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Ы\ОТЧЕТ КВАРТ. на сайт\Отчет на сайт  2019\Отчет исправленый\"/>
    </mc:Choice>
  </mc:AlternateContent>
  <bookViews>
    <workbookView xWindow="0" yWindow="0" windowWidth="24000" windowHeight="9735"/>
  </bookViews>
  <sheets>
    <sheet name="Лист1" sheetId="1" r:id="rId1"/>
    <sheet name="Лист3" sheetId="3" r:id="rId2"/>
    <sheet name="Лист2" sheetId="22" r:id="rId3"/>
    <sheet name="Лист4" sheetId="20" r:id="rId4"/>
  </sheets>
  <definedNames>
    <definedName name="_xlnm._FilterDatabase" localSheetId="0" hidden="1">Лист1!$A$7:$EP$4526</definedName>
    <definedName name="_xlnm._FilterDatabase" localSheetId="2" hidden="1">Лист2!$A$5:$O$5</definedName>
    <definedName name="_xlnm._FilterDatabase" localSheetId="3" hidden="1">Лист4!$F$1:$F$4831</definedName>
    <definedName name="Z_C60E5BA6_A6E7_4E3A_AAB2_1E149F656BA0_.wvu.FilterData" localSheetId="0" hidden="1">Лист1!$A$7:$K$4488</definedName>
    <definedName name="Z_C60E5BA6_A6E7_4E3A_AAB2_1E149F656BA0_.wvu.PrintArea" localSheetId="0" hidden="1">Лист1!$A$1:$I$4488</definedName>
    <definedName name="Z_C60E5BA6_A6E7_4E3A_AAB2_1E149F656BA0_.wvu.PrintTitles" localSheetId="0" hidden="1">Лист1!$3:$7</definedName>
    <definedName name="Z_CFFFD976_7F67_4DB3_953E_F5646BB9D021_.wvu.FilterData" localSheetId="0" hidden="1">Лист1!$A$7:$K$4488</definedName>
    <definedName name="Z_CFFFD976_7F67_4DB3_953E_F5646BB9D021_.wvu.PrintArea" localSheetId="0" hidden="1">Лист1!$A$1:$I$4488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Лист1!$A$1:$EP$4536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O334" i="22" l="1"/>
  <c r="N334" i="22"/>
  <c r="M334" i="22"/>
  <c r="L334" i="22"/>
  <c r="K334" i="22"/>
  <c r="J334" i="22"/>
  <c r="I334" i="22"/>
  <c r="H334" i="22"/>
  <c r="G334" i="22"/>
  <c r="F334" i="22"/>
  <c r="E334" i="22"/>
  <c r="D334" i="22"/>
  <c r="C334" i="22"/>
  <c r="C4148" i="1" l="1"/>
  <c r="J3602" i="1" l="1"/>
  <c r="K3582" i="1"/>
  <c r="J3582" i="1"/>
  <c r="K3301" i="1"/>
  <c r="J3301" i="1"/>
  <c r="K3626" i="1"/>
  <c r="J3626" i="1"/>
  <c r="K3288" i="1"/>
  <c r="K3272" i="1"/>
  <c r="K3250" i="1"/>
  <c r="J3357" i="1"/>
  <c r="K3195" i="1"/>
  <c r="K3194" i="1"/>
  <c r="K3193" i="1"/>
  <c r="J3547" i="1"/>
  <c r="J3546" i="1"/>
  <c r="K3546" i="1"/>
  <c r="K3547" i="1"/>
  <c r="J3545" i="1"/>
  <c r="K3178" i="1"/>
  <c r="J3211" i="1"/>
  <c r="K3211" i="1"/>
  <c r="K3787" i="1"/>
  <c r="K3770" i="1"/>
  <c r="K3763" i="1"/>
  <c r="K3755" i="1"/>
  <c r="J3748" i="1"/>
  <c r="K3748" i="1"/>
  <c r="K3054" i="1"/>
  <c r="K2938" i="1"/>
  <c r="K2063" i="1"/>
  <c r="K2580" i="1"/>
  <c r="K2558" i="1"/>
  <c r="J1968" i="1"/>
  <c r="K1950" i="1"/>
  <c r="K1944" i="1"/>
  <c r="J1932" i="1"/>
  <c r="K1467" i="1"/>
  <c r="K1919" i="1"/>
  <c r="J1919" i="1"/>
  <c r="K1915" i="1"/>
  <c r="K820" i="1"/>
  <c r="K797" i="1" l="1"/>
  <c r="K785" i="1"/>
  <c r="K1894" i="1"/>
  <c r="K2476" i="1"/>
  <c r="K1848" i="1"/>
  <c r="K1433" i="1"/>
  <c r="K1434" i="1"/>
  <c r="J1432" i="1"/>
  <c r="J1431" i="1"/>
  <c r="J1430" i="1"/>
  <c r="K1431" i="1"/>
  <c r="K1430" i="1"/>
  <c r="K1428" i="1"/>
  <c r="K1424" i="1"/>
  <c r="K1411" i="1"/>
  <c r="K1336" i="1"/>
  <c r="J1336" i="1"/>
  <c r="J2422" i="1"/>
  <c r="J2419" i="1"/>
  <c r="K2419" i="1"/>
  <c r="J401" i="1"/>
  <c r="K1302" i="1"/>
  <c r="J1302" i="1"/>
  <c r="K1294" i="1"/>
  <c r="J1735" i="1"/>
  <c r="J1746" i="1"/>
  <c r="K2337" i="1"/>
  <c r="K1725" i="1"/>
  <c r="J1725" i="1"/>
  <c r="K2261" i="1"/>
  <c r="J1665" i="1"/>
  <c r="K2173" i="1"/>
  <c r="K146" i="1"/>
  <c r="J1579" i="1"/>
  <c r="K1579" i="1"/>
  <c r="J1136" i="1"/>
  <c r="K1136" i="1"/>
  <c r="K1127" i="1"/>
  <c r="J1078" i="1"/>
  <c r="K1080" i="1"/>
  <c r="K1075" i="1"/>
  <c r="K2096" i="1"/>
  <c r="K1551" i="1"/>
  <c r="K1549" i="1"/>
  <c r="K1544" i="1"/>
  <c r="K2078" i="1"/>
  <c r="K2075" i="1"/>
  <c r="K1705" i="1"/>
  <c r="J1688" i="1"/>
  <c r="K1688" i="1"/>
  <c r="K1528" i="1"/>
  <c r="K1868" i="1"/>
  <c r="J2114" i="1"/>
  <c r="K2281" i="1"/>
  <c r="J1650" i="1"/>
  <c r="K1650" i="1"/>
  <c r="K2369" i="1"/>
  <c r="K2233" i="1"/>
  <c r="K3516" i="1"/>
  <c r="K3478" i="1"/>
  <c r="K2831" i="1"/>
  <c r="K2828" i="1"/>
  <c r="K2827" i="1"/>
  <c r="K2801" i="1"/>
  <c r="K2788" i="1"/>
  <c r="K2786" i="1"/>
  <c r="K2783" i="1"/>
  <c r="J2783" i="1"/>
  <c r="K2778" i="1"/>
  <c r="K2776" i="1"/>
  <c r="K2766" i="1"/>
  <c r="K2764" i="1"/>
  <c r="K2763" i="1"/>
  <c r="K2757" i="1"/>
  <c r="K2749" i="1"/>
  <c r="K2747" i="1"/>
  <c r="J2746" i="1"/>
  <c r="K2724" i="1"/>
  <c r="K2721" i="1"/>
  <c r="K2710" i="1"/>
  <c r="K2696" i="1"/>
  <c r="K2690" i="1"/>
  <c r="K2685" i="1"/>
  <c r="K2683" i="1"/>
  <c r="J2675" i="1"/>
  <c r="K2660" i="1"/>
  <c r="K2655" i="1"/>
  <c r="K2649" i="1"/>
  <c r="K2645" i="1"/>
  <c r="K2640" i="1"/>
  <c r="K2639" i="1"/>
  <c r="K2636" i="1"/>
  <c r="K2635" i="1"/>
  <c r="K2630" i="1"/>
  <c r="K2628" i="1"/>
  <c r="K2626" i="1"/>
  <c r="K2822" i="1"/>
  <c r="K2082" i="1"/>
  <c r="K3205" i="1"/>
  <c r="K1735" i="1"/>
  <c r="K2331" i="1"/>
  <c r="K3361" i="1"/>
  <c r="K3358" i="1"/>
  <c r="K3338" i="1"/>
  <c r="K3328" i="1"/>
  <c r="K3327" i="1"/>
  <c r="K3238" i="1"/>
  <c r="K3796" i="1"/>
  <c r="K3795" i="1"/>
  <c r="K3774" i="1"/>
  <c r="K3775" i="1"/>
  <c r="K3773" i="1"/>
  <c r="J3758" i="1"/>
  <c r="K1509" i="1"/>
  <c r="K1968" i="1"/>
  <c r="K1476" i="1"/>
  <c r="K1475" i="1"/>
  <c r="K1472" i="1"/>
  <c r="K1918" i="1"/>
  <c r="K1363" i="1"/>
  <c r="K1364" i="1"/>
  <c r="K1362" i="1"/>
  <c r="K1438" i="1"/>
  <c r="K1432" i="1"/>
  <c r="K1425" i="1"/>
  <c r="K407" i="1"/>
  <c r="K1288" i="1"/>
  <c r="K1250" i="1"/>
  <c r="K2139" i="1"/>
  <c r="K2138" i="1"/>
  <c r="K1061" i="1"/>
  <c r="K1104" i="1"/>
  <c r="K1096" i="1"/>
  <c r="K1094" i="1"/>
  <c r="K1092" i="1"/>
  <c r="K1085" i="1"/>
  <c r="K1083" i="1"/>
  <c r="K1808" i="1"/>
  <c r="K2844" i="1"/>
  <c r="K2422" i="1"/>
  <c r="K1280" i="1"/>
  <c r="K3362" i="1"/>
  <c r="J3359" i="1"/>
  <c r="K3357" i="1"/>
  <c r="K3758" i="1"/>
  <c r="K1004" i="1"/>
  <c r="K1917" i="1"/>
  <c r="J1917" i="1"/>
  <c r="K1724" i="1"/>
  <c r="J1724" i="1"/>
  <c r="K1078" i="1"/>
  <c r="J1035" i="1"/>
  <c r="K1532" i="1"/>
  <c r="K1879" i="1"/>
  <c r="K242" i="1"/>
  <c r="J242" i="1"/>
  <c r="J1879" i="1"/>
  <c r="J1429" i="1"/>
  <c r="K1429" i="1"/>
  <c r="K1737" i="1"/>
  <c r="J1737" i="1"/>
  <c r="K2143" i="1"/>
  <c r="J4461" i="1"/>
  <c r="J4309" i="1"/>
  <c r="J4338" i="1"/>
  <c r="J4157" i="1"/>
  <c r="J4435" i="1"/>
  <c r="J4405" i="1"/>
  <c r="J4263" i="1"/>
  <c r="J4164" i="1"/>
  <c r="J4214" i="1" l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173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099" i="1"/>
  <c r="C4097" i="1"/>
  <c r="C4098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K4499" i="1"/>
  <c r="K4096" i="1" l="1"/>
  <c r="B4094" i="1"/>
  <c r="B4095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G4513" i="20" l="1"/>
  <c r="G4514" i="20"/>
  <c r="G4515" i="20"/>
  <c r="G4516" i="20"/>
  <c r="G4517" i="20"/>
  <c r="G4518" i="20"/>
  <c r="G4519" i="20"/>
  <c r="G4520" i="20"/>
  <c r="G4521" i="20"/>
  <c r="G4522" i="20"/>
  <c r="G4523" i="20"/>
  <c r="G4524" i="20"/>
  <c r="K3754" i="1" l="1"/>
  <c r="K3600" i="1"/>
  <c r="K3580" i="1"/>
  <c r="K3356" i="1"/>
  <c r="K3355" i="1"/>
  <c r="K3354" i="1"/>
  <c r="K3335" i="1"/>
  <c r="K1022" i="1"/>
  <c r="K1530" i="1"/>
  <c r="K1997" i="1"/>
  <c r="K1496" i="1"/>
  <c r="K1946" i="1"/>
  <c r="K1945" i="1"/>
  <c r="K1451" i="1"/>
  <c r="K1448" i="1"/>
  <c r="K403" i="1"/>
  <c r="K1296" i="1"/>
  <c r="K2361" i="1"/>
  <c r="K1277" i="1"/>
  <c r="K1079" i="1"/>
  <c r="K1053" i="1"/>
  <c r="K1553" i="1"/>
  <c r="K240" i="1"/>
  <c r="K1906" i="1"/>
  <c r="K2262" i="1"/>
  <c r="K2723" i="1"/>
  <c r="K2706" i="1"/>
  <c r="C1079" i="1" l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A4511" i="1" l="1"/>
  <c r="A4512" i="1"/>
  <c r="A4513" i="1"/>
  <c r="A4514" i="1"/>
  <c r="A4506" i="1"/>
  <c r="A4507" i="1"/>
  <c r="A4508" i="1"/>
  <c r="A4509" i="1"/>
  <c r="A4510" i="1"/>
  <c r="A4498" i="1"/>
  <c r="A4499" i="1"/>
  <c r="A4500" i="1"/>
  <c r="A4501" i="1"/>
  <c r="A4502" i="1"/>
  <c r="A4503" i="1"/>
  <c r="A4504" i="1"/>
  <c r="A4505" i="1"/>
  <c r="A4492" i="1"/>
  <c r="A4493" i="1"/>
  <c r="A4494" i="1"/>
  <c r="A4495" i="1"/>
  <c r="A4496" i="1"/>
  <c r="A4497" i="1"/>
  <c r="G4490" i="20" l="1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2" i="20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8" i="1"/>
  <c r="K3436" i="1" l="1"/>
  <c r="K3207" i="1"/>
  <c r="K3206" i="1"/>
  <c r="K3204" i="1"/>
  <c r="K3203" i="1"/>
  <c r="K3202" i="1"/>
  <c r="K3201" i="1"/>
  <c r="K3200" i="1"/>
  <c r="K3199" i="1"/>
  <c r="K3572" i="1"/>
  <c r="K3571" i="1"/>
  <c r="K3569" i="1"/>
  <c r="K3559" i="1"/>
  <c r="K3558" i="1"/>
  <c r="K3452" i="1"/>
  <c r="K3556" i="1"/>
  <c r="K3604" i="1"/>
  <c r="K3240" i="1"/>
  <c r="K3239" i="1"/>
  <c r="K3900" i="1"/>
  <c r="K3359" i="1"/>
  <c r="K3551" i="1"/>
  <c r="K3550" i="1"/>
  <c r="K3548" i="1"/>
  <c r="K3544" i="1"/>
  <c r="K3542" i="1"/>
  <c r="K3347" i="1"/>
  <c r="K3342" i="1"/>
  <c r="K3188" i="1"/>
  <c r="K3186" i="1"/>
  <c r="K3183" i="1"/>
  <c r="K3180" i="1"/>
  <c r="K3177" i="1"/>
  <c r="K3803" i="1"/>
  <c r="K3520" i="1"/>
  <c r="K3163" i="1"/>
  <c r="K3157" i="1"/>
  <c r="K3750" i="1"/>
  <c r="K3741" i="1"/>
  <c r="K3729" i="1"/>
  <c r="K3721" i="1"/>
  <c r="K3719" i="1"/>
  <c r="K2821" i="1"/>
  <c r="K3063" i="1"/>
  <c r="K3062" i="1"/>
  <c r="K3059" i="1"/>
  <c r="K3042" i="1" l="1"/>
  <c r="K3036" i="1"/>
  <c r="K2975" i="1"/>
  <c r="K2954" i="1"/>
  <c r="K2950" i="1"/>
  <c r="K2949" i="1"/>
  <c r="K2948" i="1"/>
  <c r="K2947" i="1"/>
  <c r="K2942" i="1"/>
  <c r="K2932" i="1"/>
  <c r="K2931" i="1"/>
  <c r="K2921" i="1"/>
  <c r="K2922" i="1"/>
  <c r="K2920" i="1"/>
  <c r="K2913" i="1"/>
  <c r="K2911" i="1"/>
  <c r="K2905" i="1"/>
  <c r="K2892" i="1"/>
  <c r="K2890" i="1"/>
  <c r="K2678" i="1"/>
  <c r="K2873" i="1"/>
  <c r="K2862" i="1"/>
  <c r="K2861" i="1"/>
  <c r="K2859" i="1"/>
  <c r="K2858" i="1"/>
  <c r="K2856" i="1"/>
  <c r="K2855" i="1"/>
  <c r="K2853" i="1"/>
  <c r="K2852" i="1"/>
  <c r="K3048" i="1"/>
  <c r="K2970" i="1"/>
  <c r="K2969" i="1"/>
  <c r="K2967" i="1"/>
  <c r="K2965" i="1"/>
  <c r="K2962" i="1"/>
  <c r="K2097" i="1"/>
  <c r="K2091" i="1"/>
  <c r="K2088" i="1"/>
  <c r="K2086" i="1"/>
  <c r="K1016" i="1"/>
  <c r="K2155" i="1"/>
  <c r="K2014" i="1"/>
  <c r="K2013" i="1"/>
  <c r="K2010" i="1"/>
  <c r="K2009" i="1"/>
  <c r="K2008" i="1"/>
  <c r="K2007" i="1"/>
  <c r="K2006" i="1"/>
  <c r="K2599" i="1"/>
  <c r="K2598" i="1"/>
  <c r="K2590" i="1"/>
  <c r="K2587" i="1"/>
  <c r="K2585" i="1"/>
  <c r="K2584" i="1"/>
  <c r="K1988" i="1"/>
  <c r="K1985" i="1"/>
  <c r="K1983" i="1"/>
  <c r="K1980" i="1"/>
  <c r="K1976" i="1"/>
  <c r="K1971" i="1"/>
  <c r="K1967" i="1"/>
  <c r="K1486" i="1"/>
  <c r="K1958" i="1"/>
  <c r="K1955" i="1"/>
  <c r="K1954" i="1"/>
  <c r="K1953" i="1"/>
  <c r="K1959" i="1"/>
  <c r="K718" i="1"/>
  <c r="K1933" i="1"/>
  <c r="K1928" i="1"/>
  <c r="K1926" i="1"/>
  <c r="K1923" i="1"/>
  <c r="K1921" i="1"/>
  <c r="K817" i="1"/>
  <c r="K812" i="1"/>
  <c r="K801" i="1"/>
  <c r="K799" i="1"/>
  <c r="K2538" i="1"/>
  <c r="K1385" i="1"/>
  <c r="K1384" i="1"/>
  <c r="K1382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9" i="1"/>
  <c r="K2443" i="1"/>
  <c r="K1832" i="1"/>
  <c r="K1829" i="1"/>
  <c r="K1827" i="1"/>
  <c r="K405" i="1"/>
  <c r="K401" i="1"/>
  <c r="K398" i="1"/>
  <c r="K1757" i="1"/>
  <c r="K1755" i="1"/>
  <c r="K1750" i="1"/>
  <c r="K1749" i="1"/>
  <c r="K1746" i="1"/>
  <c r="K1759" i="1"/>
  <c r="K1762" i="1"/>
  <c r="K1763" i="1"/>
  <c r="K1767" i="1"/>
  <c r="K1285" i="1"/>
  <c r="K1270" i="1"/>
  <c r="K1261" i="1"/>
  <c r="K1253" i="1"/>
  <c r="K2266" i="1"/>
  <c r="K1669" i="1"/>
  <c r="K2202" i="1"/>
  <c r="K2168" i="1"/>
  <c r="K2198" i="1"/>
  <c r="K144" i="1"/>
  <c r="K2195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101" i="1"/>
  <c r="K1609" i="1"/>
  <c r="K1605" i="1"/>
  <c r="K130" i="1"/>
  <c r="K1063" i="1"/>
  <c r="K1577" i="1"/>
  <c r="K2114" i="1"/>
  <c r="K2120" i="1"/>
  <c r="K2117" i="1"/>
  <c r="K2116" i="1"/>
  <c r="K2112" i="1"/>
  <c r="K2104" i="1"/>
  <c r="K1560" i="1"/>
  <c r="K1052" i="1"/>
  <c r="K1051" i="1"/>
  <c r="K1036" i="1"/>
  <c r="K1547" i="1"/>
  <c r="K2025" i="1"/>
  <c r="K2023" i="1"/>
  <c r="K1540" i="1" l="1"/>
  <c r="K2151" i="1"/>
  <c r="K2140" i="1"/>
  <c r="K2136" i="1"/>
  <c r="K2320" i="1"/>
  <c r="K2314" i="1"/>
  <c r="K2311" i="1"/>
  <c r="K1666" i="1"/>
  <c r="K1665" i="1"/>
  <c r="K2548" i="1"/>
  <c r="K3902" i="1"/>
  <c r="K3899" i="1"/>
  <c r="K3896" i="1"/>
  <c r="K3508" i="1"/>
  <c r="K3506" i="1"/>
  <c r="K3500" i="1"/>
  <c r="K3473" i="1"/>
  <c r="K3468" i="1"/>
  <c r="K2847" i="1"/>
  <c r="K2835" i="1"/>
  <c r="K3364" i="1"/>
  <c r="K2800" i="1"/>
  <c r="K2799" i="1"/>
  <c r="K2797" i="1"/>
  <c r="K2796" i="1"/>
  <c r="K2791" i="1"/>
  <c r="K2790" i="1"/>
  <c r="K2789" i="1"/>
  <c r="K2785" i="1"/>
  <c r="K2774" i="1"/>
  <c r="K3779" i="1"/>
  <c r="K3694" i="1"/>
  <c r="K3589" i="1"/>
  <c r="K3584" i="1"/>
  <c r="K3583" i="1"/>
  <c r="K3581" i="1"/>
  <c r="K3533" i="1"/>
  <c r="K2760" i="1"/>
  <c r="K2759" i="1"/>
  <c r="K2758" i="1"/>
  <c r="K2755" i="1"/>
  <c r="K2752" i="1"/>
  <c r="K2751" i="1"/>
  <c r="K2750" i="1"/>
  <c r="K2748" i="1"/>
  <c r="K2746" i="1"/>
  <c r="K2745" i="1"/>
  <c r="K2740" i="1"/>
  <c r="K2738" i="1"/>
  <c r="K2737" i="1"/>
  <c r="K2736" i="1"/>
  <c r="K2734" i="1"/>
  <c r="K2733" i="1"/>
  <c r="K2720" i="1"/>
  <c r="K2713" i="1"/>
  <c r="K2711" i="1"/>
  <c r="K2709" i="1"/>
  <c r="K2707" i="1"/>
  <c r="K2704" i="1"/>
  <c r="K2703" i="1"/>
  <c r="K2699" i="1"/>
  <c r="K2698" i="1"/>
  <c r="K2697" i="1"/>
  <c r="K3732" i="1"/>
  <c r="K3726" i="1"/>
  <c r="K3725" i="1"/>
  <c r="K2689" i="1"/>
  <c r="K2687" i="1"/>
  <c r="K2680" i="1"/>
  <c r="K2676" i="1"/>
  <c r="K2663" i="1"/>
  <c r="K2646" i="1"/>
  <c r="K4088" i="1"/>
  <c r="K2654" i="1"/>
  <c r="K2653" i="1"/>
  <c r="K2652" i="1"/>
  <c r="K2651" i="1"/>
  <c r="K2650" i="1"/>
  <c r="K2648" i="1"/>
  <c r="K2647" i="1"/>
  <c r="K2644" i="1"/>
  <c r="K2643" i="1"/>
  <c r="K2642" i="1"/>
  <c r="K2629" i="1"/>
  <c r="K2631" i="1"/>
  <c r="K2632" i="1"/>
  <c r="K2633" i="1"/>
  <c r="K2634" i="1"/>
  <c r="K2637" i="1"/>
  <c r="K2638" i="1"/>
  <c r="K2641" i="1"/>
  <c r="K2627" i="1"/>
  <c r="A4489" i="1" l="1"/>
  <c r="A4490" i="1"/>
  <c r="A4491" i="1"/>
  <c r="G4487" i="20"/>
  <c r="G4488" i="20"/>
  <c r="G4489" i="20"/>
  <c r="K3455" i="1" l="1"/>
  <c r="K3219" i="1"/>
  <c r="K3220" i="1"/>
  <c r="K3221" i="1"/>
  <c r="K3222" i="1"/>
  <c r="K3223" i="1"/>
  <c r="K3218" i="1"/>
  <c r="K3217" i="1"/>
  <c r="K3216" i="1"/>
  <c r="K3215" i="1"/>
  <c r="K3603" i="1"/>
  <c r="K3602" i="1"/>
  <c r="K3591" i="1"/>
  <c r="K3588" i="1"/>
  <c r="K3590" i="1"/>
  <c r="K3577" i="1"/>
  <c r="K3575" i="1"/>
  <c r="K3256" i="1"/>
  <c r="K3255" i="1"/>
  <c r="K3919" i="1"/>
  <c r="K3377" i="1"/>
  <c r="K3567" i="1"/>
  <c r="K3563" i="1"/>
  <c r="K3196" i="1"/>
  <c r="K3539" i="1"/>
  <c r="K3538" i="1"/>
  <c r="K3179" i="1"/>
  <c r="K3173" i="1"/>
  <c r="K3212" i="1"/>
  <c r="K3751" i="1"/>
  <c r="K2802" i="1"/>
  <c r="K2798" i="1"/>
  <c r="K2773" i="1"/>
  <c r="K2765" i="1"/>
  <c r="K2675" i="1"/>
  <c r="K2826" i="1"/>
  <c r="K3078" i="1"/>
  <c r="K3076" i="1"/>
  <c r="K3052" i="1"/>
  <c r="K3044" i="1"/>
  <c r="K3028" i="1"/>
  <c r="K3021" i="1"/>
  <c r="K2989" i="1"/>
  <c r="K2946" i="1"/>
  <c r="K2945" i="1"/>
  <c r="K2935" i="1"/>
  <c r="K2928" i="1"/>
  <c r="K2927" i="1"/>
  <c r="K2906" i="1"/>
  <c r="K2904" i="1"/>
  <c r="K2902" i="1"/>
  <c r="K2901" i="1"/>
  <c r="K2888" i="1"/>
  <c r="K2887" i="1"/>
  <c r="K2886" i="1"/>
  <c r="K2881" i="1"/>
  <c r="K2879" i="1"/>
  <c r="K2875" i="1"/>
  <c r="K2874" i="1"/>
  <c r="K2872" i="1"/>
  <c r="K2871" i="1"/>
  <c r="K2869" i="1"/>
  <c r="K2868" i="1"/>
  <c r="K2866" i="1"/>
  <c r="K2865" i="1"/>
  <c r="K3037" i="1"/>
  <c r="K2976" i="1"/>
  <c r="K2984" i="1"/>
  <c r="K2983" i="1"/>
  <c r="K2981" i="1"/>
  <c r="K2979" i="1"/>
  <c r="K2093" i="1"/>
  <c r="K1019" i="1"/>
  <c r="K2160" i="1"/>
  <c r="K2611" i="1"/>
  <c r="K2600" i="1"/>
  <c r="K2597" i="1"/>
  <c r="K1987" i="1"/>
  <c r="K1995" i="1"/>
  <c r="K1938" i="1"/>
  <c r="K1932" i="1"/>
  <c r="K819" i="1"/>
  <c r="K814" i="1"/>
  <c r="K800" i="1"/>
  <c r="K802" i="1"/>
  <c r="K2550" i="1" l="1"/>
  <c r="K2513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2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8" i="1"/>
  <c r="K1210" i="1"/>
  <c r="K142" i="1"/>
  <c r="K2197" i="1"/>
  <c r="K1646" i="1"/>
  <c r="K1635" i="1"/>
  <c r="K1624" i="1"/>
  <c r="K1189" i="1"/>
  <c r="K1171" i="1"/>
  <c r="K1147" i="1"/>
  <c r="K1144" i="1"/>
  <c r="K1142" i="1"/>
  <c r="K1119" i="1"/>
  <c r="K1114" i="1"/>
  <c r="K1111" i="1"/>
  <c r="K1105" i="1"/>
  <c r="K1607" i="1"/>
  <c r="K1603" i="1"/>
  <c r="K1066" i="1"/>
  <c r="K1576" i="1"/>
  <c r="K2126" i="1"/>
  <c r="K2125" i="1"/>
  <c r="K2122" i="1"/>
  <c r="K2121" i="1"/>
  <c r="K2109" i="1"/>
  <c r="K1055" i="1"/>
  <c r="K1054" i="1"/>
  <c r="K1039" i="1"/>
  <c r="K1546" i="1"/>
  <c r="K1545" i="1"/>
  <c r="K2032" i="1"/>
  <c r="K2030" i="1"/>
  <c r="K1598" i="1"/>
  <c r="K1541" i="1"/>
  <c r="K1535" i="1"/>
  <c r="K2156" i="1"/>
  <c r="K2317" i="1"/>
  <c r="K1663" i="1"/>
  <c r="K2560" i="1"/>
  <c r="K3527" i="1"/>
  <c r="K3525" i="1"/>
  <c r="K3519" i="1"/>
  <c r="K3510" i="1"/>
  <c r="K3491" i="1"/>
  <c r="K2702" i="1"/>
  <c r="K2860" i="1"/>
  <c r="K2848" i="1"/>
  <c r="K2815" i="1"/>
  <c r="K2813" i="1"/>
  <c r="K2812" i="1"/>
  <c r="K2810" i="1"/>
  <c r="K3382" i="1"/>
  <c r="K2809" i="1"/>
  <c r="K2804" i="1"/>
  <c r="K2770" i="1"/>
  <c r="K2772" i="1"/>
  <c r="K2771" i="1"/>
  <c r="K2768" i="1"/>
  <c r="K2761" i="1"/>
  <c r="K2753" i="1"/>
  <c r="K2744" i="1"/>
  <c r="K2722" i="1"/>
  <c r="K2712" i="1"/>
  <c r="K2686" i="1"/>
  <c r="K2701" i="1"/>
  <c r="K2674" i="1"/>
  <c r="K2664" i="1"/>
  <c r="K2661" i="1"/>
  <c r="K2787" i="1"/>
  <c r="K1972" i="1"/>
  <c r="K3982" i="1" l="1"/>
  <c r="K463" i="1"/>
  <c r="K467" i="1"/>
  <c r="K3541" i="1"/>
  <c r="K3669" i="1"/>
  <c r="K3672" i="1"/>
  <c r="K3671" i="1"/>
  <c r="K3673" i="1"/>
  <c r="K3662" i="1"/>
  <c r="K3645" i="1"/>
  <c r="K3658" i="1"/>
  <c r="K3644" i="1"/>
  <c r="K3655" i="1"/>
  <c r="K3605" i="1"/>
  <c r="K3635" i="1"/>
  <c r="K3632" i="1"/>
  <c r="K3560" i="1"/>
  <c r="K3554" i="1"/>
  <c r="K3545" i="1"/>
  <c r="K3514" i="1"/>
  <c r="K3428" i="1"/>
  <c r="K2867" i="1"/>
  <c r="K2691" i="1"/>
  <c r="K2681" i="1"/>
  <c r="K2670" i="1"/>
  <c r="K2667" i="1"/>
  <c r="K2845" i="1"/>
  <c r="K2839" i="1"/>
  <c r="K2834" i="1"/>
  <c r="K2833" i="1"/>
  <c r="K2842" i="1"/>
  <c r="K2779" i="1"/>
  <c r="K2777" i="1"/>
  <c r="K2775" i="1"/>
  <c r="K2803" i="1"/>
  <c r="K2795" i="1"/>
  <c r="K2762" i="1"/>
  <c r="K2741" i="1"/>
  <c r="K2731" i="1"/>
  <c r="K2717" i="1"/>
  <c r="K2716" i="1"/>
  <c r="K2705" i="1"/>
  <c r="K3320" i="1"/>
  <c r="K3319" i="1"/>
  <c r="K3276" i="1"/>
  <c r="K3279" i="1"/>
  <c r="K3281" i="1"/>
  <c r="K3280" i="1"/>
  <c r="K3287" i="1"/>
  <c r="K3286" i="1"/>
  <c r="K3285" i="1"/>
  <c r="K3284" i="1"/>
  <c r="K3283" i="1"/>
  <c r="K3282" i="1"/>
  <c r="K3259" i="1"/>
  <c r="K3260" i="1"/>
  <c r="K3263" i="1"/>
  <c r="K3267" i="1"/>
  <c r="K3242" i="1"/>
  <c r="K3264" i="1"/>
  <c r="K3051" i="1"/>
  <c r="K3019" i="1"/>
  <c r="K3022" i="1"/>
  <c r="K2968" i="1"/>
  <c r="K2966" i="1"/>
  <c r="K2898" i="1"/>
  <c r="K2910" i="1"/>
  <c r="K2907" i="1"/>
  <c r="K2997" i="1"/>
  <c r="K2915" i="1"/>
  <c r="K2900" i="1"/>
  <c r="K3035" i="1"/>
  <c r="K3033" i="1"/>
  <c r="K3030" i="1"/>
  <c r="K3029" i="1"/>
  <c r="K3041" i="1"/>
  <c r="K2914" i="1"/>
  <c r="K2917" i="1"/>
  <c r="K2916" i="1"/>
  <c r="K3026" i="1"/>
  <c r="K2988" i="1"/>
  <c r="K3100" i="1"/>
  <c r="K1563" i="1"/>
  <c r="K1984" i="1"/>
  <c r="K1697" i="1"/>
  <c r="K1790" i="1"/>
  <c r="K1865" i="1"/>
  <c r="K2119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70" i="1"/>
  <c r="K1069" i="1"/>
  <c r="K1035" i="1"/>
  <c r="K839" i="1"/>
  <c r="K824" i="1"/>
  <c r="K806" i="1"/>
  <c r="K406" i="1"/>
  <c r="K2234" i="1"/>
  <c r="K2157" i="1"/>
  <c r="K2145" i="1"/>
  <c r="K2141" i="1"/>
  <c r="K2144" i="1"/>
  <c r="K2352" i="1"/>
  <c r="K2588" i="1"/>
  <c r="A4155" i="1"/>
  <c r="A4317" i="1"/>
  <c r="A4463" i="1"/>
  <c r="A4464" i="1"/>
  <c r="A4466" i="1"/>
  <c r="C2731" i="1" l="1"/>
  <c r="C2234" i="1"/>
  <c r="G4153" i="20" l="1"/>
  <c r="G4464" i="20"/>
  <c r="G4461" i="20"/>
  <c r="G4315" i="20"/>
  <c r="G4171" i="20"/>
  <c r="G4170" i="20"/>
  <c r="G4169" i="20"/>
  <c r="G4168" i="20"/>
  <c r="G4167" i="20"/>
  <c r="G4166" i="20"/>
  <c r="G4165" i="20"/>
  <c r="G4164" i="20"/>
  <c r="G4163" i="20"/>
  <c r="G4162" i="20"/>
  <c r="G4161" i="20"/>
  <c r="G4160" i="20"/>
  <c r="G4159" i="20"/>
  <c r="G4158" i="20"/>
  <c r="G4157" i="20"/>
  <c r="G4156" i="20"/>
  <c r="G4155" i="20"/>
  <c r="G4154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G4213" i="20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2" i="20"/>
  <c r="G4363" i="20"/>
  <c r="G4364" i="20"/>
  <c r="G4365" i="20"/>
  <c r="G4366" i="20"/>
  <c r="G4367" i="20"/>
  <c r="G4368" i="20"/>
  <c r="G4369" i="20"/>
  <c r="G4370" i="20"/>
  <c r="G4371" i="20"/>
  <c r="G4372" i="20"/>
  <c r="G4373" i="20"/>
  <c r="G4374" i="20"/>
  <c r="G4375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2" i="20"/>
  <c r="G4463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152" i="20" l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5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K2662" i="1" l="1"/>
  <c r="K2665" i="1"/>
  <c r="K2666" i="1"/>
  <c r="K2668" i="1"/>
  <c r="K2669" i="1"/>
  <c r="K2671" i="1"/>
  <c r="K2672" i="1"/>
  <c r="K2673" i="1"/>
  <c r="K2677" i="1"/>
  <c r="K2679" i="1"/>
  <c r="K2682" i="1"/>
  <c r="K2684" i="1"/>
  <c r="K2688" i="1"/>
  <c r="K2692" i="1"/>
  <c r="K2693" i="1"/>
  <c r="K2694" i="1"/>
  <c r="K2695" i="1"/>
  <c r="K2700" i="1"/>
  <c r="K2708" i="1"/>
  <c r="K2714" i="1"/>
  <c r="K2715" i="1"/>
  <c r="K2718" i="1"/>
  <c r="K2719" i="1"/>
  <c r="K2725" i="1"/>
  <c r="K2726" i="1"/>
  <c r="K2727" i="1"/>
  <c r="K2728" i="1"/>
  <c r="K2729" i="1"/>
  <c r="K2730" i="1"/>
  <c r="K2732" i="1"/>
  <c r="K2735" i="1"/>
  <c r="K2739" i="1"/>
  <c r="K2742" i="1"/>
  <c r="K2743" i="1"/>
  <c r="K2754" i="1"/>
  <c r="K2756" i="1"/>
  <c r="K2767" i="1"/>
  <c r="K2769" i="1"/>
  <c r="K2780" i="1"/>
  <c r="K2781" i="1"/>
  <c r="K2782" i="1"/>
  <c r="K2784" i="1"/>
  <c r="K2792" i="1"/>
  <c r="K2793" i="1"/>
  <c r="K2794" i="1"/>
  <c r="K2805" i="1"/>
  <c r="K2806" i="1"/>
  <c r="K2807" i="1"/>
  <c r="K2808" i="1"/>
  <c r="K2811" i="1"/>
  <c r="K2814" i="1"/>
  <c r="K2816" i="1"/>
  <c r="K2817" i="1"/>
  <c r="K2818" i="1"/>
  <c r="K2819" i="1"/>
  <c r="K2820" i="1"/>
  <c r="K2823" i="1"/>
  <c r="K2824" i="1"/>
  <c r="K2825" i="1"/>
  <c r="K2829" i="1"/>
  <c r="K2830" i="1"/>
  <c r="K2832" i="1"/>
  <c r="K2836" i="1"/>
  <c r="K2837" i="1"/>
  <c r="K2838" i="1"/>
  <c r="K2840" i="1"/>
  <c r="K2841" i="1"/>
  <c r="K2843" i="1"/>
  <c r="K2846" i="1"/>
  <c r="K2849" i="1"/>
  <c r="K2850" i="1"/>
  <c r="K2851" i="1"/>
  <c r="K2854" i="1"/>
  <c r="K2857" i="1"/>
  <c r="K2863" i="1"/>
  <c r="K2864" i="1"/>
  <c r="K2870" i="1"/>
  <c r="K2876" i="1"/>
  <c r="K2877" i="1"/>
  <c r="K2878" i="1"/>
  <c r="K2880" i="1"/>
  <c r="K2882" i="1"/>
  <c r="K2883" i="1"/>
  <c r="K2884" i="1"/>
  <c r="K2885" i="1"/>
  <c r="K2889" i="1"/>
  <c r="K2891" i="1"/>
  <c r="K2893" i="1"/>
  <c r="K2894" i="1"/>
  <c r="K2895" i="1"/>
  <c r="K2896" i="1"/>
  <c r="K2897" i="1"/>
  <c r="K2899" i="1"/>
  <c r="K2903" i="1"/>
  <c r="K2908" i="1"/>
  <c r="K2909" i="1"/>
  <c r="K2912" i="1"/>
  <c r="K2918" i="1"/>
  <c r="K2919" i="1"/>
  <c r="K2923" i="1"/>
  <c r="K2924" i="1"/>
  <c r="K2925" i="1"/>
  <c r="K2926" i="1"/>
  <c r="K2929" i="1"/>
  <c r="K2930" i="1"/>
  <c r="K2933" i="1"/>
  <c r="K2934" i="1"/>
  <c r="K2936" i="1"/>
  <c r="K2937" i="1"/>
  <c r="K2939" i="1"/>
  <c r="K2940" i="1"/>
  <c r="K2941" i="1"/>
  <c r="K2943" i="1"/>
  <c r="K2944" i="1"/>
  <c r="K2951" i="1"/>
  <c r="K2952" i="1"/>
  <c r="K2953" i="1"/>
  <c r="K2955" i="1"/>
  <c r="K2956" i="1"/>
  <c r="K2957" i="1"/>
  <c r="K2958" i="1"/>
  <c r="K2959" i="1"/>
  <c r="K2960" i="1"/>
  <c r="K2961" i="1"/>
  <c r="K2963" i="1"/>
  <c r="K2964" i="1"/>
  <c r="K2971" i="1"/>
  <c r="K2972" i="1"/>
  <c r="K2973" i="1"/>
  <c r="K2974" i="1"/>
  <c r="K2977" i="1"/>
  <c r="K2978" i="1"/>
  <c r="K2980" i="1"/>
  <c r="K2982" i="1"/>
  <c r="K2985" i="1"/>
  <c r="K2986" i="1"/>
  <c r="K2987" i="1"/>
  <c r="K2990" i="1"/>
  <c r="K2991" i="1"/>
  <c r="K2992" i="1"/>
  <c r="K2993" i="1"/>
  <c r="K2994" i="1"/>
  <c r="K2995" i="1"/>
  <c r="K2996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20" i="1"/>
  <c r="K3023" i="1"/>
  <c r="K3024" i="1"/>
  <c r="K3025" i="1"/>
  <c r="K3027" i="1"/>
  <c r="K3031" i="1"/>
  <c r="K3032" i="1"/>
  <c r="K3034" i="1"/>
  <c r="K3038" i="1"/>
  <c r="K3039" i="1"/>
  <c r="K3040" i="1"/>
  <c r="K3043" i="1"/>
  <c r="K3045" i="1"/>
  <c r="K3046" i="1"/>
  <c r="K3047" i="1"/>
  <c r="K3049" i="1"/>
  <c r="K3050" i="1"/>
  <c r="K3053" i="1"/>
  <c r="K3055" i="1"/>
  <c r="K3056" i="1"/>
  <c r="K3057" i="1"/>
  <c r="K3058" i="1"/>
  <c r="K3060" i="1"/>
  <c r="K3061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7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8" i="1"/>
  <c r="K3159" i="1"/>
  <c r="K3160" i="1"/>
  <c r="K3161" i="1"/>
  <c r="K3162" i="1"/>
  <c r="K3164" i="1"/>
  <c r="K3165" i="1"/>
  <c r="K3166" i="1"/>
  <c r="K3167" i="1"/>
  <c r="K3168" i="1"/>
  <c r="K3169" i="1"/>
  <c r="K3170" i="1"/>
  <c r="K3171" i="1"/>
  <c r="K3172" i="1"/>
  <c r="K3174" i="1"/>
  <c r="K3175" i="1"/>
  <c r="K3176" i="1"/>
  <c r="K3181" i="1"/>
  <c r="K3182" i="1"/>
  <c r="K3184" i="1"/>
  <c r="K3185" i="1"/>
  <c r="K3187" i="1"/>
  <c r="K3189" i="1"/>
  <c r="K3190" i="1"/>
  <c r="K3191" i="1"/>
  <c r="K3192" i="1"/>
  <c r="K3197" i="1"/>
  <c r="K3198" i="1"/>
  <c r="K3208" i="1"/>
  <c r="K3209" i="1"/>
  <c r="K3210" i="1"/>
  <c r="K3213" i="1"/>
  <c r="K3214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41" i="1"/>
  <c r="K3243" i="1"/>
  <c r="K3244" i="1"/>
  <c r="K3245" i="1"/>
  <c r="K3246" i="1"/>
  <c r="K3247" i="1"/>
  <c r="K3248" i="1"/>
  <c r="K3249" i="1"/>
  <c r="K3251" i="1"/>
  <c r="K3252" i="1"/>
  <c r="K3253" i="1"/>
  <c r="K3254" i="1"/>
  <c r="K3257" i="1"/>
  <c r="K3258" i="1"/>
  <c r="K3261" i="1"/>
  <c r="K3262" i="1"/>
  <c r="K3265" i="1"/>
  <c r="K3266" i="1"/>
  <c r="K3268" i="1"/>
  <c r="K3269" i="1"/>
  <c r="K3270" i="1"/>
  <c r="K3271" i="1"/>
  <c r="K3273" i="1"/>
  <c r="K3274" i="1"/>
  <c r="K3275" i="1"/>
  <c r="K3277" i="1"/>
  <c r="K327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21" i="1"/>
  <c r="K3322" i="1"/>
  <c r="K3323" i="1"/>
  <c r="K3324" i="1"/>
  <c r="K3325" i="1"/>
  <c r="K3326" i="1"/>
  <c r="K3329" i="1"/>
  <c r="K3330" i="1"/>
  <c r="K3331" i="1"/>
  <c r="K3332" i="1"/>
  <c r="K3333" i="1"/>
  <c r="K3334" i="1"/>
  <c r="K3336" i="1"/>
  <c r="K3337" i="1"/>
  <c r="K3339" i="1"/>
  <c r="K3340" i="1"/>
  <c r="K3341" i="1"/>
  <c r="K3343" i="1"/>
  <c r="K3344" i="1"/>
  <c r="K3345" i="1"/>
  <c r="K3346" i="1"/>
  <c r="K3348" i="1"/>
  <c r="K3349" i="1"/>
  <c r="K3350" i="1"/>
  <c r="K3351" i="1"/>
  <c r="K3352" i="1"/>
  <c r="K3353" i="1"/>
  <c r="K3360" i="1"/>
  <c r="K3363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8" i="1"/>
  <c r="K3379" i="1"/>
  <c r="K3380" i="1"/>
  <c r="K3381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9" i="1"/>
  <c r="K3430" i="1"/>
  <c r="K3431" i="1"/>
  <c r="K3432" i="1"/>
  <c r="K3433" i="1"/>
  <c r="K3434" i="1"/>
  <c r="K3435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3" i="1"/>
  <c r="K3454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9" i="1"/>
  <c r="K3470" i="1"/>
  <c r="K3471" i="1"/>
  <c r="K3472" i="1"/>
  <c r="K3474" i="1"/>
  <c r="K3475" i="1"/>
  <c r="K3476" i="1"/>
  <c r="K3477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2" i="1"/>
  <c r="K3493" i="1"/>
  <c r="K3494" i="1"/>
  <c r="K3495" i="1"/>
  <c r="K3496" i="1"/>
  <c r="K3497" i="1"/>
  <c r="K3498" i="1"/>
  <c r="K3499" i="1"/>
  <c r="K3501" i="1"/>
  <c r="K3502" i="1"/>
  <c r="K3503" i="1"/>
  <c r="K3504" i="1"/>
  <c r="K3505" i="1"/>
  <c r="K3507" i="1"/>
  <c r="K3509" i="1"/>
  <c r="K3511" i="1"/>
  <c r="K3512" i="1"/>
  <c r="K3513" i="1"/>
  <c r="K3515" i="1"/>
  <c r="K3517" i="1"/>
  <c r="K3518" i="1"/>
  <c r="K3521" i="1"/>
  <c r="K3522" i="1"/>
  <c r="K3523" i="1"/>
  <c r="K3524" i="1"/>
  <c r="K3526" i="1"/>
  <c r="K3528" i="1"/>
  <c r="K3529" i="1"/>
  <c r="K3530" i="1"/>
  <c r="K3531" i="1"/>
  <c r="K3532" i="1"/>
  <c r="K3534" i="1"/>
  <c r="K3535" i="1"/>
  <c r="K3536" i="1"/>
  <c r="K3537" i="1"/>
  <c r="K3540" i="1"/>
  <c r="K3543" i="1"/>
  <c r="K3549" i="1"/>
  <c r="K3552" i="1"/>
  <c r="K3553" i="1"/>
  <c r="K3555" i="1"/>
  <c r="K3557" i="1"/>
  <c r="K3561" i="1"/>
  <c r="K3562" i="1"/>
  <c r="K3564" i="1"/>
  <c r="K3565" i="1"/>
  <c r="K3566" i="1"/>
  <c r="K3568" i="1"/>
  <c r="K3570" i="1"/>
  <c r="K3573" i="1"/>
  <c r="K3574" i="1"/>
  <c r="K3576" i="1"/>
  <c r="K3578" i="1"/>
  <c r="K3579" i="1"/>
  <c r="K3585" i="1"/>
  <c r="K3586" i="1"/>
  <c r="K3587" i="1"/>
  <c r="K3592" i="1"/>
  <c r="K3593" i="1"/>
  <c r="K3594" i="1"/>
  <c r="K3595" i="1"/>
  <c r="K3596" i="1"/>
  <c r="K3597" i="1"/>
  <c r="K3598" i="1"/>
  <c r="K3599" i="1"/>
  <c r="K3601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7" i="1"/>
  <c r="K3628" i="1"/>
  <c r="K3629" i="1"/>
  <c r="K3630" i="1"/>
  <c r="K3631" i="1"/>
  <c r="K3633" i="1"/>
  <c r="K3634" i="1"/>
  <c r="K3636" i="1"/>
  <c r="K3637" i="1"/>
  <c r="K3638" i="1"/>
  <c r="K3639" i="1"/>
  <c r="K3640" i="1"/>
  <c r="K3641" i="1"/>
  <c r="K3642" i="1"/>
  <c r="K3643" i="1"/>
  <c r="K3646" i="1"/>
  <c r="K3647" i="1"/>
  <c r="K3648" i="1"/>
  <c r="K3649" i="1"/>
  <c r="K3650" i="1"/>
  <c r="K3651" i="1"/>
  <c r="K3652" i="1"/>
  <c r="K3653" i="1"/>
  <c r="K3654" i="1"/>
  <c r="K3656" i="1"/>
  <c r="K3657" i="1"/>
  <c r="K3659" i="1"/>
  <c r="K3660" i="1"/>
  <c r="K3661" i="1"/>
  <c r="K3663" i="1"/>
  <c r="K3664" i="1"/>
  <c r="K3665" i="1"/>
  <c r="K3666" i="1"/>
  <c r="K3667" i="1"/>
  <c r="K3668" i="1"/>
  <c r="K3670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20" i="1"/>
  <c r="K3722" i="1"/>
  <c r="K3723" i="1"/>
  <c r="K3724" i="1"/>
  <c r="K3727" i="1"/>
  <c r="K3728" i="1"/>
  <c r="K3730" i="1"/>
  <c r="K3731" i="1"/>
  <c r="K3733" i="1"/>
  <c r="K3734" i="1"/>
  <c r="K3735" i="1"/>
  <c r="K3736" i="1"/>
  <c r="K3737" i="1"/>
  <c r="K3738" i="1"/>
  <c r="K3739" i="1"/>
  <c r="K3740" i="1"/>
  <c r="K3742" i="1"/>
  <c r="K3743" i="1"/>
  <c r="K3744" i="1"/>
  <c r="K3745" i="1"/>
  <c r="K3746" i="1"/>
  <c r="K3747" i="1"/>
  <c r="K3749" i="1"/>
  <c r="K3752" i="1"/>
  <c r="K3753" i="1"/>
  <c r="K3756" i="1"/>
  <c r="K3757" i="1"/>
  <c r="K3759" i="1"/>
  <c r="K3760" i="1"/>
  <c r="K3761" i="1"/>
  <c r="K3762" i="1"/>
  <c r="K3764" i="1"/>
  <c r="K3765" i="1"/>
  <c r="K3766" i="1"/>
  <c r="K3767" i="1"/>
  <c r="K3768" i="1"/>
  <c r="K3769" i="1"/>
  <c r="K3771" i="1"/>
  <c r="K3772" i="1"/>
  <c r="K3776" i="1"/>
  <c r="K3777" i="1"/>
  <c r="K3778" i="1"/>
  <c r="K3780" i="1"/>
  <c r="K3781" i="1"/>
  <c r="K3782" i="1"/>
  <c r="K3783" i="1"/>
  <c r="K3784" i="1"/>
  <c r="K3785" i="1"/>
  <c r="K3786" i="1"/>
  <c r="K3788" i="1"/>
  <c r="K3789" i="1"/>
  <c r="K3790" i="1"/>
  <c r="K3791" i="1"/>
  <c r="K3792" i="1"/>
  <c r="K3793" i="1"/>
  <c r="K3794" i="1"/>
  <c r="K3797" i="1"/>
  <c r="K3798" i="1"/>
  <c r="K3799" i="1"/>
  <c r="K3800" i="1"/>
  <c r="K3801" i="1"/>
  <c r="K3802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7" i="1"/>
  <c r="K3898" i="1"/>
  <c r="K3901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9" i="1"/>
  <c r="K4090" i="1"/>
  <c r="K4091" i="1"/>
  <c r="K4092" i="1"/>
  <c r="K4093" i="1"/>
  <c r="K4094" i="1"/>
  <c r="K4095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661" i="1"/>
  <c r="K2142" i="1"/>
  <c r="K2146" i="1"/>
  <c r="K2147" i="1"/>
  <c r="K2148" i="1"/>
  <c r="K2149" i="1"/>
  <c r="K2150" i="1"/>
  <c r="K2152" i="1"/>
  <c r="K2153" i="1"/>
  <c r="K2154" i="1"/>
  <c r="K2158" i="1"/>
  <c r="K2159" i="1"/>
  <c r="K2161" i="1"/>
  <c r="K2162" i="1"/>
  <c r="K2163" i="1"/>
  <c r="K2164" i="1"/>
  <c r="K2165" i="1"/>
  <c r="K2166" i="1"/>
  <c r="K2167" i="1"/>
  <c r="K2169" i="1"/>
  <c r="K2170" i="1"/>
  <c r="K2171" i="1"/>
  <c r="K2172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6" i="1"/>
  <c r="K2199" i="1"/>
  <c r="K2200" i="1"/>
  <c r="K2201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3" i="1"/>
  <c r="K2264" i="1"/>
  <c r="K2265" i="1"/>
  <c r="K2267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2" i="1"/>
  <c r="K2313" i="1"/>
  <c r="K2315" i="1"/>
  <c r="K2316" i="1"/>
  <c r="K2318" i="1"/>
  <c r="K2319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20" i="1"/>
  <c r="K2421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50" i="1"/>
  <c r="K2451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9" i="1"/>
  <c r="K2540" i="1"/>
  <c r="K2541" i="1"/>
  <c r="K2542" i="1"/>
  <c r="K2543" i="1"/>
  <c r="K2544" i="1"/>
  <c r="K2545" i="1"/>
  <c r="K2546" i="1"/>
  <c r="K2547" i="1"/>
  <c r="K2549" i="1"/>
  <c r="K2551" i="1"/>
  <c r="K2552" i="1"/>
  <c r="K2553" i="1"/>
  <c r="K2554" i="1"/>
  <c r="K2555" i="1"/>
  <c r="K2556" i="1"/>
  <c r="K2557" i="1"/>
  <c r="K2559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1" i="1"/>
  <c r="K2582" i="1"/>
  <c r="K2583" i="1"/>
  <c r="K2586" i="1"/>
  <c r="K2589" i="1"/>
  <c r="K2591" i="1"/>
  <c r="K2592" i="1"/>
  <c r="K2593" i="1"/>
  <c r="K2594" i="1"/>
  <c r="K2595" i="1"/>
  <c r="K2596" i="1"/>
  <c r="K2601" i="1"/>
  <c r="K2602" i="1"/>
  <c r="K2603" i="1"/>
  <c r="K2604" i="1"/>
  <c r="K2605" i="1"/>
  <c r="K2606" i="1"/>
  <c r="K2607" i="1"/>
  <c r="K2608" i="1"/>
  <c r="K2609" i="1"/>
  <c r="K2610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56" i="1"/>
  <c r="K2657" i="1"/>
  <c r="K2658" i="1"/>
  <c r="K2659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140" i="1"/>
  <c r="K1562" i="1"/>
  <c r="K1564" i="1"/>
  <c r="K1565" i="1"/>
  <c r="K1566" i="1"/>
  <c r="K1567" i="1"/>
  <c r="K1568" i="1"/>
  <c r="K1569" i="1"/>
  <c r="K1570" i="1"/>
  <c r="K1571" i="1"/>
  <c r="K1573" i="1"/>
  <c r="K1574" i="1"/>
  <c r="K1575" i="1"/>
  <c r="K1578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5" i="1"/>
  <c r="K1626" i="1"/>
  <c r="K1628" i="1"/>
  <c r="K1629" i="1"/>
  <c r="K1630" i="1"/>
  <c r="K1631" i="1"/>
  <c r="K1632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3" i="1"/>
  <c r="K1674" i="1"/>
  <c r="K1675" i="1"/>
  <c r="K1676" i="1"/>
  <c r="K1678" i="1"/>
  <c r="K1679" i="1"/>
  <c r="K1680" i="1"/>
  <c r="K1681" i="1"/>
  <c r="K1682" i="1"/>
  <c r="K1683" i="1"/>
  <c r="K1684" i="1"/>
  <c r="K1685" i="1"/>
  <c r="K1686" i="1"/>
  <c r="K1687" i="1"/>
  <c r="K1689" i="1"/>
  <c r="K1690" i="1"/>
  <c r="K1691" i="1"/>
  <c r="K1692" i="1"/>
  <c r="K1693" i="1"/>
  <c r="K1694" i="1"/>
  <c r="K1695" i="1"/>
  <c r="K1696" i="1"/>
  <c r="K1698" i="1"/>
  <c r="K1699" i="1"/>
  <c r="K1700" i="1"/>
  <c r="K1701" i="1"/>
  <c r="K1702" i="1"/>
  <c r="K1703" i="1"/>
  <c r="K1704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6" i="1"/>
  <c r="K1727" i="1"/>
  <c r="K1728" i="1"/>
  <c r="K1729" i="1"/>
  <c r="K1730" i="1"/>
  <c r="K1731" i="1"/>
  <c r="K1732" i="1"/>
  <c r="K1733" i="1"/>
  <c r="K1734" i="1"/>
  <c r="K1736" i="1"/>
  <c r="K1738" i="1"/>
  <c r="K1739" i="1"/>
  <c r="K1740" i="1"/>
  <c r="K1741" i="1"/>
  <c r="K1742" i="1"/>
  <c r="K1743" i="1"/>
  <c r="K1744" i="1"/>
  <c r="K1745" i="1"/>
  <c r="K1751" i="1"/>
  <c r="K1752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3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6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5" i="1"/>
  <c r="K1896" i="1"/>
  <c r="K1897" i="1"/>
  <c r="K1898" i="1"/>
  <c r="K1899" i="1"/>
  <c r="K1900" i="1"/>
  <c r="K1901" i="1"/>
  <c r="K1902" i="1"/>
  <c r="K1904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29" i="1"/>
  <c r="K1930" i="1"/>
  <c r="K1931" i="1"/>
  <c r="K1934" i="1"/>
  <c r="K1935" i="1"/>
  <c r="K1936" i="1"/>
  <c r="K1937" i="1"/>
  <c r="K1939" i="1"/>
  <c r="K1940" i="1"/>
  <c r="K1941" i="1"/>
  <c r="K1942" i="1"/>
  <c r="K1943" i="1"/>
  <c r="K1947" i="1"/>
  <c r="K1948" i="1"/>
  <c r="K1949" i="1"/>
  <c r="K1951" i="1"/>
  <c r="K1952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7" i="1"/>
  <c r="K2028" i="1"/>
  <c r="K2029" i="1"/>
  <c r="K2031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4" i="1"/>
  <c r="K2065" i="1"/>
  <c r="K2066" i="1"/>
  <c r="K2067" i="1"/>
  <c r="K2068" i="1"/>
  <c r="K2069" i="1"/>
  <c r="K2070" i="1"/>
  <c r="K2071" i="1"/>
  <c r="K2072" i="1"/>
  <c r="K2073" i="1"/>
  <c r="K2074" i="1"/>
  <c r="K2076" i="1"/>
  <c r="K2077" i="1"/>
  <c r="K2079" i="1"/>
  <c r="K2080" i="1"/>
  <c r="K2081" i="1"/>
  <c r="K2083" i="1"/>
  <c r="K2084" i="1"/>
  <c r="K2085" i="1"/>
  <c r="K2087" i="1"/>
  <c r="K2089" i="1"/>
  <c r="K2090" i="1"/>
  <c r="K2092" i="1"/>
  <c r="K2094" i="1"/>
  <c r="K2095" i="1"/>
  <c r="K2098" i="1"/>
  <c r="K2099" i="1"/>
  <c r="K2100" i="1"/>
  <c r="K2101" i="1"/>
  <c r="K2102" i="1"/>
  <c r="K2103" i="1"/>
  <c r="K2105" i="1"/>
  <c r="K2106" i="1"/>
  <c r="K2107" i="1"/>
  <c r="K2108" i="1"/>
  <c r="K2110" i="1"/>
  <c r="K2111" i="1"/>
  <c r="K2113" i="1"/>
  <c r="K2115" i="1"/>
  <c r="K2118" i="1"/>
  <c r="K2123" i="1"/>
  <c r="K2124" i="1"/>
  <c r="K2127" i="1"/>
  <c r="K2128" i="1"/>
  <c r="K2129" i="1"/>
  <c r="K2130" i="1"/>
  <c r="K2131" i="1"/>
  <c r="K2132" i="1"/>
  <c r="K2133" i="1"/>
  <c r="K2134" i="1"/>
  <c r="K2135" i="1"/>
  <c r="K2137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1561" i="1"/>
  <c r="K1040" i="1"/>
  <c r="K1041" i="1"/>
  <c r="K1042" i="1"/>
  <c r="K1043" i="1"/>
  <c r="K1044" i="1"/>
  <c r="K1045" i="1"/>
  <c r="K1046" i="1"/>
  <c r="K1047" i="1"/>
  <c r="K1048" i="1"/>
  <c r="K1049" i="1"/>
  <c r="K1050" i="1"/>
  <c r="K1056" i="1"/>
  <c r="K1057" i="1"/>
  <c r="K1058" i="1"/>
  <c r="K1059" i="1"/>
  <c r="K1060" i="1"/>
  <c r="K1062" i="1"/>
  <c r="K1064" i="1"/>
  <c r="K1065" i="1"/>
  <c r="K1067" i="1"/>
  <c r="K1068" i="1"/>
  <c r="K1071" i="1"/>
  <c r="K1072" i="1"/>
  <c r="K1073" i="1"/>
  <c r="K1074" i="1"/>
  <c r="K1076" i="1"/>
  <c r="K1077" i="1"/>
  <c r="K1081" i="1"/>
  <c r="K1082" i="1"/>
  <c r="K1084" i="1"/>
  <c r="K1086" i="1"/>
  <c r="K1087" i="1"/>
  <c r="K1088" i="1"/>
  <c r="K1089" i="1"/>
  <c r="K1090" i="1"/>
  <c r="K1091" i="1"/>
  <c r="K1093" i="1"/>
  <c r="K1095" i="1"/>
  <c r="K1097" i="1"/>
  <c r="K1098" i="1"/>
  <c r="K1099" i="1"/>
  <c r="K1100" i="1"/>
  <c r="K1108" i="1"/>
  <c r="K1113" i="1"/>
  <c r="K1116" i="1"/>
  <c r="K1118" i="1"/>
  <c r="K1120" i="1"/>
  <c r="K1121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5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1" i="1"/>
  <c r="K1252" i="1"/>
  <c r="K1254" i="1"/>
  <c r="K1255" i="1"/>
  <c r="K1256" i="1"/>
  <c r="K1257" i="1"/>
  <c r="K1258" i="1"/>
  <c r="K1259" i="1"/>
  <c r="K1260" i="1"/>
  <c r="K1262" i="1"/>
  <c r="K1263" i="1"/>
  <c r="K1264" i="1"/>
  <c r="K1265" i="1"/>
  <c r="K1266" i="1"/>
  <c r="K1267" i="1"/>
  <c r="K1268" i="1"/>
  <c r="K1269" i="1"/>
  <c r="K1271" i="1"/>
  <c r="K1272" i="1"/>
  <c r="K1273" i="1"/>
  <c r="K1274" i="1"/>
  <c r="K1275" i="1"/>
  <c r="K1276" i="1"/>
  <c r="K1278" i="1"/>
  <c r="K1279" i="1"/>
  <c r="K1281" i="1"/>
  <c r="K1282" i="1"/>
  <c r="K1283" i="1"/>
  <c r="K1284" i="1"/>
  <c r="K1286" i="1"/>
  <c r="K1287" i="1"/>
  <c r="K1289" i="1"/>
  <c r="K1290" i="1"/>
  <c r="K1292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1" i="1"/>
  <c r="K1342" i="1"/>
  <c r="K1343" i="1"/>
  <c r="K1344" i="1"/>
  <c r="K1345" i="1"/>
  <c r="K1346" i="1"/>
  <c r="K1348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5" i="1"/>
  <c r="K1366" i="1"/>
  <c r="K1367" i="1"/>
  <c r="K1369" i="1"/>
  <c r="K1372" i="1"/>
  <c r="K1374" i="1"/>
  <c r="K1375" i="1"/>
  <c r="K1376" i="1"/>
  <c r="K1378" i="1"/>
  <c r="K1381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1" i="1"/>
  <c r="K1402" i="1"/>
  <c r="K1403" i="1"/>
  <c r="K1404" i="1"/>
  <c r="K1406" i="1"/>
  <c r="K1409" i="1"/>
  <c r="K1412" i="1"/>
  <c r="K1413" i="1"/>
  <c r="K1414" i="1"/>
  <c r="K1415" i="1"/>
  <c r="K1416" i="1"/>
  <c r="K1417" i="1"/>
  <c r="K1418" i="1"/>
  <c r="K1420" i="1"/>
  <c r="K1421" i="1"/>
  <c r="K1422" i="1"/>
  <c r="K1423" i="1"/>
  <c r="K1426" i="1"/>
  <c r="K1427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0" i="1"/>
  <c r="K1461" i="1"/>
  <c r="K1462" i="1"/>
  <c r="K1463" i="1"/>
  <c r="K1464" i="1"/>
  <c r="K1465" i="1"/>
  <c r="K1466" i="1"/>
  <c r="K1468" i="1"/>
  <c r="K1469" i="1"/>
  <c r="K1470" i="1"/>
  <c r="K1473" i="1"/>
  <c r="K1474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9" i="1"/>
  <c r="K1531" i="1"/>
  <c r="K1533" i="1"/>
  <c r="K1534" i="1"/>
  <c r="K1536" i="1"/>
  <c r="K1537" i="1"/>
  <c r="K1538" i="1"/>
  <c r="K1539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6" i="1"/>
  <c r="K787" i="1"/>
  <c r="K788" i="1"/>
  <c r="K789" i="1"/>
  <c r="K790" i="1"/>
  <c r="K791" i="1"/>
  <c r="K792" i="1"/>
  <c r="K793" i="1"/>
  <c r="K794" i="1"/>
  <c r="K795" i="1"/>
  <c r="K796" i="1"/>
  <c r="K798" i="1"/>
  <c r="K803" i="1"/>
  <c r="K804" i="1"/>
  <c r="K805" i="1"/>
  <c r="K807" i="1"/>
  <c r="K808" i="1"/>
  <c r="K809" i="1"/>
  <c r="K810" i="1"/>
  <c r="K811" i="1"/>
  <c r="K813" i="1"/>
  <c r="K815" i="1"/>
  <c r="K816" i="1"/>
  <c r="K818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G4151" i="20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4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1" i="1"/>
  <c r="C2052" i="1"/>
  <c r="C2053" i="1"/>
  <c r="C2054" i="1"/>
  <c r="C2055" i="1"/>
  <c r="C2057" i="1"/>
  <c r="C2058" i="1"/>
  <c r="C2059" i="1"/>
  <c r="C2060" i="1"/>
  <c r="C2061" i="1"/>
  <c r="C2065" i="1"/>
  <c r="C2066" i="1"/>
  <c r="C2067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2" i="1"/>
  <c r="C2153" i="1"/>
  <c r="C2154" i="1"/>
  <c r="C2155" i="1"/>
  <c r="C2156" i="1"/>
  <c r="C2157" i="1"/>
  <c r="C2159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7" i="1"/>
  <c r="C2208" i="1"/>
  <c r="C2209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6" i="1"/>
  <c r="C2267" i="1"/>
  <c r="C2268" i="1"/>
  <c r="C2269" i="1"/>
  <c r="C2270" i="1"/>
  <c r="C2271" i="1"/>
  <c r="C2272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4" i="1"/>
  <c r="C2575" i="1"/>
  <c r="C2576" i="1"/>
  <c r="C2577" i="1"/>
  <c r="C2578" i="1"/>
  <c r="C2579" i="1"/>
  <c r="C2580" i="1"/>
  <c r="C2581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4" i="1"/>
  <c r="C2695" i="1"/>
  <c r="C2696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7" i="1"/>
  <c r="C2730" i="1"/>
  <c r="C2732" i="1"/>
  <c r="C2733" i="1"/>
  <c r="C2734" i="1"/>
  <c r="C2735" i="1"/>
  <c r="C2736" i="1"/>
  <c r="C2737" i="1"/>
  <c r="C2738" i="1"/>
  <c r="C2739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3" i="1"/>
  <c r="C2774" i="1"/>
  <c r="C2775" i="1"/>
  <c r="C2776" i="1"/>
  <c r="C2777" i="1"/>
  <c r="C2778" i="1"/>
  <c r="C2779" i="1"/>
  <c r="C2781" i="1"/>
  <c r="C2782" i="1"/>
  <c r="C2784" i="1"/>
  <c r="C2785" i="1"/>
  <c r="C2786" i="1"/>
  <c r="C2787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4" i="1"/>
  <c r="C2885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9" i="1"/>
  <c r="C2940" i="1"/>
  <c r="C2941" i="1"/>
  <c r="C2942" i="1"/>
  <c r="C2944" i="1"/>
  <c r="C2945" i="1"/>
  <c r="C2946" i="1"/>
  <c r="C2947" i="1"/>
  <c r="C2949" i="1"/>
  <c r="C2950" i="1"/>
  <c r="C2951" i="1"/>
  <c r="C2952" i="1"/>
  <c r="C2953" i="1"/>
  <c r="C2955" i="1"/>
  <c r="C2956" i="1"/>
  <c r="C2957" i="1"/>
  <c r="C2958" i="1"/>
  <c r="C2959" i="1"/>
  <c r="C2960" i="1"/>
  <c r="C2961" i="1"/>
  <c r="C2962" i="1"/>
  <c r="C2964" i="1"/>
  <c r="C2965" i="1"/>
  <c r="C2966" i="1"/>
  <c r="C2967" i="1"/>
  <c r="C2968" i="1"/>
  <c r="C2969" i="1"/>
  <c r="C2970" i="1"/>
  <c r="C2971" i="1"/>
  <c r="C2972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2" i="1"/>
  <c r="C2993" i="1"/>
  <c r="C2994" i="1"/>
  <c r="C2995" i="1"/>
  <c r="C2996" i="1"/>
  <c r="C2998" i="1"/>
  <c r="C2999" i="1"/>
  <c r="C3000" i="1"/>
  <c r="C3001" i="1"/>
  <c r="C3002" i="1"/>
  <c r="C3003" i="1"/>
  <c r="C3004" i="1"/>
  <c r="C3005" i="1"/>
  <c r="C3006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1" i="1"/>
  <c r="C3092" i="1"/>
  <c r="C3093" i="1"/>
  <c r="C3094" i="1"/>
  <c r="C3096" i="1"/>
  <c r="C3098" i="1"/>
  <c r="C3099" i="1"/>
  <c r="C3101" i="1"/>
  <c r="C3103" i="1"/>
  <c r="C3104" i="1"/>
  <c r="C3105" i="1"/>
  <c r="C3106" i="1"/>
  <c r="C3107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4" i="1"/>
  <c r="C3205" i="1"/>
  <c r="C3206" i="1"/>
  <c r="C3207" i="1"/>
  <c r="C3208" i="1"/>
  <c r="C3209" i="1"/>
  <c r="C3210" i="1"/>
  <c r="C3211" i="1"/>
  <c r="C3212" i="1"/>
  <c r="C3213" i="1"/>
  <c r="C3215" i="1"/>
  <c r="C3216" i="1"/>
  <c r="C3217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5" i="1"/>
  <c r="C3257" i="1"/>
  <c r="C3258" i="1"/>
  <c r="C3259" i="1"/>
  <c r="C3260" i="1"/>
  <c r="C3261" i="1"/>
  <c r="C3262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4" i="1"/>
  <c r="C3285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4" i="1"/>
  <c r="C3305" i="1"/>
  <c r="C3306" i="1"/>
  <c r="C3307" i="1"/>
  <c r="C3308" i="1"/>
  <c r="C3309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6" i="1"/>
  <c r="C3327" i="1"/>
  <c r="C3328" i="1"/>
  <c r="C3329" i="1"/>
  <c r="C3330" i="1"/>
  <c r="C3331" i="1"/>
  <c r="C3332" i="1"/>
  <c r="C3333" i="1"/>
  <c r="C3334" i="1"/>
  <c r="C3335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2" i="1"/>
  <c r="C3403" i="1"/>
  <c r="C3404" i="1"/>
  <c r="C3405" i="1"/>
  <c r="C3406" i="1"/>
  <c r="C3407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1" i="1"/>
  <c r="C3473" i="1"/>
  <c r="C3475" i="1"/>
  <c r="C3476" i="1"/>
  <c r="C3477" i="1"/>
  <c r="C3478" i="1"/>
  <c r="C3479" i="1"/>
  <c r="C3483" i="1"/>
  <c r="C3484" i="1"/>
  <c r="C3485" i="1"/>
  <c r="C3487" i="1"/>
  <c r="C3488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1" i="1"/>
  <c r="C3522" i="1"/>
  <c r="C3523" i="1"/>
  <c r="C3524" i="1"/>
  <c r="C3525" i="1"/>
  <c r="C3526" i="1"/>
  <c r="C3527" i="1"/>
  <c r="C3529" i="1"/>
  <c r="C3530" i="1"/>
  <c r="C3532" i="1"/>
  <c r="C3533" i="1"/>
  <c r="C3534" i="1"/>
  <c r="C3535" i="1"/>
  <c r="C3536" i="1"/>
  <c r="C3537" i="1"/>
  <c r="C3538" i="1"/>
  <c r="C3540" i="1"/>
  <c r="C3541" i="1"/>
  <c r="C3542" i="1"/>
  <c r="C3543" i="1"/>
  <c r="C3544" i="1"/>
  <c r="C3545" i="1"/>
  <c r="C3546" i="1"/>
  <c r="C3547" i="1"/>
  <c r="C3548" i="1"/>
  <c r="C3549" i="1"/>
  <c r="C3550" i="1"/>
  <c r="C3552" i="1"/>
  <c r="C3554" i="1"/>
  <c r="C3555" i="1"/>
  <c r="C3556" i="1"/>
  <c r="C3558" i="1"/>
  <c r="C3559" i="1"/>
  <c r="C3560" i="1"/>
  <c r="C3562" i="1"/>
  <c r="C3563" i="1"/>
  <c r="C3564" i="1"/>
  <c r="C3565" i="1"/>
  <c r="C3566" i="1"/>
  <c r="C3568" i="1"/>
  <c r="C3570" i="1"/>
  <c r="C3571" i="1"/>
  <c r="C3572" i="1"/>
  <c r="C3573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9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2" i="1"/>
  <c r="C3634" i="1"/>
  <c r="C3635" i="1"/>
  <c r="C3636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3" i="1"/>
  <c r="C3664" i="1"/>
  <c r="C3665" i="1"/>
  <c r="C3667" i="1"/>
  <c r="C3668" i="1"/>
  <c r="C3669" i="1"/>
  <c r="C3670" i="1"/>
  <c r="C3671" i="1"/>
  <c r="C3672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5" i="1"/>
  <c r="C3896" i="1"/>
  <c r="C3897" i="1"/>
  <c r="C3898" i="1"/>
  <c r="C3899" i="1"/>
  <c r="C3900" i="1"/>
  <c r="C3901" i="1"/>
  <c r="C3902" i="1"/>
  <c r="C3903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100" i="1"/>
  <c r="C417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C2273" i="1"/>
  <c r="C2645" i="1"/>
  <c r="C1983" i="1" l="1"/>
  <c r="C2529" i="1"/>
  <c r="C3972" i="1"/>
  <c r="C3214" i="1" l="1"/>
  <c r="C3283" i="1"/>
  <c r="C3992" i="1"/>
  <c r="C3175" i="1"/>
  <c r="C3218" i="1"/>
  <c r="C3095" i="1"/>
  <c r="C3286" i="1"/>
  <c r="C3176" i="1"/>
  <c r="C3254" i="1"/>
  <c r="C3100" i="1"/>
  <c r="C3310" i="1"/>
  <c r="C3894" i="1"/>
  <c r="C3203" i="1"/>
  <c r="C3256" i="1"/>
  <c r="C3282" i="1"/>
  <c r="C3303" i="1"/>
  <c r="C3904" i="1"/>
  <c r="C2997" i="1"/>
  <c r="C2573" i="1"/>
  <c r="C2772" i="1"/>
  <c r="C2582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5" i="20"/>
  <c r="G2087" i="20"/>
  <c r="G2109" i="20"/>
  <c r="G2151" i="20"/>
  <c r="G2173" i="20"/>
  <c r="G2213" i="20"/>
  <c r="G2235" i="20"/>
  <c r="G2277" i="20"/>
  <c r="G2299" i="20"/>
  <c r="G2341" i="20"/>
  <c r="G2363" i="20"/>
  <c r="G2405" i="20"/>
  <c r="G2427" i="20"/>
  <c r="G2469" i="20"/>
  <c r="G2491" i="20"/>
  <c r="G2533" i="20"/>
  <c r="G2553" i="20"/>
  <c r="G2597" i="20"/>
  <c r="G2617" i="20"/>
  <c r="G2626" i="20"/>
  <c r="G2645" i="20"/>
  <c r="G2806" i="20"/>
  <c r="G2836" i="20"/>
  <c r="G2868" i="20"/>
  <c r="G2900" i="20"/>
  <c r="G2932" i="20"/>
  <c r="G2964" i="20"/>
  <c r="G2996" i="20"/>
  <c r="G3028" i="20"/>
  <c r="G3060" i="20"/>
  <c r="G3069" i="20"/>
  <c r="G3070" i="20"/>
  <c r="G3081" i="20"/>
  <c r="G3101" i="20"/>
  <c r="G3102" i="20"/>
  <c r="G3113" i="20"/>
  <c r="G3133" i="20"/>
  <c r="G3134" i="20"/>
  <c r="G3145" i="20"/>
  <c r="G3165" i="20"/>
  <c r="G3166" i="20"/>
  <c r="G3177" i="20"/>
  <c r="G3197" i="20"/>
  <c r="G3198" i="20"/>
  <c r="G3209" i="20"/>
  <c r="G3229" i="20"/>
  <c r="G3230" i="20"/>
  <c r="G3241" i="20"/>
  <c r="G3261" i="20"/>
  <c r="G3262" i="20"/>
  <c r="G3273" i="20"/>
  <c r="G3293" i="20"/>
  <c r="G3294" i="20"/>
  <c r="G3305" i="20"/>
  <c r="G3325" i="20"/>
  <c r="G3326" i="20"/>
  <c r="G3337" i="20"/>
  <c r="G3357" i="20"/>
  <c r="G3358" i="20"/>
  <c r="G3369" i="20"/>
  <c r="G3389" i="20"/>
  <c r="G3390" i="20"/>
  <c r="G3401" i="20"/>
  <c r="G3421" i="20"/>
  <c r="G3422" i="20"/>
  <c r="G3433" i="20"/>
  <c r="G3453" i="20"/>
  <c r="G3454" i="20"/>
  <c r="G3465" i="20"/>
  <c r="G3484" i="20"/>
  <c r="G3495" i="20"/>
  <c r="G3515" i="20"/>
  <c r="G3516" i="20"/>
  <c r="G3527" i="20"/>
  <c r="G3547" i="20"/>
  <c r="G3548" i="20"/>
  <c r="G3559" i="20"/>
  <c r="G3579" i="20"/>
  <c r="G3580" i="20"/>
  <c r="G3591" i="20"/>
  <c r="G3611" i="20"/>
  <c r="G3612" i="20"/>
  <c r="G3623" i="20"/>
  <c r="G3643" i="20"/>
  <c r="G3644" i="20"/>
  <c r="G3655" i="20"/>
  <c r="G3675" i="20"/>
  <c r="G3676" i="20"/>
  <c r="G3687" i="20"/>
  <c r="G3707" i="20"/>
  <c r="G3708" i="20"/>
  <c r="G3719" i="20"/>
  <c r="G3739" i="20"/>
  <c r="G3740" i="20"/>
  <c r="G3751" i="20"/>
  <c r="G3771" i="20"/>
  <c r="G3772" i="20"/>
  <c r="G3783" i="20"/>
  <c r="G3803" i="20"/>
  <c r="G3804" i="20"/>
  <c r="G3815" i="20"/>
  <c r="G3835" i="20"/>
  <c r="G3836" i="20"/>
  <c r="G3847" i="20"/>
  <c r="G3867" i="20"/>
  <c r="G3868" i="20"/>
  <c r="G3879" i="20"/>
  <c r="G3899" i="20"/>
  <c r="G3900" i="20"/>
  <c r="G3911" i="20"/>
  <c r="G3080" i="20"/>
  <c r="G3092" i="20"/>
  <c r="G3112" i="20"/>
  <c r="G3124" i="20"/>
  <c r="G3144" i="20"/>
  <c r="G3156" i="20"/>
  <c r="G3176" i="20"/>
  <c r="G3188" i="20"/>
  <c r="G3208" i="20"/>
  <c r="G3220" i="20"/>
  <c r="G3240" i="20"/>
  <c r="G3252" i="20"/>
  <c r="G3272" i="20"/>
  <c r="G3284" i="20"/>
  <c r="G3304" i="20"/>
  <c r="G3316" i="20"/>
  <c r="G3336" i="20"/>
  <c r="G3348" i="20"/>
  <c r="G3368" i="20"/>
  <c r="G3380" i="20"/>
  <c r="G3400" i="20"/>
  <c r="G3412" i="20"/>
  <c r="G3432" i="20"/>
  <c r="G3444" i="20"/>
  <c r="G3464" i="20"/>
  <c r="G3475" i="20"/>
  <c r="G3494" i="20"/>
  <c r="G3506" i="20"/>
  <c r="G3526" i="20"/>
  <c r="G3538" i="20"/>
  <c r="G3558" i="20"/>
  <c r="G3570" i="20"/>
  <c r="G3590" i="20"/>
  <c r="G3602" i="20"/>
  <c r="G3622" i="20"/>
  <c r="G3634" i="20"/>
  <c r="G3654" i="20"/>
  <c r="G3666" i="20"/>
  <c r="G3686" i="20"/>
  <c r="G3698" i="20"/>
  <c r="G3718" i="20"/>
  <c r="G3730" i="20"/>
  <c r="G3750" i="20"/>
  <c r="G3762" i="20"/>
  <c r="G3782" i="20"/>
  <c r="G3794" i="20"/>
  <c r="G3814" i="20"/>
  <c r="G3826" i="20"/>
  <c r="G3846" i="20"/>
  <c r="G3858" i="20"/>
  <c r="G3878" i="20"/>
  <c r="G3890" i="20"/>
  <c r="G3910" i="20"/>
  <c r="G3921" i="20"/>
  <c r="G3936" i="20"/>
  <c r="G3944" i="20"/>
  <c r="G3952" i="20"/>
  <c r="G3960" i="20"/>
  <c r="G3968" i="20"/>
  <c r="G3976" i="20"/>
  <c r="G3984" i="20"/>
  <c r="G3992" i="20"/>
  <c r="G4000" i="20"/>
  <c r="G4008" i="20"/>
  <c r="G4016" i="20"/>
  <c r="G4024" i="20"/>
  <c r="G4032" i="20"/>
  <c r="G4040" i="20"/>
  <c r="G4048" i="20"/>
  <c r="G4056" i="20"/>
  <c r="G4064" i="20"/>
  <c r="G4072" i="20"/>
  <c r="G4080" i="20"/>
  <c r="G4088" i="20"/>
  <c r="G4096" i="20"/>
  <c r="G4104" i="20"/>
  <c r="G4112" i="20"/>
  <c r="G4120" i="20"/>
  <c r="G4128" i="20"/>
  <c r="G4136" i="20"/>
  <c r="G4144" i="20"/>
  <c r="G3063" i="20"/>
  <c r="G3064" i="20"/>
  <c r="G3065" i="20"/>
  <c r="G3066" i="20"/>
  <c r="G3067" i="20"/>
  <c r="G3071" i="20"/>
  <c r="G3073" i="20"/>
  <c r="G3074" i="20"/>
  <c r="G3075" i="20"/>
  <c r="G3076" i="20"/>
  <c r="G3077" i="20"/>
  <c r="G3078" i="20"/>
  <c r="G3079" i="20"/>
  <c r="G3082" i="20"/>
  <c r="G3083" i="20"/>
  <c r="G3085" i="20"/>
  <c r="G3086" i="20"/>
  <c r="G3087" i="20"/>
  <c r="G3089" i="20"/>
  <c r="G3090" i="20"/>
  <c r="G3091" i="20"/>
  <c r="G3093" i="20"/>
  <c r="G3094" i="20"/>
  <c r="G3095" i="20"/>
  <c r="G3096" i="20"/>
  <c r="G3097" i="20"/>
  <c r="G3098" i="20"/>
  <c r="G3099" i="20"/>
  <c r="G3103" i="20"/>
  <c r="G3105" i="20"/>
  <c r="G3106" i="20"/>
  <c r="G3107" i="20"/>
  <c r="G3108" i="20"/>
  <c r="G3109" i="20"/>
  <c r="G3110" i="20"/>
  <c r="G3111" i="20"/>
  <c r="G3114" i="20"/>
  <c r="G3115" i="20"/>
  <c r="G3117" i="20"/>
  <c r="G3118" i="20"/>
  <c r="G3119" i="20"/>
  <c r="G3121" i="20"/>
  <c r="G3122" i="20"/>
  <c r="G3123" i="20"/>
  <c r="G3125" i="20"/>
  <c r="G3126" i="20"/>
  <c r="G3127" i="20"/>
  <c r="G3128" i="20"/>
  <c r="G3129" i="20"/>
  <c r="G3130" i="20"/>
  <c r="G3131" i="20"/>
  <c r="G3135" i="20"/>
  <c r="G3137" i="20"/>
  <c r="G3138" i="20"/>
  <c r="G3139" i="20"/>
  <c r="G3140" i="20"/>
  <c r="G3141" i="20"/>
  <c r="G3142" i="20"/>
  <c r="G3143" i="20"/>
  <c r="G3146" i="20"/>
  <c r="G3147" i="20"/>
  <c r="G3149" i="20"/>
  <c r="G3150" i="20"/>
  <c r="G3151" i="20"/>
  <c r="G3153" i="20"/>
  <c r="G3154" i="20"/>
  <c r="G3155" i="20"/>
  <c r="G3157" i="20"/>
  <c r="G3158" i="20"/>
  <c r="G3159" i="20"/>
  <c r="G3160" i="20"/>
  <c r="G3161" i="20"/>
  <c r="G3162" i="20"/>
  <c r="G3163" i="20"/>
  <c r="G3167" i="20"/>
  <c r="G3169" i="20"/>
  <c r="G3170" i="20"/>
  <c r="G3171" i="20"/>
  <c r="G3172" i="20"/>
  <c r="G3173" i="20"/>
  <c r="G3174" i="20"/>
  <c r="G3175" i="20"/>
  <c r="G3178" i="20"/>
  <c r="G3179" i="20"/>
  <c r="G3181" i="20"/>
  <c r="G3182" i="20"/>
  <c r="G3183" i="20"/>
  <c r="G3185" i="20"/>
  <c r="G3186" i="20"/>
  <c r="G3187" i="20"/>
  <c r="G3189" i="20"/>
  <c r="G3190" i="20"/>
  <c r="G3191" i="20"/>
  <c r="G3192" i="20"/>
  <c r="G3193" i="20"/>
  <c r="G3194" i="20"/>
  <c r="G3195" i="20"/>
  <c r="G3199" i="20"/>
  <c r="G3201" i="20"/>
  <c r="G3202" i="20"/>
  <c r="G3203" i="20"/>
  <c r="G3204" i="20"/>
  <c r="G3205" i="20"/>
  <c r="G3206" i="20"/>
  <c r="G3207" i="20"/>
  <c r="G3210" i="20"/>
  <c r="G3211" i="20"/>
  <c r="G3213" i="20"/>
  <c r="G3214" i="20"/>
  <c r="G3215" i="20"/>
  <c r="G3217" i="20"/>
  <c r="G3218" i="20"/>
  <c r="G3219" i="20"/>
  <c r="G3221" i="20"/>
  <c r="G3222" i="20"/>
  <c r="G3223" i="20"/>
  <c r="G3224" i="20"/>
  <c r="G3225" i="20"/>
  <c r="G3226" i="20"/>
  <c r="G3227" i="20"/>
  <c r="G3231" i="20"/>
  <c r="G3233" i="20"/>
  <c r="G3234" i="20"/>
  <c r="G3235" i="20"/>
  <c r="G3236" i="20"/>
  <c r="G3237" i="20"/>
  <c r="G3238" i="20"/>
  <c r="G3239" i="20"/>
  <c r="G3242" i="20"/>
  <c r="G3243" i="20"/>
  <c r="G3245" i="20"/>
  <c r="G3246" i="20"/>
  <c r="G3247" i="20"/>
  <c r="G3249" i="20"/>
  <c r="G3250" i="20"/>
  <c r="G3251" i="20"/>
  <c r="G3253" i="20"/>
  <c r="G3254" i="20"/>
  <c r="G3255" i="20"/>
  <c r="G3256" i="20"/>
  <c r="G3257" i="20"/>
  <c r="G3258" i="20"/>
  <c r="G3259" i="20"/>
  <c r="G3263" i="20"/>
  <c r="G3265" i="20"/>
  <c r="G3266" i="20"/>
  <c r="G3267" i="20"/>
  <c r="G3268" i="20"/>
  <c r="G3269" i="20"/>
  <c r="G3270" i="20"/>
  <c r="G3271" i="20"/>
  <c r="G3274" i="20"/>
  <c r="G3275" i="20"/>
  <c r="G3277" i="20"/>
  <c r="G3278" i="20"/>
  <c r="G3279" i="20"/>
  <c r="G3281" i="20"/>
  <c r="G3282" i="20"/>
  <c r="G3283" i="20"/>
  <c r="G3285" i="20"/>
  <c r="G3286" i="20"/>
  <c r="G3287" i="20"/>
  <c r="G3288" i="20"/>
  <c r="G3289" i="20"/>
  <c r="G3290" i="20"/>
  <c r="G3291" i="20"/>
  <c r="G3295" i="20"/>
  <c r="G3297" i="20"/>
  <c r="G3298" i="20"/>
  <c r="G3299" i="20"/>
  <c r="G3300" i="20"/>
  <c r="G3301" i="20"/>
  <c r="G3302" i="20"/>
  <c r="G3303" i="20"/>
  <c r="G3306" i="20"/>
  <c r="G3307" i="20"/>
  <c r="G3309" i="20"/>
  <c r="G3310" i="20"/>
  <c r="G3311" i="20"/>
  <c r="G3313" i="20"/>
  <c r="G3314" i="20"/>
  <c r="G3315" i="20"/>
  <c r="G3317" i="20"/>
  <c r="G3318" i="20"/>
  <c r="G3319" i="20"/>
  <c r="G3320" i="20"/>
  <c r="G3321" i="20"/>
  <c r="G3322" i="20"/>
  <c r="G3323" i="20"/>
  <c r="G3327" i="20"/>
  <c r="G3329" i="20"/>
  <c r="G3330" i="20"/>
  <c r="G3331" i="20"/>
  <c r="G3332" i="20"/>
  <c r="G3333" i="20"/>
  <c r="G3334" i="20"/>
  <c r="G3335" i="20"/>
  <c r="G3338" i="20"/>
  <c r="G3339" i="20"/>
  <c r="G3341" i="20"/>
  <c r="G3342" i="20"/>
  <c r="G3343" i="20"/>
  <c r="G3345" i="20"/>
  <c r="G3346" i="20"/>
  <c r="G3347" i="20"/>
  <c r="G3349" i="20"/>
  <c r="G3350" i="20"/>
  <c r="G3351" i="20"/>
  <c r="G3352" i="20"/>
  <c r="G3353" i="20"/>
  <c r="G3354" i="20"/>
  <c r="G3355" i="20"/>
  <c r="G3359" i="20"/>
  <c r="G3361" i="20"/>
  <c r="G3362" i="20"/>
  <c r="G3363" i="20"/>
  <c r="G3364" i="20"/>
  <c r="G3365" i="20"/>
  <c r="G3366" i="20"/>
  <c r="G3367" i="20"/>
  <c r="G3370" i="20"/>
  <c r="G3371" i="20"/>
  <c r="G3373" i="20"/>
  <c r="G3374" i="20"/>
  <c r="G3375" i="20"/>
  <c r="G3377" i="20"/>
  <c r="G3378" i="20"/>
  <c r="G3379" i="20"/>
  <c r="G3381" i="20"/>
  <c r="G3382" i="20"/>
  <c r="G3383" i="20"/>
  <c r="G3384" i="20"/>
  <c r="G3385" i="20"/>
  <c r="G3386" i="20"/>
  <c r="G3387" i="20"/>
  <c r="G3391" i="20"/>
  <c r="G3393" i="20"/>
  <c r="G3394" i="20"/>
  <c r="G3395" i="20"/>
  <c r="G3396" i="20"/>
  <c r="G3397" i="20"/>
  <c r="G3398" i="20"/>
  <c r="G3399" i="20"/>
  <c r="G3402" i="20"/>
  <c r="G3403" i="20"/>
  <c r="G3405" i="20"/>
  <c r="G3406" i="20"/>
  <c r="G3407" i="20"/>
  <c r="G3409" i="20"/>
  <c r="G3410" i="20"/>
  <c r="G3411" i="20"/>
  <c r="G3413" i="20"/>
  <c r="G3414" i="20"/>
  <c r="G3415" i="20"/>
  <c r="G3416" i="20"/>
  <c r="G3417" i="20"/>
  <c r="G3418" i="20"/>
  <c r="G3419" i="20"/>
  <c r="G3423" i="20"/>
  <c r="G3425" i="20"/>
  <c r="G3426" i="20"/>
  <c r="G3427" i="20"/>
  <c r="G3428" i="20"/>
  <c r="G3429" i="20"/>
  <c r="G3430" i="20"/>
  <c r="G3431" i="20"/>
  <c r="G3434" i="20"/>
  <c r="G3435" i="20"/>
  <c r="G3437" i="20"/>
  <c r="G3438" i="20"/>
  <c r="G3439" i="20"/>
  <c r="G3441" i="20"/>
  <c r="G3442" i="20"/>
  <c r="G3443" i="20"/>
  <c r="G3445" i="20"/>
  <c r="G3446" i="20"/>
  <c r="G3447" i="20"/>
  <c r="G3448" i="20"/>
  <c r="G3449" i="20"/>
  <c r="G3450" i="20"/>
  <c r="G3451" i="20"/>
  <c r="G3455" i="20"/>
  <c r="G3457" i="20"/>
  <c r="G3458" i="20"/>
  <c r="G3459" i="20"/>
  <c r="G3460" i="20"/>
  <c r="G3461" i="20"/>
  <c r="G3462" i="20"/>
  <c r="G3463" i="20"/>
  <c r="G3466" i="20"/>
  <c r="G3467" i="20"/>
  <c r="G3468" i="20"/>
  <c r="G3469" i="20"/>
  <c r="G3470" i="20"/>
  <c r="G3472" i="20"/>
  <c r="G3473" i="20"/>
  <c r="G3474" i="20"/>
  <c r="G3476" i="20"/>
  <c r="G3477" i="20"/>
  <c r="G3478" i="20"/>
  <c r="G3479" i="20"/>
  <c r="G3480" i="20"/>
  <c r="G3481" i="20"/>
  <c r="G3482" i="20"/>
  <c r="G3485" i="20"/>
  <c r="G3487" i="20"/>
  <c r="G3488" i="20"/>
  <c r="G3489" i="20"/>
  <c r="G3490" i="20"/>
  <c r="G3491" i="20"/>
  <c r="G3492" i="20"/>
  <c r="G3493" i="20"/>
  <c r="G3496" i="20"/>
  <c r="G3497" i="20"/>
  <c r="G3499" i="20"/>
  <c r="G3500" i="20"/>
  <c r="G3501" i="20"/>
  <c r="G3503" i="20"/>
  <c r="G3504" i="20"/>
  <c r="G3505" i="20"/>
  <c r="G3507" i="20"/>
  <c r="G3508" i="20"/>
  <c r="G3509" i="20"/>
  <c r="G3510" i="20"/>
  <c r="G3511" i="20"/>
  <c r="G3512" i="20"/>
  <c r="G3513" i="20"/>
  <c r="G3517" i="20"/>
  <c r="G3519" i="20"/>
  <c r="G3520" i="20"/>
  <c r="G3521" i="20"/>
  <c r="G3522" i="20"/>
  <c r="G3523" i="20"/>
  <c r="G3524" i="20"/>
  <c r="G3525" i="20"/>
  <c r="G3528" i="20"/>
  <c r="G3529" i="20"/>
  <c r="G3531" i="20"/>
  <c r="G3532" i="20"/>
  <c r="G3533" i="20"/>
  <c r="G3535" i="20"/>
  <c r="G3536" i="20"/>
  <c r="G3537" i="20"/>
  <c r="G3539" i="20"/>
  <c r="G3540" i="20"/>
  <c r="G3541" i="20"/>
  <c r="G3542" i="20"/>
  <c r="G3543" i="20"/>
  <c r="G3544" i="20"/>
  <c r="G3545" i="20"/>
  <c r="G3549" i="20"/>
  <c r="G3551" i="20"/>
  <c r="G3552" i="20"/>
  <c r="G3553" i="20"/>
  <c r="G3554" i="20"/>
  <c r="G3555" i="20"/>
  <c r="G3556" i="20"/>
  <c r="G3557" i="20"/>
  <c r="G3560" i="20"/>
  <c r="G3561" i="20"/>
  <c r="G3563" i="20"/>
  <c r="G3564" i="20"/>
  <c r="G3565" i="20"/>
  <c r="G3567" i="20"/>
  <c r="G3568" i="20"/>
  <c r="G3569" i="20"/>
  <c r="G3571" i="20"/>
  <c r="G3572" i="20"/>
  <c r="G3573" i="20"/>
  <c r="G3574" i="20"/>
  <c r="G3575" i="20"/>
  <c r="G3576" i="20"/>
  <c r="G3577" i="20"/>
  <c r="G3581" i="20"/>
  <c r="G3583" i="20"/>
  <c r="G3584" i="20"/>
  <c r="G3585" i="20"/>
  <c r="G3586" i="20"/>
  <c r="G3587" i="20"/>
  <c r="G3588" i="20"/>
  <c r="G3589" i="20"/>
  <c r="G3592" i="20"/>
  <c r="G3593" i="20"/>
  <c r="G3595" i="20"/>
  <c r="G3596" i="20"/>
  <c r="G3597" i="20"/>
  <c r="G3599" i="20"/>
  <c r="G3600" i="20"/>
  <c r="G3601" i="20"/>
  <c r="G3603" i="20"/>
  <c r="G3604" i="20"/>
  <c r="G3605" i="20"/>
  <c r="G3606" i="20"/>
  <c r="G3607" i="20"/>
  <c r="G3608" i="20"/>
  <c r="G3609" i="20"/>
  <c r="G3613" i="20"/>
  <c r="G3615" i="20"/>
  <c r="G3616" i="20"/>
  <c r="G3617" i="20"/>
  <c r="G3618" i="20"/>
  <c r="G3619" i="20"/>
  <c r="G3620" i="20"/>
  <c r="G3621" i="20"/>
  <c r="G3624" i="20"/>
  <c r="G3625" i="20"/>
  <c r="G3627" i="20"/>
  <c r="G3628" i="20"/>
  <c r="G3629" i="20"/>
  <c r="G3631" i="20"/>
  <c r="G3632" i="20"/>
  <c r="G3633" i="20"/>
  <c r="G3635" i="20"/>
  <c r="G3636" i="20"/>
  <c r="G3637" i="20"/>
  <c r="G3638" i="20"/>
  <c r="G3639" i="20"/>
  <c r="G3640" i="20"/>
  <c r="G3641" i="20"/>
  <c r="G3645" i="20"/>
  <c r="G3647" i="20"/>
  <c r="G3648" i="20"/>
  <c r="G3649" i="20"/>
  <c r="G3650" i="20"/>
  <c r="G3651" i="20"/>
  <c r="G3652" i="20"/>
  <c r="G3653" i="20"/>
  <c r="G3656" i="20"/>
  <c r="G3657" i="20"/>
  <c r="G3659" i="20"/>
  <c r="G3660" i="20"/>
  <c r="G3661" i="20"/>
  <c r="G3663" i="20"/>
  <c r="G3664" i="20"/>
  <c r="G3665" i="20"/>
  <c r="G3667" i="20"/>
  <c r="G3668" i="20"/>
  <c r="G3669" i="20"/>
  <c r="G3670" i="20"/>
  <c r="G3671" i="20"/>
  <c r="G3672" i="20"/>
  <c r="G3673" i="20"/>
  <c r="G3677" i="20"/>
  <c r="G3679" i="20"/>
  <c r="G3680" i="20"/>
  <c r="G3681" i="20"/>
  <c r="G3682" i="20"/>
  <c r="G3683" i="20"/>
  <c r="G3684" i="20"/>
  <c r="G3685" i="20"/>
  <c r="G3688" i="20"/>
  <c r="G3689" i="20"/>
  <c r="G3691" i="20"/>
  <c r="G3692" i="20"/>
  <c r="G3693" i="20"/>
  <c r="G3695" i="20"/>
  <c r="G3696" i="20"/>
  <c r="G3697" i="20"/>
  <c r="G3699" i="20"/>
  <c r="G3700" i="20"/>
  <c r="G3701" i="20"/>
  <c r="G3702" i="20"/>
  <c r="G3703" i="20"/>
  <c r="G3704" i="20"/>
  <c r="G3705" i="20"/>
  <c r="G3709" i="20"/>
  <c r="G3711" i="20"/>
  <c r="G3712" i="20"/>
  <c r="G3713" i="20"/>
  <c r="G3714" i="20"/>
  <c r="G3715" i="20"/>
  <c r="G3716" i="20"/>
  <c r="G3717" i="20"/>
  <c r="G3720" i="20"/>
  <c r="G3721" i="20"/>
  <c r="G3723" i="20"/>
  <c r="G3724" i="20"/>
  <c r="G3725" i="20"/>
  <c r="G3727" i="20"/>
  <c r="G3728" i="20"/>
  <c r="G3729" i="20"/>
  <c r="G3731" i="20"/>
  <c r="G3732" i="20"/>
  <c r="G3733" i="20"/>
  <c r="G3734" i="20"/>
  <c r="G3735" i="20"/>
  <c r="G3736" i="20"/>
  <c r="G3737" i="20"/>
  <c r="G3741" i="20"/>
  <c r="G3743" i="20"/>
  <c r="G3744" i="20"/>
  <c r="G3745" i="20"/>
  <c r="G3746" i="20"/>
  <c r="G3747" i="20"/>
  <c r="G3748" i="20"/>
  <c r="G3749" i="20"/>
  <c r="G3752" i="20"/>
  <c r="G3753" i="20"/>
  <c r="G3755" i="20"/>
  <c r="G3756" i="20"/>
  <c r="G3757" i="20"/>
  <c r="G3759" i="20"/>
  <c r="G3760" i="20"/>
  <c r="G3761" i="20"/>
  <c r="G3763" i="20"/>
  <c r="G3764" i="20"/>
  <c r="G3765" i="20"/>
  <c r="G3766" i="20"/>
  <c r="G3767" i="20"/>
  <c r="G3768" i="20"/>
  <c r="G3769" i="20"/>
  <c r="G3773" i="20"/>
  <c r="G3775" i="20"/>
  <c r="G3776" i="20"/>
  <c r="G3777" i="20"/>
  <c r="G3778" i="20"/>
  <c r="G3779" i="20"/>
  <c r="G3780" i="20"/>
  <c r="G3781" i="20"/>
  <c r="G3784" i="20"/>
  <c r="G3785" i="20"/>
  <c r="G3787" i="20"/>
  <c r="G3788" i="20"/>
  <c r="G3789" i="20"/>
  <c r="G3791" i="20"/>
  <c r="G3792" i="20"/>
  <c r="G3793" i="20"/>
  <c r="G3795" i="20"/>
  <c r="G3796" i="20"/>
  <c r="G3797" i="20"/>
  <c r="G3798" i="20"/>
  <c r="G3799" i="20"/>
  <c r="G3800" i="20"/>
  <c r="G3801" i="20"/>
  <c r="G3805" i="20"/>
  <c r="G3807" i="20"/>
  <c r="G3808" i="20"/>
  <c r="G3809" i="20"/>
  <c r="G3810" i="20"/>
  <c r="G3811" i="20"/>
  <c r="G3812" i="20"/>
  <c r="G3813" i="20"/>
  <c r="G3816" i="20"/>
  <c r="G3817" i="20"/>
  <c r="G3819" i="20"/>
  <c r="G3820" i="20"/>
  <c r="G3821" i="20"/>
  <c r="G3823" i="20"/>
  <c r="G3824" i="20"/>
  <c r="G3825" i="20"/>
  <c r="G3827" i="20"/>
  <c r="G3828" i="20"/>
  <c r="G3829" i="20"/>
  <c r="G3830" i="20"/>
  <c r="G3831" i="20"/>
  <c r="G3832" i="20"/>
  <c r="G3833" i="20"/>
  <c r="G3837" i="20"/>
  <c r="G3839" i="20"/>
  <c r="G3840" i="20"/>
  <c r="G3841" i="20"/>
  <c r="G3842" i="20"/>
  <c r="G3843" i="20"/>
  <c r="G3844" i="20"/>
  <c r="G3845" i="20"/>
  <c r="G3848" i="20"/>
  <c r="G3849" i="20"/>
  <c r="G3851" i="20"/>
  <c r="G3852" i="20"/>
  <c r="G3853" i="20"/>
  <c r="G3855" i="20"/>
  <c r="G3856" i="20"/>
  <c r="G3857" i="20"/>
  <c r="G3859" i="20"/>
  <c r="G3860" i="20"/>
  <c r="G3861" i="20"/>
  <c r="G3862" i="20"/>
  <c r="G3863" i="20"/>
  <c r="G3864" i="20"/>
  <c r="G3865" i="20"/>
  <c r="G3869" i="20"/>
  <c r="G3871" i="20"/>
  <c r="G3872" i="20"/>
  <c r="G3873" i="20"/>
  <c r="G3874" i="20"/>
  <c r="G3875" i="20"/>
  <c r="G3876" i="20"/>
  <c r="G3877" i="20"/>
  <c r="G3880" i="20"/>
  <c r="G3881" i="20"/>
  <c r="G3883" i="20"/>
  <c r="G3884" i="20"/>
  <c r="G3885" i="20"/>
  <c r="G3887" i="20"/>
  <c r="G3888" i="20"/>
  <c r="G3889" i="20"/>
  <c r="G3891" i="20"/>
  <c r="G3892" i="20"/>
  <c r="G3893" i="20"/>
  <c r="G3894" i="20"/>
  <c r="G3895" i="20"/>
  <c r="G3896" i="20"/>
  <c r="G3897" i="20"/>
  <c r="G3901" i="20"/>
  <c r="G3903" i="20"/>
  <c r="G3904" i="20"/>
  <c r="G3905" i="20"/>
  <c r="G3906" i="20"/>
  <c r="G3907" i="20"/>
  <c r="G3908" i="20"/>
  <c r="G3909" i="20"/>
  <c r="G3912" i="20"/>
  <c r="G3914" i="20"/>
  <c r="G3915" i="20"/>
  <c r="G3916" i="20"/>
  <c r="G3918" i="20"/>
  <c r="G3919" i="20"/>
  <c r="G3920" i="20"/>
  <c r="G3922" i="20"/>
  <c r="G3923" i="20"/>
  <c r="G3924" i="20"/>
  <c r="G3925" i="20"/>
  <c r="G3926" i="20"/>
  <c r="G3927" i="20"/>
  <c r="G3929" i="20"/>
  <c r="G3930" i="20"/>
  <c r="G3931" i="20"/>
  <c r="G3932" i="20"/>
  <c r="G3933" i="20"/>
  <c r="G3934" i="20"/>
  <c r="G3935" i="20"/>
  <c r="G3937" i="20"/>
  <c r="G3938" i="20"/>
  <c r="G3939" i="20"/>
  <c r="G3940" i="20"/>
  <c r="G3941" i="20"/>
  <c r="G3942" i="20"/>
  <c r="G3943" i="20"/>
  <c r="G3945" i="20"/>
  <c r="G3946" i="20"/>
  <c r="G3947" i="20"/>
  <c r="G3948" i="20"/>
  <c r="G3949" i="20"/>
  <c r="G3950" i="20"/>
  <c r="G3951" i="20"/>
  <c r="G3953" i="20"/>
  <c r="G3954" i="20"/>
  <c r="G3955" i="20"/>
  <c r="G3956" i="20"/>
  <c r="G3957" i="20"/>
  <c r="G3958" i="20"/>
  <c r="G3959" i="20"/>
  <c r="G3961" i="20"/>
  <c r="G3962" i="20"/>
  <c r="G3963" i="20"/>
  <c r="G3964" i="20"/>
  <c r="G3965" i="20"/>
  <c r="G3966" i="20"/>
  <c r="G3967" i="20"/>
  <c r="G3969" i="20"/>
  <c r="G3970" i="20"/>
  <c r="G3971" i="20"/>
  <c r="G3972" i="20"/>
  <c r="G3973" i="20"/>
  <c r="G3974" i="20"/>
  <c r="G3975" i="20"/>
  <c r="G3977" i="20"/>
  <c r="G3978" i="20"/>
  <c r="G3979" i="20"/>
  <c r="G3980" i="20"/>
  <c r="G3981" i="20"/>
  <c r="G3982" i="20"/>
  <c r="G3983" i="20"/>
  <c r="G3985" i="20"/>
  <c r="G3986" i="20"/>
  <c r="G3987" i="20"/>
  <c r="G3988" i="20"/>
  <c r="G3989" i="20"/>
  <c r="G3990" i="20"/>
  <c r="G3991" i="20"/>
  <c r="G3993" i="20"/>
  <c r="G3994" i="20"/>
  <c r="G3995" i="20"/>
  <c r="G3996" i="20"/>
  <c r="G3997" i="20"/>
  <c r="G3998" i="20"/>
  <c r="G3999" i="20"/>
  <c r="G4001" i="20"/>
  <c r="G4002" i="20"/>
  <c r="G4003" i="20"/>
  <c r="G4004" i="20"/>
  <c r="G4005" i="20"/>
  <c r="G4006" i="20"/>
  <c r="G4007" i="20"/>
  <c r="G4009" i="20"/>
  <c r="G4010" i="20"/>
  <c r="G4011" i="20"/>
  <c r="G4012" i="20"/>
  <c r="G4013" i="20"/>
  <c r="G4014" i="20"/>
  <c r="G4015" i="20"/>
  <c r="G4017" i="20"/>
  <c r="G4018" i="20"/>
  <c r="G4019" i="20"/>
  <c r="G4020" i="20"/>
  <c r="G4021" i="20"/>
  <c r="G4022" i="20"/>
  <c r="G4023" i="20"/>
  <c r="G4025" i="20"/>
  <c r="G4026" i="20"/>
  <c r="G4027" i="20"/>
  <c r="G4028" i="20"/>
  <c r="G4029" i="20"/>
  <c r="G4030" i="20"/>
  <c r="G4031" i="20"/>
  <c r="G4033" i="20"/>
  <c r="G4034" i="20"/>
  <c r="G4035" i="20"/>
  <c r="G4036" i="20"/>
  <c r="G4037" i="20"/>
  <c r="G4038" i="20"/>
  <c r="G4039" i="20"/>
  <c r="G4041" i="20"/>
  <c r="G4042" i="20"/>
  <c r="G4043" i="20"/>
  <c r="G4044" i="20"/>
  <c r="G4045" i="20"/>
  <c r="G4046" i="20"/>
  <c r="G4047" i="20"/>
  <c r="G4049" i="20"/>
  <c r="G4050" i="20"/>
  <c r="G4051" i="20"/>
  <c r="G4052" i="20"/>
  <c r="G4053" i="20"/>
  <c r="G4054" i="20"/>
  <c r="G4055" i="20"/>
  <c r="G4057" i="20"/>
  <c r="G4058" i="20"/>
  <c r="G4059" i="20"/>
  <c r="G4060" i="20"/>
  <c r="G4061" i="20"/>
  <c r="G4062" i="20"/>
  <c r="G4063" i="20"/>
  <c r="G4065" i="20"/>
  <c r="G4066" i="20"/>
  <c r="G4067" i="20"/>
  <c r="G4068" i="20"/>
  <c r="G4069" i="20"/>
  <c r="G4070" i="20"/>
  <c r="G4071" i="20"/>
  <c r="G4073" i="20"/>
  <c r="G4074" i="20"/>
  <c r="G4075" i="20"/>
  <c r="G4076" i="20"/>
  <c r="G4077" i="20"/>
  <c r="G4078" i="20"/>
  <c r="G4079" i="20"/>
  <c r="G4081" i="20"/>
  <c r="G4082" i="20"/>
  <c r="G4083" i="20"/>
  <c r="G4084" i="20"/>
  <c r="G4085" i="20"/>
  <c r="G4086" i="20"/>
  <c r="G4087" i="20"/>
  <c r="G4089" i="20"/>
  <c r="G4090" i="20"/>
  <c r="G4091" i="20"/>
  <c r="G4092" i="20"/>
  <c r="G4093" i="20"/>
  <c r="G4094" i="20"/>
  <c r="G4095" i="20"/>
  <c r="G4097" i="20"/>
  <c r="G4098" i="20"/>
  <c r="G4099" i="20"/>
  <c r="G4100" i="20"/>
  <c r="G4101" i="20"/>
  <c r="G4102" i="20"/>
  <c r="G4103" i="20"/>
  <c r="G4105" i="20"/>
  <c r="G4106" i="20"/>
  <c r="G4107" i="20"/>
  <c r="G4108" i="20"/>
  <c r="G4109" i="20"/>
  <c r="G4110" i="20"/>
  <c r="G4111" i="20"/>
  <c r="G4113" i="20"/>
  <c r="G4114" i="20"/>
  <c r="G4115" i="20"/>
  <c r="G4116" i="20"/>
  <c r="G4117" i="20"/>
  <c r="G4118" i="20"/>
  <c r="G4119" i="20"/>
  <c r="G4121" i="20"/>
  <c r="G4122" i="20"/>
  <c r="G4123" i="20"/>
  <c r="G4124" i="20"/>
  <c r="G4125" i="20"/>
  <c r="G4126" i="20"/>
  <c r="G4127" i="20"/>
  <c r="G4129" i="20"/>
  <c r="G4130" i="20"/>
  <c r="G4131" i="20"/>
  <c r="G4132" i="20"/>
  <c r="G4133" i="20"/>
  <c r="G4134" i="20"/>
  <c r="G4135" i="20"/>
  <c r="G4137" i="20"/>
  <c r="G4138" i="20"/>
  <c r="G4139" i="20"/>
  <c r="G4140" i="20"/>
  <c r="G4141" i="20"/>
  <c r="G4142" i="20"/>
  <c r="G4143" i="20"/>
  <c r="G4145" i="20"/>
  <c r="G4146" i="20"/>
  <c r="G4147" i="20"/>
  <c r="G4148" i="20"/>
  <c r="G4149" i="20"/>
  <c r="G4150" i="20"/>
  <c r="G2555" i="20"/>
  <c r="G2619" i="20"/>
  <c r="G2647" i="20"/>
  <c r="G2686" i="20"/>
  <c r="G2687" i="20"/>
  <c r="G2702" i="20"/>
  <c r="G2703" i="20"/>
  <c r="G2718" i="20"/>
  <c r="G2719" i="20"/>
  <c r="G2734" i="20"/>
  <c r="G2735" i="20"/>
  <c r="G2750" i="20"/>
  <c r="G2751" i="20"/>
  <c r="G2766" i="20"/>
  <c r="G2767" i="20"/>
  <c r="G2782" i="20"/>
  <c r="G2783" i="20"/>
  <c r="G2794" i="20"/>
  <c r="G2795" i="20"/>
  <c r="G2824" i="20"/>
  <c r="G2825" i="20"/>
  <c r="G2856" i="20"/>
  <c r="G2857" i="20"/>
  <c r="G2888" i="20"/>
  <c r="G2889" i="20"/>
  <c r="G2920" i="20"/>
  <c r="G2921" i="20"/>
  <c r="G2952" i="20"/>
  <c r="G2953" i="20"/>
  <c r="G2984" i="20"/>
  <c r="G2985" i="20"/>
  <c r="G3016" i="20"/>
  <c r="G3017" i="20"/>
  <c r="G3048" i="20"/>
  <c r="G3049" i="20"/>
  <c r="G2508" i="20"/>
  <c r="G2509" i="20"/>
  <c r="G2511" i="20"/>
  <c r="G2512" i="20"/>
  <c r="G2513" i="20"/>
  <c r="G2516" i="20"/>
  <c r="G2517" i="20"/>
  <c r="G2520" i="20"/>
  <c r="G2521" i="20"/>
  <c r="G2523" i="20"/>
  <c r="G2524" i="20"/>
  <c r="G2525" i="20"/>
  <c r="G2528" i="20"/>
  <c r="G2529" i="20"/>
  <c r="G2532" i="20"/>
  <c r="G2536" i="20"/>
  <c r="G2537" i="20"/>
  <c r="G2540" i="20"/>
  <c r="G2541" i="20"/>
  <c r="G2543" i="20"/>
  <c r="G2544" i="20"/>
  <c r="G2545" i="20"/>
  <c r="G2548" i="20"/>
  <c r="G2549" i="20"/>
  <c r="G2552" i="20"/>
  <c r="G2556" i="20"/>
  <c r="G2557" i="20"/>
  <c r="G2560" i="20"/>
  <c r="G2561" i="20"/>
  <c r="G2564" i="20"/>
  <c r="G2565" i="20"/>
  <c r="G2568" i="20"/>
  <c r="G2569" i="20"/>
  <c r="G2572" i="20"/>
  <c r="G2573" i="20"/>
  <c r="G2575" i="20"/>
  <c r="G2576" i="20"/>
  <c r="G2577" i="20"/>
  <c r="G2580" i="20"/>
  <c r="G2581" i="20"/>
  <c r="G2584" i="20"/>
  <c r="G2585" i="20"/>
  <c r="G2587" i="20"/>
  <c r="G2588" i="20"/>
  <c r="G2589" i="20"/>
  <c r="G2592" i="20"/>
  <c r="G2593" i="20"/>
  <c r="G2596" i="20"/>
  <c r="G2600" i="20"/>
  <c r="G2601" i="20"/>
  <c r="G2604" i="20"/>
  <c r="G2605" i="20"/>
  <c r="G2607" i="20"/>
  <c r="G2608" i="20"/>
  <c r="G2609" i="20"/>
  <c r="G2612" i="20"/>
  <c r="G2613" i="20"/>
  <c r="G2616" i="20"/>
  <c r="G2620" i="20"/>
  <c r="G2621" i="20"/>
  <c r="G2622" i="20"/>
  <c r="G2625" i="20"/>
  <c r="G2629" i="20"/>
  <c r="G2630" i="20"/>
  <c r="G2632" i="20"/>
  <c r="G2633" i="20"/>
  <c r="G2635" i="20"/>
  <c r="G2636" i="20"/>
  <c r="G2637" i="20"/>
  <c r="G2640" i="20"/>
  <c r="G2641" i="20"/>
  <c r="G2644" i="20"/>
  <c r="G2648" i="20"/>
  <c r="G2649" i="20"/>
  <c r="G2652" i="20"/>
  <c r="G2653" i="20"/>
  <c r="G2656" i="20"/>
  <c r="G2657" i="20"/>
  <c r="G2660" i="20"/>
  <c r="G2661" i="20"/>
  <c r="G2664" i="20"/>
  <c r="G2665" i="20"/>
  <c r="G2667" i="20"/>
  <c r="G2668" i="20"/>
  <c r="G2669" i="20"/>
  <c r="G2672" i="20"/>
  <c r="G2673" i="20"/>
  <c r="G2676" i="20"/>
  <c r="G2677" i="20"/>
  <c r="G2679" i="20"/>
  <c r="G2680" i="20"/>
  <c r="G2681" i="20"/>
  <c r="G2684" i="20"/>
  <c r="G2685" i="20"/>
  <c r="G2688" i="20"/>
  <c r="G2689" i="20"/>
  <c r="G2692" i="20"/>
  <c r="G2693" i="20"/>
  <c r="G2694" i="20"/>
  <c r="G2695" i="20"/>
  <c r="G2696" i="20"/>
  <c r="G2697" i="20"/>
  <c r="G2700" i="20"/>
  <c r="G2701" i="20"/>
  <c r="G2704" i="20"/>
  <c r="G2705" i="20"/>
  <c r="G2708" i="20"/>
  <c r="G2709" i="20"/>
  <c r="G2710" i="20"/>
  <c r="G2711" i="20"/>
  <c r="G2712" i="20"/>
  <c r="G2713" i="20"/>
  <c r="G2716" i="20"/>
  <c r="G2717" i="20"/>
  <c r="G2720" i="20"/>
  <c r="G2721" i="20"/>
  <c r="G2724" i="20"/>
  <c r="G2725" i="20"/>
  <c r="G2726" i="20"/>
  <c r="G2727" i="20"/>
  <c r="G2728" i="20"/>
  <c r="G2729" i="20"/>
  <c r="G2732" i="20"/>
  <c r="G2733" i="20"/>
  <c r="G2736" i="20"/>
  <c r="G2737" i="20"/>
  <c r="G2740" i="20"/>
  <c r="G2741" i="20"/>
  <c r="G2742" i="20"/>
  <c r="G2743" i="20"/>
  <c r="G2744" i="20"/>
  <c r="G2745" i="20"/>
  <c r="G2748" i="20"/>
  <c r="G2749" i="20"/>
  <c r="G2752" i="20"/>
  <c r="G2753" i="20"/>
  <c r="G2756" i="20"/>
  <c r="G2757" i="20"/>
  <c r="G2758" i="20"/>
  <c r="G2759" i="20"/>
  <c r="G2760" i="20"/>
  <c r="G2761" i="20"/>
  <c r="G2764" i="20"/>
  <c r="G2765" i="20"/>
  <c r="G2768" i="20"/>
  <c r="G2769" i="20"/>
  <c r="G2772" i="20"/>
  <c r="G2773" i="20"/>
  <c r="G2774" i="20"/>
  <c r="G2775" i="20"/>
  <c r="G2776" i="20"/>
  <c r="G2777" i="20"/>
  <c r="G2780" i="20"/>
  <c r="G2781" i="20"/>
  <c r="G2784" i="20"/>
  <c r="G2785" i="20"/>
  <c r="G2788" i="20"/>
  <c r="G2789" i="20"/>
  <c r="G2790" i="20"/>
  <c r="G2792" i="20"/>
  <c r="G2793" i="20"/>
  <c r="G2796" i="20"/>
  <c r="G2797" i="20"/>
  <c r="G2799" i="20"/>
  <c r="G2800" i="20"/>
  <c r="G2801" i="20"/>
  <c r="G2804" i="20"/>
  <c r="G2805" i="20"/>
  <c r="G2808" i="20"/>
  <c r="G2809" i="20"/>
  <c r="G2810" i="20"/>
  <c r="G2811" i="20"/>
  <c r="G2812" i="20"/>
  <c r="G2813" i="20"/>
  <c r="G2815" i="20"/>
  <c r="G2816" i="20"/>
  <c r="G2818" i="20"/>
  <c r="G2819" i="20"/>
  <c r="G2820" i="20"/>
  <c r="G2822" i="20"/>
  <c r="G2823" i="20"/>
  <c r="G2826" i="20"/>
  <c r="G2827" i="20"/>
  <c r="G2829" i="20"/>
  <c r="G2830" i="20"/>
  <c r="G2831" i="20"/>
  <c r="G2834" i="20"/>
  <c r="G2835" i="20"/>
  <c r="G2838" i="20"/>
  <c r="G2839" i="20"/>
  <c r="G2840" i="20"/>
  <c r="G2841" i="20"/>
  <c r="G2842" i="20"/>
  <c r="G2843" i="20"/>
  <c r="G2845" i="20"/>
  <c r="G2846" i="20"/>
  <c r="G2847" i="20"/>
  <c r="G2850" i="20"/>
  <c r="G2851" i="20"/>
  <c r="G2852" i="20"/>
  <c r="G2854" i="20"/>
  <c r="G2855" i="20"/>
  <c r="G2858" i="20"/>
  <c r="G2859" i="20"/>
  <c r="G2861" i="20"/>
  <c r="G2862" i="20"/>
  <c r="G2863" i="20"/>
  <c r="G2866" i="20"/>
  <c r="G2867" i="20"/>
  <c r="G2870" i="20"/>
  <c r="G2871" i="20"/>
  <c r="G2872" i="20"/>
  <c r="G2873" i="20"/>
  <c r="G2874" i="20"/>
  <c r="G2875" i="20"/>
  <c r="G2877" i="20"/>
  <c r="G2878" i="20"/>
  <c r="G2879" i="20"/>
  <c r="G2882" i="20"/>
  <c r="G2883" i="20"/>
  <c r="G2884" i="20"/>
  <c r="G2886" i="20"/>
  <c r="G2887" i="20"/>
  <c r="G2890" i="20"/>
  <c r="G2891" i="20"/>
  <c r="G2893" i="20"/>
  <c r="G2894" i="20"/>
  <c r="G2895" i="20"/>
  <c r="G2898" i="20"/>
  <c r="G2899" i="20"/>
  <c r="G2902" i="20"/>
  <c r="G2903" i="20"/>
  <c r="G2904" i="20"/>
  <c r="G2905" i="20"/>
  <c r="G2906" i="20"/>
  <c r="G2907" i="20"/>
  <c r="G2909" i="20"/>
  <c r="G2910" i="20"/>
  <c r="G2911" i="20"/>
  <c r="G2914" i="20"/>
  <c r="G2915" i="20"/>
  <c r="G2916" i="20"/>
  <c r="G2918" i="20"/>
  <c r="G2919" i="20"/>
  <c r="G2922" i="20"/>
  <c r="G2923" i="20"/>
  <c r="G2925" i="20"/>
  <c r="G2926" i="20"/>
  <c r="G2927" i="20"/>
  <c r="G2930" i="20"/>
  <c r="G2931" i="20"/>
  <c r="G2934" i="20"/>
  <c r="G2935" i="20"/>
  <c r="G2936" i="20"/>
  <c r="G2937" i="20"/>
  <c r="G2938" i="20"/>
  <c r="G2939" i="20"/>
  <c r="G2941" i="20"/>
  <c r="G2942" i="20"/>
  <c r="G2943" i="20"/>
  <c r="G2946" i="20"/>
  <c r="G2947" i="20"/>
  <c r="G2948" i="20"/>
  <c r="G2950" i="20"/>
  <c r="G2951" i="20"/>
  <c r="G2954" i="20"/>
  <c r="G2955" i="20"/>
  <c r="G2957" i="20"/>
  <c r="G2958" i="20"/>
  <c r="G2959" i="20"/>
  <c r="G2962" i="20"/>
  <c r="G2963" i="20"/>
  <c r="G2966" i="20"/>
  <c r="G2967" i="20"/>
  <c r="G2968" i="20"/>
  <c r="G2969" i="20"/>
  <c r="G2970" i="20"/>
  <c r="G2971" i="20"/>
  <c r="G2973" i="20"/>
  <c r="G2974" i="20"/>
  <c r="G2975" i="20"/>
  <c r="G2978" i="20"/>
  <c r="G2979" i="20"/>
  <c r="G2980" i="20"/>
  <c r="G2982" i="20"/>
  <c r="G2983" i="20"/>
  <c r="G2986" i="20"/>
  <c r="G2987" i="20"/>
  <c r="G2989" i="20"/>
  <c r="G2990" i="20"/>
  <c r="G2991" i="20"/>
  <c r="G2994" i="20"/>
  <c r="G2995" i="20"/>
  <c r="G2998" i="20"/>
  <c r="G2999" i="20"/>
  <c r="G3000" i="20"/>
  <c r="G3001" i="20"/>
  <c r="G3002" i="20"/>
  <c r="G3003" i="20"/>
  <c r="G3005" i="20"/>
  <c r="G3006" i="20"/>
  <c r="G3007" i="20"/>
  <c r="G3010" i="20"/>
  <c r="G3011" i="20"/>
  <c r="G3012" i="20"/>
  <c r="G3014" i="20"/>
  <c r="G3015" i="20"/>
  <c r="G3018" i="20"/>
  <c r="G3019" i="20"/>
  <c r="G3021" i="20"/>
  <c r="G3022" i="20"/>
  <c r="G3023" i="20"/>
  <c r="G3026" i="20"/>
  <c r="G3027" i="20"/>
  <c r="G3030" i="20"/>
  <c r="G3031" i="20"/>
  <c r="G3032" i="20"/>
  <c r="G3033" i="20"/>
  <c r="G3034" i="20"/>
  <c r="G3035" i="20"/>
  <c r="G3037" i="20"/>
  <c r="G3038" i="20"/>
  <c r="G3039" i="20"/>
  <c r="G3042" i="20"/>
  <c r="G3043" i="20"/>
  <c r="G3044" i="20"/>
  <c r="G3046" i="20"/>
  <c r="G3047" i="20"/>
  <c r="G3050" i="20"/>
  <c r="G3051" i="20"/>
  <c r="G3053" i="20"/>
  <c r="G3054" i="20"/>
  <c r="G3055" i="20"/>
  <c r="G3058" i="20"/>
  <c r="G3059" i="20"/>
  <c r="G3062" i="20"/>
  <c r="G2506" i="20"/>
  <c r="G1810" i="20"/>
  <c r="G1874" i="20"/>
  <c r="G1938" i="20"/>
  <c r="G2002" i="20"/>
  <c r="G2066" i="20"/>
  <c r="G2130" i="20"/>
  <c r="G2192" i="20"/>
  <c r="G2256" i="20"/>
  <c r="G2320" i="20"/>
  <c r="G2384" i="20"/>
  <c r="G2448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7" i="20"/>
  <c r="G2028" i="20"/>
  <c r="G2031" i="20"/>
  <c r="G2032" i="20"/>
  <c r="G2033" i="20"/>
  <c r="G2034" i="20"/>
  <c r="G2035" i="20"/>
  <c r="G2036" i="20"/>
  <c r="G2039" i="20"/>
  <c r="G2040" i="20"/>
  <c r="G2043" i="20"/>
  <c r="G2044" i="20"/>
  <c r="G2047" i="20"/>
  <c r="G2048" i="20"/>
  <c r="G2051" i="20"/>
  <c r="G2052" i="20"/>
  <c r="G2054" i="20"/>
  <c r="G2055" i="20"/>
  <c r="G2056" i="20"/>
  <c r="G2059" i="20"/>
  <c r="G2060" i="20"/>
  <c r="G2063" i="20"/>
  <c r="G2064" i="20"/>
  <c r="G2065" i="20"/>
  <c r="G2067" i="20"/>
  <c r="G2068" i="20"/>
  <c r="G2071" i="20"/>
  <c r="G2072" i="20"/>
  <c r="G2075" i="20"/>
  <c r="G2076" i="20"/>
  <c r="G2077" i="20"/>
  <c r="G2079" i="20"/>
  <c r="G2080" i="20"/>
  <c r="G2083" i="20"/>
  <c r="G2084" i="20"/>
  <c r="G2086" i="20"/>
  <c r="G2088" i="20"/>
  <c r="G2091" i="20"/>
  <c r="G2092" i="20"/>
  <c r="G2095" i="20"/>
  <c r="G2096" i="20"/>
  <c r="G2097" i="20"/>
  <c r="G2098" i="20"/>
  <c r="G2099" i="20"/>
  <c r="G2100" i="20"/>
  <c r="G2103" i="20"/>
  <c r="G2104" i="20"/>
  <c r="G2107" i="20"/>
  <c r="G2108" i="20"/>
  <c r="G2111" i="20"/>
  <c r="G2112" i="20"/>
  <c r="G2115" i="20"/>
  <c r="G2116" i="20"/>
  <c r="G2118" i="20"/>
  <c r="G2119" i="20"/>
  <c r="G2120" i="20"/>
  <c r="G2123" i="20"/>
  <c r="G2124" i="20"/>
  <c r="G2127" i="20"/>
  <c r="G2128" i="20"/>
  <c r="G2129" i="20"/>
  <c r="G2131" i="20"/>
  <c r="G2132" i="20"/>
  <c r="G2135" i="20"/>
  <c r="G2136" i="20"/>
  <c r="G2139" i="20"/>
  <c r="G2140" i="20"/>
  <c r="G2141" i="20"/>
  <c r="G2143" i="20"/>
  <c r="G2144" i="20"/>
  <c r="G2147" i="20"/>
  <c r="G2148" i="20"/>
  <c r="G2150" i="20"/>
  <c r="G2152" i="20"/>
  <c r="G2155" i="20"/>
  <c r="G2156" i="20"/>
  <c r="G2159" i="20"/>
  <c r="G2160" i="20"/>
  <c r="G2161" i="20"/>
  <c r="G2162" i="20"/>
  <c r="G2163" i="20"/>
  <c r="G2164" i="20"/>
  <c r="G2167" i="20"/>
  <c r="G2168" i="20"/>
  <c r="G2171" i="20"/>
  <c r="G2172" i="20"/>
  <c r="G2175" i="20"/>
  <c r="G2176" i="20"/>
  <c r="G2178" i="20"/>
  <c r="G2179" i="20"/>
  <c r="G2181" i="20"/>
  <c r="G2182" i="20"/>
  <c r="G2185" i="20"/>
  <c r="G2186" i="20"/>
  <c r="G2189" i="20"/>
  <c r="G2190" i="20"/>
  <c r="G2191" i="20"/>
  <c r="G2193" i="20"/>
  <c r="G2194" i="20"/>
  <c r="G2197" i="20"/>
  <c r="G2198" i="20"/>
  <c r="G2201" i="20"/>
  <c r="G2202" i="20"/>
  <c r="G2203" i="20"/>
  <c r="G2205" i="20"/>
  <c r="G2206" i="20"/>
  <c r="G2209" i="20"/>
  <c r="G2210" i="20"/>
  <c r="G2212" i="20"/>
  <c r="G2214" i="20"/>
  <c r="G2217" i="20"/>
  <c r="G2218" i="20"/>
  <c r="G2221" i="20"/>
  <c r="G2222" i="20"/>
  <c r="G2223" i="20"/>
  <c r="G2224" i="20"/>
  <c r="G2225" i="20"/>
  <c r="G2226" i="20"/>
  <c r="G2229" i="20"/>
  <c r="G2230" i="20"/>
  <c r="G2233" i="20"/>
  <c r="G2234" i="20"/>
  <c r="G2237" i="20"/>
  <c r="G2238" i="20"/>
  <c r="G2241" i="20"/>
  <c r="G2242" i="20"/>
  <c r="G2244" i="20"/>
  <c r="G2245" i="20"/>
  <c r="G2246" i="20"/>
  <c r="G2249" i="20"/>
  <c r="G2250" i="20"/>
  <c r="G2253" i="20"/>
  <c r="G2254" i="20"/>
  <c r="G2255" i="20"/>
  <c r="G2257" i="20"/>
  <c r="G2258" i="20"/>
  <c r="G2261" i="20"/>
  <c r="G2262" i="20"/>
  <c r="G2265" i="20"/>
  <c r="G2266" i="20"/>
  <c r="G2267" i="20"/>
  <c r="G2269" i="20"/>
  <c r="G2270" i="20"/>
  <c r="G2273" i="20"/>
  <c r="G2274" i="20"/>
  <c r="G2276" i="20"/>
  <c r="G2278" i="20"/>
  <c r="G2281" i="20"/>
  <c r="G2282" i="20"/>
  <c r="G2285" i="20"/>
  <c r="G2286" i="20"/>
  <c r="G2287" i="20"/>
  <c r="G2288" i="20"/>
  <c r="G2289" i="20"/>
  <c r="G2290" i="20"/>
  <c r="G2293" i="20"/>
  <c r="G2294" i="20"/>
  <c r="G2297" i="20"/>
  <c r="G2298" i="20"/>
  <c r="G2301" i="20"/>
  <c r="G2302" i="20"/>
  <c r="G2305" i="20"/>
  <c r="G2306" i="20"/>
  <c r="G2308" i="20"/>
  <c r="G2309" i="20"/>
  <c r="G2310" i="20"/>
  <c r="G2313" i="20"/>
  <c r="G2314" i="20"/>
  <c r="G2317" i="20"/>
  <c r="G2318" i="20"/>
  <c r="G2319" i="20"/>
  <c r="G2321" i="20"/>
  <c r="G2322" i="20"/>
  <c r="G2325" i="20"/>
  <c r="G2326" i="20"/>
  <c r="G2329" i="20"/>
  <c r="G2330" i="20"/>
  <c r="G2331" i="20"/>
  <c r="G2333" i="20"/>
  <c r="G2334" i="20"/>
  <c r="G2337" i="20"/>
  <c r="G2338" i="20"/>
  <c r="G2340" i="20"/>
  <c r="G2342" i="20"/>
  <c r="G2345" i="20"/>
  <c r="G2346" i="20"/>
  <c r="G2349" i="20"/>
  <c r="G2350" i="20"/>
  <c r="G2351" i="20"/>
  <c r="G2352" i="20"/>
  <c r="G2353" i="20"/>
  <c r="G2354" i="20"/>
  <c r="G2357" i="20"/>
  <c r="G2358" i="20"/>
  <c r="G2361" i="20"/>
  <c r="G2362" i="20"/>
  <c r="G2365" i="20"/>
  <c r="G2366" i="20"/>
  <c r="G2369" i="20"/>
  <c r="G2370" i="20"/>
  <c r="G2372" i="20"/>
  <c r="G2373" i="20"/>
  <c r="G2374" i="20"/>
  <c r="G2377" i="20"/>
  <c r="G2378" i="20"/>
  <c r="G2381" i="20"/>
  <c r="G2382" i="20"/>
  <c r="G2383" i="20"/>
  <c r="G2385" i="20"/>
  <c r="G2386" i="20"/>
  <c r="G2389" i="20"/>
  <c r="G2390" i="20"/>
  <c r="G2393" i="20"/>
  <c r="G2394" i="20"/>
  <c r="G2395" i="20"/>
  <c r="G2397" i="20"/>
  <c r="G2398" i="20"/>
  <c r="G2401" i="20"/>
  <c r="G2402" i="20"/>
  <c r="G2404" i="20"/>
  <c r="G2406" i="20"/>
  <c r="G2409" i="20"/>
  <c r="G2410" i="20"/>
  <c r="G2413" i="20"/>
  <c r="G2414" i="20"/>
  <c r="G2415" i="20"/>
  <c r="G2416" i="20"/>
  <c r="G2417" i="20"/>
  <c r="G2418" i="20"/>
  <c r="G2421" i="20"/>
  <c r="G2422" i="20"/>
  <c r="G2425" i="20"/>
  <c r="G2426" i="20"/>
  <c r="G2429" i="20"/>
  <c r="G2430" i="20"/>
  <c r="G2433" i="20"/>
  <c r="G2434" i="20"/>
  <c r="G2436" i="20"/>
  <c r="G2437" i="20"/>
  <c r="G2438" i="20"/>
  <c r="G2441" i="20"/>
  <c r="G2442" i="20"/>
  <c r="G2445" i="20"/>
  <c r="G2446" i="20"/>
  <c r="G2447" i="20"/>
  <c r="G2449" i="20"/>
  <c r="G2450" i="20"/>
  <c r="G2453" i="20"/>
  <c r="G2454" i="20"/>
  <c r="G2457" i="20"/>
  <c r="G2458" i="20"/>
  <c r="G2459" i="20"/>
  <c r="G2461" i="20"/>
  <c r="G2462" i="20"/>
  <c r="G2465" i="20"/>
  <c r="G2466" i="20"/>
  <c r="G2468" i="20"/>
  <c r="G2470" i="20"/>
  <c r="G2473" i="20"/>
  <c r="G2474" i="20"/>
  <c r="G2477" i="20"/>
  <c r="G2478" i="20"/>
  <c r="G2479" i="20"/>
  <c r="G2480" i="20"/>
  <c r="G2481" i="20"/>
  <c r="G2482" i="20"/>
  <c r="G2485" i="20"/>
  <c r="G2486" i="20"/>
  <c r="G2489" i="20"/>
  <c r="G2490" i="20"/>
  <c r="G2493" i="20"/>
  <c r="G2494" i="20"/>
  <c r="G2497" i="20"/>
  <c r="G2498" i="20"/>
  <c r="G2500" i="20"/>
  <c r="G2501" i="20"/>
  <c r="G2502" i="20"/>
  <c r="G2505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61" i="20"/>
  <c r="G3057" i="20"/>
  <c r="G3045" i="20"/>
  <c r="G3041" i="20"/>
  <c r="G3029" i="20"/>
  <c r="G3025" i="20"/>
  <c r="G3013" i="20"/>
  <c r="G3009" i="20"/>
  <c r="G2997" i="20"/>
  <c r="G2993" i="20"/>
  <c r="G2981" i="20"/>
  <c r="G2977" i="20"/>
  <c r="G2965" i="20"/>
  <c r="G2961" i="20"/>
  <c r="G2949" i="20"/>
  <c r="G2945" i="20"/>
  <c r="G2933" i="20"/>
  <c r="G2929" i="20"/>
  <c r="G2917" i="20"/>
  <c r="G2913" i="20"/>
  <c r="G2901" i="20"/>
  <c r="G2897" i="20"/>
  <c r="G2885" i="20"/>
  <c r="G2881" i="20"/>
  <c r="G2869" i="20"/>
  <c r="G2865" i="20"/>
  <c r="G2853" i="20"/>
  <c r="G2849" i="20"/>
  <c r="G2837" i="20"/>
  <c r="G2833" i="20"/>
  <c r="G2821" i="20"/>
  <c r="G2817" i="20"/>
  <c r="G2807" i="20"/>
  <c r="G2803" i="20"/>
  <c r="G2791" i="20"/>
  <c r="G2787" i="20"/>
  <c r="G2779" i="20"/>
  <c r="G2771" i="20"/>
  <c r="G2763" i="20"/>
  <c r="G2755" i="20"/>
  <c r="G2747" i="20"/>
  <c r="G2739" i="20"/>
  <c r="G2731" i="20"/>
  <c r="G2723" i="20"/>
  <c r="G2715" i="20"/>
  <c r="G2707" i="20"/>
  <c r="G2699" i="20"/>
  <c r="G2691" i="20"/>
  <c r="G2683" i="20"/>
  <c r="G2675" i="20"/>
  <c r="G2671" i="20"/>
  <c r="G2663" i="20"/>
  <c r="G2659" i="20"/>
  <c r="G2655" i="20"/>
  <c r="G2651" i="20"/>
  <c r="G2643" i="20"/>
  <c r="G2639" i="20"/>
  <c r="G2628" i="20"/>
  <c r="G2624" i="20"/>
  <c r="G2615" i="20"/>
  <c r="G2611" i="20"/>
  <c r="G2603" i="20"/>
  <c r="G2599" i="20"/>
  <c r="G2595" i="20"/>
  <c r="G2591" i="20"/>
  <c r="G2583" i="20"/>
  <c r="G2579" i="20"/>
  <c r="G2571" i="20"/>
  <c r="G2567" i="20"/>
  <c r="G2563" i="20"/>
  <c r="G2559" i="20"/>
  <c r="G2551" i="20"/>
  <c r="G2547" i="20"/>
  <c r="G2539" i="20"/>
  <c r="G2535" i="20"/>
  <c r="G2531" i="20"/>
  <c r="G2527" i="20"/>
  <c r="G2519" i="20"/>
  <c r="G2515" i="20"/>
  <c r="G2507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4" i="20"/>
  <c r="G2496" i="20"/>
  <c r="G2492" i="20"/>
  <c r="G2488" i="20"/>
  <c r="G2484" i="20"/>
  <c r="G2476" i="20"/>
  <c r="G2472" i="20"/>
  <c r="G2464" i="20"/>
  <c r="G2460" i="20"/>
  <c r="G2456" i="20"/>
  <c r="G2452" i="20"/>
  <c r="G2444" i="20"/>
  <c r="G2440" i="20"/>
  <c r="G2432" i="20"/>
  <c r="G2428" i="20"/>
  <c r="G2424" i="20"/>
  <c r="G2420" i="20"/>
  <c r="G2412" i="20"/>
  <c r="G2408" i="20"/>
  <c r="G2400" i="20"/>
  <c r="G2396" i="20"/>
  <c r="G2392" i="20"/>
  <c r="G2388" i="20"/>
  <c r="G2380" i="20"/>
  <c r="G2376" i="20"/>
  <c r="G2368" i="20"/>
  <c r="G2364" i="20"/>
  <c r="G2360" i="20"/>
  <c r="G2356" i="20"/>
  <c r="G2348" i="20"/>
  <c r="G2344" i="20"/>
  <c r="G2336" i="20"/>
  <c r="G2332" i="20"/>
  <c r="G2328" i="20"/>
  <c r="G2324" i="20"/>
  <c r="G2316" i="20"/>
  <c r="G2312" i="20"/>
  <c r="G2304" i="20"/>
  <c r="G2300" i="20"/>
  <c r="G2296" i="20"/>
  <c r="G2292" i="20"/>
  <c r="G2284" i="20"/>
  <c r="G2280" i="20"/>
  <c r="G2272" i="20"/>
  <c r="G2268" i="20"/>
  <c r="G2264" i="20"/>
  <c r="G2260" i="20"/>
  <c r="G2252" i="20"/>
  <c r="G2248" i="20"/>
  <c r="G2240" i="20"/>
  <c r="G2236" i="20"/>
  <c r="G2232" i="20"/>
  <c r="G2228" i="20"/>
  <c r="G2220" i="20"/>
  <c r="G2216" i="20"/>
  <c r="G2208" i="20"/>
  <c r="G2204" i="20"/>
  <c r="G2200" i="20"/>
  <c r="G2196" i="20"/>
  <c r="G2188" i="20"/>
  <c r="G2184" i="20"/>
  <c r="G2177" i="20"/>
  <c r="G2174" i="20"/>
  <c r="G2170" i="20"/>
  <c r="G2166" i="20"/>
  <c r="G2158" i="20"/>
  <c r="G2154" i="20"/>
  <c r="G2146" i="20"/>
  <c r="G2142" i="20"/>
  <c r="G2138" i="20"/>
  <c r="G2134" i="20"/>
  <c r="G2126" i="20"/>
  <c r="G2122" i="20"/>
  <c r="G2114" i="20"/>
  <c r="G2110" i="20"/>
  <c r="G2106" i="20"/>
  <c r="G2102" i="20"/>
  <c r="G2094" i="20"/>
  <c r="G2090" i="20"/>
  <c r="G2082" i="20"/>
  <c r="G2078" i="20"/>
  <c r="G2074" i="20"/>
  <c r="G2070" i="20"/>
  <c r="G2062" i="20"/>
  <c r="G2058" i="20"/>
  <c r="G2050" i="20"/>
  <c r="G2046" i="20"/>
  <c r="G2042" i="20"/>
  <c r="G2038" i="20"/>
  <c r="G2030" i="20"/>
  <c r="G2026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6" i="20"/>
  <c r="G3052" i="20"/>
  <c r="G3040" i="20"/>
  <c r="G3036" i="20"/>
  <c r="G3024" i="20"/>
  <c r="G3020" i="20"/>
  <c r="G3008" i="20"/>
  <c r="G3004" i="20"/>
  <c r="G2992" i="20"/>
  <c r="G2988" i="20"/>
  <c r="G2976" i="20"/>
  <c r="G2972" i="20"/>
  <c r="G2960" i="20"/>
  <c r="G2956" i="20"/>
  <c r="G2944" i="20"/>
  <c r="G2940" i="20"/>
  <c r="G2928" i="20"/>
  <c r="G2924" i="20"/>
  <c r="G2912" i="20"/>
  <c r="G2908" i="20"/>
  <c r="G2896" i="20"/>
  <c r="G2892" i="20"/>
  <c r="G2880" i="20"/>
  <c r="G2876" i="20"/>
  <c r="G2864" i="20"/>
  <c r="G2860" i="20"/>
  <c r="G2848" i="20"/>
  <c r="G2844" i="20"/>
  <c r="G2832" i="20"/>
  <c r="G2828" i="20"/>
  <c r="G2814" i="20"/>
  <c r="G2802" i="20"/>
  <c r="G2798" i="20"/>
  <c r="G2786" i="20"/>
  <c r="G2778" i="20"/>
  <c r="G2770" i="20"/>
  <c r="G2762" i="20"/>
  <c r="G2754" i="20"/>
  <c r="G2746" i="20"/>
  <c r="G2738" i="20"/>
  <c r="G2730" i="20"/>
  <c r="G2722" i="20"/>
  <c r="G2714" i="20"/>
  <c r="G2706" i="20"/>
  <c r="G2698" i="20"/>
  <c r="G2690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1" i="20"/>
  <c r="G2627" i="20"/>
  <c r="G2623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2518" i="20"/>
  <c r="G2514" i="20"/>
  <c r="G2510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3" i="20"/>
  <c r="G2499" i="20"/>
  <c r="G2495" i="20"/>
  <c r="G2487" i="20"/>
  <c r="G2483" i="20"/>
  <c r="G2475" i="20"/>
  <c r="G2471" i="20"/>
  <c r="G2467" i="20"/>
  <c r="G2463" i="20"/>
  <c r="G2455" i="20"/>
  <c r="G2451" i="20"/>
  <c r="G2443" i="20"/>
  <c r="G2439" i="20"/>
  <c r="G2435" i="20"/>
  <c r="G2431" i="20"/>
  <c r="G2423" i="20"/>
  <c r="G2419" i="20"/>
  <c r="G2411" i="20"/>
  <c r="G2407" i="20"/>
  <c r="G2403" i="20"/>
  <c r="G2399" i="20"/>
  <c r="G2391" i="20"/>
  <c r="G2387" i="20"/>
  <c r="G2379" i="20"/>
  <c r="G2375" i="20"/>
  <c r="G2371" i="20"/>
  <c r="G2367" i="20"/>
  <c r="G2359" i="20"/>
  <c r="G2355" i="20"/>
  <c r="G2347" i="20"/>
  <c r="G2343" i="20"/>
  <c r="G2339" i="20"/>
  <c r="G2335" i="20"/>
  <c r="G2327" i="20"/>
  <c r="G2323" i="20"/>
  <c r="G2315" i="20"/>
  <c r="G2311" i="20"/>
  <c r="G2307" i="20"/>
  <c r="G2303" i="20"/>
  <c r="G2295" i="20"/>
  <c r="G2291" i="20"/>
  <c r="G2283" i="20"/>
  <c r="G2279" i="20"/>
  <c r="G2275" i="20"/>
  <c r="G2271" i="20"/>
  <c r="G2263" i="20"/>
  <c r="G2259" i="20"/>
  <c r="G2251" i="20"/>
  <c r="G2247" i="20"/>
  <c r="G2243" i="20"/>
  <c r="G2239" i="20"/>
  <c r="G2231" i="20"/>
  <c r="G2227" i="20"/>
  <c r="G2219" i="20"/>
  <c r="G2215" i="20"/>
  <c r="G2211" i="20"/>
  <c r="G2207" i="20"/>
  <c r="G2199" i="20"/>
  <c r="G2195" i="20"/>
  <c r="G2187" i="20"/>
  <c r="G2183" i="20"/>
  <c r="G2180" i="20"/>
  <c r="G2169" i="20"/>
  <c r="G2165" i="20"/>
  <c r="G2157" i="20"/>
  <c r="G2153" i="20"/>
  <c r="G2149" i="20"/>
  <c r="G2145" i="20"/>
  <c r="G2137" i="20"/>
  <c r="G2133" i="20"/>
  <c r="G2125" i="20"/>
  <c r="G2121" i="20"/>
  <c r="G2117" i="20"/>
  <c r="G2113" i="20"/>
  <c r="G2105" i="20"/>
  <c r="G2101" i="20"/>
  <c r="G2093" i="20"/>
  <c r="G2089" i="20"/>
  <c r="G2085" i="20"/>
  <c r="G2081" i="20"/>
  <c r="G2073" i="20"/>
  <c r="G2069" i="20"/>
  <c r="G2061" i="20"/>
  <c r="G2057" i="20"/>
  <c r="G2053" i="20"/>
  <c r="G2049" i="20"/>
  <c r="G2041" i="20"/>
  <c r="G2037" i="20"/>
  <c r="G2029" i="20"/>
  <c r="G2025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928" i="20"/>
  <c r="G3917" i="20"/>
  <c r="G3913" i="20"/>
  <c r="G3902" i="20"/>
  <c r="G3898" i="20"/>
  <c r="G3886" i="20"/>
  <c r="G3882" i="20"/>
  <c r="G3870" i="20"/>
  <c r="G3866" i="20"/>
  <c r="G3854" i="20"/>
  <c r="G3850" i="20"/>
  <c r="G3838" i="20"/>
  <c r="G3834" i="20"/>
  <c r="G3822" i="20"/>
  <c r="G3818" i="20"/>
  <c r="G3806" i="20"/>
  <c r="G3802" i="20"/>
  <c r="G3790" i="20"/>
  <c r="G3786" i="20"/>
  <c r="G3774" i="20"/>
  <c r="G3770" i="20"/>
  <c r="G3758" i="20"/>
  <c r="G3754" i="20"/>
  <c r="G3742" i="20"/>
  <c r="G3738" i="20"/>
  <c r="G3726" i="20"/>
  <c r="G3722" i="20"/>
  <c r="G3710" i="20"/>
  <c r="G3706" i="20"/>
  <c r="G3694" i="20"/>
  <c r="G3690" i="20"/>
  <c r="G3678" i="20"/>
  <c r="G3674" i="20"/>
  <c r="G3662" i="20"/>
  <c r="G3658" i="20"/>
  <c r="G3646" i="20"/>
  <c r="G3642" i="20"/>
  <c r="G3630" i="20"/>
  <c r="G3626" i="20"/>
  <c r="G3614" i="20"/>
  <c r="G3610" i="20"/>
  <c r="G3598" i="20"/>
  <c r="G3594" i="20"/>
  <c r="G3582" i="20"/>
  <c r="G3578" i="20"/>
  <c r="G3566" i="20"/>
  <c r="G3562" i="20"/>
  <c r="G3550" i="20"/>
  <c r="G3546" i="20"/>
  <c r="G3534" i="20"/>
  <c r="G3530" i="20"/>
  <c r="G3518" i="20"/>
  <c r="G3514" i="20"/>
  <c r="G3502" i="20"/>
  <c r="G3498" i="20"/>
  <c r="G3486" i="20"/>
  <c r="G3483" i="20"/>
  <c r="G3471" i="20"/>
  <c r="G3456" i="20"/>
  <c r="G3452" i="20"/>
  <c r="G3440" i="20"/>
  <c r="G3436" i="20"/>
  <c r="G3424" i="20"/>
  <c r="G3420" i="20"/>
  <c r="G3408" i="20"/>
  <c r="G3404" i="20"/>
  <c r="G3392" i="20"/>
  <c r="G3388" i="20"/>
  <c r="G3376" i="20"/>
  <c r="G3372" i="20"/>
  <c r="G3360" i="20"/>
  <c r="G3356" i="20"/>
  <c r="G3344" i="20"/>
  <c r="G3340" i="20"/>
  <c r="G3328" i="20"/>
  <c r="G3324" i="20"/>
  <c r="G3312" i="20"/>
  <c r="G3308" i="20"/>
  <c r="G3296" i="20"/>
  <c r="G3292" i="20"/>
  <c r="G3280" i="20"/>
  <c r="G3276" i="20"/>
  <c r="G3264" i="20"/>
  <c r="G3260" i="20"/>
  <c r="G3248" i="20"/>
  <c r="G3244" i="20"/>
  <c r="G3232" i="20"/>
  <c r="G3228" i="20"/>
  <c r="G3216" i="20"/>
  <c r="G3212" i="20"/>
  <c r="G3200" i="20"/>
  <c r="G3196" i="20"/>
  <c r="G3184" i="20"/>
  <c r="G3180" i="20"/>
  <c r="G3168" i="20"/>
  <c r="G3164" i="20"/>
  <c r="G3152" i="20"/>
  <c r="G3148" i="20"/>
  <c r="G3136" i="20"/>
  <c r="G3132" i="20"/>
  <c r="G3120" i="20"/>
  <c r="G3116" i="20"/>
  <c r="G3104" i="20"/>
  <c r="G3100" i="20"/>
  <c r="G3088" i="20"/>
  <c r="G3084" i="20"/>
  <c r="G3072" i="20"/>
  <c r="G3068" i="20"/>
  <c r="C2991" i="1"/>
  <c r="C1560" i="1"/>
  <c r="C1315" i="1"/>
  <c r="C2064" i="1"/>
  <c r="C3401" i="1"/>
  <c r="C3482" i="1"/>
  <c r="C3486" i="1"/>
  <c r="C3531" i="1"/>
  <c r="C3569" i="1"/>
  <c r="C3336" i="1"/>
  <c r="C146" i="1"/>
  <c r="C1216" i="1"/>
  <c r="C1455" i="1"/>
  <c r="C2063" i="1"/>
  <c r="C3408" i="1"/>
  <c r="C3470" i="1"/>
  <c r="C3489" i="1"/>
  <c r="C3539" i="1"/>
  <c r="C3574" i="1"/>
  <c r="C3689" i="1"/>
  <c r="C66" i="1"/>
  <c r="C1318" i="1"/>
  <c r="C1504" i="1"/>
  <c r="C2062" i="1"/>
  <c r="C3480" i="1"/>
  <c r="C3472" i="1"/>
  <c r="C3490" i="1"/>
  <c r="C3553" i="1"/>
  <c r="C3366" i="1"/>
  <c r="C3102" i="1"/>
  <c r="C2697" i="1"/>
  <c r="C2693" i="1"/>
  <c r="C168" i="1"/>
  <c r="C1320" i="1"/>
  <c r="C1649" i="1"/>
  <c r="C1873" i="1"/>
  <c r="C3481" i="1"/>
  <c r="C3474" i="1"/>
  <c r="C3520" i="1"/>
  <c r="C3557" i="1"/>
  <c r="C3590" i="1"/>
  <c r="C2006" i="1"/>
  <c r="C1322" i="1"/>
  <c r="C1892" i="1"/>
  <c r="C1409" i="1"/>
  <c r="C1826" i="1"/>
  <c r="C1657" i="1"/>
  <c r="C1238" i="1"/>
  <c r="C1844" i="1"/>
  <c r="C2151" i="1"/>
  <c r="C2963" i="1"/>
  <c r="C1416" i="1"/>
  <c r="C1099" i="1"/>
  <c r="C1485" i="1"/>
  <c r="C2035" i="1"/>
  <c r="C3674" i="1"/>
  <c r="C3108" i="1"/>
  <c r="C2883" i="1"/>
  <c r="C3007" i="1"/>
  <c r="C2976" i="1"/>
  <c r="C2210" i="1"/>
  <c r="C3821" i="1"/>
  <c r="C3324" i="1"/>
  <c r="C3323" i="1"/>
  <c r="C3265" i="1"/>
  <c r="C1995" i="1"/>
  <c r="C1329" i="1"/>
  <c r="C3666" i="1"/>
  <c r="C1137" i="1"/>
  <c r="C2160" i="1"/>
  <c r="C2886" i="1"/>
  <c r="C3633" i="1"/>
  <c r="C1688" i="1"/>
  <c r="C3430" i="1"/>
  <c r="C1407" i="1"/>
  <c r="C2068" i="1"/>
  <c r="C2788" i="1"/>
  <c r="C3561" i="1"/>
  <c r="C1448" i="1"/>
  <c r="C1088" i="1"/>
  <c r="C1593" i="1"/>
  <c r="C3264" i="1"/>
  <c r="C3631" i="1"/>
  <c r="C1584" i="1"/>
  <c r="C3042" i="1"/>
  <c r="C2780" i="1"/>
  <c r="C1484" i="1"/>
  <c r="C1117" i="1"/>
  <c r="C3567" i="1"/>
  <c r="C3662" i="1"/>
  <c r="C2974" i="1"/>
  <c r="C2943" i="1"/>
  <c r="C1349" i="1"/>
  <c r="C2381" i="1"/>
  <c r="C2973" i="1"/>
  <c r="C3446" i="1"/>
  <c r="C2158" i="1"/>
  <c r="C1806" i="1"/>
  <c r="C2056" i="1"/>
  <c r="C2954" i="1"/>
  <c r="C2729" i="1"/>
  <c r="C2783" i="1"/>
  <c r="C2050" i="1"/>
  <c r="C2396" i="1"/>
  <c r="C2726" i="1"/>
  <c r="C1901" i="1"/>
  <c r="C2975" i="1"/>
  <c r="C1366" i="1"/>
  <c r="C2024" i="1"/>
  <c r="C1588" i="1"/>
  <c r="C3090" i="1"/>
  <c r="C2740" i="1"/>
  <c r="C3637" i="1"/>
  <c r="C3263" i="1"/>
  <c r="C1198" i="1"/>
  <c r="C1999" i="1"/>
  <c r="C3097" i="1"/>
  <c r="C2025" i="1"/>
  <c r="C1582" i="1"/>
  <c r="C3041" i="1"/>
  <c r="C2948" i="1"/>
  <c r="C3059" i="1"/>
  <c r="C1119" i="1"/>
  <c r="C3673" i="1"/>
  <c r="C2265" i="1"/>
  <c r="C1733" i="1"/>
  <c r="C2728" i="1"/>
  <c r="C3551" i="1"/>
  <c r="C2938" i="1"/>
  <c r="C2206" i="1"/>
  <c r="C3528" i="1"/>
  <c r="C3325" i="1"/>
  <c r="C3588" i="1"/>
  <c r="C2626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5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6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3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2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4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4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4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5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7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1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46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49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0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23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460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<sst xmlns="http://schemas.openxmlformats.org/spreadsheetml/2006/main" count="9324" uniqueCount="4765">
  <si>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</si>
  <si>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</si>
  <si>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</si>
  <si>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</si>
  <si>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</si>
  <si>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</si>
  <si>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</si>
  <si>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</si>
  <si>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</si>
  <si>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</si>
  <si>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</si>
  <si>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</si>
  <si>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</si>
  <si>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</si>
  <si>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</si>
  <si>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</si>
  <si>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</si>
  <si>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</si>
  <si>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</si>
  <si>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</si>
  <si>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</si>
  <si>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</si>
  <si>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</si>
  <si>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</si>
  <si>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</si>
  <si>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</si>
  <si>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</si>
  <si>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</si>
  <si>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</si>
  <si>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</si>
  <si>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</si>
  <si>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</si>
  <si>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</si>
  <si>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</si>
  <si>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</si>
  <si>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</si>
  <si>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</si>
  <si>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</si>
  <si>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</si>
  <si>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</si>
  <si>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</si>
  <si>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</si>
  <si>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</si>
  <si>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</si>
  <si>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</si>
  <si>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</si>
  <si>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</si>
  <si>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</si>
  <si>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</si>
  <si>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</si>
  <si>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</si>
  <si>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</si>
  <si>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</si>
  <si>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</si>
  <si>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</si>
  <si>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</si>
  <si>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</si>
  <si>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</si>
  <si>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</si>
  <si>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</si>
  <si>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</si>
  <si>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</si>
  <si>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</si>
  <si>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</si>
  <si>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</si>
  <si>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г.Астрахань, ул. Эспланадная, 38 литер А</t>
  </si>
  <si>
    <t>Ремонт внутридомовых инженерных систем водоснабжения</t>
  </si>
  <si>
    <t xml:space="preserve">Ремонт фундамента многоквартирного дома </t>
  </si>
  <si>
    <t>Ремонт подъездов</t>
  </si>
  <si>
    <t>Ремонт фасада</t>
  </si>
  <si>
    <t>г.Астрахань, ул. Авиационная, 30</t>
  </si>
  <si>
    <t>г.Астрахань, ул. Кирова, 54</t>
  </si>
  <si>
    <t>г.Нариманов,ул. Волгоградская, 19</t>
  </si>
  <si>
    <t>с. Образцово- Травино, ул. Фрунзе, 10</t>
  </si>
  <si>
    <t xml:space="preserve">Ремонт или замена лифтового оборудования, признанного непригодным для эксплуатации </t>
  </si>
  <si>
    <t>г.Астрахань, ул. Н.Островского, 5б</t>
  </si>
  <si>
    <t>р. п. Ильинка, ул. Советская, 25</t>
  </si>
  <si>
    <t>р. п. Ильинка, ул. Чкалова, 8</t>
  </si>
  <si>
    <t>Установка коллективных (общедомовых) приборов учета потребления холодной воды</t>
  </si>
  <si>
    <t>г.Астрахань, ул. 11 Кр.Армии, 1</t>
  </si>
  <si>
    <t>г.Астрахань, ул. Кр.Набережная, 229 литер А</t>
  </si>
  <si>
    <t>г.Астрахань, ул. Победы, 54 литер А</t>
  </si>
  <si>
    <t>г.Астрахань, ул. Савушкина, 15</t>
  </si>
  <si>
    <t>Ремонт внутридомовых инженерных систем водоснабжения (ГВС)</t>
  </si>
  <si>
    <t>установка коллективных (общедомовых) приборов учета потребления тепловой энергии</t>
  </si>
  <si>
    <t>ИТОГО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</si>
  <si>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</si>
  <si>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</si>
  <si>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</si>
  <si>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</si>
  <si>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</si>
  <si>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</si>
  <si>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</si>
  <si>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</si>
  <si>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</si>
  <si>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</si>
  <si>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</si>
  <si>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</si>
  <si>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</si>
  <si>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</si>
  <si>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</si>
  <si>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</si>
  <si>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</si>
  <si>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</si>
  <si>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</si>
  <si>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</si>
  <si>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</si>
  <si>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</si>
  <si>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</si>
  <si>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</si>
  <si>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</si>
  <si>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</si>
  <si>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</si>
  <si>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</si>
  <si>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</si>
  <si>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</si>
  <si>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</si>
  <si>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</si>
  <si>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</si>
  <si>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</si>
  <si>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</si>
  <si>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</si>
  <si>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</si>
  <si>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</si>
  <si>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</si>
  <si>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</si>
  <si>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</si>
  <si>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д.31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</si>
  <si>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</si>
  <si>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</si>
  <si>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</si>
  <si>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</si>
  <si>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</si>
  <si>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</si>
  <si>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</si>
  <si>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</si>
  <si>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</si>
  <si>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</si>
  <si>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</si>
  <si>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</si>
  <si>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</si>
  <si>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</si>
  <si>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</si>
  <si>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</si>
  <si>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</si>
  <si>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</si>
  <si>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</si>
  <si>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</si>
  <si>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</si>
  <si>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</si>
  <si>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</si>
  <si>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</si>
  <si>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</si>
  <si>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</si>
  <si>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</si>
  <si>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</si>
  <si>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</si>
  <si>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</si>
  <si>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</si>
  <si>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</si>
  <si>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</si>
  <si>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</si>
  <si>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</si>
  <si>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</si>
  <si>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</si>
  <si>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</si>
  <si>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</si>
  <si>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</si>
  <si>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</si>
  <si>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</si>
  <si>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</si>
  <si>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</si>
  <si>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</si>
  <si>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</si>
  <si>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</si>
  <si>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</si>
  <si>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</si>
  <si>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</si>
  <si>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</si>
  <si>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</si>
  <si>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</si>
  <si>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</si>
  <si>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</si>
  <si>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</si>
  <si>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</si>
  <si>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</si>
  <si>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</si>
  <si>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</si>
  <si>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</si>
  <si>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</si>
  <si>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</si>
  <si>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</si>
  <si>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</si>
  <si>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</si>
  <si>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</si>
  <si>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</si>
  <si>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</si>
  <si>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</si>
  <si>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</si>
  <si>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</si>
  <si>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</si>
  <si>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</si>
  <si>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</si>
  <si>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</si>
  <si>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</si>
  <si>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</si>
  <si>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</si>
  <si>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</si>
  <si>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</si>
  <si>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</si>
  <si>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</si>
  <si>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</si>
  <si>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</si>
  <si>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</si>
  <si>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</si>
  <si>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</si>
  <si>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</si>
  <si>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</si>
  <si>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</si>
  <si>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</si>
  <si>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</si>
  <si>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</si>
  <si>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</si>
  <si>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</si>
  <si>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</si>
  <si>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</si>
  <si>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</si>
  <si>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</si>
  <si>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</si>
  <si>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</si>
  <si>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</si>
  <si>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</si>
  <si>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</si>
  <si>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</si>
  <si>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</si>
  <si>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</si>
  <si>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</si>
  <si>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</si>
  <si>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</si>
  <si>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</si>
  <si>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>Володарского ул. д.4 - корп. 32 пом.37</t>
  </si>
  <si>
    <t xml:space="preserve">Володарского ул. д.8 </t>
  </si>
  <si>
    <t xml:space="preserve">Всеволода Ноздрина ул. д.13 </t>
  </si>
  <si>
    <t xml:space="preserve">Всеволода Ноздрина ул. д.18 </t>
  </si>
  <si>
    <t xml:space="preserve">Всеволода Ноздрина ул. д.28 </t>
  </si>
  <si>
    <t xml:space="preserve">Всеволода Ноздрина ул. д.29 </t>
  </si>
  <si>
    <t xml:space="preserve">Всеволода Ноздрина ул. д.59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</si>
  <si>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</si>
  <si>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</si>
  <si>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</si>
  <si>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</si>
  <si>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</si>
  <si>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</si>
  <si>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</si>
  <si>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</si>
  <si>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</si>
  <si>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</si>
  <si>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</si>
  <si>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</si>
  <si>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</si>
  <si>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</si>
  <si>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</si>
  <si>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</si>
  <si>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</si>
  <si>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</si>
  <si>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</si>
  <si>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</si>
  <si>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</si>
  <si>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</si>
  <si>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</si>
  <si>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</si>
  <si>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</si>
  <si>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</si>
  <si>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</si>
  <si>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</si>
  <si>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</si>
  <si>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</si>
  <si>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</si>
  <si>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</si>
  <si>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</si>
  <si>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</si>
  <si>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</si>
  <si>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</si>
  <si>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</si>
  <si>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</si>
  <si>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</si>
  <si>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</si>
  <si>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</si>
  <si>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</si>
  <si>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</si>
  <si>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</si>
  <si>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</si>
  <si>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</si>
  <si>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</si>
  <si>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</si>
  <si>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</si>
  <si>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</si>
  <si>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</si>
  <si>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</si>
  <si>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</si>
  <si>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</si>
  <si>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</si>
  <si>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</si>
  <si>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</si>
  <si>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</si>
  <si>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</si>
  <si>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</si>
  <si>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</si>
  <si>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</si>
  <si>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</si>
  <si>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</si>
  <si>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</si>
  <si>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</si>
  <si>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</si>
  <si>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</si>
  <si>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</si>
  <si>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</si>
  <si>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</si>
  <si>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</si>
  <si>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</si>
  <si>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Зеленгинская ул. д.57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</si>
  <si>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</si>
  <si>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</si>
  <si>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</si>
  <si>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</si>
  <si>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</si>
  <si>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</si>
  <si>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</si>
  <si>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</si>
  <si>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</si>
  <si>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</si>
  <si>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</si>
  <si>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</si>
  <si>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</si>
  <si>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</si>
  <si>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</si>
  <si>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</si>
  <si>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</si>
  <si>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</si>
  <si>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</si>
  <si>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</si>
  <si>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</si>
  <si>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</si>
  <si>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</si>
  <si>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</si>
  <si>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</si>
  <si>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</si>
  <si>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</si>
  <si>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</si>
  <si>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</si>
  <si>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</si>
  <si>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</si>
  <si>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</si>
  <si>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</si>
  <si>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</si>
  <si>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</si>
  <si>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</si>
  <si>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</si>
  <si>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</si>
  <si>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</si>
  <si>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</si>
  <si>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</si>
  <si>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</si>
  <si>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</si>
  <si>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</si>
  <si>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</si>
  <si>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</si>
  <si>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</si>
  <si>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</si>
  <si>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</si>
  <si>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</si>
  <si>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</si>
  <si>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</si>
  <si>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</si>
  <si>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</si>
  <si>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</si>
  <si>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</si>
  <si>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</si>
  <si>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</si>
  <si>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</si>
  <si>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</si>
  <si>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</si>
  <si>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</si>
  <si>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</si>
  <si>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</si>
  <si>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</si>
  <si>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</si>
  <si>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</si>
  <si>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</si>
  <si>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</si>
  <si>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</si>
  <si>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</si>
  <si>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</si>
  <si>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</si>
  <si>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</si>
  <si>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</si>
  <si>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</si>
  <si>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</si>
  <si>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</si>
  <si>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</si>
  <si>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</si>
  <si>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</si>
  <si>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</si>
  <si>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</si>
  <si>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</si>
  <si>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</si>
  <si>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</si>
  <si>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</si>
  <si>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</si>
  <si>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</si>
  <si>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</si>
  <si>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>Красная Набережная ул. д.15 пом.3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</si>
  <si>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</si>
  <si>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</si>
  <si>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</si>
  <si>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</si>
  <si>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</si>
  <si>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</si>
  <si>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</si>
  <si>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</si>
  <si>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</si>
  <si>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</si>
  <si>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</si>
  <si>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</si>
  <si>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</si>
  <si>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</si>
  <si>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</si>
  <si>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</si>
  <si>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</si>
  <si>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</si>
  <si>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</si>
  <si>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</si>
  <si>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</si>
  <si>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</si>
  <si>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</si>
  <si>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</si>
  <si>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</si>
  <si>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</si>
  <si>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</si>
  <si>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</si>
  <si>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</si>
  <si>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</si>
  <si>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</si>
  <si>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</si>
  <si>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</si>
  <si>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</si>
  <si>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</si>
  <si>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</si>
  <si>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</si>
  <si>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</si>
  <si>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</si>
  <si>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</si>
  <si>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</si>
  <si>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</si>
  <si>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</si>
  <si>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</si>
  <si>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</si>
  <si>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</si>
  <si>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</si>
  <si>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</si>
  <si>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</si>
  <si>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</si>
  <si>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</si>
  <si>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</si>
  <si>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</si>
  <si>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</si>
  <si>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</si>
  <si>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</si>
  <si>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</si>
  <si>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</si>
  <si>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</si>
  <si>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</si>
  <si>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</si>
  <si>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</si>
  <si>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</si>
  <si>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</si>
  <si>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</si>
  <si>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</si>
  <si>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</si>
  <si>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</si>
  <si>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</si>
  <si>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</si>
  <si>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</si>
  <si>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</si>
  <si>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</si>
  <si>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</si>
  <si>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</si>
  <si>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</si>
  <si>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</si>
  <si>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</si>
  <si>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</si>
  <si>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</si>
  <si>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</si>
  <si>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>Куликова ул. д.66 - корп. 1 пом.02</t>
  </si>
  <si>
    <t>Куликова ул. д.66 - корп. 2 пом.37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</si>
  <si>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</si>
  <si>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</si>
  <si>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</si>
  <si>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</si>
  <si>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</si>
  <si>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</si>
  <si>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</si>
  <si>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</si>
  <si>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</si>
  <si>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</si>
  <si>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</si>
  <si>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</si>
  <si>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</si>
  <si>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</si>
  <si>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</si>
  <si>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</si>
  <si>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</si>
  <si>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</si>
  <si>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</si>
  <si>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</si>
  <si>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</si>
  <si>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</si>
  <si>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</si>
  <si>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</si>
  <si>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</si>
  <si>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</si>
  <si>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</si>
  <si>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</si>
  <si>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</si>
  <si>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</si>
  <si>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</si>
  <si>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</si>
  <si>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</si>
  <si>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</si>
  <si>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</si>
  <si>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</si>
  <si>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</si>
  <si>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</si>
  <si>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</si>
  <si>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</si>
  <si>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</si>
  <si>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</si>
  <si>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</si>
  <si>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</si>
  <si>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</si>
  <si>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</si>
  <si>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</si>
  <si>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</si>
  <si>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</si>
  <si>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</si>
  <si>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</si>
  <si>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</si>
  <si>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</si>
  <si>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</si>
  <si>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</si>
  <si>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</si>
  <si>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</si>
  <si>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</si>
  <si>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</si>
  <si>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</si>
  <si>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</si>
  <si>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</si>
  <si>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</si>
  <si>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</si>
  <si>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</si>
  <si>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</si>
  <si>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</si>
  <si>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</si>
  <si>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</si>
  <si>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</si>
  <si>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</si>
  <si>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</si>
  <si>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</si>
  <si>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</si>
  <si>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</si>
  <si>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</si>
  <si>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</si>
  <si>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</si>
  <si>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</si>
  <si>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</si>
  <si>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</si>
  <si>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</si>
  <si>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</si>
  <si>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</si>
  <si>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</si>
  <si>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</si>
  <si>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</si>
  <si>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</si>
  <si>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</si>
  <si>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</si>
  <si>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</si>
  <si>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</si>
  <si>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</si>
  <si>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</si>
  <si>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</si>
  <si>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</si>
  <si>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</si>
  <si>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</si>
  <si>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</si>
  <si>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</si>
  <si>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</si>
  <si>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</si>
  <si>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</si>
  <si>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</si>
  <si>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</si>
  <si>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</si>
  <si>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</si>
  <si>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</si>
  <si>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</si>
  <si>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</si>
  <si>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</si>
  <si>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</si>
  <si>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</si>
  <si>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</si>
  <si>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</si>
  <si>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</si>
  <si>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</si>
  <si>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</si>
  <si>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</si>
  <si>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</si>
  <si>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</si>
  <si>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</si>
  <si>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</si>
  <si>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</si>
  <si>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</si>
  <si>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</si>
  <si>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</si>
  <si>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</si>
  <si>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</si>
  <si>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</si>
  <si>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</si>
  <si>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</si>
  <si>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</si>
  <si>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</si>
  <si>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</si>
  <si>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</si>
  <si>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</si>
  <si>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</si>
  <si>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</si>
  <si>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</si>
  <si>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</si>
  <si>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</si>
  <si>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</si>
  <si>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</si>
  <si>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</si>
  <si>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</si>
  <si>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</si>
  <si>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</si>
  <si>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</si>
  <si>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</si>
  <si>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</si>
  <si>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</si>
  <si>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</si>
  <si>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</si>
  <si>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</si>
  <si>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</si>
  <si>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</si>
  <si>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</si>
  <si>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</si>
  <si>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</si>
  <si>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</si>
  <si>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</si>
  <si>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</si>
  <si>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</si>
  <si>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</si>
  <si>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</si>
  <si>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</si>
  <si>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</si>
  <si>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</si>
  <si>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</si>
  <si>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</si>
  <si>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</si>
  <si>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</si>
  <si>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</si>
  <si>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</si>
  <si>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</si>
  <si>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</si>
  <si>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</si>
  <si>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</si>
  <si>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</si>
  <si>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</si>
  <si>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</si>
  <si>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</si>
  <si>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</si>
  <si>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</si>
  <si>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</si>
  <si>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</si>
  <si>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</si>
  <si>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</si>
  <si>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</si>
  <si>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</si>
  <si>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</si>
  <si>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</si>
  <si>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</si>
  <si>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</si>
  <si>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</si>
  <si>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</si>
  <si>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</si>
  <si>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</si>
  <si>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</si>
  <si>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</si>
  <si>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</si>
  <si>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</si>
  <si>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</si>
  <si>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</si>
  <si>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</si>
  <si>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</si>
  <si>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</si>
  <si>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</si>
  <si>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</si>
  <si>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</si>
  <si>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</si>
  <si>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</si>
  <si>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</si>
  <si>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</si>
  <si>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</si>
  <si>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</si>
  <si>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</si>
  <si>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</si>
  <si>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</si>
  <si>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</si>
  <si>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</si>
  <si>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</si>
  <si>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</si>
  <si>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</si>
  <si>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</si>
  <si>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</si>
  <si>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</si>
  <si>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</si>
  <si>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</si>
  <si>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</si>
  <si>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</si>
  <si>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</si>
  <si>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</si>
  <si>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</si>
  <si>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</si>
  <si>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</si>
  <si>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</si>
  <si>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</si>
  <si>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</si>
  <si>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</si>
  <si>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</si>
  <si>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</si>
  <si>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</si>
  <si>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</si>
  <si>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</si>
  <si>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</si>
  <si>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</si>
  <si>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</si>
  <si>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</si>
  <si>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</si>
  <si>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</si>
  <si>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</si>
  <si>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</si>
  <si>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</si>
  <si>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</si>
  <si>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</si>
  <si>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</si>
  <si>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</si>
  <si>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</si>
  <si>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</si>
  <si>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</si>
  <si>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</si>
  <si>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</si>
  <si>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Рабочая ул. д.31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</si>
  <si>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</si>
  <si>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</si>
  <si>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</si>
  <si>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</si>
  <si>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</si>
  <si>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</si>
  <si>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</si>
  <si>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</si>
  <si>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</si>
  <si>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</si>
  <si>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</si>
  <si>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</si>
  <si>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</si>
  <si>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</si>
  <si>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</si>
  <si>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</si>
  <si>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</si>
  <si>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</si>
  <si>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</si>
  <si>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</si>
  <si>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</si>
  <si>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</si>
  <si>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</si>
  <si>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</si>
  <si>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</si>
  <si>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</si>
  <si>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</si>
  <si>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</si>
  <si>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</si>
  <si>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</si>
  <si>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</si>
  <si>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</si>
  <si>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</si>
  <si>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</si>
  <si>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</si>
  <si>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</si>
  <si>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</si>
  <si>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</si>
  <si>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</si>
  <si>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</si>
  <si>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</si>
  <si>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</si>
  <si>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</si>
  <si>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</si>
  <si>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</si>
  <si>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</si>
  <si>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</si>
  <si>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</si>
  <si>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</si>
  <si>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</si>
  <si>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</si>
  <si>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</si>
  <si>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</si>
  <si>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</si>
  <si>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</si>
  <si>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</si>
  <si>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</si>
  <si>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</si>
  <si>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</si>
  <si>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</si>
  <si>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</si>
  <si>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</si>
  <si>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</si>
  <si>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</si>
  <si>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</si>
  <si>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</si>
  <si>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</si>
  <si>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</si>
  <si>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</si>
  <si>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д.26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</si>
  <si>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</si>
  <si>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</si>
  <si>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</si>
  <si>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</si>
  <si>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</si>
  <si>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</si>
  <si>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</si>
  <si>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</si>
  <si>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</si>
  <si>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</si>
  <si>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</si>
  <si>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</si>
  <si>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</si>
  <si>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</si>
  <si>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</si>
  <si>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</si>
  <si>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</si>
  <si>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</si>
  <si>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</si>
  <si>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</si>
  <si>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</si>
  <si>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</si>
  <si>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</si>
  <si>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</si>
  <si>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</si>
  <si>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</si>
  <si>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</si>
  <si>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</si>
  <si>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</si>
  <si>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</si>
  <si>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</si>
  <si>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</si>
  <si>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</si>
  <si>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</si>
  <si>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</si>
  <si>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</si>
  <si>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</si>
  <si>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</si>
  <si>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</si>
  <si>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</si>
  <si>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</si>
  <si>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</si>
  <si>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</si>
  <si>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</si>
  <si>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</si>
  <si>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</si>
  <si>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</si>
  <si>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</si>
  <si>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</si>
  <si>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</si>
  <si>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</si>
  <si>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</si>
  <si>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</si>
  <si>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</si>
  <si>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</si>
  <si>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</si>
  <si>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</si>
  <si>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</si>
  <si>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</si>
  <si>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</si>
  <si>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</si>
  <si>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</si>
  <si>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</si>
  <si>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</si>
  <si>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</si>
  <si>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</si>
  <si>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</si>
  <si>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</si>
  <si>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</si>
  <si>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</si>
  <si>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</si>
  <si>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</si>
  <si>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</si>
  <si>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</si>
  <si>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</si>
  <si>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</si>
  <si>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</si>
  <si>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</si>
  <si>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</si>
  <si>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</si>
  <si>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</si>
  <si>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</si>
  <si>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</si>
  <si>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</si>
  <si>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</si>
  <si>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</si>
  <si>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</si>
  <si>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</si>
  <si>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</si>
  <si>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</si>
  <si>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</si>
  <si>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</si>
  <si>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</si>
  <si>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</si>
  <si>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</si>
  <si>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</si>
  <si>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</si>
  <si>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</si>
  <si>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</si>
  <si>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</si>
  <si>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</si>
  <si>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</si>
  <si>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</si>
  <si>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</si>
  <si>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</si>
  <si>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</si>
  <si>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</si>
  <si>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</si>
  <si>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</si>
  <si>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</si>
  <si>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</si>
  <si>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</si>
  <si>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</si>
  <si>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</si>
  <si>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</si>
  <si>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</si>
  <si>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</si>
  <si>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</si>
  <si>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</si>
  <si>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</si>
  <si>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</si>
  <si>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</si>
  <si>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</si>
  <si>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</si>
  <si>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</si>
  <si>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</si>
  <si>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</si>
  <si>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</si>
  <si>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</si>
  <si>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</si>
  <si>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</si>
  <si>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</si>
  <si>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</si>
  <si>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</si>
  <si>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</si>
  <si>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</si>
  <si>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</si>
  <si>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</si>
  <si>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</si>
  <si>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</si>
  <si>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</si>
  <si>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</si>
  <si>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</si>
  <si>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</si>
  <si>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</si>
  <si>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</si>
  <si>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</si>
  <si>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</si>
  <si>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</si>
  <si>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</si>
  <si>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</si>
  <si>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</si>
  <si>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</si>
  <si>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</si>
  <si>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</si>
  <si>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</si>
  <si>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</si>
  <si>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</si>
  <si>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</si>
  <si>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</si>
  <si>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</si>
  <si>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</si>
  <si>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</si>
  <si>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</si>
  <si>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</si>
  <si>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</si>
  <si>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</si>
  <si>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</si>
  <si>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</si>
  <si>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</si>
  <si>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</si>
  <si>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</si>
  <si>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</si>
  <si>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</si>
  <si>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</si>
  <si>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</si>
  <si>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</si>
  <si>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</si>
  <si>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</si>
  <si>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</si>
  <si>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</si>
  <si>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</si>
  <si>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</si>
  <si>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</si>
  <si>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</si>
  <si>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</si>
  <si>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</si>
  <si>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</si>
  <si>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</si>
  <si>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</si>
  <si>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</si>
  <si>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</si>
  <si>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</si>
  <si>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</si>
  <si>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</si>
  <si>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</si>
  <si>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</si>
  <si>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</si>
  <si>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</si>
  <si>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</si>
  <si>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</si>
  <si>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</si>
  <si>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</si>
  <si>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</si>
  <si>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</si>
  <si>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</si>
  <si>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</si>
  <si>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</si>
  <si>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</si>
  <si>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</si>
  <si>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</si>
  <si>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</si>
  <si>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</si>
  <si>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</si>
  <si>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</si>
  <si>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</si>
  <si>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</si>
  <si>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</si>
  <si>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</si>
  <si>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</si>
  <si>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</si>
  <si>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</si>
  <si>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</si>
  <si>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</si>
  <si>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</si>
  <si>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</si>
  <si>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</si>
  <si>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</si>
  <si>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</si>
  <si>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</si>
  <si>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</si>
  <si>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</si>
  <si>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</si>
  <si>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</si>
  <si>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</si>
  <si>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</si>
  <si>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</si>
  <si>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</si>
  <si>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>Щекина пер. д.10 пом.032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</si>
  <si>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</si>
  <si>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</si>
  <si>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</si>
  <si>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</si>
  <si>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</si>
  <si>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</si>
  <si>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</si>
  <si>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</si>
  <si>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</si>
  <si>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</si>
  <si>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</si>
  <si>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</si>
  <si>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</si>
  <si>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</si>
  <si>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</si>
  <si>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</si>
  <si>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</si>
  <si>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</si>
  <si>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</si>
  <si>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</si>
  <si>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</si>
  <si>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</si>
  <si>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</si>
  <si>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</si>
  <si>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</si>
  <si>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</si>
  <si>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</si>
  <si>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</si>
  <si>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</si>
  <si>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</si>
  <si>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</si>
  <si>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</si>
  <si>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</si>
  <si>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</si>
  <si>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</si>
  <si>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</si>
  <si>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</si>
  <si>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</si>
  <si>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</si>
  <si>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</si>
  <si>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</si>
  <si>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</si>
  <si>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</si>
  <si>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</si>
  <si>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>Адмирала Нахимова ул. д.50 пом.007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</si>
  <si>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</si>
  <si>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</si>
  <si>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</si>
  <si>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</si>
  <si>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</si>
  <si>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</si>
  <si>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</si>
  <si>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</si>
  <si>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Астраханская (Осыпной бугор) ул. д.22Б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</si>
  <si>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</si>
  <si>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</si>
  <si>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</si>
  <si>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</si>
  <si>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</si>
  <si>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</si>
  <si>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</si>
  <si>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</si>
  <si>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</si>
  <si>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</si>
  <si>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</si>
  <si>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</si>
  <si>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</si>
  <si>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</si>
  <si>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</si>
  <si>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</si>
  <si>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</si>
  <si>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</si>
  <si>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</si>
  <si>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</si>
  <si>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</si>
  <si>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</si>
  <si>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</si>
  <si>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</si>
  <si>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</si>
  <si>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</si>
  <si>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</si>
  <si>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</si>
  <si>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</si>
  <si>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</si>
  <si>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</si>
  <si>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</si>
  <si>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</si>
  <si>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</si>
  <si>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</si>
  <si>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</si>
  <si>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</si>
  <si>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</si>
  <si>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</si>
  <si>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</si>
  <si>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</si>
  <si>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</si>
  <si>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</si>
  <si>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</si>
  <si>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</si>
  <si>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</si>
  <si>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</si>
  <si>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</si>
  <si>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</si>
  <si>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</si>
  <si>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</si>
  <si>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</si>
  <si>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</si>
  <si>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</si>
  <si>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</si>
  <si>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</si>
  <si>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</si>
  <si>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</si>
  <si>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</si>
  <si>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</si>
  <si>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</si>
  <si>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</si>
  <si>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</si>
  <si>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</si>
  <si>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</si>
  <si>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</si>
  <si>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</si>
  <si>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</si>
  <si>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</si>
  <si>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</si>
  <si>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</si>
  <si>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</si>
  <si>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</si>
  <si>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</si>
  <si>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</si>
  <si>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</si>
  <si>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</si>
  <si>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</si>
  <si>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</si>
  <si>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</si>
  <si>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</si>
  <si>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</si>
  <si>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</si>
  <si>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</si>
  <si>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</si>
  <si>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</si>
  <si>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</si>
  <si>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</si>
  <si>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</si>
  <si>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</si>
  <si>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</si>
  <si>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</si>
  <si>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</si>
  <si>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</si>
  <si>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</si>
  <si>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</si>
  <si>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</si>
  <si>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</si>
  <si>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</si>
  <si>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</si>
  <si>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</si>
  <si>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</si>
  <si>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</si>
  <si>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</si>
  <si>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</si>
  <si>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</si>
  <si>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</si>
  <si>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</si>
  <si>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</si>
  <si>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</si>
  <si>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</si>
  <si>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</si>
  <si>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</si>
  <si>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</si>
  <si>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</si>
  <si>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</si>
  <si>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</si>
  <si>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</si>
  <si>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</si>
  <si>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</si>
  <si>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</si>
  <si>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</si>
  <si>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</si>
  <si>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</si>
  <si>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</si>
  <si>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</si>
  <si>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</si>
  <si>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</si>
  <si>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</si>
  <si>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</si>
  <si>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</si>
  <si>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</si>
  <si>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</si>
  <si>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</si>
  <si>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</si>
  <si>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</si>
  <si>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</si>
  <si>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</si>
  <si>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</si>
  <si>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</si>
  <si>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</si>
  <si>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</si>
  <si>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</si>
  <si>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</si>
  <si>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</si>
  <si>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</si>
  <si>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</si>
  <si>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</si>
  <si>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</si>
  <si>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</si>
  <si>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</si>
  <si>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</si>
  <si>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</si>
  <si>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</si>
  <si>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</si>
  <si>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</si>
  <si>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</si>
  <si>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</si>
  <si>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</si>
  <si>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</si>
  <si>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</si>
  <si>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</si>
  <si>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</si>
  <si>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</si>
  <si>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Городская ул. д.1А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</si>
  <si>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</si>
  <si>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</si>
  <si>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</si>
  <si>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</si>
  <si>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</si>
  <si>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</si>
  <si>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</si>
  <si>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</si>
  <si>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</si>
  <si>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</si>
  <si>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</si>
  <si>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</si>
  <si>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</si>
  <si>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</si>
  <si>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</si>
  <si>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</si>
  <si>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</si>
  <si>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</si>
  <si>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</si>
  <si>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</si>
  <si>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</si>
  <si>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</si>
  <si>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</si>
  <si>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</si>
  <si>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</si>
  <si>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</si>
  <si>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</si>
  <si>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</si>
  <si>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</si>
  <si>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</si>
  <si>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</si>
  <si>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</si>
  <si>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</si>
  <si>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</si>
  <si>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</si>
  <si>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</si>
  <si>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</si>
  <si>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</si>
  <si>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</si>
  <si>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</si>
  <si>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</si>
  <si>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</si>
  <si>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</si>
  <si>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</si>
  <si>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</si>
  <si>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</si>
  <si>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</si>
  <si>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</si>
  <si>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</si>
  <si>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</si>
  <si>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</si>
  <si>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</si>
  <si>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</si>
  <si>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</si>
  <si>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</si>
  <si>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</si>
  <si>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</si>
  <si>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</si>
  <si>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</si>
  <si>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</si>
  <si>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</si>
  <si>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</si>
  <si>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</si>
  <si>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</si>
  <si>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</si>
  <si>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</si>
  <si>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</si>
  <si>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</si>
  <si>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</si>
  <si>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</si>
  <si>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</si>
  <si>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</si>
  <si>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</si>
  <si>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</si>
  <si>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</si>
  <si>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</si>
  <si>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</si>
  <si>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</si>
  <si>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</si>
  <si>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</si>
  <si>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</si>
  <si>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</si>
  <si>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</si>
  <si>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</si>
  <si>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</si>
  <si>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</si>
  <si>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</si>
  <si>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</si>
  <si>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</si>
  <si>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</si>
  <si>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</si>
  <si>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</si>
  <si>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</si>
  <si>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</si>
  <si>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</si>
  <si>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</si>
  <si>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</si>
  <si>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</si>
  <si>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</si>
  <si>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</si>
  <si>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</si>
  <si>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</si>
  <si>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</si>
  <si>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</si>
  <si>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</si>
  <si>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</si>
  <si>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</si>
  <si>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</si>
  <si>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</si>
  <si>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</si>
  <si>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</si>
  <si>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</si>
  <si>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</si>
  <si>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</si>
  <si>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</si>
  <si>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</si>
  <si>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</si>
  <si>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</si>
  <si>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</si>
  <si>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</si>
  <si>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</si>
  <si>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</si>
  <si>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</si>
  <si>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Морозова ул. д.21 </t>
  </si>
  <si>
    <t xml:space="preserve">Морозова ул. д.32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</si>
  <si>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</si>
  <si>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</si>
  <si>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</si>
  <si>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</si>
  <si>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</si>
  <si>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</si>
  <si>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</si>
  <si>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</si>
  <si>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</si>
  <si>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</si>
  <si>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</si>
  <si>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</si>
  <si>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</si>
  <si>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</si>
  <si>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</si>
  <si>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</si>
  <si>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</si>
  <si>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</si>
  <si>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</si>
  <si>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</si>
  <si>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</si>
  <si>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</si>
  <si>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</si>
  <si>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</si>
  <si>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</si>
  <si>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</si>
  <si>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</si>
  <si>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</si>
  <si>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</si>
  <si>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</si>
  <si>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</si>
  <si>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</si>
  <si>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</si>
  <si>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</si>
  <si>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</si>
  <si>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</si>
  <si>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</si>
  <si>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</si>
  <si>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</si>
  <si>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</si>
  <si>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</si>
  <si>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</si>
  <si>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</si>
  <si>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</si>
  <si>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</si>
  <si>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</si>
  <si>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</si>
  <si>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</si>
  <si>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</si>
  <si>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</si>
  <si>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</si>
  <si>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</si>
  <si>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</si>
  <si>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</si>
  <si>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</si>
  <si>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</si>
  <si>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</si>
  <si>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</si>
  <si>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</si>
  <si>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</si>
  <si>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</si>
  <si>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</si>
  <si>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</si>
  <si>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</si>
  <si>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</si>
  <si>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</si>
  <si>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</si>
  <si>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</si>
  <si>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</si>
  <si>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</si>
  <si>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</si>
  <si>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</si>
  <si>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</si>
  <si>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</si>
  <si>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</si>
  <si>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</si>
  <si>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</si>
  <si>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</si>
  <si>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</si>
  <si>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</si>
  <si>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</si>
  <si>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</si>
  <si>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</si>
  <si>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</si>
  <si>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</si>
  <si>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</si>
  <si>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</si>
  <si>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</si>
  <si>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</si>
  <si>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</si>
  <si>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</si>
  <si>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</si>
  <si>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</si>
  <si>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</si>
  <si>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</si>
  <si>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</si>
  <si>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</si>
  <si>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</si>
  <si>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</si>
  <si>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</si>
  <si>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</si>
  <si>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</si>
  <si>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</si>
  <si>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</si>
  <si>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</si>
  <si>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</si>
  <si>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</si>
  <si>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</si>
  <si>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</si>
  <si>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</si>
  <si>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</si>
  <si>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</si>
  <si>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</si>
  <si>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</si>
  <si>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</si>
  <si>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</si>
  <si>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</si>
  <si>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</si>
  <si>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</si>
  <si>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</si>
  <si>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</si>
  <si>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</si>
  <si>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</si>
  <si>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</si>
  <si>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</si>
  <si>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</si>
  <si>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</si>
  <si>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</si>
  <si>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</si>
  <si>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</si>
  <si>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</si>
  <si>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</si>
  <si>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</si>
  <si>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</si>
  <si>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</si>
  <si>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</si>
  <si>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</si>
  <si>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</si>
  <si>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</si>
  <si>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</si>
  <si>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</si>
  <si>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</si>
  <si>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</si>
  <si>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</si>
  <si>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</si>
  <si>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</si>
  <si>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</si>
  <si>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</si>
  <si>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</si>
  <si>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</si>
  <si>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</si>
  <si>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</si>
  <si>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</si>
  <si>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</si>
  <si>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</si>
  <si>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</si>
  <si>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</si>
  <si>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</si>
  <si>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</si>
  <si>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</si>
  <si>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</si>
  <si>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</si>
  <si>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</si>
  <si>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</si>
  <si>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</si>
  <si>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</si>
  <si>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</si>
  <si>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</si>
  <si>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</si>
  <si>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</si>
  <si>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</si>
  <si>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</si>
  <si>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</si>
  <si>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</si>
  <si>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</si>
  <si>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</si>
  <si>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</si>
  <si>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</si>
  <si>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</si>
  <si>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</si>
  <si>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</si>
  <si>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</si>
  <si>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</si>
  <si>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</si>
  <si>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</si>
  <si>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</si>
  <si>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</si>
  <si>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</si>
  <si>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</si>
  <si>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</si>
  <si>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</si>
  <si>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</si>
  <si>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</si>
  <si>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</si>
  <si>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</si>
  <si>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</si>
  <si>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</si>
  <si>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</si>
  <si>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</si>
  <si>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</si>
  <si>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</si>
  <si>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</si>
  <si>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</si>
  <si>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</si>
  <si>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</si>
  <si>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</si>
  <si>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</si>
  <si>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</si>
  <si>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</si>
  <si>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</si>
  <si>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</si>
  <si>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</si>
  <si>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</si>
  <si>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</si>
  <si>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</si>
  <si>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</si>
  <si>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</si>
  <si>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</si>
  <si>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</si>
  <si>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</si>
  <si>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</si>
  <si>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</si>
  <si>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</si>
  <si>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</si>
  <si>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</si>
  <si>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</si>
  <si>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</si>
  <si>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</si>
  <si>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</si>
  <si>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</si>
  <si>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</si>
  <si>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</si>
  <si>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</si>
  <si>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</si>
  <si>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</si>
  <si>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</si>
  <si>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</si>
  <si>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</si>
  <si>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</si>
  <si>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</si>
  <si>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</si>
  <si>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</si>
  <si>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</si>
  <si>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</si>
  <si>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</si>
  <si>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</si>
  <si>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</si>
  <si>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</si>
  <si>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д.43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</si>
  <si>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</si>
  <si>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</si>
  <si>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</si>
  <si>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</si>
  <si>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</si>
  <si>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</si>
  <si>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</si>
  <si>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</si>
  <si>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</si>
  <si>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</si>
  <si>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</si>
  <si>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</si>
  <si>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</si>
  <si>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</si>
  <si>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</si>
  <si>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</si>
  <si>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</si>
  <si>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</si>
  <si>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</si>
  <si>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</si>
  <si>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</si>
  <si>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</si>
  <si>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</si>
  <si>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</si>
  <si>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</si>
  <si>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</si>
  <si>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</si>
  <si>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</si>
  <si>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</si>
  <si>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</si>
  <si>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</si>
  <si>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</si>
  <si>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</si>
  <si>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</si>
  <si>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</si>
  <si>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</si>
  <si>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</si>
  <si>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</si>
  <si>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</si>
  <si>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</si>
  <si>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</si>
  <si>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</si>
  <si>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</si>
  <si>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</si>
  <si>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</si>
  <si>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</si>
  <si>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</si>
  <si>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</si>
  <si>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</si>
  <si>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</si>
  <si>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</si>
  <si>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</si>
  <si>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</si>
  <si>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</si>
  <si>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</si>
  <si>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</si>
  <si>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</si>
  <si>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</si>
  <si>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</si>
  <si>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</si>
  <si>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</si>
  <si>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</si>
  <si>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</si>
  <si>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</si>
  <si>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</si>
  <si>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</si>
  <si>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</si>
  <si>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</si>
  <si>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</si>
  <si>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</si>
  <si>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</si>
  <si>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</si>
  <si>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</si>
  <si>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</si>
  <si>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</si>
  <si>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</si>
  <si>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</si>
  <si>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</si>
  <si>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</si>
  <si>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</si>
  <si>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</si>
  <si>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</si>
  <si>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</si>
  <si>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</si>
  <si>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</si>
  <si>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</si>
  <si>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</si>
  <si>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</si>
  <si>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</si>
  <si>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</si>
  <si>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</si>
  <si>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</si>
  <si>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</si>
  <si>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</si>
  <si>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</si>
  <si>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</si>
  <si>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</si>
  <si>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</si>
  <si>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</si>
  <si>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</si>
  <si>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</si>
  <si>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</si>
  <si>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</si>
  <si>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</si>
  <si>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</si>
  <si>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</si>
  <si>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</si>
  <si>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</si>
  <si>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</si>
  <si>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</si>
  <si>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</si>
  <si>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</si>
  <si>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</si>
  <si>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</si>
  <si>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</si>
  <si>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</si>
  <si>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</si>
  <si>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</si>
  <si>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</si>
  <si>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</si>
  <si>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</si>
  <si>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</si>
  <si>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</si>
  <si>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</si>
  <si>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</si>
  <si>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</si>
  <si>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</si>
  <si>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</si>
  <si>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</si>
  <si>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</si>
  <si>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</si>
  <si>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</si>
  <si>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</si>
  <si>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д.47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</si>
  <si>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</si>
  <si>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</si>
  <si>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</si>
  <si>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</si>
  <si>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</si>
  <si>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</si>
  <si>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</si>
  <si>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</si>
  <si>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</si>
  <si>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</si>
  <si>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</si>
  <si>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</si>
  <si>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</si>
  <si>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</si>
  <si>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</si>
  <si>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</si>
  <si>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</si>
  <si>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</si>
  <si>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</si>
  <si>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</si>
  <si>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</si>
  <si>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</si>
  <si>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</si>
  <si>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</si>
  <si>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</si>
  <si>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</si>
  <si>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</si>
  <si>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</si>
  <si>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</si>
  <si>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</si>
  <si>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</si>
  <si>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</si>
  <si>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</si>
  <si>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</si>
  <si>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</si>
  <si>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</si>
  <si>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</si>
  <si>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</si>
  <si>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</si>
  <si>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</si>
  <si>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</si>
  <si>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</si>
  <si>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</si>
  <si>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</si>
  <si>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</si>
  <si>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</si>
  <si>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</si>
  <si>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</si>
  <si>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</si>
  <si>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</si>
  <si>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</si>
  <si>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</si>
  <si>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</si>
  <si>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</si>
  <si>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</si>
  <si>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</si>
  <si>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</si>
  <si>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</si>
  <si>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</si>
  <si>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</si>
  <si>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</si>
  <si>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</si>
  <si>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</si>
  <si>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</si>
  <si>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</si>
  <si>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</si>
  <si>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</si>
  <si>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</si>
  <si>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</si>
  <si>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</si>
  <si>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</si>
  <si>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</si>
  <si>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</si>
  <si>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</si>
  <si>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</si>
  <si>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</si>
  <si>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</si>
  <si>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</si>
  <si>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</si>
  <si>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</si>
  <si>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</si>
  <si>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</si>
  <si>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</si>
  <si>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</si>
  <si>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</si>
  <si>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</si>
  <si>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</si>
  <si>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</si>
  <si>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</si>
  <si>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</si>
  <si>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</si>
  <si>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</si>
  <si>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</si>
  <si>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</si>
  <si>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</si>
  <si>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</si>
  <si>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</si>
  <si>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</si>
  <si>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</si>
  <si>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д.56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</si>
  <si>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</si>
  <si>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</si>
  <si>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</si>
  <si>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</si>
  <si>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</si>
  <si>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</si>
  <si>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</si>
  <si>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</si>
  <si>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</si>
  <si>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</si>
  <si>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</si>
  <si>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</si>
  <si>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</si>
  <si>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</si>
  <si>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</si>
  <si>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</si>
  <si>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</si>
  <si>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</si>
  <si>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</si>
  <si>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</si>
  <si>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</si>
  <si>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</si>
  <si>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</si>
  <si>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</si>
  <si>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</si>
  <si>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</si>
  <si>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</si>
  <si>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</si>
  <si>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</si>
  <si>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</si>
  <si>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</si>
  <si>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</si>
  <si>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</si>
  <si>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</si>
  <si>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</si>
  <si>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</si>
  <si>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</si>
  <si>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</si>
  <si>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</si>
  <si>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</si>
  <si>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</si>
  <si>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</si>
  <si>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</si>
  <si>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</si>
  <si>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</si>
  <si>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</si>
  <si>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</si>
  <si>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</si>
  <si>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</si>
  <si>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</si>
  <si>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</si>
  <si>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</si>
  <si>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</si>
  <si>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</si>
  <si>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</si>
  <si>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</si>
  <si>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</si>
  <si>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</si>
  <si>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</si>
  <si>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</si>
  <si>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</si>
  <si>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</si>
  <si>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</si>
  <si>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</si>
  <si>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</si>
  <si>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</si>
  <si>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</si>
  <si>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</si>
  <si>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</si>
  <si>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</si>
  <si>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</si>
  <si>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</si>
  <si>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</si>
  <si>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</si>
  <si>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</si>
  <si>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</si>
  <si>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</si>
  <si>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</si>
  <si>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</si>
  <si>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</si>
  <si>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</si>
  <si>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</si>
  <si>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</si>
  <si>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</si>
  <si>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</si>
  <si>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</si>
  <si>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</si>
  <si>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</si>
  <si>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</si>
  <si>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</si>
  <si>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</si>
  <si>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</si>
  <si>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</si>
  <si>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</si>
  <si>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</si>
  <si>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</si>
  <si>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</si>
  <si>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</si>
  <si>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</si>
  <si>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</si>
  <si>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</si>
  <si>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</si>
  <si>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</si>
  <si>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</si>
  <si>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</si>
  <si>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</si>
  <si>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</si>
  <si>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</si>
  <si>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</si>
  <si>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</si>
  <si>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</si>
  <si>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</si>
  <si>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</si>
  <si>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</si>
  <si>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</si>
  <si>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</si>
  <si>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</si>
  <si>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</si>
  <si>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</si>
  <si>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</si>
  <si>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</si>
  <si>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</si>
  <si>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</si>
  <si>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</si>
  <si>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</si>
  <si>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</si>
  <si>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</si>
  <si>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</si>
  <si>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</si>
  <si>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</si>
  <si>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</si>
  <si>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</si>
  <si>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</si>
  <si>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</si>
  <si>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</si>
  <si>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</si>
  <si>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</si>
  <si>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</si>
  <si>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</si>
  <si>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</si>
  <si>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</si>
  <si>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</si>
  <si>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</si>
  <si>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</si>
  <si>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</si>
  <si>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</si>
  <si>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</si>
  <si>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</si>
  <si>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</si>
  <si>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</si>
  <si>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</si>
  <si>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</si>
  <si>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</si>
  <si>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</si>
  <si>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</si>
  <si>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</si>
  <si>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</si>
  <si>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</si>
  <si>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</si>
  <si>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</si>
  <si>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</si>
  <si>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</si>
  <si>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</si>
  <si>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</si>
  <si>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</si>
  <si>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</si>
  <si>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</si>
  <si>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</si>
  <si>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</si>
  <si>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</si>
  <si>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</si>
  <si>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</si>
  <si>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</si>
  <si>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</si>
  <si>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</si>
  <si>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</si>
  <si>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</si>
  <si>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</si>
  <si>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</si>
  <si>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</si>
  <si>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</si>
  <si>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</si>
  <si>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</si>
  <si>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</si>
  <si>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</si>
  <si>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</si>
  <si>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</si>
  <si>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</si>
  <si>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</si>
  <si>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</si>
  <si>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</si>
  <si>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</si>
  <si>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</si>
  <si>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</si>
  <si>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д.98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</si>
  <si>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</si>
  <si>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</si>
  <si>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</si>
  <si>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</si>
  <si>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</si>
  <si>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</si>
  <si>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</si>
  <si>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</si>
  <si>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</si>
  <si>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</si>
  <si>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</si>
  <si>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</si>
  <si>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</si>
  <si>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</si>
  <si>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</si>
  <si>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</si>
  <si>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</si>
  <si>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</si>
  <si>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</si>
  <si>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</si>
  <si>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</si>
  <si>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</si>
  <si>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</si>
  <si>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</si>
  <si>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</si>
  <si>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</si>
  <si>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</si>
  <si>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</si>
  <si>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</si>
  <si>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</si>
  <si>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</si>
  <si>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</si>
  <si>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</si>
  <si>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</si>
  <si>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</si>
  <si>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</si>
  <si>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</si>
  <si>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</si>
  <si>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</si>
  <si>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</si>
  <si>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</si>
  <si>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</si>
  <si>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</si>
  <si>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</si>
  <si>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</si>
  <si>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</si>
  <si>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</si>
  <si>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</si>
  <si>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</si>
  <si>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</si>
  <si>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</si>
  <si>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</si>
  <si>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</si>
  <si>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</si>
  <si>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</si>
  <si>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</si>
  <si>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</si>
  <si>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</si>
  <si>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</si>
  <si>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</si>
  <si>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</si>
  <si>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</si>
  <si>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</si>
  <si>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</si>
  <si>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</si>
  <si>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</si>
  <si>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</si>
  <si>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</si>
  <si>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</si>
  <si>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</si>
  <si>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</si>
  <si>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</si>
  <si>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</si>
  <si>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</si>
  <si>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</si>
  <si>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</si>
  <si>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</si>
  <si>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</si>
  <si>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</si>
  <si>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</si>
  <si>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</si>
  <si>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</si>
  <si>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</si>
  <si>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</si>
  <si>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</si>
  <si>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</si>
  <si>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</si>
  <si>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</si>
  <si>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</si>
  <si>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</si>
  <si>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</si>
  <si>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</si>
  <si>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</si>
  <si>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</si>
  <si>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</si>
  <si>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</si>
  <si>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</si>
  <si>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</si>
  <si>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</si>
  <si>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</si>
  <si>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</si>
  <si>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</si>
  <si>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</si>
  <si>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</si>
  <si>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</si>
  <si>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</si>
  <si>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</si>
  <si>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</si>
  <si>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</si>
  <si>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</si>
  <si>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</si>
  <si>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</si>
  <si>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</si>
  <si>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</si>
  <si>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</si>
  <si>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</si>
  <si>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</si>
  <si>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</si>
  <si>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</si>
  <si>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</si>
  <si>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</si>
  <si>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</si>
  <si>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</si>
  <si>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</si>
  <si>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</si>
  <si>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</si>
  <si>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</si>
  <si>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</si>
  <si>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</si>
  <si>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</si>
  <si>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</si>
  <si>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</si>
  <si>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</si>
  <si>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</si>
  <si>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</si>
  <si>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</si>
  <si>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</si>
  <si>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</si>
  <si>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</si>
  <si>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</si>
  <si>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</si>
  <si>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</si>
  <si>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</si>
  <si>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</si>
  <si>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</si>
  <si>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</si>
  <si>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</si>
  <si>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</si>
  <si>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</si>
  <si>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</si>
  <si>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</si>
  <si>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</si>
  <si>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</si>
  <si>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</si>
  <si>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</si>
  <si>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</si>
  <si>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</si>
  <si>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</si>
  <si>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</si>
  <si>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</si>
  <si>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</si>
  <si>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</si>
  <si>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</si>
  <si>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</si>
  <si>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</si>
  <si>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</si>
  <si>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</si>
  <si>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</si>
  <si>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</si>
  <si>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</si>
  <si>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</si>
  <si>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</si>
  <si>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</si>
  <si>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</si>
  <si>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</si>
  <si>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</si>
  <si>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</si>
  <si>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</si>
  <si>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</si>
  <si>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</si>
  <si>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</si>
  <si>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</si>
  <si>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</si>
  <si>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</si>
  <si>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</si>
  <si>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</si>
  <si>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</si>
  <si>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</si>
  <si>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</si>
  <si>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</si>
  <si>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</si>
  <si>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</si>
  <si>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</si>
  <si>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</si>
  <si>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</si>
  <si>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</si>
  <si>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</si>
  <si>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</si>
  <si>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</si>
  <si>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</si>
  <si>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</si>
  <si>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</si>
  <si>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</si>
  <si>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</si>
  <si>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</si>
  <si>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</si>
  <si>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</si>
  <si>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</si>
  <si>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</si>
  <si>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</si>
  <si>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</si>
  <si>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>Депутатская ул. д.8 ком.52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</si>
  <si>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</si>
  <si>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</si>
  <si>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</si>
  <si>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</si>
  <si>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</si>
  <si>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</si>
  <si>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</si>
  <si>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</si>
  <si>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</si>
  <si>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</si>
  <si>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</si>
  <si>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</si>
  <si>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</si>
  <si>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</si>
  <si>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</si>
  <si>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</si>
  <si>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</si>
  <si>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</si>
  <si>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</si>
  <si>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</si>
  <si>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</si>
  <si>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</si>
  <si>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</si>
  <si>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</si>
  <si>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</si>
  <si>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</si>
  <si>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</si>
  <si>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</si>
  <si>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</si>
  <si>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</si>
  <si>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</si>
  <si>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</si>
  <si>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</si>
  <si>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</si>
  <si>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</si>
  <si>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</si>
  <si>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</si>
  <si>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</si>
  <si>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</si>
  <si>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</si>
  <si>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</si>
  <si>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</si>
  <si>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</si>
  <si>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</si>
  <si>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</si>
  <si>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</si>
  <si>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</si>
  <si>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</si>
  <si>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</si>
  <si>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</si>
  <si>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</si>
  <si>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</si>
  <si>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</si>
  <si>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</si>
  <si>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</si>
  <si>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</si>
  <si>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</si>
  <si>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</si>
  <si>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</si>
  <si>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</si>
  <si>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</si>
  <si>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</si>
  <si>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</si>
  <si>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</si>
  <si>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</si>
  <si>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</si>
  <si>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</si>
  <si>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</si>
  <si>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</si>
  <si>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</si>
  <si>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</si>
  <si>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</si>
  <si>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</si>
  <si>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</si>
  <si>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</si>
  <si>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</si>
  <si>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</si>
  <si>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</si>
  <si>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</si>
  <si>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</si>
  <si>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</si>
  <si>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</si>
  <si>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</si>
  <si>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</si>
  <si>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</si>
  <si>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</si>
  <si>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</si>
  <si>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</si>
  <si>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</si>
  <si>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</si>
  <si>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</si>
  <si>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</si>
  <si>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</si>
  <si>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</si>
  <si>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</si>
  <si>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</si>
  <si>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</si>
  <si>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</si>
  <si>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</si>
  <si>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</si>
  <si>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</si>
  <si>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</si>
  <si>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</si>
  <si>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</si>
  <si>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</si>
  <si>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</si>
  <si>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</si>
  <si>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</si>
  <si>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</si>
  <si>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</si>
  <si>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</si>
  <si>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</si>
  <si>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</si>
  <si>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</si>
  <si>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</si>
  <si>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</si>
  <si>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</si>
  <si>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</si>
  <si>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</si>
  <si>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</si>
  <si>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</si>
  <si>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</si>
  <si>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</si>
  <si>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</si>
  <si>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</si>
  <si>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</si>
  <si>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</si>
  <si>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</si>
  <si>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</si>
  <si>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</si>
  <si>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</si>
  <si>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</si>
  <si>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</si>
  <si>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</si>
  <si>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</si>
  <si>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</si>
  <si>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</si>
  <si>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</si>
  <si>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</si>
  <si>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</si>
  <si>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</si>
  <si>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</si>
  <si>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</si>
  <si>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</si>
  <si>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</si>
  <si>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</si>
  <si>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</si>
  <si>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</si>
  <si>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</si>
  <si>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</si>
  <si>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1 </t>
  </si>
  <si>
    <t xml:space="preserve">Магистральная ул. д.34 - корп. 2 </t>
  </si>
  <si>
    <t xml:space="preserve">Магистральная ул. д.34 - корп. 3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</si>
  <si>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</si>
  <si>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</si>
  <si>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</si>
  <si>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</si>
  <si>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</si>
  <si>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</si>
  <si>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</si>
  <si>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</si>
  <si>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</si>
  <si>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</si>
  <si>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</si>
  <si>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</si>
  <si>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</si>
  <si>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</si>
  <si>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</si>
  <si>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</si>
  <si>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</si>
  <si>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</si>
  <si>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</si>
  <si>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</si>
  <si>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</si>
  <si>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</si>
  <si>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</si>
  <si>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</si>
  <si>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Мехоношина ул. д.8 к.2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</si>
  <si>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</si>
  <si>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</si>
  <si>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</si>
  <si>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</si>
  <si>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</si>
  <si>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</si>
  <si>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</si>
  <si>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</si>
  <si>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</si>
  <si>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</si>
  <si>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</si>
  <si>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</si>
  <si>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</si>
  <si>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</si>
  <si>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</si>
  <si>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</si>
  <si>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</si>
  <si>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</si>
  <si>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</si>
  <si>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</si>
  <si>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</si>
  <si>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</si>
  <si>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</si>
  <si>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</si>
  <si>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</si>
  <si>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</si>
  <si>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</si>
  <si>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</si>
  <si>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</si>
  <si>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</si>
  <si>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</si>
  <si>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</si>
  <si>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</si>
  <si>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</si>
  <si>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</si>
  <si>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</si>
  <si>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</si>
  <si>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</si>
  <si>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</si>
  <si>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</si>
  <si>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</si>
  <si>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</si>
  <si>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</si>
  <si>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</si>
  <si>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</si>
  <si>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</si>
  <si>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</si>
  <si>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</si>
  <si>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</si>
  <si>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</si>
  <si>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</si>
  <si>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</si>
  <si>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</si>
  <si>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</si>
  <si>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</si>
  <si>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</si>
  <si>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</si>
  <si>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</si>
  <si>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</si>
  <si>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</si>
  <si>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</si>
  <si>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</si>
  <si>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</si>
  <si>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</si>
  <si>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</si>
  <si>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</si>
  <si>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</si>
  <si>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</si>
  <si>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</si>
  <si>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</si>
  <si>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</si>
  <si>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</si>
  <si>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</si>
  <si>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</si>
  <si>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</si>
  <si>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</si>
  <si>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</si>
  <si>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</si>
  <si>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</si>
  <si>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</si>
  <si>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</si>
  <si>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</si>
  <si>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</si>
  <si>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</si>
  <si>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</si>
  <si>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</si>
  <si>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</si>
  <si>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</si>
  <si>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</si>
  <si>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</si>
  <si>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</si>
  <si>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</si>
  <si>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</si>
  <si>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</si>
  <si>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</si>
  <si>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</si>
  <si>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</si>
  <si>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</si>
  <si>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</si>
  <si>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</si>
  <si>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</si>
  <si>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</si>
  <si>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</si>
  <si>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</si>
  <si>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</si>
  <si>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</si>
  <si>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</si>
  <si>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</si>
  <si>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</si>
  <si>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</si>
  <si>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</si>
  <si>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</si>
  <si>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</si>
  <si>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</si>
  <si>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</si>
  <si>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</si>
  <si>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</si>
  <si>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</si>
  <si>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</si>
  <si>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</si>
  <si>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</si>
  <si>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</si>
  <si>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</si>
  <si>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</si>
  <si>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</si>
  <si>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</si>
  <si>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</si>
  <si>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</si>
  <si>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</si>
  <si>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</si>
  <si>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</si>
  <si>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</si>
  <si>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</si>
  <si>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</si>
  <si>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</si>
  <si>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</si>
  <si>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</si>
  <si>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</si>
  <si>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</si>
  <si>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</si>
  <si>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</si>
  <si>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</si>
  <si>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</si>
  <si>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</si>
  <si>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</si>
  <si>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</si>
  <si>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</si>
  <si>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</si>
  <si>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</si>
  <si>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</si>
  <si>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</si>
  <si>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</si>
  <si>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</si>
  <si>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</si>
  <si>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</si>
  <si>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</si>
  <si>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</si>
  <si>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</si>
  <si>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</si>
  <si>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</si>
  <si>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</si>
  <si>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</si>
  <si>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</si>
  <si>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</si>
  <si>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</si>
  <si>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</si>
  <si>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</si>
  <si>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</si>
  <si>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</si>
  <si>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</si>
  <si>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</si>
  <si>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</si>
  <si>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</si>
  <si>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</si>
  <si>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</si>
  <si>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</si>
  <si>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</si>
  <si>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</si>
  <si>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</si>
  <si>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</si>
  <si>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</si>
  <si>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</si>
  <si>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</si>
  <si>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</si>
  <si>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</si>
  <si>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</si>
  <si>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</si>
  <si>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</si>
  <si>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</si>
  <si>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</si>
  <si>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</si>
  <si>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</si>
  <si>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</si>
  <si>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</si>
  <si>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</si>
  <si>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</si>
  <si>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</si>
  <si>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</si>
  <si>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</si>
  <si>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</si>
  <si>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</si>
  <si>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</si>
  <si>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</si>
  <si>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</si>
  <si>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</si>
  <si>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</si>
  <si>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</si>
  <si>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</si>
  <si>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</si>
  <si>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</si>
  <si>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</si>
  <si>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</si>
  <si>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</si>
  <si>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</si>
  <si>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</si>
  <si>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</si>
  <si>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</si>
  <si>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</si>
  <si>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</si>
  <si>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</si>
  <si>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</si>
  <si>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</si>
  <si>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</si>
  <si>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</si>
  <si>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</si>
  <si>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</si>
  <si>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</si>
  <si>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</si>
  <si>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</si>
  <si>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</si>
  <si>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</si>
  <si>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</si>
  <si>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</si>
  <si>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</si>
  <si>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</si>
  <si>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</si>
  <si>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</si>
  <si>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</si>
  <si>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</si>
  <si>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</si>
  <si>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</si>
  <si>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</si>
  <si>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</si>
  <si>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</si>
  <si>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</si>
  <si>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</si>
  <si>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</si>
  <si>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</si>
  <si>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</si>
  <si>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</si>
  <si>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</si>
  <si>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</si>
  <si>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</si>
  <si>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</si>
  <si>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</si>
  <si>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</si>
  <si>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</si>
  <si>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</si>
  <si>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</si>
  <si>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</si>
  <si>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</si>
  <si>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</si>
  <si>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</si>
  <si>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</si>
  <si>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</si>
  <si>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</si>
  <si>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</si>
  <si>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</si>
  <si>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г. Знаменск ул. Комсомольская д. 16  </t>
  </si>
  <si>
    <t xml:space="preserve">г. Знаменск ул. Янгеля д. 1 а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</si>
  <si>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</si>
  <si>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</si>
  <si>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</si>
  <si>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</si>
  <si>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</si>
  <si>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</si>
  <si>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</si>
  <si>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</si>
  <si>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</si>
  <si>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</si>
  <si>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</si>
  <si>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</si>
  <si>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</si>
  <si>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</si>
  <si>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</si>
  <si>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</si>
  <si>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</si>
  <si>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</si>
  <si>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</si>
  <si>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</si>
  <si>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</si>
  <si>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</si>
  <si>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</si>
  <si>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</si>
  <si>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</si>
  <si>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</si>
  <si>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</si>
  <si>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</si>
  <si>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</si>
  <si>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</si>
  <si>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</si>
  <si>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</si>
  <si>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</si>
  <si>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</si>
  <si>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</si>
  <si>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</si>
  <si>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</si>
  <si>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</si>
  <si>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</si>
  <si>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</si>
  <si>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</si>
  <si>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</si>
  <si>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</si>
  <si>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</si>
  <si>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</si>
  <si>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</si>
  <si>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</si>
  <si>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</si>
  <si>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</si>
  <si>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</si>
  <si>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</si>
  <si>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</si>
  <si>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</si>
  <si>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</si>
  <si>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</si>
  <si>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</si>
  <si>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</si>
  <si>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</si>
  <si>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</si>
  <si>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</si>
  <si>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</si>
  <si>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</si>
  <si>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</si>
  <si>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</si>
  <si>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</si>
  <si>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</si>
  <si>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</si>
  <si>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</si>
  <si>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</si>
  <si>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</si>
  <si>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</si>
  <si>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</si>
  <si>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</si>
  <si>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</si>
  <si>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</si>
  <si>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</si>
  <si>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</si>
  <si>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</si>
  <si>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</si>
  <si>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</si>
  <si>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</si>
  <si>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</si>
  <si>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</si>
  <si>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</si>
  <si>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</si>
  <si>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</si>
  <si>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</si>
  <si>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</si>
  <si>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</si>
  <si>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</si>
  <si>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</si>
  <si>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</si>
  <si>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</si>
  <si>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</si>
  <si>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</si>
  <si>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</si>
  <si>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</si>
  <si>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</si>
  <si>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</si>
  <si>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</si>
  <si>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</si>
  <si>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</si>
  <si>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</si>
  <si>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</si>
  <si>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</si>
  <si>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</si>
  <si>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</si>
  <si>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</si>
  <si>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</si>
  <si>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</si>
  <si>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</si>
  <si>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</si>
  <si>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</si>
  <si>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</si>
  <si>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</si>
  <si>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</si>
  <si>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</si>
  <si>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</si>
  <si>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</si>
  <si>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</si>
  <si>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</si>
  <si>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</si>
  <si>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</si>
  <si>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</si>
  <si>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</si>
  <si>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</si>
  <si>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</si>
  <si>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</si>
  <si>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</si>
  <si>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</si>
  <si>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</si>
  <si>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</si>
  <si>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</si>
  <si>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</si>
  <si>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</si>
  <si>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</si>
  <si>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</si>
  <si>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</si>
  <si>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</si>
  <si>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</si>
  <si>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</si>
  <si>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</si>
  <si>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</si>
  <si>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</si>
  <si>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</si>
  <si>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</si>
  <si>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</si>
  <si>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</si>
  <si>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</si>
  <si>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</si>
  <si>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</si>
  <si>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</si>
  <si>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</si>
  <si>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</si>
  <si>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</si>
  <si>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</si>
  <si>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</si>
  <si>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</si>
  <si>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</si>
  <si>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</si>
  <si>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</si>
  <si>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</si>
  <si>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</si>
  <si>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</si>
  <si>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</si>
  <si>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</si>
  <si>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</si>
  <si>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Астраханская обл., г. Ахтубинск ,  пер.   Школьный д. 4  </t>
  </si>
  <si>
    <t xml:space="preserve">Астраханская обл., г. Ахтубинск ,  ул.  Жуковского д. 13  </t>
  </si>
  <si>
    <t xml:space="preserve">Астраханская обл., г. Ахтубинск ,  ул.  Жуковского д. 14  </t>
  </si>
  <si>
    <t xml:space="preserve">Астраханская обл., г. Ахтубинск ,  ул.  Щербакова д. 2  </t>
  </si>
  <si>
    <t xml:space="preserve">Астраханская обл., г. Ахтубинск ,  ул. Агурина д. 6 </t>
  </si>
  <si>
    <t xml:space="preserve">Астраханская обл., г. Ахтубинск ,  ул. Буденного д. 4  </t>
  </si>
  <si>
    <t xml:space="preserve">Астраханская обл., г. Ахтубинск ,  ул. Величко д. 10  </t>
  </si>
  <si>
    <t xml:space="preserve">Астраханская обл., г. Ахтубинск ,  ул. Величко д. 24  </t>
  </si>
  <si>
    <t xml:space="preserve">Астраханская обл., г. Ахтубинск ,  ул. Жуковского д. 10 </t>
  </si>
  <si>
    <t xml:space="preserve">Астраханская обл., г. Ахтубинск ,  ул. Жуковского д. 11  </t>
  </si>
  <si>
    <t xml:space="preserve">Астраханская обл., г. Ахтубинск ,  ул. Жуковского д. 12 </t>
  </si>
  <si>
    <t xml:space="preserve">Астраханская обл., г. Ахтубинск ,  ул. Жуковского д. 15 </t>
  </si>
  <si>
    <t xml:space="preserve">Астраханская обл., г. Ахтубинск ,  ул. Жуковского д. 20 </t>
  </si>
  <si>
    <t xml:space="preserve">Астраханская обл., г. Ахтубинск ,  ул. Жуковского д. 27  </t>
  </si>
  <si>
    <t xml:space="preserve">Астраханская обл., г. Ахтубинск ,  ул. Жуковского д. 29  </t>
  </si>
  <si>
    <t xml:space="preserve">Астраханская обл., г. Ахтубинск ,  ул. Жуковского д. 4 а </t>
  </si>
  <si>
    <t xml:space="preserve">Астраханская обл., г. Ахтубинск ,  ул. Жуковского д. 6 </t>
  </si>
  <si>
    <t xml:space="preserve">Астраханская обл., г. Ахтубинск ,  ул. Сталинградская д. 9  </t>
  </si>
  <si>
    <t xml:space="preserve">Астраханская обл., г. Ахтубинск ,  ул. Строителей д. 4 </t>
  </si>
  <si>
    <t xml:space="preserve">Астраханская обл., г. Ахтубинск ,  ул. Строителей д. 6  </t>
  </si>
  <si>
    <t xml:space="preserve">Астраханская обл., г. Ахтубинск ,  ул. Циолковского д. 6  </t>
  </si>
  <si>
    <t xml:space="preserve">Астраханская обл., г. Ахтубинск ,  ул. Циолковского д. 8  </t>
  </si>
  <si>
    <t xml:space="preserve">Астраханская обл., г. Ахтубинск ,  ул. Чаплыгина д. 1  </t>
  </si>
  <si>
    <t xml:space="preserve">Астраханская обл., г. Ахтубинск ,  ул. Чаплыгина д. 4  </t>
  </si>
  <si>
    <t xml:space="preserve">Астраханская обл., г. Ахтубинск ,  ул. Черно-Иванова д. 3 </t>
  </si>
  <si>
    <t xml:space="preserve">Астраханская обл., г. Ахтубинск ,  ул. Черно-Иванова д. 5 </t>
  </si>
  <si>
    <t xml:space="preserve">Астраханская обл., г. Ахтубинск ,  ул. Чкалова д. 18 </t>
  </si>
  <si>
    <t xml:space="preserve">Астраханская ул. д.54А </t>
  </si>
  <si>
    <t xml:space="preserve">Асьраханская обл., г. Ахтубинск ,  ул. Жуковского д. 4 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</si>
  <si>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</si>
  <si>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</si>
  <si>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</si>
  <si>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</si>
  <si>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</si>
  <si>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</si>
  <si>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</si>
  <si>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</si>
  <si>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</si>
  <si>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</si>
  <si>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</si>
  <si>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</si>
  <si>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</si>
  <si>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</si>
  <si>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</si>
  <si>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</si>
  <si>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</si>
  <si>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</si>
  <si>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</si>
  <si>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</si>
  <si>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</si>
  <si>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</si>
  <si>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</si>
  <si>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</si>
  <si>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</si>
  <si>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</si>
  <si>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</si>
  <si>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</si>
  <si>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>Гагарина ул. д.18А пом.038,040,041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</si>
  <si>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</si>
  <si>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</si>
  <si>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</si>
  <si>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</si>
  <si>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</si>
  <si>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</si>
  <si>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</si>
  <si>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</si>
  <si>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</si>
  <si>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</si>
  <si>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</si>
  <si>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</si>
  <si>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</si>
  <si>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</si>
  <si>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</si>
  <si>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</si>
  <si>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Жуковского ул. д.26 </t>
  </si>
  <si>
    <t xml:space="preserve">Жуковского ул. д.29А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</si>
  <si>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</si>
  <si>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</si>
  <si>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</si>
  <si>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</si>
  <si>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</si>
  <si>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</si>
  <si>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</si>
  <si>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</si>
  <si>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</si>
  <si>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</si>
  <si>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</si>
  <si>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</si>
  <si>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</si>
  <si>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</si>
  <si>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</si>
  <si>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</si>
  <si>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</si>
  <si>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</si>
  <si>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</si>
  <si>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</si>
  <si>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</si>
  <si>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</si>
  <si>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</si>
  <si>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</si>
  <si>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</si>
  <si>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</si>
  <si>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</si>
  <si>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</si>
  <si>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</si>
  <si>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</si>
  <si>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</si>
  <si>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</si>
  <si>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</si>
  <si>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</si>
  <si>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</si>
  <si>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</si>
  <si>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</si>
  <si>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</si>
  <si>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</si>
  <si>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</si>
  <si>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</si>
  <si>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</si>
  <si>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</si>
  <si>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</si>
  <si>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</si>
  <si>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</si>
  <si>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</si>
  <si>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</si>
  <si>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</si>
  <si>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</si>
  <si>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</si>
  <si>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</si>
  <si>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</si>
  <si>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</si>
  <si>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</si>
  <si>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</si>
  <si>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</si>
  <si>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</si>
  <si>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</si>
  <si>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</si>
  <si>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</si>
  <si>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</si>
  <si>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</si>
  <si>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</si>
  <si>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</si>
  <si>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</si>
  <si>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</si>
  <si>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</si>
  <si>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</si>
  <si>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</si>
  <si>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</si>
  <si>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</si>
  <si>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</si>
  <si>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</si>
  <si>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</si>
  <si>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</si>
  <si>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</si>
  <si>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</si>
  <si>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</si>
  <si>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</si>
  <si>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</si>
  <si>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</si>
  <si>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</si>
  <si>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д.2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</si>
  <si>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</si>
  <si>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</si>
  <si>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</si>
  <si>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</si>
  <si>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</si>
  <si>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</si>
  <si>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</si>
  <si>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</si>
  <si>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</si>
  <si>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</si>
  <si>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</si>
  <si>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</si>
  <si>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</si>
  <si>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</si>
  <si>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</si>
  <si>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</si>
  <si>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</si>
  <si>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</si>
  <si>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</si>
  <si>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</si>
  <si>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</si>
  <si>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</si>
  <si>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</si>
  <si>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</si>
  <si>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</si>
  <si>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</si>
  <si>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</si>
  <si>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</si>
  <si>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</si>
  <si>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</si>
  <si>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</si>
  <si>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</si>
  <si>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</si>
  <si>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</si>
  <si>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</si>
  <si>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</si>
  <si>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</si>
  <si>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</si>
  <si>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</si>
  <si>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</si>
  <si>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</si>
  <si>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</si>
  <si>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</si>
  <si>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</si>
  <si>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</si>
  <si>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</si>
  <si>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</si>
  <si>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</si>
  <si>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</si>
  <si>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</si>
  <si>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</si>
  <si>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</si>
  <si>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</si>
  <si>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</si>
  <si>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</si>
  <si>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</si>
  <si>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</si>
  <si>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</si>
  <si>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</si>
  <si>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</si>
  <si>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</si>
  <si>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</si>
  <si>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</si>
  <si>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</si>
  <si>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</si>
  <si>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</si>
  <si>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</si>
  <si>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</si>
  <si>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</si>
  <si>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</si>
  <si>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</si>
  <si>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</si>
  <si>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</si>
  <si>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</si>
  <si>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</si>
  <si>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</si>
  <si>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</si>
  <si>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</si>
  <si>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</si>
  <si>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</si>
  <si>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</si>
  <si>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</si>
  <si>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</si>
  <si>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</si>
  <si>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</si>
  <si>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</si>
  <si>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</si>
  <si>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</si>
  <si>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</si>
  <si>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</si>
  <si>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</si>
  <si>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</si>
  <si>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</si>
  <si>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</si>
  <si>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</si>
  <si>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</si>
  <si>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</si>
  <si>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</si>
  <si>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</si>
  <si>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</si>
  <si>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</si>
  <si>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</si>
  <si>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</si>
  <si>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</si>
  <si>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</si>
  <si>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</si>
  <si>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</si>
  <si>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</si>
  <si>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</si>
  <si>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</si>
  <si>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</si>
  <si>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</si>
  <si>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</si>
  <si>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</si>
  <si>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</si>
  <si>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</si>
  <si>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</si>
  <si>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</si>
  <si>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</si>
  <si>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</si>
  <si>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</si>
  <si>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</si>
  <si>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</si>
  <si>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</si>
  <si>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</si>
  <si>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</si>
  <si>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</si>
  <si>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</si>
  <si>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</si>
  <si>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</si>
  <si>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</si>
  <si>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</si>
  <si>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</si>
  <si>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</si>
  <si>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</si>
  <si>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</si>
  <si>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</si>
  <si>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</si>
  <si>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</si>
  <si>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</si>
  <si>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</si>
  <si>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</si>
  <si>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</si>
  <si>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</si>
  <si>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</si>
  <si>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</si>
  <si>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</si>
  <si>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</si>
  <si>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</si>
  <si>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</si>
  <si>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</si>
  <si>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</si>
  <si>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</si>
  <si>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</si>
  <si>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</si>
  <si>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</si>
  <si>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</si>
  <si>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</si>
  <si>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</si>
  <si>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</si>
  <si>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</si>
  <si>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</si>
  <si>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</si>
  <si>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</si>
  <si>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</si>
  <si>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</si>
  <si>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</si>
  <si>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</si>
  <si>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</si>
  <si>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</si>
  <si>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</si>
  <si>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</si>
  <si>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</si>
  <si>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</si>
  <si>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</si>
  <si>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</si>
  <si>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</si>
  <si>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</si>
  <si>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</si>
  <si>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</si>
  <si>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</si>
  <si>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</si>
  <si>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</si>
  <si>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</si>
  <si>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</si>
  <si>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</si>
  <si>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</si>
  <si>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</si>
  <si>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</si>
  <si>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</si>
  <si>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</si>
  <si>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</si>
  <si>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</si>
  <si>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</si>
  <si>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</si>
  <si>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</si>
  <si>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</si>
  <si>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</si>
  <si>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</si>
  <si>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</si>
  <si>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</si>
  <si>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</si>
  <si>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</si>
  <si>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</si>
  <si>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</si>
  <si>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</si>
  <si>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</si>
  <si>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</si>
  <si>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</si>
  <si>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</si>
  <si>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</si>
  <si>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</si>
  <si>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</si>
  <si>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</si>
  <si>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</si>
  <si>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</si>
  <si>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</si>
  <si>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</si>
  <si>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</si>
  <si>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</si>
  <si>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</si>
  <si>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</si>
  <si>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</si>
  <si>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</si>
  <si>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</si>
  <si>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</si>
  <si>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</si>
  <si>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</si>
  <si>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</si>
  <si>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</si>
  <si>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</si>
  <si>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</si>
  <si>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</si>
  <si>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</si>
  <si>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</si>
  <si>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</si>
  <si>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</si>
  <si>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</si>
  <si>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</si>
  <si>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</si>
  <si>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</si>
  <si>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</si>
  <si>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</si>
  <si>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</si>
  <si>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</si>
  <si>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</si>
  <si>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</si>
  <si>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</si>
  <si>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</si>
  <si>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</si>
  <si>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</si>
  <si>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</si>
  <si>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</si>
  <si>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</si>
  <si>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</si>
  <si>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</si>
  <si>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</si>
  <si>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</si>
  <si>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</si>
  <si>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</si>
  <si>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</si>
  <si>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</si>
  <si>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</si>
  <si>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</si>
  <si>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</si>
  <si>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</si>
  <si>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</si>
  <si>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</si>
  <si>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</si>
  <si>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</si>
  <si>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</si>
  <si>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</si>
  <si>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</si>
  <si>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</si>
  <si>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</si>
  <si>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</si>
  <si>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</si>
  <si>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</si>
  <si>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</si>
  <si>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</si>
  <si>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</si>
  <si>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</si>
  <si>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</si>
  <si>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</si>
  <si>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</si>
  <si>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</si>
  <si>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</si>
  <si>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</si>
  <si>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</si>
  <si>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</si>
  <si>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</si>
  <si>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</si>
  <si>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</si>
  <si>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</si>
  <si>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</si>
  <si>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</si>
  <si>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</si>
  <si>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</si>
  <si>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</si>
  <si>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</si>
  <si>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</si>
  <si>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</si>
  <si>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</si>
  <si>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</si>
  <si>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</si>
  <si>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</si>
  <si>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</si>
  <si>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</si>
  <si>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</si>
  <si>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</si>
  <si>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</si>
  <si>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>Мира ул. д.1 пом.129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</si>
  <si>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</si>
  <si>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</si>
  <si>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</si>
  <si>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</si>
  <si>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</si>
  <si>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</si>
  <si>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</si>
  <si>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</si>
  <si>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</si>
  <si>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</si>
  <si>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</si>
  <si>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</si>
  <si>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</si>
  <si>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</si>
  <si>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</si>
  <si>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</si>
  <si>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</si>
  <si>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</si>
  <si>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</si>
  <si>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</si>
  <si>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</si>
  <si>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</si>
  <si>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</si>
  <si>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</si>
  <si>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</si>
  <si>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</si>
  <si>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</si>
  <si>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</si>
  <si>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</si>
  <si>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</si>
  <si>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</si>
  <si>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</si>
  <si>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</si>
  <si>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</si>
  <si>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</si>
  <si>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</si>
  <si>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</si>
  <si>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</si>
  <si>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</si>
  <si>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</si>
  <si>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</si>
  <si>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д.37Д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</si>
  <si>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</si>
  <si>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</si>
  <si>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</si>
  <si>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</si>
  <si>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</si>
  <si>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</si>
  <si>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</si>
  <si>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</si>
  <si>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</si>
  <si>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</si>
  <si>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</si>
  <si>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</si>
  <si>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</si>
  <si>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</si>
  <si>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</si>
  <si>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</si>
  <si>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</si>
  <si>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</si>
  <si>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</si>
  <si>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</si>
  <si>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</si>
  <si>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</si>
  <si>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</si>
  <si>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</si>
  <si>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</si>
  <si>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</si>
  <si>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</si>
  <si>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</si>
  <si>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</si>
  <si>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</si>
  <si>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</si>
  <si>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</si>
  <si>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</si>
  <si>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</si>
  <si>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</si>
  <si>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</si>
  <si>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</si>
  <si>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</si>
  <si>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</si>
  <si>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</si>
  <si>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</si>
  <si>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</si>
  <si>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</si>
  <si>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</si>
  <si>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</si>
  <si>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</si>
  <si>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</si>
  <si>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</si>
  <si>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</si>
  <si>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</si>
  <si>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</si>
  <si>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</si>
  <si>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М.Горького ул. д.99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</si>
  <si>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</si>
  <si>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</si>
  <si>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</si>
  <si>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</si>
  <si>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</si>
  <si>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</si>
  <si>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</si>
  <si>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</si>
  <si>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</si>
  <si>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</si>
  <si>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</si>
  <si>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</si>
  <si>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</si>
  <si>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</si>
  <si>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</si>
  <si>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</si>
  <si>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</si>
  <si>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</si>
  <si>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</si>
  <si>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</si>
  <si>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</si>
  <si>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</si>
  <si>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</si>
  <si>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</si>
  <si>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</si>
  <si>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</si>
  <si>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</si>
  <si>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</si>
  <si>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</si>
  <si>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</si>
  <si>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</si>
  <si>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</si>
  <si>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</si>
  <si>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</si>
  <si>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</si>
  <si>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</si>
  <si>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</si>
  <si>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</si>
  <si>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</si>
  <si>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</si>
  <si>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</si>
  <si>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</si>
  <si>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</si>
  <si>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</si>
  <si>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</si>
  <si>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</si>
  <si>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</si>
  <si>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</si>
  <si>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</si>
  <si>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</si>
  <si>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</si>
  <si>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</si>
  <si>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</si>
  <si>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</si>
  <si>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</si>
  <si>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</si>
  <si>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</si>
  <si>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</si>
  <si>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</si>
  <si>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</si>
  <si>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</si>
  <si>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</si>
  <si>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</si>
  <si>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</si>
  <si>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</si>
  <si>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</si>
  <si>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</si>
  <si>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</si>
  <si>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</si>
  <si>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</si>
  <si>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</si>
  <si>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</si>
  <si>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</si>
  <si>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</si>
  <si>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</si>
  <si>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</si>
  <si>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</si>
  <si>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</si>
  <si>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</si>
  <si>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</si>
  <si>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</si>
  <si>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</si>
  <si>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</si>
  <si>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</si>
  <si>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</si>
  <si>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</si>
  <si>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</si>
  <si>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</si>
  <si>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</si>
  <si>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</si>
  <si>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</si>
  <si>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</si>
  <si>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</si>
  <si>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</si>
  <si>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</si>
  <si>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</si>
  <si>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</si>
  <si>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</si>
  <si>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</si>
  <si>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</si>
  <si>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</si>
  <si>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</si>
  <si>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</si>
  <si>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</si>
  <si>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</si>
  <si>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</si>
  <si>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</si>
  <si>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</si>
  <si>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</si>
  <si>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</si>
  <si>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</si>
  <si>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</si>
  <si>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</si>
  <si>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</si>
  <si>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</si>
  <si>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</si>
  <si>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</si>
  <si>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</si>
  <si>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</si>
  <si>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</si>
  <si>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</si>
  <si>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</si>
  <si>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</si>
  <si>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</si>
  <si>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</si>
  <si>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</si>
  <si>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</si>
  <si>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</si>
  <si>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</si>
  <si>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</si>
  <si>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</si>
  <si>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</si>
  <si>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</si>
  <si>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</si>
  <si>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</si>
  <si>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</si>
  <si>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</si>
  <si>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</si>
  <si>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</si>
  <si>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</si>
  <si>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</si>
  <si>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</si>
  <si>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</si>
  <si>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</si>
  <si>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</si>
  <si>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</si>
  <si>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</si>
  <si>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</si>
  <si>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</si>
  <si>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</si>
  <si>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</si>
  <si>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</si>
  <si>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</si>
  <si>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</si>
  <si>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</si>
  <si>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</si>
  <si>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</si>
  <si>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</si>
  <si>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</si>
  <si>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</si>
  <si>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</si>
  <si>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</si>
  <si>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</si>
  <si>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</si>
  <si>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</si>
  <si>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</si>
  <si>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</si>
  <si>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</si>
  <si>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</si>
  <si>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</si>
  <si>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</si>
  <si>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</si>
  <si>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</si>
  <si>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</si>
  <si>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</si>
  <si>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</si>
  <si>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</si>
  <si>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</si>
  <si>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</si>
  <si>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</si>
  <si>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</si>
  <si>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</si>
  <si>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</si>
  <si>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</si>
  <si>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</si>
  <si>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</si>
  <si>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</si>
  <si>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</si>
  <si>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</si>
  <si>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</si>
  <si>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</si>
  <si>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</si>
  <si>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</si>
  <si>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</si>
  <si>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</si>
  <si>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</si>
  <si>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</si>
  <si>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</si>
  <si>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</si>
  <si>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</si>
  <si>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</si>
  <si>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</si>
  <si>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</si>
  <si>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</si>
  <si>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</si>
  <si>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</si>
  <si>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</si>
  <si>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</si>
  <si>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</si>
  <si>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</si>
  <si>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</si>
  <si>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</si>
  <si>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Волжская ул. д.9 </t>
  </si>
  <si>
    <t xml:space="preserve">Набережная ул. д.12 </t>
  </si>
  <si>
    <t xml:space="preserve">Набережная ул. д.14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</si>
  <si>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</si>
  <si>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</si>
  <si>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</si>
  <si>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</si>
  <si>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</si>
  <si>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</si>
  <si>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</si>
  <si>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</si>
  <si>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</si>
  <si>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</si>
  <si>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д.17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</si>
  <si>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</si>
  <si>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</si>
  <si>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</si>
  <si>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</si>
  <si>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</si>
  <si>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</si>
  <si>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</si>
  <si>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</si>
  <si>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</si>
  <si>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</si>
  <si>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</si>
  <si>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</si>
  <si>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</si>
  <si>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</si>
  <si>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</si>
  <si>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</si>
  <si>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</si>
  <si>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</si>
  <si>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</si>
  <si>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</si>
  <si>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</si>
  <si>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</si>
  <si>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</si>
  <si>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</si>
  <si>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</si>
  <si>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</si>
  <si>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</si>
  <si>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</si>
  <si>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</si>
  <si>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</si>
  <si>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</si>
  <si>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</si>
  <si>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</si>
  <si>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</si>
  <si>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</si>
  <si>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</si>
  <si>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</si>
  <si>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</si>
  <si>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</si>
  <si>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</si>
  <si>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</si>
  <si>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</si>
  <si>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</si>
  <si>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</si>
  <si>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</si>
  <si>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</si>
  <si>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</si>
  <si>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</si>
  <si>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</si>
  <si>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</si>
  <si>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</si>
  <si>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</si>
  <si>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</si>
  <si>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</si>
  <si>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</si>
  <si>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</si>
  <si>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</si>
  <si>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</si>
  <si>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</si>
  <si>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</si>
  <si>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</si>
  <si>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</si>
  <si>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</si>
  <si>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</si>
  <si>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</si>
  <si>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</si>
  <si>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</si>
  <si>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</si>
  <si>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</si>
  <si>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</si>
  <si>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</si>
  <si>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</si>
  <si>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</si>
  <si>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</si>
  <si>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</si>
  <si>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</si>
  <si>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</si>
  <si>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</si>
  <si>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</si>
  <si>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</si>
  <si>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</si>
  <si>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</si>
  <si>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</si>
  <si>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</si>
  <si>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</si>
  <si>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</si>
  <si>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</si>
  <si>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</si>
  <si>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</si>
  <si>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</si>
  <si>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</si>
  <si>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</si>
  <si>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</si>
  <si>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</si>
  <si>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</si>
  <si>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</si>
  <si>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</si>
  <si>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</si>
  <si>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</si>
  <si>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</si>
  <si>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</si>
  <si>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</si>
  <si>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</si>
  <si>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</si>
  <si>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</si>
  <si>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</si>
  <si>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</si>
  <si>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</si>
  <si>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</si>
  <si>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</si>
  <si>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</si>
  <si>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</si>
  <si>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</si>
  <si>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</si>
  <si>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</si>
  <si>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</si>
  <si>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</si>
  <si>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</si>
  <si>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</si>
  <si>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</si>
  <si>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</si>
  <si>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</si>
  <si>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</si>
  <si>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</si>
  <si>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</si>
  <si>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</si>
  <si>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</si>
  <si>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</si>
  <si>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</si>
  <si>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</si>
  <si>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</si>
  <si>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</si>
  <si>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</si>
  <si>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</si>
  <si>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</si>
  <si>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</si>
  <si>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</si>
  <si>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</si>
  <si>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</si>
  <si>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</si>
  <si>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</si>
  <si>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</si>
  <si>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</si>
  <si>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</si>
  <si>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</si>
  <si>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</si>
  <si>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</si>
  <si>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</si>
  <si>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</si>
  <si>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</si>
  <si>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</si>
  <si>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</si>
  <si>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</si>
  <si>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</si>
  <si>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</si>
  <si>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</si>
  <si>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</si>
  <si>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</si>
  <si>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</si>
  <si>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</si>
  <si>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</si>
  <si>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</si>
  <si>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</si>
  <si>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</si>
  <si>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</si>
  <si>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</si>
  <si>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</si>
  <si>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</si>
  <si>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</si>
  <si>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</si>
  <si>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</si>
  <si>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</si>
  <si>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</si>
  <si>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</si>
  <si>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</si>
  <si>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</si>
  <si>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</si>
  <si>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</si>
  <si>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</si>
  <si>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</si>
  <si>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</si>
  <si>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</si>
  <si>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</si>
  <si>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</si>
  <si>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</si>
  <si>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</si>
  <si>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</si>
  <si>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</si>
  <si>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</si>
  <si>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</si>
  <si>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</si>
  <si>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</si>
  <si>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</si>
  <si>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</si>
  <si>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</si>
  <si>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</si>
  <si>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</si>
  <si>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</si>
  <si>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</si>
  <si>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</si>
  <si>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</si>
  <si>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</si>
  <si>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</si>
  <si>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</si>
  <si>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</si>
  <si>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</si>
  <si>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</si>
  <si>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</si>
  <si>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</si>
  <si>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</si>
  <si>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</si>
  <si>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</si>
  <si>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</si>
  <si>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</si>
  <si>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</si>
  <si>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</si>
  <si>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</si>
  <si>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</si>
  <si>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</si>
  <si>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</si>
  <si>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</si>
  <si>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</si>
  <si>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</si>
  <si>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</si>
  <si>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</si>
  <si>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</si>
  <si>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</si>
  <si>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</si>
  <si>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</si>
  <si>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</si>
  <si>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</si>
  <si>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г.Астрахань ул. Н. Островского д.67</t>
  </si>
  <si>
    <t>г.Астрахань ул.Ген.Герасименко д.8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</si>
  <si>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</si>
  <si>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</si>
  <si>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</si>
  <si>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</si>
  <si>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ул.Б.Хмельницкого д.34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</si>
  <si>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</si>
  <si>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</si>
  <si>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</si>
  <si>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</si>
  <si>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</si>
  <si>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</si>
  <si>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</si>
  <si>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</si>
  <si>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</si>
  <si>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</si>
  <si>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</si>
  <si>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</si>
  <si>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</si>
  <si>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</si>
  <si>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</si>
  <si>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</si>
  <si>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</si>
  <si>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</si>
  <si>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</si>
  <si>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</si>
  <si>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Астрахань, ул. Сун Ят Сена 66</t>
  </si>
  <si>
    <t>Астрахань, ул. 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</si>
  <si>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</si>
  <si>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</si>
  <si>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</si>
  <si>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</si>
  <si>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</si>
  <si>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</si>
  <si>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</si>
  <si>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</si>
  <si>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</si>
  <si>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</si>
  <si>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</si>
  <si>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</si>
  <si>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</si>
  <si>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</si>
  <si>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</si>
  <si>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</si>
  <si>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</si>
  <si>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</si>
  <si>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</si>
  <si>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</si>
  <si>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</si>
  <si>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</si>
  <si>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</si>
  <si>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</si>
  <si>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</si>
  <si>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</si>
  <si>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</si>
  <si>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</si>
  <si>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</si>
  <si>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</si>
  <si>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</si>
  <si>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</si>
  <si>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</si>
  <si>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</si>
  <si>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</si>
  <si>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</si>
  <si>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</si>
  <si>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</si>
  <si>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</si>
  <si>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</si>
  <si>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</si>
  <si>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</si>
  <si>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</si>
  <si>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</si>
  <si>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</si>
  <si>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</si>
  <si>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</si>
  <si>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</si>
  <si>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</si>
  <si>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</si>
  <si>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г.Астрахань ул.Космонавтов д.6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</si>
  <si>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</si>
  <si>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</si>
  <si>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</si>
  <si>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</si>
  <si>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</si>
  <si>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</si>
  <si>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</si>
  <si>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</si>
  <si>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</si>
  <si>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</si>
  <si>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</si>
  <si>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</si>
  <si>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</si>
  <si>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</si>
  <si>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</si>
  <si>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</si>
  <si>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</si>
  <si>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</si>
  <si>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</si>
  <si>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</si>
  <si>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</si>
  <si>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</si>
  <si>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</si>
  <si>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</si>
  <si>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</si>
  <si>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</si>
  <si>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</si>
  <si>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</si>
  <si>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</si>
  <si>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</si>
  <si>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</si>
  <si>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</si>
  <si>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</si>
  <si>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</si>
  <si>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</si>
  <si>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</si>
  <si>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</si>
  <si>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</si>
  <si>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</si>
  <si>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</si>
  <si>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</si>
  <si>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</si>
  <si>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</si>
  <si>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</si>
  <si>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</si>
  <si>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</si>
  <si>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</si>
  <si>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</si>
  <si>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</si>
  <si>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</si>
  <si>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</si>
  <si>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</si>
  <si>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</si>
  <si>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</si>
  <si>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</si>
  <si>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</si>
  <si>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</si>
  <si>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</si>
  <si>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</si>
  <si>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</si>
  <si>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</si>
  <si>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</si>
  <si>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</si>
  <si>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</si>
  <si>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</si>
  <si>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</si>
  <si>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</si>
  <si>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</si>
  <si>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</si>
  <si>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</si>
  <si>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</si>
  <si>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</si>
  <si>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</si>
  <si>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</si>
  <si>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</si>
  <si>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</si>
  <si>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</si>
  <si>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</si>
  <si>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</si>
  <si>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</si>
  <si>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</si>
  <si>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</si>
  <si>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</si>
  <si>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</si>
  <si>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</si>
  <si>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</si>
  <si>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</si>
  <si>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</si>
  <si>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</si>
  <si>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</si>
  <si>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</si>
  <si>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</si>
  <si>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</si>
  <si>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</si>
  <si>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</si>
  <si>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</si>
  <si>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</si>
  <si>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</si>
  <si>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</si>
  <si>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</si>
  <si>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</si>
  <si>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</si>
  <si>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</si>
  <si>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</si>
  <si>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</si>
  <si>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</si>
  <si>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</si>
  <si>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</si>
  <si>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</si>
  <si>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</si>
  <si>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</si>
  <si>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</si>
  <si>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</si>
  <si>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Каунасская д 49 корп.1 литер А2</t>
  </si>
  <si>
    <t>г Астрахань ул. К.Краснова 10</t>
  </si>
  <si>
    <t>Астрахань, пр. Воробьева 9</t>
  </si>
  <si>
    <t>Астрахань, Б.Алексеева д.53</t>
  </si>
  <si>
    <t>г.Ахтубинск ул. Щербакова д. 5</t>
  </si>
  <si>
    <t>г.Астрахань ул.1-ая Перевозная д.118</t>
  </si>
  <si>
    <t>г.Астрахань ул.Тренева д.27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</si>
  <si>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</si>
  <si>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</si>
  <si>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</si>
  <si>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</si>
  <si>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</si>
  <si>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</si>
  <si>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</si>
  <si>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</si>
  <si>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</si>
  <si>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</si>
  <si>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</si>
  <si>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</si>
  <si>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</si>
  <si>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</si>
  <si>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</si>
  <si>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</si>
  <si>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</si>
  <si>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</si>
  <si>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</si>
  <si>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</si>
  <si>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</si>
  <si>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Астрахань, ул. Боевая, д. 76</t>
  </si>
  <si>
    <t>г. Астрахань, ул. Ахшарумова, д. 4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</si>
  <si>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</si>
  <si>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</si>
  <si>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</si>
  <si>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</si>
  <si>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</si>
  <si>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</si>
  <si>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</si>
  <si>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</si>
  <si>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</si>
  <si>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</si>
  <si>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</si>
  <si>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</si>
  <si>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</si>
  <si>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</si>
  <si>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</si>
  <si>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</si>
  <si>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</si>
  <si>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</si>
  <si>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</si>
  <si>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</si>
  <si>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</si>
  <si>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</si>
  <si>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</si>
  <si>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</si>
  <si>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</si>
  <si>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</si>
  <si>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</si>
  <si>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</si>
  <si>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</si>
  <si>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</si>
  <si>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</si>
  <si>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</si>
  <si>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</si>
  <si>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</si>
  <si>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</si>
  <si>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</si>
  <si>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</si>
  <si>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</si>
  <si>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</si>
  <si>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</si>
  <si>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</si>
  <si>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Зеленая, д 72А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</si>
  <si>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</si>
  <si>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</si>
  <si>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</si>
  <si>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</si>
  <si>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</si>
  <si>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</si>
  <si>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</si>
  <si>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</si>
  <si>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</si>
  <si>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</si>
  <si>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</si>
  <si>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</si>
  <si>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</si>
  <si>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</si>
  <si>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</si>
  <si>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</si>
  <si>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</si>
  <si>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</si>
  <si>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</si>
  <si>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</si>
  <si>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</si>
  <si>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</si>
  <si>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</si>
  <si>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</si>
  <si>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</si>
  <si>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Астраханская область, Лиманский район, с. Бирючья Коса, ул. Ленина, д. 35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</si>
  <si>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</si>
  <si>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</si>
  <si>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</si>
  <si>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</si>
  <si>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</si>
  <si>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</si>
  <si>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</si>
  <si>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</si>
  <si>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</si>
  <si>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</si>
  <si>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</si>
  <si>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</si>
  <si>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</si>
  <si>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</si>
  <si>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</si>
  <si>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</si>
  <si>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</si>
  <si>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ул.Космонавтов д.8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</si>
  <si>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</si>
  <si>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</si>
  <si>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</si>
  <si>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</si>
  <si>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</si>
  <si>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</si>
  <si>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</si>
  <si>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</si>
  <si>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</si>
  <si>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</si>
  <si>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</si>
  <si>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</si>
  <si>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</si>
  <si>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</si>
  <si>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</si>
  <si>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</si>
  <si>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 xml:space="preserve"> г. Астрахань, ул. Боевая, д.63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</si>
  <si>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</si>
  <si>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</si>
  <si>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</si>
  <si>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</si>
  <si>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</si>
  <si>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</si>
  <si>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</si>
  <si>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Фунтовское шоссе 23 А</t>
  </si>
  <si>
    <t>Астрахань, ул. Куликова д.46/1</t>
  </si>
  <si>
    <t>Астрахань, Южная д. 23</t>
  </si>
  <si>
    <t>Камызяк, Горького д. 73</t>
  </si>
  <si>
    <t>п. Ильинка, ул. Молодежная, д.42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</si>
  <si>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</si>
  <si>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</si>
  <si>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</si>
  <si>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</si>
  <si>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</si>
  <si>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</si>
  <si>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</si>
  <si>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</si>
  <si>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</si>
  <si>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</si>
  <si>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</si>
  <si>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</si>
  <si>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</si>
  <si>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</si>
  <si>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</si>
  <si>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</si>
  <si>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</si>
  <si>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</si>
  <si>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ул. Б. Алексеева д.43 корп.1</t>
  </si>
  <si>
    <t>Астрахань, ул. Луконина д.9</t>
  </si>
  <si>
    <t>с. Яндыки, ул. Набережная д.157</t>
  </si>
  <si>
    <t>г.Астрахань, ул. Бахтемирская, 7</t>
  </si>
  <si>
    <t>г. Астрахань, ул. Савушкина, 33 корп.1</t>
  </si>
  <si>
    <t>г. Астрахань, ул. Б. Алексеева, 45</t>
  </si>
  <si>
    <t>г. Астрахань, ул. Татищева, корп.31</t>
  </si>
  <si>
    <t>г. Астрахань, ул. Сен-Сисона, д.33 корп.1</t>
  </si>
  <si>
    <t>г. Астрахань, ул. 11 Кр. Армии, д.1</t>
  </si>
  <si>
    <t>г. Астрахань, ул. Волгоградская, д.85 В</t>
  </si>
  <si>
    <t>г. Астрахань, ул. Баумана, д.11</t>
  </si>
  <si>
    <t>г. Астрахань, ул. 3-я Зеленгинская д.2 корп.2</t>
  </si>
  <si>
    <t>г. Астрахань, ул. Дзержинского, д.56 Б</t>
  </si>
  <si>
    <t>с. Яндыки, ул. Набережная, д.155</t>
  </si>
  <si>
    <t>г. Астрахань, 1-я Котельная, д.4 А</t>
  </si>
  <si>
    <t>г. Камызяк, ул. М. Горького, д.69</t>
  </si>
  <si>
    <t>г. астрахань, ул. Савушкина, д.15</t>
  </si>
  <si>
    <t>с. Каралат, ул. Ленина д.59</t>
  </si>
  <si>
    <t>г. Камызяк, ул. М. Горького, д.77</t>
  </si>
  <si>
    <t>г. Астрахань, пр. Воробьева, д.14</t>
  </si>
  <si>
    <t>г. Астрахань, ул. Савушкина, д.29</t>
  </si>
  <si>
    <t>г. Астрахань, ул. Нариманова, 2 Д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</si>
  <si>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</si>
  <si>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</si>
  <si>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</si>
  <si>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</si>
  <si>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</si>
  <si>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</si>
  <si>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</si>
  <si>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</si>
  <si>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</si>
  <si>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</si>
  <si>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 Знаменск, ул. Проспект 9 Мая, д.2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</si>
  <si>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</si>
  <si>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</si>
  <si>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</si>
  <si>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</si>
  <si>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</si>
  <si>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</si>
  <si>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п. Ильинка, ул. Гоголя д. 3</t>
  </si>
  <si>
    <t>г.Астрахань, 2-я Зеленгинская, 1, кор. 4</t>
  </si>
  <si>
    <t>г.Астрахань, ул. Зеленая, д. 1, кор. 2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</si>
  <si>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</si>
  <si>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</si>
  <si>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</si>
  <si>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</si>
  <si>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</si>
  <si>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Астрахань, ул. Савушкина, д.17 корп.2</t>
  </si>
  <si>
    <t xml:space="preserve">Астрахань, ул. Савушкина, д.48 </t>
  </si>
  <si>
    <t>Астрахань, ул. Курская, д.74</t>
  </si>
  <si>
    <t>Астрахань, ул. Адм. Нахимова, д.265</t>
  </si>
  <si>
    <t>Астрахань, ул. Ботвина, д.20</t>
  </si>
  <si>
    <t>Астрахань, ул. Адм. Нахимова, д.52 корп.1</t>
  </si>
  <si>
    <t>Астрахань, пл. Вокзальная, д.5 А</t>
  </si>
  <si>
    <t>Астрахань, ул. Яблочкова, д.25</t>
  </si>
  <si>
    <t>Астрахань, ул. Победы, д.54 корп.6</t>
  </si>
  <si>
    <t>Астрахань, ул. Звездная, д.5</t>
  </si>
  <si>
    <t>Астрахань, ул. Кирова, д.44</t>
  </si>
  <si>
    <t>-, г. Знаменск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</si>
  <si>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</si>
  <si>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</si>
  <si>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</si>
  <si>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</si>
  <si>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</si>
  <si>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</si>
  <si>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</si>
  <si>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</si>
  <si>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</si>
  <si>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</si>
  <si>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</si>
  <si>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</si>
  <si>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</si>
  <si>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</si>
  <si>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</si>
  <si>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</si>
  <si>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</si>
  <si>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</si>
  <si>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</si>
  <si>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</si>
  <si>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</si>
  <si>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</si>
  <si>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</si>
  <si>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</si>
  <si>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</si>
  <si>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</si>
  <si>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</si>
  <si>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</si>
  <si>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</si>
  <si>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</si>
  <si>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</si>
  <si>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</si>
  <si>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</si>
  <si>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</si>
  <si>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</si>
  <si>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</si>
  <si>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</si>
  <si>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</si>
  <si>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</si>
  <si>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</si>
  <si>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</si>
  <si>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</si>
  <si>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</si>
  <si>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</si>
  <si>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</si>
  <si>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</si>
  <si>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</si>
  <si>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</si>
  <si>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</si>
  <si>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</si>
  <si>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</si>
  <si>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</si>
  <si>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</si>
  <si>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</si>
  <si>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</si>
  <si>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Бушма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</si>
  <si>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</si>
  <si>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</si>
  <si>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</si>
  <si>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</si>
  <si>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</si>
  <si>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</si>
  <si>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</si>
  <si>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</si>
  <si>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</si>
  <si>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</si>
  <si>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</si>
  <si>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</si>
  <si>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</si>
  <si>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</si>
  <si>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</si>
  <si>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</si>
  <si>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</si>
  <si>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</si>
  <si>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>г. Знаменск, ул. Комсомольская, 11</t>
  </si>
  <si>
    <t>г. Знаменск, ул. Комсомольская, 6</t>
  </si>
  <si>
    <t>г. Знаменск, ул. Комсомольская, 7</t>
  </si>
  <si>
    <t>г. Знаменск, ул. Ленина, 33</t>
  </si>
  <si>
    <t>г. Знаменск, ул. Маршала Жукова, 8</t>
  </si>
  <si>
    <t>г. Знаменск, ул. Ниловского, 26</t>
  </si>
  <si>
    <t>г.Астрахань, пер. Грановский, 71, корп.3</t>
  </si>
  <si>
    <t>г.Астрахань, пл. Заводская, 29</t>
  </si>
  <si>
    <t>г.Астрахань, ул. Звездная, 49,корп. 2</t>
  </si>
  <si>
    <t>г.Астрахань, ул. Куликова, 42,корп. 1</t>
  </si>
  <si>
    <t>г.Ахтубинск, ул. Котовского, 20а</t>
  </si>
  <si>
    <t>с. Чаган, ул. Ленина, 1</t>
  </si>
  <si>
    <t>г.Астрахань, ул. 1-я Перевозная, 118/2</t>
  </si>
  <si>
    <t>г.Астрахань, ул. 4-я Зеленгинская, 39</t>
  </si>
  <si>
    <t>г.Астрахань, ул. Адм.Нахимова, 46,корп. 1</t>
  </si>
  <si>
    <t>г.Астрахань, ул. Зеленая, 68</t>
  </si>
  <si>
    <t>г.Астрахань, ул. Савушкина, 52</t>
  </si>
  <si>
    <t>р. п. Ильинка, ул. Суворова, 9а</t>
  </si>
  <si>
    <t>г.Астрахань, ул. Латышева, 6б</t>
  </si>
  <si>
    <t>г.Астрахань, ул. Б.Хмельницкого, 13,корп. 1</t>
  </si>
  <si>
    <t>г.Астрахань, ул. Б.Хмельницкого, 14</t>
  </si>
  <si>
    <t>г.Астрахань, ул. Бежецкая, 12</t>
  </si>
  <si>
    <t>г.Астрахань, ул. Н.Островского, 62</t>
  </si>
  <si>
    <t>г.Астрахань, ул. Савушкина, 7/2</t>
  </si>
  <si>
    <t>г.Астрахань, ул. Ставропольская, 33а</t>
  </si>
  <si>
    <t>г.Астрахань, ул. Татищева,корп. 44</t>
  </si>
  <si>
    <t>г.Астрахань, ул. Фунтовское шоссе, 6</t>
  </si>
  <si>
    <t>р. п. Ильинка, ул. Матросова, 18</t>
  </si>
  <si>
    <t>р. п. Ильинка, ул. Суворова, 9</t>
  </si>
  <si>
    <t>г.Астрахань, ул. Капитана Краснова, 34/41а</t>
  </si>
  <si>
    <t>г.Астрахань, пр. Воробьева, 12</t>
  </si>
  <si>
    <t>г.Астрахань, пр. Н.Островского, 4</t>
  </si>
  <si>
    <t>г.Астрахань, ул. 3-я Зеленгинская, 2,корп. 2</t>
  </si>
  <si>
    <t>г.Астрахань, ул. Б.Алексеева, 45</t>
  </si>
  <si>
    <t>г.Астрахань, ул. Баумана, 11 литер А</t>
  </si>
  <si>
    <t>г.Астрахань, ул. Бульварная, 11</t>
  </si>
  <si>
    <t>г.Астрахань, ул. Бэра, 59</t>
  </si>
  <si>
    <t>г.Астрахань, ул. Зеленая, 1, корп. 2</t>
  </si>
  <si>
    <t>г.Астрахань, ул. Косм.В.Комарова, 170</t>
  </si>
  <si>
    <t>г.Астрахань, ул. Косм.В.Комарова, 172</t>
  </si>
  <si>
    <t>г.Астрахань, ул. Космонавтов, 12,корп. 2</t>
  </si>
  <si>
    <t>г.Астрахань, ул. Космонавтов, 14,корп. 1</t>
  </si>
  <si>
    <t>г.Астрахань, ул. Космонавтов, 8</t>
  </si>
  <si>
    <t>г.Астрахань, ул. Татищева, 59/60</t>
  </si>
  <si>
    <t>г.Ахтубинск, ул. Финогенова, 11</t>
  </si>
  <si>
    <t>Усиление лестничного марша и ступеней выхода из подъезда</t>
  </si>
  <si>
    <t>ремонт подъездов</t>
  </si>
  <si>
    <t xml:space="preserve">ремонт фасада </t>
  </si>
  <si>
    <t>Ахматовская ул. д.5 пом.27</t>
  </si>
  <si>
    <t xml:space="preserve">Бабефа ул. д.37 </t>
  </si>
  <si>
    <t xml:space="preserve">Белгородская ул. д.9 </t>
  </si>
  <si>
    <t xml:space="preserve">Белгородская ул. д.9 - корп. 1 </t>
  </si>
  <si>
    <t xml:space="preserve">Всеволода Ноздрина ул. д.60 </t>
  </si>
  <si>
    <t xml:space="preserve">Минусинская ул. д.14 - корп. 3 </t>
  </si>
  <si>
    <t xml:space="preserve">Тихий пер. д.2/31 </t>
  </si>
  <si>
    <t>Александрова ул. д.9 пом.002</t>
  </si>
  <si>
    <t>Богдана Хмельницкого ул. д.4 пом. 051</t>
  </si>
  <si>
    <t xml:space="preserve">Богдана Хмельницкого ул. д.42/56 </t>
  </si>
  <si>
    <t xml:space="preserve">Боевая ул. д.126/87 - корп. 10 </t>
  </si>
  <si>
    <t xml:space="preserve">Боевая ул. д.126/87 - корп. 9 </t>
  </si>
  <si>
    <t>Боевая ул. д.36 пом.09</t>
  </si>
  <si>
    <t>Власова ул. д.6 пом 05</t>
  </si>
  <si>
    <t xml:space="preserve">Воробьева пр. д.3 - корп. 1 </t>
  </si>
  <si>
    <t>Немова ул. д.32 литерА пом.001а</t>
  </si>
  <si>
    <t xml:space="preserve">Бабаевского ул. д.1 - корп. 1 </t>
  </si>
  <si>
    <t xml:space="preserve">Бабаевского ул. д.1 - корп. 7 </t>
  </si>
  <si>
    <t xml:space="preserve">Бульварная ул. д.1 - корп. 1 </t>
  </si>
  <si>
    <t>Московская ул. д.54 пом.043</t>
  </si>
  <si>
    <t>Новороссийская ул. д.6 пом 002</t>
  </si>
  <si>
    <t xml:space="preserve">Алексеева ул. д.1 </t>
  </si>
  <si>
    <t xml:space="preserve">Грановский пер. д.59 - корп. 1 </t>
  </si>
  <si>
    <t xml:space="preserve">Грановский пер. д.69 - корп. 2 </t>
  </si>
  <si>
    <t>Заводская пл д.97 пом.1</t>
  </si>
  <si>
    <t xml:space="preserve">Ростовский пер. д.4 </t>
  </si>
  <si>
    <t xml:space="preserve">Шоссейная (Трусовский р-н) ул. д.15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</si>
  <si>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</si>
  <si>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</si>
  <si>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</si>
  <si>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</si>
  <si>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</si>
  <si>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Мира ул. д.42 </t>
  </si>
  <si>
    <t xml:space="preserve">Школьная ул. д.40В </t>
  </si>
  <si>
    <t>М.Горького ул. д.109 , пом 1 ком 166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</si>
  <si>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</si>
  <si>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</si>
  <si>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</si>
  <si>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</si>
  <si>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</si>
  <si>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Ворошилова ул. д.16А </t>
  </si>
  <si>
    <t xml:space="preserve">Победы ул. д.1 - корп. 1 </t>
  </si>
  <si>
    <t xml:space="preserve">Победы ул. д.1 - корп. 5 </t>
  </si>
  <si>
    <t xml:space="preserve">Аэродромная ул. д.10 </t>
  </si>
  <si>
    <t>г. Астрахань, ул. Барсова, д 15</t>
  </si>
  <si>
    <t>г. Астрахань, ул. Н. Островского, д.4</t>
  </si>
  <si>
    <t>Астрахань, ул. Бульварная, д.2</t>
  </si>
  <si>
    <t>Астрахань, пл. Карла Маркса, д.7</t>
  </si>
  <si>
    <t>Астрахань, ул. Рождественского, д.11</t>
  </si>
  <si>
    <t>Астрахань, ул. Кубанская, д.31</t>
  </si>
  <si>
    <t>Астрахань, ул. Профсоюзная, д.8 корп.1</t>
  </si>
  <si>
    <t>Астрахань, ул. Жилая, д.9 корп.1</t>
  </si>
  <si>
    <t>Астрахань, ул. Курская, д.80</t>
  </si>
  <si>
    <t>Астрахань, ул. Джона Рида, д. 1 А</t>
  </si>
  <si>
    <t>Астрахань, ул. Бульвар Победы, д.8 корп.2</t>
  </si>
  <si>
    <t>Астрахань, ул. Маркина, д.104</t>
  </si>
  <si>
    <t>Астрахань, ул. Рождественского, д.9 корп.2</t>
  </si>
  <si>
    <t>Астрахань, ул. Аксакова, д.12</t>
  </si>
  <si>
    <t>г.Знаменск ул.Янгеля д.4 В</t>
  </si>
  <si>
    <t>г. Астрахань, ул. Бабаевского 31/4</t>
  </si>
  <si>
    <t>г. Знаменск, ул. Черняховского, д. 2</t>
  </si>
  <si>
    <t>II. РАЗМЕР СРЕДСТВ, НАПРАВЛЕННЫХ НА КАПИТАЛЬНЫЙ РЕМОНТ ОБЩЕГО ИМУЩЕСТВА В МНОГОКВАРТИРНОМ ДОМЕ на 01.10.2019 г.</t>
  </si>
  <si>
    <t>IV. СВЕДЕНИЯ О НАЧИСЛЕННЫХ И УПЛАЧЕННЫХ СОБСТВЕННИКАМИ ПОМЕЩЕНИЙ В МНОГОКВАРТИРНОМ ДОМЕ ВЗНОСАХ на 01.10.2019 г.
НА КАПИТАЛЬНЫЙ РЕМОНТ, ЗАДОЛЖЕННОСТИ ПО ИХ ОПЛАТЕ, ОБ УПЛАЧЕННЫХ ПЕНИ</t>
  </si>
  <si>
    <t>г.Астрахань, ул. Косиора, 16,корп. 1</t>
  </si>
  <si>
    <t>г.Астрахань, ул. Чкалова, 80 корп. 1</t>
  </si>
  <si>
    <t>г.Астрахань, ул. Боевая/  ул. Ахшарумова, 45/8</t>
  </si>
  <si>
    <t>г.Астрахань, ул. Космонавтов, 18,корп. 1</t>
  </si>
  <si>
    <t>г.Астрахань, ул. Космонавтов, 18,корп. 2</t>
  </si>
  <si>
    <t>г.Астрахань, ул. Ком.Набережная, 14</t>
  </si>
  <si>
    <t>г.Астрахань, ул. Димитрова, 11,корп. 1</t>
  </si>
  <si>
    <t>г.Астрахань, ул. Б.Алексеева, 53 литер А</t>
  </si>
  <si>
    <t>г.Астрахань, ул. Кр.Набережная, 56 литер А</t>
  </si>
  <si>
    <t>г.Астрахань, ул. Куликова, 15</t>
  </si>
  <si>
    <t>г.Астрахань, ул. Куликова, 73</t>
  </si>
  <si>
    <t>г.Астрахань, ул. Курская, 74</t>
  </si>
  <si>
    <t>г.Астрахань, ул. Победы, 56 литер А</t>
  </si>
  <si>
    <t>г.Астрахань, ул. С.Перовской, 107 литер А</t>
  </si>
  <si>
    <t xml:space="preserve">г.Астрахань, ул. С.Перовской, 6,корп. 1 </t>
  </si>
  <si>
    <t>г.Астрахань, ул. Сун Ят-Сена, 66</t>
  </si>
  <si>
    <t>г.Астрахань, пр. Н.Островского, 4,корп. 1</t>
  </si>
  <si>
    <t>г.Астрахань, ул. Адм.Нахимова, 119</t>
  </si>
  <si>
    <t>г.Астрахань, ул. Адм.Нахимова, 93а литер А</t>
  </si>
  <si>
    <t>г.Астрахань, ул. Александрова, 5а</t>
  </si>
  <si>
    <t>г.Астрахань, ул. Звездная, 15</t>
  </si>
  <si>
    <t>г.Астрахань, ул. Звездная, 17,корп. 1</t>
  </si>
  <si>
    <t>г.Астрахань, ул. Космонавтов, 1</t>
  </si>
  <si>
    <t>г.Астрахань, ул. Космонавтов, 5</t>
  </si>
  <si>
    <t>г.Астрахань, ул. Краснодарская, 47</t>
  </si>
  <si>
    <t>г.Астрахань, ул. Кубанская, 17,корп. 1</t>
  </si>
  <si>
    <t>г.Астрахань, ул. М.Луконина, 9</t>
  </si>
  <si>
    <t>г.Астрахань, ул. Рождественского, 9,корп. 2</t>
  </si>
  <si>
    <t>г.Астрахань, ул. Южная, 23</t>
  </si>
  <si>
    <t>г.Астрахань, ул. 1-я Железнодорожная, 32</t>
  </si>
  <si>
    <t>г.Астрахань, ул. Б.Алексеева, 43/1</t>
  </si>
  <si>
    <t>г.Астрахань, ул. Савушкина, 30</t>
  </si>
  <si>
    <t>г.Астрахань, ул. Татищева, корп.13</t>
  </si>
  <si>
    <t>г.Астрахань, ул. Савушкина, 17/2</t>
  </si>
  <si>
    <t>г.Астрахань, ул. Медиков, 5/1</t>
  </si>
  <si>
    <t>г.Астрахань, ул. Яблочкова, 36</t>
  </si>
  <si>
    <t>г.Астрахань, ул. Аксакова, 6/2</t>
  </si>
  <si>
    <t>г.Астрахань, ул. Жилая, 9/1</t>
  </si>
  <si>
    <t>г.Астрахань, пл. Вокзальная, 5а</t>
  </si>
  <si>
    <t>г.Астрахань, ул. Жилая, 9/4</t>
  </si>
  <si>
    <t>г.Астрахань, ул. Водников, 14</t>
  </si>
  <si>
    <t>г.Астрахань, ул. Косм.В.Комарова, 63</t>
  </si>
  <si>
    <t>г.Астрахань, ул. Б.Хмельницкого, 11,корп. 3</t>
  </si>
  <si>
    <t>г.Астрахань, ул. Мелиоративная, 7</t>
  </si>
  <si>
    <t>г.Астрахань, ул. Ст.Здоровцева, 6</t>
  </si>
  <si>
    <t>г. Знаменск, ул. Янгеля, 11</t>
  </si>
  <si>
    <t>г.Астрахань, ул. Алексеева/ул. Азизбекова, 12/6</t>
  </si>
  <si>
    <t>г.Астрахань, ул. Б.Хмельницкого, 2,корп. 2</t>
  </si>
  <si>
    <t>г.Астрахань, ул. Б.Хмельницкого, 21</t>
  </si>
  <si>
    <t>г.Астрахань, ул. Б.Хмельницкого, 30</t>
  </si>
  <si>
    <t>г.Астрахань, ул. Б.Хмельницкого/ ул. Ген.Епишева, 22/20</t>
  </si>
  <si>
    <t>г.Астрахань, ул. Вильямса/ ул. Пятигорская, 23б/23</t>
  </si>
  <si>
    <t>г.Астрахань, ул. Вильямса/ул. Пятигорская/ пер. Большой, 23в/25/13</t>
  </si>
  <si>
    <t>г.Астрахань, ул. Звездная, 43</t>
  </si>
  <si>
    <t>г.Астрахань, ул. Кирова, 96</t>
  </si>
  <si>
    <t>г.Астрахань, ул. Куликова, 46,корп. 2</t>
  </si>
  <si>
    <t>г.Астрахань, ул. Н.Островского, 46</t>
  </si>
  <si>
    <t>г.Астрахань, ул. Н.Островского, 54</t>
  </si>
  <si>
    <t>г.Астрахань, ул. Н.Островского, 66,корп. 1</t>
  </si>
  <si>
    <t>г.Астрахань, ул. Немова, 16г</t>
  </si>
  <si>
    <t>г.Астрахань, ул. Немова, 16д</t>
  </si>
  <si>
    <t>г.Астрахань, ул. Немова, 18</t>
  </si>
  <si>
    <t>г.Астрахань, ул. Ст.Здоровцева, 6а</t>
  </si>
  <si>
    <t>г.Астрахань, ул. Ставропольская, 31</t>
  </si>
  <si>
    <t>г.Астрахань, ул. Ставропольская, 37</t>
  </si>
  <si>
    <t>г.Нариманов,ул. Набережная, 18</t>
  </si>
  <si>
    <t>г.Нариманов,ул. Набережная, 20</t>
  </si>
  <si>
    <t>г.Нариманов,ул. Набережная, 22</t>
  </si>
  <si>
    <t>г.Нариманов,ул. Спортивная, 5</t>
  </si>
  <si>
    <t>г.Нариманов,ул. Центральная, 35</t>
  </si>
  <si>
    <t>г.Нариманов,ул. Центральная, 4</t>
  </si>
  <si>
    <t>п. Волжский, ул. Почтовая, 35</t>
  </si>
  <si>
    <t>п. Волжский, ул. Чапаева/ ул. Почтовая, 16/33</t>
  </si>
  <si>
    <t>р. п. Ильинка, ул. Гоголя, 5</t>
  </si>
  <si>
    <t>р. п. Ильинка, ул. Гоголя, 7</t>
  </si>
  <si>
    <t>р. п. Ильинка, ул. Чкалова, 6</t>
  </si>
  <si>
    <t>с. Чаган, ул. Ленина, 1, литер А</t>
  </si>
  <si>
    <t>г.Астрахань, ул. Косм.В.Комарова, 61</t>
  </si>
  <si>
    <t>с.Козлово, ул. Школьная, 1</t>
  </si>
  <si>
    <t>с.Козлово, ул. Школьная, 2</t>
  </si>
  <si>
    <t>г.Астрахань, пл. Заводская, 37</t>
  </si>
  <si>
    <t>г.Астрахань, ул. Акмолинская, 31</t>
  </si>
  <si>
    <t>г. Знаменск, Жилой район "Знаменский", 41</t>
  </si>
  <si>
    <t>г. Знаменск, Жилой район "Ракетный", 61</t>
  </si>
  <si>
    <t>г. Знаменск, проспект 9 Мая, 13</t>
  </si>
  <si>
    <t>г. Знаменск, проспект 9 Мая, 15</t>
  </si>
  <si>
    <t>г. Знаменск, проспект 9 Мая, 17</t>
  </si>
  <si>
    <t>г. Знаменск, проспект 9 Мая, 27</t>
  </si>
  <si>
    <t>г. Знаменск, проспект 9 Мая, 29</t>
  </si>
  <si>
    <t>г. Знаменск, проспект 9 Мая, 39</t>
  </si>
  <si>
    <t>г. Знаменск, проспект 9 Мая, 41</t>
  </si>
  <si>
    <t>г. Знаменск, проспект 9 Мая, 5</t>
  </si>
  <si>
    <t>г. Знаменск, проспект 9 Мая, 6</t>
  </si>
  <si>
    <t>г. Знаменск, проспект 9 Мая, 6, литер А</t>
  </si>
  <si>
    <t>г. Знаменск, ул. Астраханская, 12</t>
  </si>
  <si>
    <t>г. Знаменск, ул. Астраханская, 8, литер А</t>
  </si>
  <si>
    <t>г. Знаменск, ул. Ватутина, 14</t>
  </si>
  <si>
    <t>г. Знаменск, ул. Волгоградская, 18</t>
  </si>
  <si>
    <t>г. Знаменск, ул. Волгоградская, 20</t>
  </si>
  <si>
    <t>г. Знаменск, ул. Волгоградская, 24</t>
  </si>
  <si>
    <t>г. Знаменск, ул. Волгоградская, 36</t>
  </si>
  <si>
    <t>г. Знаменск, ул. Волгоградская, 46</t>
  </si>
  <si>
    <t>г. Знаменск, ул. Комсомольская, 14</t>
  </si>
  <si>
    <t>г. Знаменск, ул. Ленина, 2</t>
  </si>
  <si>
    <t>г. Знаменск, ул. Ленина, 35</t>
  </si>
  <si>
    <t>г. Знаменск, ул. Ленина, 36</t>
  </si>
  <si>
    <t>г. Знаменск, ул. Ленина, 38</t>
  </si>
  <si>
    <t>г. Знаменск, ул. Ленина, 5</t>
  </si>
  <si>
    <t>г. Знаменск, ул. Ленина, 54, литер А</t>
  </si>
  <si>
    <t>г. Знаменск, ул. Ленина, 54, литер Б</t>
  </si>
  <si>
    <t>г. Знаменск, ул. Ленина, 8</t>
  </si>
  <si>
    <t>г. Знаменск, ул. Мира, 6</t>
  </si>
  <si>
    <t>г. Знаменск, ул. Ниловского, 15</t>
  </si>
  <si>
    <t>г. Знаменск, ул. Ниловского, 20</t>
  </si>
  <si>
    <t>г. Знаменск, ул. Ниловского, 23</t>
  </si>
  <si>
    <t>г. Знаменск, ул. Островского, 11</t>
  </si>
  <si>
    <t>г. Знаменск, ул. Первомайская, 18</t>
  </si>
  <si>
    <t>г. Знаменск, ул. Толбухина, 1</t>
  </si>
  <si>
    <t>г. Знаменск, ул. Толбухина, 2</t>
  </si>
  <si>
    <t>г. Знаменск, ул. Толбухина, 5</t>
  </si>
  <si>
    <t>г. Знаменск, ул. Янгеля, 17</t>
  </si>
  <si>
    <t>г. Камызяк, ул. Любича, 12</t>
  </si>
  <si>
    <t>г. Камызяк, ул. Юбилейная, 13</t>
  </si>
  <si>
    <t>г.Астрахань, пер. Ленинградский, 68</t>
  </si>
  <si>
    <t>г.Астрахань, пл. Вокзальная, 1а</t>
  </si>
  <si>
    <t>г.Астрахань, проспект Бумажников, 18</t>
  </si>
  <si>
    <t>г.Астрахань, ул. 1-я Перевозная, 100</t>
  </si>
  <si>
    <t>г.Астрахань, ул. 1-я Перевозная, 102</t>
  </si>
  <si>
    <t>г.Астрахань, ул. 28-ой Армии, 6</t>
  </si>
  <si>
    <t>г.Астрахань, ул. 4-я Железнодорожная, 45в</t>
  </si>
  <si>
    <t>г.Астрахань, ул. 8-я Железнодорожная, 59/3</t>
  </si>
  <si>
    <t>г.Астрахань, ул. Азизбекова, 10</t>
  </si>
  <si>
    <t>г.Астрахань, ул. Азизбекова, 4</t>
  </si>
  <si>
    <t>г.Астрахань, ул. Ак.Королева, 35/1</t>
  </si>
  <si>
    <t>г.Астрахань, ул. Аксакова, 6/1</t>
  </si>
  <si>
    <t>г.Астрахань, ул. Аксакова, 8/2</t>
  </si>
  <si>
    <t>г.Астрахань, ул. Алексеева/ул. Дворжака, 9/7</t>
  </si>
  <si>
    <t>г.Астрахань, ул. Б.Хмельницкого, 10</t>
  </si>
  <si>
    <t>г.Астрахань, ул. Б.Хмельницкого, 11</t>
  </si>
  <si>
    <t>г.Астрахань, ул. Б.Хмельницкого, 8</t>
  </si>
  <si>
    <t>г.Астрахань, ул. Б.Хмельницкого/ул. Пороховая, 5/2</t>
  </si>
  <si>
    <t>г.Астрахань, ул. Бабаевского, 31/2</t>
  </si>
  <si>
    <t>г.Астрахань, ул. В.Барсовой, 12,корп. 1</t>
  </si>
  <si>
    <t>г.Астрахань, ул. В.Мейера, 4</t>
  </si>
  <si>
    <t>г.Астрахань, ул. Дальняя, 88а</t>
  </si>
  <si>
    <t>г.Астрахань, ул. Дальняя, 88в</t>
  </si>
  <si>
    <t>г.Астрахань, ул. Дзержинского, 46</t>
  </si>
  <si>
    <t>г.Астрахань, ул. Зеленая, 68а</t>
  </si>
  <si>
    <t>г.Астрахань, ул. Капитанская, 30</t>
  </si>
  <si>
    <t>г.Астрахань, ул. Ком.Набережная, 16</t>
  </si>
  <si>
    <t>г.Астрахань, ул. Космонавтов, 3</t>
  </si>
  <si>
    <t>г.Астрахань, ул. Кр.Набережная, 138</t>
  </si>
  <si>
    <t>г.Астрахань, ул. Красноармейская, 15</t>
  </si>
  <si>
    <t>г.Астрахань, ул. Мелиоративная, 4</t>
  </si>
  <si>
    <t>г.Астрахань, ул. Моздокская, 52,корп. 2</t>
  </si>
  <si>
    <t>г.Астрахань, ул. Н.Островского, 1б</t>
  </si>
  <si>
    <t>г.Астрахань, ул. Н.Островского, 53</t>
  </si>
  <si>
    <t>г.Астрахань, ул. Н.Островского, 5а</t>
  </si>
  <si>
    <t>г.Астрахань, ул. Н.Островского, 61</t>
  </si>
  <si>
    <t>г.Астрахань, ул. Н.Островского, 61а</t>
  </si>
  <si>
    <t>г.Астрахань, ул. Н.Островского, 63</t>
  </si>
  <si>
    <t>г.Астрахань, ул. Н.Островского, 64</t>
  </si>
  <si>
    <t>г.Астрахань, ул. Наб.Тимирязева, 66</t>
  </si>
  <si>
    <t>г.Астрахань, ул. Николая Ветошникова, 54</t>
  </si>
  <si>
    <t>г.Астрахань, ул. Румынская, 18</t>
  </si>
  <si>
    <t>г.Астрахань, ул. С.Перовской, 101/10</t>
  </si>
  <si>
    <t>г.Астрахань, ул. С.Перовской, 103/26 литер А</t>
  </si>
  <si>
    <t>г.Астрахань, ул. С.Перовской/ ул. Студенческая, 94/1а</t>
  </si>
  <si>
    <t>г.Астрахань, ул. Савушкина, 46</t>
  </si>
  <si>
    <t>г.Астрахань, ул. Савушкина, 9</t>
  </si>
  <si>
    <t>г.Астрахань, ул. Сахалинская, 9</t>
  </si>
  <si>
    <t>г.Астрахань, ул. Татищева, корп. 21</t>
  </si>
  <si>
    <t>г.Астрахань, ул. Татищева, корп.14</t>
  </si>
  <si>
    <t>г.Астрахань, ул. Тренева, 21</t>
  </si>
  <si>
    <t>г.Астрахань, ул. Хибинская, 6,корп. 2</t>
  </si>
  <si>
    <t>г.Астрахань, ул. Яблочкова, 26</t>
  </si>
  <si>
    <t>г.Ахтубинск, ул. Волгоградская, 71</t>
  </si>
  <si>
    <t>г.Ахтубинск, ул. Гагарина, 18а</t>
  </si>
  <si>
    <t>г.Ахтубинск, ул. Чаплыгина, 1а</t>
  </si>
  <si>
    <t>г.Ахтубинск, ул. Чкалова, 18</t>
  </si>
  <si>
    <t>г.Нариманов,ул. Астраханская, 3</t>
  </si>
  <si>
    <t>г.Нариманов,ул. Волгоградская, 12</t>
  </si>
  <si>
    <t>г.Нариманов,ул. Волгоградская, 6</t>
  </si>
  <si>
    <t>г.Нариманов,ул. Набережная, 14</t>
  </si>
  <si>
    <t>г.Нариманов,ул. Центральная, 19а</t>
  </si>
  <si>
    <t>п. Винный, ул. Октябрьская, 1</t>
  </si>
  <si>
    <t>п. Володарский, ул. Мичурина, 25</t>
  </si>
  <si>
    <t>п. Каспий, ул. Советская, 1</t>
  </si>
  <si>
    <t>п. Каспий, ул. Советская, 2</t>
  </si>
  <si>
    <t>п. Каспий, ул. Советская, 3</t>
  </si>
  <si>
    <t>п.Володарский, ул.Свердлова, 33</t>
  </si>
  <si>
    <t>п.Володарский, ул.Свердлова, 35</t>
  </si>
  <si>
    <t>п.Володарский, ул.Свердлова, 37</t>
  </si>
  <si>
    <t>п.Володарский, ул.Фрунзе, 14</t>
  </si>
  <si>
    <t>с. Енотаевка, ул. Волжская, 1</t>
  </si>
  <si>
    <t>с. Енотаевка, ул. Октябрьская, 60</t>
  </si>
  <si>
    <t>с. Енотаевка, ул. Татищева, 69</t>
  </si>
  <si>
    <t>с. Красный Яр, ул. Ворошилова, 16 "а"</t>
  </si>
  <si>
    <t>с. Никольское, ул. Московская, 47</t>
  </si>
  <si>
    <t>с.Марфино, ул.Гагарина, 1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</si>
  <si>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</si>
  <si>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</si>
  <si>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</si>
  <si>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</si>
  <si>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капитальный ремонт выходов из подъездов здания (крыльца)</t>
  </si>
  <si>
    <t>Ремонт выходов из подъездов здания (крыльца)</t>
  </si>
  <si>
    <t>Ремонт подъездов (окна)</t>
  </si>
  <si>
    <t>Ремонт отмостки</t>
  </si>
  <si>
    <t>Разработка проектной документации</t>
  </si>
  <si>
    <t>Ремонт внутридомовых инженерных систем водоснабжения (ХВС)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</si>
  <si>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</si>
  <si>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фасада (окна)</t>
  </si>
  <si>
    <t>Ремонт внутридомовых инженерных систем водоснабжения (ХВС и ГВС)</t>
  </si>
  <si>
    <t>Ремонт внутридомовых инженерных систем водоснабжения (ХВС, ГВС)</t>
  </si>
  <si>
    <t>Разработка проектной документации (счетчики тпеловой)</t>
  </si>
  <si>
    <t>Ремонт внутридомовых инженерных систем водоснабжения(ХВС)</t>
  </si>
  <si>
    <t xml:space="preserve">Ремонт внутридомовых инженерных систем водоснабжения </t>
  </si>
  <si>
    <t>Установка коллективных (общедомовых) приборов учета потребления тепловой энергии</t>
  </si>
  <si>
    <t>Ремонт внутридомовых инженерных систем водоснабжения (ГВС+ХВС+узел.учета)</t>
  </si>
  <si>
    <t>Установка коллективных (общедомовых) приборов учета потребления горячей воды</t>
  </si>
  <si>
    <t>Остаток средств на счетах регионального оператора на 30.09.2019 год</t>
  </si>
  <si>
    <t>Оплачено за капитальный ремонт со специальных счетов РО за  2019 год</t>
  </si>
  <si>
    <t>Оплачено за капитальный ремонт со счета РО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</si>
</sst>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8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2" fontId="7" fillId="0" borderId="1" xfId="14" applyNumberFormat="1" applyFont="1" applyBorder="1" applyAlignment="1">
      <alignment horizontal="center"/>
    </xf>
    <xf numFmtId="2" fontId="7" fillId="0" borderId="1" xfId="14" applyNumberFormat="1" applyFont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2" fontId="2" fillId="2" borderId="11" xfId="0" applyNumberFormat="1" applyFont="1" applyFill="1" applyBorder="1" applyAlignment="1">
      <alignment horizontal="center" vertical="center" wrapText="1"/>
    </xf>
    <xf numFmtId="4" fontId="7" fillId="0" borderId="11" xfId="14" applyNumberFormat="1" applyFont="1" applyBorder="1"/>
    <xf numFmtId="0" fontId="7" fillId="0" borderId="11" xfId="14" applyFont="1" applyBorder="1"/>
    <xf numFmtId="4" fontId="11" fillId="0" borderId="11" xfId="0" applyNumberFormat="1" applyFont="1" applyBorder="1"/>
    <xf numFmtId="2" fontId="0" fillId="0" borderId="11" xfId="0" applyNumberFormat="1" applyBorder="1"/>
    <xf numFmtId="0" fontId="37" fillId="0" borderId="11" xfId="0" applyFont="1" applyFill="1" applyBorder="1"/>
    <xf numFmtId="2" fontId="0" fillId="0" borderId="0" xfId="0" applyNumberFormat="1"/>
    <xf numFmtId="2" fontId="11" fillId="0" borderId="11" xfId="0" applyNumberFormat="1" applyFont="1" applyBorder="1"/>
    <xf numFmtId="49" fontId="11" fillId="0" borderId="11" xfId="0" applyNumberFormat="1" applyFont="1" applyBorder="1"/>
    <xf numFmtId="2" fontId="7" fillId="0" borderId="17" xfId="14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40" fillId="0" borderId="11" xfId="0" applyFont="1" applyBorder="1"/>
    <xf numFmtId="0" fontId="30" fillId="0" borderId="11" xfId="0" applyFont="1" applyBorder="1"/>
    <xf numFmtId="0" fontId="40" fillId="3" borderId="11" xfId="0" applyFont="1" applyFill="1" applyBorder="1" applyAlignment="1">
      <alignment vertical="center" wrapText="1"/>
    </xf>
    <xf numFmtId="0" fontId="41" fillId="0" borderId="11" xfId="0" applyFont="1" applyBorder="1"/>
    <xf numFmtId="0" fontId="40" fillId="0" borderId="18" xfId="0" applyFont="1" applyBorder="1"/>
    <xf numFmtId="2" fontId="7" fillId="0" borderId="11" xfId="14" applyNumberFormat="1" applyFont="1" applyBorder="1" applyAlignment="1">
      <alignment horizontal="center" vertical="center"/>
    </xf>
    <xf numFmtId="2" fontId="0" fillId="0" borderId="1" xfId="0" applyNumberFormat="1" applyBorder="1"/>
    <xf numFmtId="2" fontId="25" fillId="0" borderId="1" xfId="214" applyNumberFormat="1" applyFont="1" applyBorder="1" applyAlignment="1">
      <alignment horizontal="right" wrapText="1"/>
    </xf>
    <xf numFmtId="4" fontId="7" fillId="0" borderId="19" xfId="14" applyNumberFormat="1" applyFont="1" applyBorder="1"/>
    <xf numFmtId="0" fontId="7" fillId="0" borderId="1" xfId="14" applyFont="1" applyBorder="1"/>
    <xf numFmtId="4" fontId="42" fillId="0" borderId="11" xfId="0" applyNumberFormat="1" applyFont="1" applyBorder="1" applyAlignment="1">
      <alignment horizontal="right" vertical="top" wrapText="1"/>
    </xf>
    <xf numFmtId="4" fontId="30" fillId="0" borderId="11" xfId="0" applyNumberFormat="1" applyFont="1" applyBorder="1" applyAlignment="1">
      <alignment horizontal="right" wrapText="1"/>
    </xf>
    <xf numFmtId="4" fontId="42" fillId="0" borderId="11" xfId="0" applyNumberFormat="1" applyFont="1" applyBorder="1" applyAlignment="1">
      <alignment horizontal="center" vertical="center" wrapText="1"/>
    </xf>
    <xf numFmtId="4" fontId="42" fillId="2" borderId="11" xfId="0" applyNumberFormat="1" applyFont="1" applyFill="1" applyBorder="1" applyAlignment="1">
      <alignment horizontal="center" vertical="center" wrapText="1"/>
    </xf>
    <xf numFmtId="4" fontId="43" fillId="0" borderId="21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left" vertical="center" wrapText="1"/>
    </xf>
    <xf numFmtId="0" fontId="34" fillId="0" borderId="22" xfId="0" applyNumberFormat="1" applyFont="1" applyFill="1" applyBorder="1" applyAlignment="1">
      <alignment horizontal="center"/>
    </xf>
    <xf numFmtId="0" fontId="34" fillId="0" borderId="20" xfId="0" applyNumberFormat="1" applyFont="1" applyFill="1" applyBorder="1" applyAlignment="1">
      <alignment horizontal="center"/>
    </xf>
    <xf numFmtId="2" fontId="46" fillId="0" borderId="21" xfId="0" applyNumberFormat="1" applyFont="1" applyFill="1" applyBorder="1" applyAlignment="1">
      <alignment horizontal="left" vertical="center" wrapText="1"/>
    </xf>
    <xf numFmtId="4" fontId="36" fillId="0" borderId="21" xfId="0" applyNumberFormat="1" applyFont="1" applyFill="1" applyBorder="1" applyAlignment="1">
      <alignment horizontal="center" vertical="center"/>
    </xf>
    <xf numFmtId="4" fontId="2" fillId="0" borderId="21" xfId="1" applyNumberFormat="1" applyFont="1" applyFill="1" applyBorder="1" applyAlignment="1">
      <alignment horizontal="center" vertical="center" wrapText="1"/>
    </xf>
    <xf numFmtId="4" fontId="36" fillId="0" borderId="21" xfId="1" applyNumberFormat="1" applyFont="1" applyFill="1" applyBorder="1" applyAlignment="1">
      <alignment horizontal="center" vertical="center" wrapText="1"/>
    </xf>
    <xf numFmtId="4" fontId="46" fillId="0" borderId="21" xfId="0" applyNumberFormat="1" applyFont="1" applyFill="1" applyBorder="1" applyAlignment="1">
      <alignment horizontal="left" vertical="center" wrapText="1"/>
    </xf>
    <xf numFmtId="2" fontId="2" fillId="0" borderId="21" xfId="1" applyNumberFormat="1" applyFont="1" applyFill="1" applyBorder="1" applyAlignment="1">
      <alignment horizontal="left" vertical="center" wrapText="1"/>
    </xf>
    <xf numFmtId="2" fontId="2" fillId="0" borderId="21" xfId="215" applyNumberFormat="1" applyFont="1" applyFill="1" applyBorder="1" applyAlignment="1">
      <alignment horizontal="left" vertical="center" wrapText="1"/>
    </xf>
    <xf numFmtId="4" fontId="2" fillId="0" borderId="21" xfId="1" applyNumberFormat="1" applyFont="1" applyFill="1" applyBorder="1" applyAlignment="1">
      <alignment horizontal="center" vertical="center"/>
    </xf>
    <xf numFmtId="49" fontId="2" fillId="0" borderId="21" xfId="14" applyNumberFormat="1" applyFont="1" applyFill="1" applyBorder="1" applyAlignment="1">
      <alignment horizontal="left" vertical="center" wrapText="1"/>
    </xf>
    <xf numFmtId="4" fontId="2" fillId="0" borderId="21" xfId="15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9" fontId="2" fillId="0" borderId="21" xfId="6" applyNumberFormat="1" applyFont="1" applyFill="1" applyBorder="1" applyAlignment="1">
      <alignment horizontal="left" vertical="center" wrapText="1"/>
    </xf>
    <xf numFmtId="0" fontId="2" fillId="0" borderId="21" xfId="215" applyFont="1" applyFill="1" applyBorder="1" applyAlignment="1">
      <alignment horizontal="left" vertical="center" wrapText="1"/>
    </xf>
    <xf numFmtId="165" fontId="2" fillId="0" borderId="21" xfId="1" applyFont="1" applyFill="1" applyBorder="1" applyAlignment="1">
      <alignment horizontal="left" vertical="center" wrapText="1"/>
    </xf>
    <xf numFmtId="174" fontId="2" fillId="0" borderId="21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left" wrapText="1"/>
    </xf>
    <xf numFmtId="4" fontId="43" fillId="0" borderId="20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wrapText="1"/>
    </xf>
    <xf numFmtId="4" fontId="2" fillId="0" borderId="20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/>
    </xf>
    <xf numFmtId="2" fontId="43" fillId="0" borderId="20" xfId="0" applyNumberFormat="1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left" vertical="center" wrapText="1"/>
    </xf>
    <xf numFmtId="4" fontId="43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4" fontId="43" fillId="0" borderId="20" xfId="0" applyNumberFormat="1" applyFont="1" applyFill="1" applyBorder="1" applyAlignment="1">
      <alignment horizontal="center" wrapText="1"/>
    </xf>
    <xf numFmtId="1" fontId="43" fillId="0" borderId="22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/>
    <xf numFmtId="4" fontId="43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33" fillId="0" borderId="20" xfId="0" applyNumberFormat="1" applyFont="1" applyFill="1" applyBorder="1" applyAlignment="1">
      <alignment horizontal="center" vertical="center"/>
    </xf>
    <xf numFmtId="4" fontId="36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4" fontId="43" fillId="0" borderId="21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left" vertical="top" wrapText="1"/>
    </xf>
    <xf numFmtId="4" fontId="45" fillId="0" borderId="21" xfId="0" applyNumberFormat="1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2" fillId="0" borderId="21" xfId="6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wrapText="1"/>
    </xf>
    <xf numFmtId="0" fontId="25" fillId="0" borderId="0" xfId="0" applyFont="1" applyFill="1"/>
    <xf numFmtId="0" fontId="27" fillId="0" borderId="11" xfId="0" applyNumberFormat="1" applyFont="1" applyFill="1" applyBorder="1" applyAlignment="1">
      <alignment horizontal="center" vertical="center" wrapText="1"/>
    </xf>
    <xf numFmtId="174" fontId="25" fillId="0" borderId="0" xfId="0" applyNumberFormat="1" applyFont="1" applyFill="1"/>
    <xf numFmtId="0" fontId="35" fillId="0" borderId="0" xfId="0" applyFont="1" applyFill="1"/>
    <xf numFmtId="0" fontId="0" fillId="0" borderId="0" xfId="0" applyFont="1" applyFill="1"/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4" fontId="25" fillId="0" borderId="0" xfId="0" applyNumberFormat="1" applyFont="1" applyFill="1" applyAlignment="1">
      <alignment horizontal="center"/>
    </xf>
    <xf numFmtId="0" fontId="2" fillId="2" borderId="21" xfId="0" applyFont="1" applyFill="1" applyBorder="1" applyAlignment="1">
      <alignment horizontal="right" vertical="center" wrapText="1"/>
    </xf>
    <xf numFmtId="173" fontId="2" fillId="0" borderId="21" xfId="0" applyNumberFormat="1" applyFont="1" applyFill="1" applyBorder="1" applyAlignment="1">
      <alignment horizontal="center" vertical="center" wrapText="1"/>
    </xf>
    <xf numFmtId="43" fontId="6" fillId="2" borderId="21" xfId="214" applyFont="1" applyFill="1" applyBorder="1" applyAlignment="1">
      <alignment horizontal="center" vertical="center" wrapText="1"/>
    </xf>
    <xf numFmtId="43" fontId="47" fillId="0" borderId="21" xfId="214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2" fontId="2" fillId="0" borderId="24" xfId="1" applyNumberFormat="1" applyFont="1" applyFill="1" applyBorder="1" applyAlignment="1" applyProtection="1">
      <alignment horizontal="right" vertical="center" wrapText="1"/>
    </xf>
    <xf numFmtId="2" fontId="2" fillId="0" borderId="24" xfId="0" applyNumberFormat="1" applyFont="1" applyFill="1" applyBorder="1" applyAlignment="1">
      <alignment horizontal="right" vertical="center" wrapText="1"/>
    </xf>
    <xf numFmtId="43" fontId="6" fillId="0" borderId="24" xfId="214" applyFont="1" applyFill="1" applyBorder="1" applyAlignment="1">
      <alignment vertical="center" wrapText="1"/>
    </xf>
    <xf numFmtId="43" fontId="6" fillId="0" borderId="21" xfId="214" applyFont="1" applyBorder="1" applyAlignment="1">
      <alignment horizontal="center"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10113"/>
  <sheetViews>
    <sheetView tabSelected="1" view="pageBreakPreview" zoomScale="90" zoomScaleNormal="70" zoomScaleSheetLayoutView="90" workbookViewId="0">
      <pane xSplit="1" ySplit="7" topLeftCell="B4522" activePane="bottomRight" state="frozen"/>
      <selection activeCell="E682" sqref="E682"/>
      <selection pane="topRight" activeCell="E682" sqref="E682"/>
      <selection pane="bottomLeft" activeCell="E682" sqref="E682"/>
      <selection pane="bottomRight" activeCell="J4527" sqref="J4527:J4528"/>
    </sheetView>
  </sheetViews>
  <sheetFormatPr defaultRowHeight="12.75" x14ac:dyDescent="0.25"/>
  <cols>
    <col min="1" max="1" width="69.28515625" style="23" customWidth="1"/>
    <col min="2" max="2" width="39.28515625" style="72" customWidth="1"/>
    <col min="3" max="3" width="16" style="41" customWidth="1"/>
    <col min="4" max="4" width="21.5703125" style="41" customWidth="1"/>
    <col min="5" max="5" width="15.85546875" style="41" customWidth="1"/>
    <col min="6" max="6" width="12.85546875" style="28" customWidth="1"/>
    <col min="7" max="7" width="16.140625" style="28" customWidth="1"/>
    <col min="8" max="8" width="23" style="28" customWidth="1"/>
    <col min="9" max="9" width="18.28515625" style="28" customWidth="1"/>
    <col min="10" max="10" width="18.85546875" style="28" customWidth="1"/>
    <col min="11" max="11" width="17.140625" style="28" customWidth="1"/>
    <col min="12" max="12" width="10" style="35" customWidth="1"/>
    <col min="13" max="13" width="15.5703125" style="35" customWidth="1"/>
    <col min="14" max="16384" width="9.140625" style="35"/>
  </cols>
  <sheetData>
    <row r="1" spans="1:146" ht="72" customHeight="1" x14ac:dyDescent="0.25">
      <c r="A1" s="26"/>
      <c r="B1" s="26"/>
      <c r="C1" s="27"/>
      <c r="D1" s="27"/>
      <c r="E1" s="27"/>
      <c r="F1" s="27"/>
      <c r="G1" s="27"/>
      <c r="H1" s="27"/>
      <c r="I1" s="27"/>
      <c r="J1" s="170" t="s">
        <v>9</v>
      </c>
      <c r="K1" s="170"/>
    </row>
    <row r="2" spans="1:146" ht="54" customHeight="1" x14ac:dyDescent="0.25">
      <c r="A2" s="179" t="s">
        <v>24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46" ht="3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46" ht="18" customHeight="1" x14ac:dyDescent="0.25">
      <c r="A4" s="176" t="s">
        <v>0</v>
      </c>
      <c r="B4" s="180" t="s">
        <v>88</v>
      </c>
      <c r="C4" s="175" t="s">
        <v>1</v>
      </c>
      <c r="D4" s="174" t="s">
        <v>2</v>
      </c>
      <c r="E4" s="174"/>
      <c r="F4" s="174"/>
      <c r="G4" s="174"/>
      <c r="H4" s="174"/>
      <c r="I4" s="174"/>
      <c r="J4" s="171" t="s">
        <v>53</v>
      </c>
      <c r="K4" s="171" t="s">
        <v>8</v>
      </c>
    </row>
    <row r="5" spans="1:146" ht="19.5" customHeight="1" x14ac:dyDescent="0.25">
      <c r="A5" s="176"/>
      <c r="B5" s="181"/>
      <c r="C5" s="175"/>
      <c r="D5" s="171" t="s">
        <v>11</v>
      </c>
      <c r="E5" s="171" t="s">
        <v>10</v>
      </c>
      <c r="F5" s="175" t="s">
        <v>3</v>
      </c>
      <c r="G5" s="175"/>
      <c r="H5" s="175"/>
      <c r="I5" s="175"/>
      <c r="J5" s="171"/>
      <c r="K5" s="171"/>
    </row>
    <row r="6" spans="1:146" ht="83.25" customHeight="1" x14ac:dyDescent="0.25">
      <c r="A6" s="177"/>
      <c r="B6" s="182"/>
      <c r="C6" s="178"/>
      <c r="D6" s="172"/>
      <c r="E6" s="172"/>
      <c r="F6" s="37" t="s">
        <v>4</v>
      </c>
      <c r="G6" s="37" t="s">
        <v>5</v>
      </c>
      <c r="H6" s="37" t="s">
        <v>6</v>
      </c>
      <c r="I6" s="37" t="s">
        <v>7</v>
      </c>
      <c r="J6" s="172"/>
      <c r="K6" s="172"/>
    </row>
    <row r="7" spans="1:146" s="38" customFormat="1" x14ac:dyDescent="0.25">
      <c r="A7" s="42">
        <v>2</v>
      </c>
      <c r="B7" s="71"/>
      <c r="C7" s="42">
        <v>3</v>
      </c>
      <c r="D7" s="43">
        <v>4</v>
      </c>
      <c r="E7" s="43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</row>
    <row r="8" spans="1:146" s="34" customFormat="1" ht="18.75" customHeight="1" x14ac:dyDescent="0.25">
      <c r="A8" s="23" t="str">
        <f>Лист4!A6</f>
        <v xml:space="preserve">11-й Красной Армии ул. д.13 - корп. 1 </v>
      </c>
      <c r="B8" s="74" t="str">
        <f>Лист4!C6</f>
        <v>г. Астрахань</v>
      </c>
      <c r="C8" s="41">
        <f t="shared" ref="C8:C70" si="0">K8+J8-F8</f>
        <v>936.54764474576223</v>
      </c>
      <c r="D8" s="41">
        <f t="shared" ref="D8:D70" si="1">F8</f>
        <v>50.172195254237259</v>
      </c>
      <c r="E8" s="30">
        <v>0</v>
      </c>
      <c r="F8" s="31">
        <v>50.172195254237259</v>
      </c>
      <c r="G8" s="32">
        <v>0</v>
      </c>
      <c r="H8" s="32">
        <v>0</v>
      </c>
      <c r="I8" s="32">
        <v>0</v>
      </c>
      <c r="J8" s="32">
        <v>0</v>
      </c>
      <c r="K8" s="29">
        <f>Лист4!E6/1000</f>
        <v>986.71983999999952</v>
      </c>
      <c r="L8" s="33"/>
      <c r="M8" s="33"/>
    </row>
    <row r="9" spans="1:146" s="34" customFormat="1" ht="18.75" customHeight="1" x14ac:dyDescent="0.25">
      <c r="A9" s="23" t="str">
        <f>Лист4!A7</f>
        <v xml:space="preserve">11-й Красной Армии ул. д.15 - корп. 1 </v>
      </c>
      <c r="B9" s="74" t="str">
        <f>Лист4!C7</f>
        <v>г. Астрахань</v>
      </c>
      <c r="C9" s="41">
        <f t="shared" si="0"/>
        <v>729.64317288135624</v>
      </c>
      <c r="D9" s="41">
        <f t="shared" si="1"/>
        <v>39.088027118644085</v>
      </c>
      <c r="E9" s="30">
        <v>0</v>
      </c>
      <c r="F9" s="31">
        <v>39.088027118644085</v>
      </c>
      <c r="G9" s="32">
        <v>0</v>
      </c>
      <c r="H9" s="32">
        <v>0</v>
      </c>
      <c r="I9" s="32">
        <v>0</v>
      </c>
      <c r="J9" s="32">
        <v>0</v>
      </c>
      <c r="K9" s="29">
        <f>Лист4!E7/1000</f>
        <v>768.73120000000029</v>
      </c>
      <c r="L9" s="33"/>
      <c r="M9" s="33"/>
    </row>
    <row r="10" spans="1:146" s="34" customFormat="1" ht="18.75" customHeight="1" x14ac:dyDescent="0.25">
      <c r="A10" s="23" t="str">
        <f>Лист4!A8</f>
        <v xml:space="preserve">11-й Красной Армии ул. д.15 - корп. 2 </v>
      </c>
      <c r="B10" s="74" t="str">
        <f>Лист4!C8</f>
        <v>г. Астрахань</v>
      </c>
      <c r="C10" s="41">
        <f t="shared" si="0"/>
        <v>899.09669559322026</v>
      </c>
      <c r="D10" s="41">
        <f t="shared" si="1"/>
        <v>48.165894406779657</v>
      </c>
      <c r="E10" s="30">
        <v>0</v>
      </c>
      <c r="F10" s="31">
        <v>48.165894406779657</v>
      </c>
      <c r="G10" s="32">
        <v>0</v>
      </c>
      <c r="H10" s="32">
        <v>0</v>
      </c>
      <c r="I10" s="32">
        <v>0</v>
      </c>
      <c r="J10" s="32">
        <v>0</v>
      </c>
      <c r="K10" s="29">
        <f>Лист4!E8/1000</f>
        <v>947.26258999999993</v>
      </c>
      <c r="L10" s="33"/>
      <c r="M10" s="33"/>
    </row>
    <row r="11" spans="1:146" s="34" customFormat="1" ht="18.75" customHeight="1" x14ac:dyDescent="0.25">
      <c r="A11" s="23" t="str">
        <f>Лист4!A9</f>
        <v xml:space="preserve">11-й Красной Армии ул. д.4 - корп. 1 </v>
      </c>
      <c r="B11" s="74" t="str">
        <f>Лист4!C9</f>
        <v>г. Астрахань</v>
      </c>
      <c r="C11" s="41">
        <f t="shared" si="0"/>
        <v>586.05091525423734</v>
      </c>
      <c r="D11" s="41">
        <f t="shared" si="1"/>
        <v>31.395584745762712</v>
      </c>
      <c r="E11" s="30">
        <v>0</v>
      </c>
      <c r="F11" s="31">
        <v>31.395584745762712</v>
      </c>
      <c r="G11" s="32">
        <v>0</v>
      </c>
      <c r="H11" s="32">
        <v>0</v>
      </c>
      <c r="I11" s="32">
        <v>0</v>
      </c>
      <c r="J11" s="32">
        <v>0</v>
      </c>
      <c r="K11" s="29">
        <f>Лист4!E9/1000</f>
        <v>617.44650000000001</v>
      </c>
      <c r="L11" s="33"/>
      <c r="M11" s="33"/>
    </row>
    <row r="12" spans="1:146" s="34" customFormat="1" ht="18.75" customHeight="1" x14ac:dyDescent="0.25">
      <c r="A12" s="23" t="str">
        <f>Лист4!A10</f>
        <v xml:space="preserve">11-й Красной Армии ул. д.5 </v>
      </c>
      <c r="B12" s="74" t="str">
        <f>Лист4!C10</f>
        <v>г. Астрахань</v>
      </c>
      <c r="C12" s="41">
        <f t="shared" si="0"/>
        <v>233.19420338983053</v>
      </c>
      <c r="D12" s="41">
        <f t="shared" si="1"/>
        <v>12.492546610169491</v>
      </c>
      <c r="E12" s="30">
        <v>0</v>
      </c>
      <c r="F12" s="31">
        <v>12.492546610169491</v>
      </c>
      <c r="G12" s="32">
        <v>0</v>
      </c>
      <c r="H12" s="32">
        <v>0</v>
      </c>
      <c r="I12" s="32">
        <v>0</v>
      </c>
      <c r="J12" s="32">
        <v>0</v>
      </c>
      <c r="K12" s="29">
        <f>Лист4!E10/1000</f>
        <v>245.68675000000002</v>
      </c>
      <c r="L12" s="33"/>
      <c r="M12" s="33"/>
    </row>
    <row r="13" spans="1:146" s="34" customFormat="1" ht="18.75" customHeight="1" x14ac:dyDescent="0.25">
      <c r="A13" s="23" t="str">
        <f>Лист4!A11</f>
        <v xml:space="preserve">11-й Красной Армии ул. д.6 </v>
      </c>
      <c r="B13" s="74" t="str">
        <f>Лист4!C11</f>
        <v>г. Астрахань</v>
      </c>
      <c r="C13" s="41">
        <f t="shared" si="0"/>
        <v>1113.4141532203389</v>
      </c>
      <c r="D13" s="41">
        <f t="shared" si="1"/>
        <v>59.647186779661013</v>
      </c>
      <c r="E13" s="30">
        <v>0</v>
      </c>
      <c r="F13" s="31">
        <v>59.647186779661013</v>
      </c>
      <c r="G13" s="32">
        <v>0</v>
      </c>
      <c r="H13" s="32">
        <v>0</v>
      </c>
      <c r="I13" s="32">
        <v>0</v>
      </c>
      <c r="J13" s="32">
        <v>0</v>
      </c>
      <c r="K13" s="29">
        <f>Лист4!E11/1000</f>
        <v>1173.06134</v>
      </c>
      <c r="L13" s="33"/>
      <c r="M13" s="33"/>
    </row>
    <row r="14" spans="1:146" s="34" customFormat="1" ht="18.75" customHeight="1" x14ac:dyDescent="0.25">
      <c r="A14" s="23" t="str">
        <f>Лист4!A12</f>
        <v xml:space="preserve">11-й Красной Армии ул. д.7 </v>
      </c>
      <c r="B14" s="74" t="str">
        <f>Лист4!C12</f>
        <v>г. Астрахань</v>
      </c>
      <c r="C14" s="41">
        <f t="shared" si="0"/>
        <v>1065.2504325423731</v>
      </c>
      <c r="D14" s="41">
        <f t="shared" si="1"/>
        <v>57.066987457627135</v>
      </c>
      <c r="E14" s="30">
        <v>0</v>
      </c>
      <c r="F14" s="31">
        <v>57.066987457627135</v>
      </c>
      <c r="G14" s="32">
        <v>0</v>
      </c>
      <c r="H14" s="32">
        <v>0</v>
      </c>
      <c r="I14" s="32">
        <v>0</v>
      </c>
      <c r="J14" s="32">
        <v>0</v>
      </c>
      <c r="K14" s="29">
        <f>Лист4!E12/1000</f>
        <v>1122.3174200000003</v>
      </c>
      <c r="L14" s="33"/>
      <c r="M14" s="33"/>
    </row>
    <row r="15" spans="1:146" s="39" customFormat="1" ht="18.75" customHeight="1" x14ac:dyDescent="0.25">
      <c r="A15" s="23" t="str">
        <f>Лист4!A13</f>
        <v xml:space="preserve">11-й Красной Армии ул. д.9 </v>
      </c>
      <c r="B15" s="74" t="str">
        <f>Лист4!C13</f>
        <v>г. Астрахань</v>
      </c>
      <c r="C15" s="41">
        <f t="shared" si="0"/>
        <v>556.37891661016943</v>
      </c>
      <c r="D15" s="41">
        <f t="shared" si="1"/>
        <v>29.806013389830504</v>
      </c>
      <c r="E15" s="30">
        <v>0</v>
      </c>
      <c r="F15" s="31">
        <v>29.806013389830504</v>
      </c>
      <c r="G15" s="32">
        <v>0</v>
      </c>
      <c r="H15" s="32">
        <v>0</v>
      </c>
      <c r="I15" s="32">
        <v>0</v>
      </c>
      <c r="J15" s="32">
        <v>0</v>
      </c>
      <c r="K15" s="29">
        <f>Лист4!E13/1000</f>
        <v>586.18492999999989</v>
      </c>
      <c r="L15" s="33"/>
      <c r="M15" s="33"/>
    </row>
    <row r="16" spans="1:146" s="34" customFormat="1" ht="18.75" customHeight="1" x14ac:dyDescent="0.25">
      <c r="A16" s="23" t="str">
        <f>Лист4!A14</f>
        <v xml:space="preserve">Адмиралтейская ул. д.13 </v>
      </c>
      <c r="B16" s="74" t="str">
        <f>Лист4!C14</f>
        <v>г. Астрахань</v>
      </c>
      <c r="C16" s="41">
        <f t="shared" si="0"/>
        <v>15.517694915254237</v>
      </c>
      <c r="D16" s="41">
        <f t="shared" si="1"/>
        <v>0.83130508474576259</v>
      </c>
      <c r="E16" s="30">
        <v>0</v>
      </c>
      <c r="F16" s="31">
        <v>0.83130508474576259</v>
      </c>
      <c r="G16" s="32">
        <v>0</v>
      </c>
      <c r="H16" s="32">
        <v>0</v>
      </c>
      <c r="I16" s="32">
        <v>0</v>
      </c>
      <c r="J16" s="32">
        <v>0</v>
      </c>
      <c r="K16" s="29">
        <f>Лист4!E14/1000</f>
        <v>16.349</v>
      </c>
      <c r="L16" s="33"/>
      <c r="M16" s="33"/>
    </row>
    <row r="17" spans="1:13" s="34" customFormat="1" ht="18.75" customHeight="1" x14ac:dyDescent="0.25">
      <c r="A17" s="23" t="str">
        <f>Лист4!A15</f>
        <v xml:space="preserve">Адмиралтейская ул. д.17 </v>
      </c>
      <c r="B17" s="74" t="str">
        <f>Лист4!C15</f>
        <v>г. Астрахань</v>
      </c>
      <c r="C17" s="41">
        <f t="shared" si="0"/>
        <v>0</v>
      </c>
      <c r="D17" s="41">
        <f t="shared" si="1"/>
        <v>0</v>
      </c>
      <c r="E17" s="30">
        <v>0</v>
      </c>
      <c r="F17" s="31">
        <v>0</v>
      </c>
      <c r="G17" s="32">
        <v>0</v>
      </c>
      <c r="H17" s="32">
        <v>0</v>
      </c>
      <c r="I17" s="32">
        <v>0</v>
      </c>
      <c r="J17" s="32">
        <v>0</v>
      </c>
      <c r="K17" s="29">
        <f>Лист4!E15/1000</f>
        <v>0</v>
      </c>
      <c r="L17" s="33"/>
      <c r="M17" s="33"/>
    </row>
    <row r="18" spans="1:13" s="34" customFormat="1" ht="18.75" customHeight="1" x14ac:dyDescent="0.25">
      <c r="A18" s="23" t="str">
        <f>Лист4!A16</f>
        <v xml:space="preserve">Адмиралтейская ул. д.18/16 </v>
      </c>
      <c r="B18" s="74" t="str">
        <f>Лист4!C16</f>
        <v>г. Астрахань</v>
      </c>
      <c r="C18" s="41">
        <f t="shared" si="0"/>
        <v>585.05128677966093</v>
      </c>
      <c r="D18" s="41">
        <f t="shared" si="1"/>
        <v>31.34203322033898</v>
      </c>
      <c r="E18" s="30">
        <v>0</v>
      </c>
      <c r="F18" s="31">
        <v>31.34203322033898</v>
      </c>
      <c r="G18" s="32">
        <v>0</v>
      </c>
      <c r="H18" s="32">
        <v>0</v>
      </c>
      <c r="I18" s="32">
        <v>0</v>
      </c>
      <c r="J18" s="32">
        <v>0</v>
      </c>
      <c r="K18" s="29">
        <f>Лист4!E16/1000</f>
        <v>616.3933199999999</v>
      </c>
      <c r="L18" s="33"/>
      <c r="M18" s="33"/>
    </row>
    <row r="19" spans="1:13" s="34" customFormat="1" ht="18.75" customHeight="1" x14ac:dyDescent="0.25">
      <c r="A19" s="23" t="str">
        <f>Лист4!A17</f>
        <v xml:space="preserve">Адмиралтейская ул. д.28 </v>
      </c>
      <c r="B19" s="74" t="str">
        <f>Лист4!C17</f>
        <v>г. Астрахань</v>
      </c>
      <c r="C19" s="41">
        <f t="shared" si="0"/>
        <v>44.370318644067801</v>
      </c>
      <c r="D19" s="41">
        <f t="shared" si="1"/>
        <v>2.3769813559322035</v>
      </c>
      <c r="E19" s="30">
        <v>0</v>
      </c>
      <c r="F19" s="31">
        <v>2.3769813559322035</v>
      </c>
      <c r="G19" s="32">
        <v>0</v>
      </c>
      <c r="H19" s="32">
        <v>0</v>
      </c>
      <c r="I19" s="32">
        <v>0</v>
      </c>
      <c r="J19" s="32">
        <v>0</v>
      </c>
      <c r="K19" s="29">
        <f>Лист4!E17/1000</f>
        <v>46.747300000000003</v>
      </c>
      <c r="L19" s="33"/>
      <c r="M19" s="33"/>
    </row>
    <row r="20" spans="1:13" s="34" customFormat="1" ht="18.75" customHeight="1" x14ac:dyDescent="0.25">
      <c r="A20" s="23" t="str">
        <f>Лист4!A18</f>
        <v xml:space="preserve">Адмиралтейская ул. д.30 </v>
      </c>
      <c r="B20" s="74" t="str">
        <f>Лист4!C18</f>
        <v>г. Астрахань</v>
      </c>
      <c r="C20" s="41">
        <f t="shared" si="0"/>
        <v>65.192713220338987</v>
      </c>
      <c r="D20" s="41">
        <f t="shared" si="1"/>
        <v>3.4924667796610174</v>
      </c>
      <c r="E20" s="30">
        <v>0</v>
      </c>
      <c r="F20" s="31">
        <v>3.4924667796610174</v>
      </c>
      <c r="G20" s="32">
        <v>0</v>
      </c>
      <c r="H20" s="32">
        <v>0</v>
      </c>
      <c r="I20" s="32">
        <v>0</v>
      </c>
      <c r="J20" s="32">
        <v>0</v>
      </c>
      <c r="K20" s="29">
        <f>Лист4!E18/1000</f>
        <v>68.685180000000003</v>
      </c>
      <c r="L20" s="33"/>
      <c r="M20" s="33"/>
    </row>
    <row r="21" spans="1:13" s="34" customFormat="1" ht="18.75" customHeight="1" x14ac:dyDescent="0.25">
      <c r="A21" s="23" t="str">
        <f>Лист4!A19</f>
        <v xml:space="preserve">Адмиралтейская ул. д.32 </v>
      </c>
      <c r="B21" s="74" t="str">
        <f>Лист4!C19</f>
        <v>г. Астрахань</v>
      </c>
      <c r="C21" s="41">
        <f t="shared" si="0"/>
        <v>109.14390508474577</v>
      </c>
      <c r="D21" s="41">
        <f t="shared" si="1"/>
        <v>5.8469949152542373</v>
      </c>
      <c r="E21" s="30">
        <v>0</v>
      </c>
      <c r="F21" s="31">
        <v>5.8469949152542373</v>
      </c>
      <c r="G21" s="32">
        <v>0</v>
      </c>
      <c r="H21" s="32">
        <v>0</v>
      </c>
      <c r="I21" s="32">
        <v>0</v>
      </c>
      <c r="J21" s="32">
        <v>0</v>
      </c>
      <c r="K21" s="29">
        <f>Лист4!E19/1000</f>
        <v>114.99090000000001</v>
      </c>
      <c r="L21" s="33"/>
      <c r="M21" s="33"/>
    </row>
    <row r="22" spans="1:13" s="34" customFormat="1" ht="18.75" customHeight="1" x14ac:dyDescent="0.25">
      <c r="A22" s="23" t="str">
        <f>Лист4!A20</f>
        <v xml:space="preserve">Адмиралтейская ул. д.33 </v>
      </c>
      <c r="B22" s="74" t="str">
        <f>Лист4!C20</f>
        <v>г. Астрахань</v>
      </c>
      <c r="C22" s="41">
        <f t="shared" si="0"/>
        <v>8.3571932203389832</v>
      </c>
      <c r="D22" s="41">
        <f t="shared" si="1"/>
        <v>0.44770677966101691</v>
      </c>
      <c r="E22" s="30">
        <v>0</v>
      </c>
      <c r="F22" s="31">
        <v>0.44770677966101691</v>
      </c>
      <c r="G22" s="32">
        <v>0</v>
      </c>
      <c r="H22" s="32">
        <v>0</v>
      </c>
      <c r="I22" s="32">
        <v>0</v>
      </c>
      <c r="J22" s="32">
        <v>0</v>
      </c>
      <c r="K22" s="29">
        <f>Лист4!E20/1000</f>
        <v>8.8048999999999999</v>
      </c>
      <c r="L22" s="33"/>
      <c r="M22" s="33"/>
    </row>
    <row r="23" spans="1:13" s="34" customFormat="1" ht="18.75" customHeight="1" x14ac:dyDescent="0.25">
      <c r="A23" s="23" t="str">
        <f>Лист4!A21</f>
        <v xml:space="preserve">Адмиралтейская ул. д.34 </v>
      </c>
      <c r="B23" s="74" t="str">
        <f>Лист4!C21</f>
        <v>г. Астрахань</v>
      </c>
      <c r="C23" s="41">
        <f t="shared" si="0"/>
        <v>31.906702372881352</v>
      </c>
      <c r="D23" s="41">
        <f t="shared" si="1"/>
        <v>1.7092876271186439</v>
      </c>
      <c r="E23" s="30">
        <v>0</v>
      </c>
      <c r="F23" s="31">
        <v>1.7092876271186439</v>
      </c>
      <c r="G23" s="32">
        <v>0</v>
      </c>
      <c r="H23" s="32">
        <v>0</v>
      </c>
      <c r="I23" s="32">
        <v>0</v>
      </c>
      <c r="J23" s="32">
        <v>0</v>
      </c>
      <c r="K23" s="29">
        <f>Лист4!E21/1000</f>
        <v>33.615989999999996</v>
      </c>
      <c r="L23" s="33"/>
      <c r="M23" s="33"/>
    </row>
    <row r="24" spans="1:13" s="34" customFormat="1" ht="18.75" customHeight="1" x14ac:dyDescent="0.25">
      <c r="A24" s="23" t="str">
        <f>Лист4!A22</f>
        <v xml:space="preserve">Адмиралтейская ул. д.38 </v>
      </c>
      <c r="B24" s="74" t="str">
        <f>Лист4!C22</f>
        <v>г. Астрахань</v>
      </c>
      <c r="C24" s="41">
        <f t="shared" si="0"/>
        <v>25.505294915254236</v>
      </c>
      <c r="D24" s="41">
        <f t="shared" si="1"/>
        <v>1.3663550847457626</v>
      </c>
      <c r="E24" s="30">
        <v>0</v>
      </c>
      <c r="F24" s="31">
        <v>1.3663550847457626</v>
      </c>
      <c r="G24" s="32">
        <v>0</v>
      </c>
      <c r="H24" s="32">
        <v>0</v>
      </c>
      <c r="I24" s="32">
        <v>0</v>
      </c>
      <c r="J24" s="32">
        <v>0</v>
      </c>
      <c r="K24" s="29">
        <f>Лист4!E22/1000</f>
        <v>26.871649999999999</v>
      </c>
      <c r="L24" s="33"/>
      <c r="M24" s="33"/>
    </row>
    <row r="25" spans="1:13" s="34" customFormat="1" ht="25.5" customHeight="1" x14ac:dyDescent="0.25">
      <c r="A25" s="23" t="str">
        <f>Лист4!A23</f>
        <v xml:space="preserve">Адмиралтейская ул. д.39 </v>
      </c>
      <c r="B25" s="74" t="str">
        <f>Лист4!C23</f>
        <v>г. Астрахань</v>
      </c>
      <c r="C25" s="41">
        <f t="shared" si="0"/>
        <v>62.457749152542377</v>
      </c>
      <c r="D25" s="41">
        <f t="shared" si="1"/>
        <v>3.3459508474576278</v>
      </c>
      <c r="E25" s="30">
        <v>0</v>
      </c>
      <c r="F25" s="31">
        <v>3.3459508474576278</v>
      </c>
      <c r="G25" s="32">
        <v>0</v>
      </c>
      <c r="H25" s="32">
        <v>0</v>
      </c>
      <c r="I25" s="32">
        <v>0</v>
      </c>
      <c r="J25" s="32">
        <v>0</v>
      </c>
      <c r="K25" s="29">
        <f>Лист4!E23/1000</f>
        <v>65.803700000000006</v>
      </c>
      <c r="L25" s="33"/>
      <c r="M25" s="33"/>
    </row>
    <row r="26" spans="1:13" s="34" customFormat="1" ht="19.5" customHeight="1" x14ac:dyDescent="0.25">
      <c r="A26" s="23" t="str">
        <f>Лист4!A24</f>
        <v xml:space="preserve">Адмиралтейская ул. д.39/14 </v>
      </c>
      <c r="B26" s="74" t="str">
        <f>Лист4!C24</f>
        <v>г. Астрахань</v>
      </c>
      <c r="C26" s="41">
        <f t="shared" si="0"/>
        <v>45.968596610169492</v>
      </c>
      <c r="D26" s="41">
        <f t="shared" si="1"/>
        <v>2.462603389830508</v>
      </c>
      <c r="E26" s="30">
        <v>0</v>
      </c>
      <c r="F26" s="31">
        <v>2.462603389830508</v>
      </c>
      <c r="G26" s="32">
        <v>0</v>
      </c>
      <c r="H26" s="32">
        <v>0</v>
      </c>
      <c r="I26" s="32">
        <v>0</v>
      </c>
      <c r="J26" s="32">
        <v>0</v>
      </c>
      <c r="K26" s="29">
        <f>Лист4!E24/1000</f>
        <v>48.431199999999997</v>
      </c>
      <c r="L26" s="33"/>
      <c r="M26" s="33"/>
    </row>
    <row r="27" spans="1:13" s="34" customFormat="1" ht="18.75" customHeight="1" x14ac:dyDescent="0.25">
      <c r="A27" s="23" t="str">
        <f>Лист4!A25</f>
        <v xml:space="preserve">Адмиралтейская ул. д.40 </v>
      </c>
      <c r="B27" s="74" t="str">
        <f>Лист4!C25</f>
        <v>г. Астрахань</v>
      </c>
      <c r="C27" s="41">
        <f t="shared" si="0"/>
        <v>0.13819661016949153</v>
      </c>
      <c r="D27" s="41">
        <f t="shared" si="1"/>
        <v>7.4033898305084752E-3</v>
      </c>
      <c r="E27" s="30">
        <v>0</v>
      </c>
      <c r="F27" s="31">
        <v>7.4033898305084752E-3</v>
      </c>
      <c r="G27" s="32">
        <v>0</v>
      </c>
      <c r="H27" s="32">
        <v>0</v>
      </c>
      <c r="I27" s="32">
        <v>0</v>
      </c>
      <c r="J27" s="32">
        <v>0</v>
      </c>
      <c r="K27" s="29">
        <f>Лист4!E25/1000</f>
        <v>0.14560000000000001</v>
      </c>
      <c r="L27" s="33"/>
      <c r="M27" s="33"/>
    </row>
    <row r="28" spans="1:13" s="34" customFormat="1" ht="25.5" customHeight="1" x14ac:dyDescent="0.25">
      <c r="A28" s="23" t="str">
        <f>Лист4!A26</f>
        <v xml:space="preserve">Адмиралтейская ул. д.40/2 </v>
      </c>
      <c r="B28" s="74" t="str">
        <f>Лист4!C26</f>
        <v>г. Астрахань</v>
      </c>
      <c r="C28" s="41">
        <f t="shared" si="0"/>
        <v>216.27589152542373</v>
      </c>
      <c r="D28" s="41">
        <f t="shared" si="1"/>
        <v>11.586208474576271</v>
      </c>
      <c r="E28" s="30">
        <v>0</v>
      </c>
      <c r="F28" s="31">
        <v>11.586208474576271</v>
      </c>
      <c r="G28" s="32">
        <v>0</v>
      </c>
      <c r="H28" s="32">
        <v>0</v>
      </c>
      <c r="I28" s="32">
        <v>0</v>
      </c>
      <c r="J28" s="32">
        <v>0</v>
      </c>
      <c r="K28" s="29">
        <f>Лист4!E26/1000</f>
        <v>227.8621</v>
      </c>
      <c r="L28" s="33"/>
      <c r="M28" s="33"/>
    </row>
    <row r="29" spans="1:13" s="34" customFormat="1" ht="18.75" customHeight="1" x14ac:dyDescent="0.25">
      <c r="A29" s="23" t="str">
        <f>Лист4!A27</f>
        <v xml:space="preserve">Адмиралтейская ул. д.41 </v>
      </c>
      <c r="B29" s="74" t="str">
        <f>Лист4!C27</f>
        <v>г. Астрахань</v>
      </c>
      <c r="C29" s="41">
        <f t="shared" si="0"/>
        <v>0</v>
      </c>
      <c r="D29" s="41">
        <f t="shared" si="1"/>
        <v>0</v>
      </c>
      <c r="E29" s="30">
        <v>0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29">
        <f>Лист4!E27/1000</f>
        <v>0</v>
      </c>
      <c r="L29" s="33"/>
      <c r="M29" s="33"/>
    </row>
    <row r="30" spans="1:13" s="34" customFormat="1" ht="18.75" customHeight="1" x14ac:dyDescent="0.25">
      <c r="A30" s="23" t="str">
        <f>Лист4!A28</f>
        <v xml:space="preserve">Адмиралтейская ул. д.41/9 </v>
      </c>
      <c r="B30" s="74" t="str">
        <f>Лист4!C28</f>
        <v>г. Астрахань</v>
      </c>
      <c r="C30" s="41">
        <f t="shared" si="0"/>
        <v>28.738915254237288</v>
      </c>
      <c r="D30" s="41">
        <f t="shared" si="1"/>
        <v>1.5395847457627121</v>
      </c>
      <c r="E30" s="30">
        <v>0</v>
      </c>
      <c r="F30" s="31">
        <v>1.5395847457627121</v>
      </c>
      <c r="G30" s="32">
        <v>0</v>
      </c>
      <c r="H30" s="32">
        <v>0</v>
      </c>
      <c r="I30" s="32">
        <v>0</v>
      </c>
      <c r="J30" s="32">
        <v>0</v>
      </c>
      <c r="K30" s="29">
        <f>Лист4!E28/1000</f>
        <v>30.278500000000001</v>
      </c>
      <c r="L30" s="33"/>
      <c r="M30" s="33"/>
    </row>
    <row r="31" spans="1:13" s="34" customFormat="1" ht="25.5" customHeight="1" x14ac:dyDescent="0.25">
      <c r="A31" s="23" t="str">
        <f>Лист4!A29</f>
        <v xml:space="preserve">Адмиралтейская ул. д.47 </v>
      </c>
      <c r="B31" s="74" t="str">
        <f>Лист4!C29</f>
        <v>г. Астрахань</v>
      </c>
      <c r="C31" s="41">
        <f t="shared" si="0"/>
        <v>0</v>
      </c>
      <c r="D31" s="41">
        <f t="shared" si="1"/>
        <v>0</v>
      </c>
      <c r="E31" s="30">
        <v>0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29">
        <f>Лист4!E29/1000</f>
        <v>0</v>
      </c>
      <c r="L31" s="33"/>
      <c r="M31" s="33"/>
    </row>
    <row r="32" spans="1:13" s="34" customFormat="1" ht="18.75" customHeight="1" x14ac:dyDescent="0.25">
      <c r="A32" s="23" t="str">
        <f>Лист4!A30</f>
        <v xml:space="preserve">Адмиралтейская ул. д.8 </v>
      </c>
      <c r="B32" s="74" t="str">
        <f>Лист4!C30</f>
        <v>г. Астрахань</v>
      </c>
      <c r="C32" s="41">
        <f t="shared" si="0"/>
        <v>553.53741016949175</v>
      </c>
      <c r="D32" s="41">
        <f t="shared" si="1"/>
        <v>29.653789830508487</v>
      </c>
      <c r="E32" s="30">
        <v>0</v>
      </c>
      <c r="F32" s="31">
        <v>29.653789830508487</v>
      </c>
      <c r="G32" s="32">
        <v>0</v>
      </c>
      <c r="H32" s="32">
        <v>0</v>
      </c>
      <c r="I32" s="32">
        <v>0</v>
      </c>
      <c r="J32" s="32">
        <v>0</v>
      </c>
      <c r="K32" s="29">
        <f>Лист4!E30/1000</f>
        <v>583.19120000000021</v>
      </c>
      <c r="L32" s="33"/>
      <c r="M32" s="33"/>
    </row>
    <row r="33" spans="1:13" s="34" customFormat="1" ht="18.75" customHeight="1" x14ac:dyDescent="0.25">
      <c r="A33" s="23" t="str">
        <f>Лист4!A31</f>
        <v xml:space="preserve">Академика Королева ул. д.10 </v>
      </c>
      <c r="B33" s="74" t="str">
        <f>Лист4!C31</f>
        <v>г. Астрахань</v>
      </c>
      <c r="C33" s="41">
        <f t="shared" si="0"/>
        <v>7.8090576271186434</v>
      </c>
      <c r="D33" s="41">
        <f t="shared" si="1"/>
        <v>0.4183423728813559</v>
      </c>
      <c r="E33" s="30">
        <v>0</v>
      </c>
      <c r="F33" s="31">
        <v>0.4183423728813559</v>
      </c>
      <c r="G33" s="32">
        <v>0</v>
      </c>
      <c r="H33" s="32">
        <v>0</v>
      </c>
      <c r="I33" s="32">
        <v>0</v>
      </c>
      <c r="J33" s="32">
        <v>0</v>
      </c>
      <c r="K33" s="29">
        <f>Лист4!E31/1000</f>
        <v>8.2273999999999994</v>
      </c>
      <c r="L33" s="33"/>
      <c r="M33" s="33"/>
    </row>
    <row r="34" spans="1:13" s="34" customFormat="1" ht="18.75" customHeight="1" x14ac:dyDescent="0.25">
      <c r="A34" s="23" t="str">
        <f>Лист4!A32</f>
        <v xml:space="preserve">Академика Королева ул. д.2 </v>
      </c>
      <c r="B34" s="74" t="str">
        <f>Лист4!C32</f>
        <v>г. Астрахань</v>
      </c>
      <c r="C34" s="41">
        <f t="shared" si="0"/>
        <v>0</v>
      </c>
      <c r="D34" s="41">
        <f t="shared" si="1"/>
        <v>0</v>
      </c>
      <c r="E34" s="30">
        <v>0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29">
        <f>Лист4!E32/1000</f>
        <v>0</v>
      </c>
      <c r="L34" s="33"/>
      <c r="M34" s="33"/>
    </row>
    <row r="35" spans="1:13" s="34" customFormat="1" ht="18.75" customHeight="1" x14ac:dyDescent="0.25">
      <c r="A35" s="23" t="str">
        <f>Лист4!A33</f>
        <v xml:space="preserve">Академика Королева ул. д.22 </v>
      </c>
      <c r="B35" s="74" t="str">
        <f>Лист4!C33</f>
        <v>г. Астрахань</v>
      </c>
      <c r="C35" s="41">
        <f t="shared" si="0"/>
        <v>33.902969491525418</v>
      </c>
      <c r="D35" s="41">
        <f t="shared" si="1"/>
        <v>1.8162305084745758</v>
      </c>
      <c r="E35" s="30">
        <v>0</v>
      </c>
      <c r="F35" s="31">
        <v>1.8162305084745758</v>
      </c>
      <c r="G35" s="32">
        <v>0</v>
      </c>
      <c r="H35" s="32">
        <v>0</v>
      </c>
      <c r="I35" s="32">
        <v>0</v>
      </c>
      <c r="J35" s="32">
        <v>0</v>
      </c>
      <c r="K35" s="29">
        <f>Лист4!E33/1000</f>
        <v>35.719199999999994</v>
      </c>
      <c r="L35" s="33"/>
      <c r="M35" s="33"/>
    </row>
    <row r="36" spans="1:13" s="34" customFormat="1" ht="18.75" customHeight="1" x14ac:dyDescent="0.25">
      <c r="A36" s="23" t="str">
        <f>Лист4!A34</f>
        <v xml:space="preserve">Академика Королева ул. д.38 </v>
      </c>
      <c r="B36" s="74" t="str">
        <f>Лист4!C34</f>
        <v>г. Астрахань</v>
      </c>
      <c r="C36" s="41">
        <f t="shared" si="0"/>
        <v>29.546738983050847</v>
      </c>
      <c r="D36" s="41">
        <f t="shared" si="1"/>
        <v>1.5828610169491526</v>
      </c>
      <c r="E36" s="30">
        <v>0</v>
      </c>
      <c r="F36" s="31">
        <v>1.5828610169491526</v>
      </c>
      <c r="G36" s="32">
        <v>0</v>
      </c>
      <c r="H36" s="32">
        <v>0</v>
      </c>
      <c r="I36" s="32">
        <v>0</v>
      </c>
      <c r="J36" s="32">
        <v>0</v>
      </c>
      <c r="K36" s="29">
        <f>Лист4!E34/1000</f>
        <v>31.1296</v>
      </c>
      <c r="L36" s="33"/>
      <c r="M36" s="33"/>
    </row>
    <row r="37" spans="1:13" s="34" customFormat="1" ht="18.75" customHeight="1" x14ac:dyDescent="0.25">
      <c r="A37" s="23" t="str">
        <f>Лист4!A35</f>
        <v xml:space="preserve">Анатолия Сергеева ул. д.12 </v>
      </c>
      <c r="B37" s="74" t="str">
        <f>Лист4!C35</f>
        <v>г. Астрахань</v>
      </c>
      <c r="C37" s="41">
        <f t="shared" si="0"/>
        <v>43.799688135593215</v>
      </c>
      <c r="D37" s="41">
        <f t="shared" si="1"/>
        <v>2.3464118644067788</v>
      </c>
      <c r="E37" s="30">
        <v>0</v>
      </c>
      <c r="F37" s="31">
        <v>2.3464118644067788</v>
      </c>
      <c r="G37" s="32">
        <v>0</v>
      </c>
      <c r="H37" s="32">
        <v>0</v>
      </c>
      <c r="I37" s="32">
        <v>0</v>
      </c>
      <c r="J37" s="32">
        <v>0</v>
      </c>
      <c r="K37" s="29">
        <f>Лист4!E35/1000</f>
        <v>46.14609999999999</v>
      </c>
      <c r="L37" s="33"/>
      <c r="M37" s="33"/>
    </row>
    <row r="38" spans="1:13" s="34" customFormat="1" ht="18.75" customHeight="1" x14ac:dyDescent="0.25">
      <c r="A38" s="23" t="str">
        <f>Лист4!A36</f>
        <v xml:space="preserve">Анатолия Сергеева ул. д.14 </v>
      </c>
      <c r="B38" s="74" t="str">
        <f>Лист4!C36</f>
        <v>г. Астрахань</v>
      </c>
      <c r="C38" s="41">
        <f t="shared" si="0"/>
        <v>175.49631186440678</v>
      </c>
      <c r="D38" s="41">
        <f t="shared" si="1"/>
        <v>9.4015881355932205</v>
      </c>
      <c r="E38" s="30">
        <v>0</v>
      </c>
      <c r="F38" s="31">
        <v>9.4015881355932205</v>
      </c>
      <c r="G38" s="32">
        <v>0</v>
      </c>
      <c r="H38" s="32">
        <v>0</v>
      </c>
      <c r="I38" s="32">
        <v>0</v>
      </c>
      <c r="J38" s="32">
        <v>0</v>
      </c>
      <c r="K38" s="29">
        <f>Лист4!E36/1000</f>
        <v>184.89789999999999</v>
      </c>
      <c r="L38" s="33"/>
      <c r="M38" s="33"/>
    </row>
    <row r="39" spans="1:13" s="34" customFormat="1" ht="18.75" customHeight="1" x14ac:dyDescent="0.25">
      <c r="A39" s="23" t="str">
        <f>Лист4!A37</f>
        <v xml:space="preserve">Анатолия Сергеева ул. д.16 </v>
      </c>
      <c r="B39" s="74" t="str">
        <f>Лист4!C37</f>
        <v>г. Астрахань</v>
      </c>
      <c r="C39" s="41">
        <f t="shared" si="0"/>
        <v>374.41558237288143</v>
      </c>
      <c r="D39" s="41">
        <f t="shared" si="1"/>
        <v>20.057977627118646</v>
      </c>
      <c r="E39" s="30">
        <v>0</v>
      </c>
      <c r="F39" s="31">
        <v>20.057977627118646</v>
      </c>
      <c r="G39" s="32">
        <v>0</v>
      </c>
      <c r="H39" s="32">
        <v>0</v>
      </c>
      <c r="I39" s="32">
        <v>0</v>
      </c>
      <c r="J39" s="32">
        <v>0</v>
      </c>
      <c r="K39" s="29">
        <f>Лист4!E37/1000</f>
        <v>394.47356000000008</v>
      </c>
      <c r="L39" s="33"/>
      <c r="M39" s="33"/>
    </row>
    <row r="40" spans="1:13" s="34" customFormat="1" ht="18.75" customHeight="1" x14ac:dyDescent="0.25">
      <c r="A40" s="23" t="str">
        <f>Лист4!A38</f>
        <v xml:space="preserve">Анатолия Сергеева ул. д.17 </v>
      </c>
      <c r="B40" s="74" t="str">
        <f>Лист4!C38</f>
        <v>г. Астрахань</v>
      </c>
      <c r="C40" s="41">
        <f t="shared" si="0"/>
        <v>113.98999322033897</v>
      </c>
      <c r="D40" s="41">
        <f t="shared" si="1"/>
        <v>6.1066067796610168</v>
      </c>
      <c r="E40" s="30">
        <v>0</v>
      </c>
      <c r="F40" s="31">
        <v>6.1066067796610168</v>
      </c>
      <c r="G40" s="32">
        <v>0</v>
      </c>
      <c r="H40" s="32">
        <v>0</v>
      </c>
      <c r="I40" s="32">
        <v>0</v>
      </c>
      <c r="J40" s="32">
        <v>0</v>
      </c>
      <c r="K40" s="29">
        <f>Лист4!E38/1000</f>
        <v>120.0966</v>
      </c>
      <c r="L40" s="33"/>
      <c r="M40" s="33"/>
    </row>
    <row r="41" spans="1:13" s="34" customFormat="1" ht="18.75" customHeight="1" x14ac:dyDescent="0.25">
      <c r="A41" s="23" t="str">
        <f>Лист4!A39</f>
        <v xml:space="preserve">Анатолия Сергеева ул. д.18 </v>
      </c>
      <c r="B41" s="74" t="str">
        <f>Лист4!C39</f>
        <v>г. Астрахань</v>
      </c>
      <c r="C41" s="41">
        <f t="shared" si="0"/>
        <v>13.790047457627118</v>
      </c>
      <c r="D41" s="41">
        <f t="shared" si="1"/>
        <v>0.73875254237288135</v>
      </c>
      <c r="E41" s="30">
        <v>0</v>
      </c>
      <c r="F41" s="31">
        <v>0.73875254237288135</v>
      </c>
      <c r="G41" s="32">
        <v>0</v>
      </c>
      <c r="H41" s="32">
        <v>0</v>
      </c>
      <c r="I41" s="32">
        <v>0</v>
      </c>
      <c r="J41" s="32">
        <v>0</v>
      </c>
      <c r="K41" s="29">
        <f>Лист4!E39/1000</f>
        <v>14.528799999999999</v>
      </c>
      <c r="L41" s="33"/>
      <c r="M41" s="33"/>
    </row>
    <row r="42" spans="1:13" s="34" customFormat="1" ht="18.75" customHeight="1" x14ac:dyDescent="0.25">
      <c r="A42" s="23" t="str">
        <f>Лист4!A40</f>
        <v xml:space="preserve">Анатолия Сергеева ул. д.19 </v>
      </c>
      <c r="B42" s="74" t="str">
        <f>Лист4!C40</f>
        <v>г. Астрахань</v>
      </c>
      <c r="C42" s="41">
        <f t="shared" si="0"/>
        <v>4.7087457627118647</v>
      </c>
      <c r="D42" s="41">
        <f t="shared" si="1"/>
        <v>0.25225423728813562</v>
      </c>
      <c r="E42" s="30">
        <v>0</v>
      </c>
      <c r="F42" s="31">
        <v>0.25225423728813562</v>
      </c>
      <c r="G42" s="32">
        <v>0</v>
      </c>
      <c r="H42" s="32">
        <v>0</v>
      </c>
      <c r="I42" s="32">
        <v>0</v>
      </c>
      <c r="J42" s="32">
        <v>0</v>
      </c>
      <c r="K42" s="29">
        <f>Лист4!E40/1000</f>
        <v>4.9610000000000003</v>
      </c>
      <c r="L42" s="33"/>
      <c r="M42" s="33"/>
    </row>
    <row r="43" spans="1:13" s="34" customFormat="1" ht="18.75" customHeight="1" x14ac:dyDescent="0.25">
      <c r="A43" s="23" t="str">
        <f>Лист4!A41</f>
        <v xml:space="preserve">Анатолия Сергеева ул. д.21 </v>
      </c>
      <c r="B43" s="74" t="str">
        <f>Лист4!C41</f>
        <v>г. Астрахань</v>
      </c>
      <c r="C43" s="41">
        <f t="shared" si="0"/>
        <v>132.13987796610172</v>
      </c>
      <c r="D43" s="41">
        <f t="shared" si="1"/>
        <v>7.0789220338983068</v>
      </c>
      <c r="E43" s="30">
        <v>0</v>
      </c>
      <c r="F43" s="31">
        <v>7.0789220338983068</v>
      </c>
      <c r="G43" s="32">
        <v>0</v>
      </c>
      <c r="H43" s="32">
        <v>0</v>
      </c>
      <c r="I43" s="32">
        <v>0</v>
      </c>
      <c r="J43" s="32">
        <v>0</v>
      </c>
      <c r="K43" s="29">
        <f>Лист4!E41/1000</f>
        <v>139.21880000000002</v>
      </c>
      <c r="L43" s="33"/>
      <c r="M43" s="33"/>
    </row>
    <row r="44" spans="1:13" s="34" customFormat="1" ht="18.75" customHeight="1" x14ac:dyDescent="0.25">
      <c r="A44" s="23" t="str">
        <f>Лист4!A42</f>
        <v xml:space="preserve">Анатолия Сергеева ул. д.23 </v>
      </c>
      <c r="B44" s="74" t="str">
        <f>Лист4!C42</f>
        <v>г. Астрахань</v>
      </c>
      <c r="C44" s="41">
        <f t="shared" si="0"/>
        <v>19.562508474576269</v>
      </c>
      <c r="D44" s="41">
        <f t="shared" si="1"/>
        <v>1.0479915254237286</v>
      </c>
      <c r="E44" s="30">
        <v>0</v>
      </c>
      <c r="F44" s="31">
        <v>1.0479915254237286</v>
      </c>
      <c r="G44" s="32">
        <v>0</v>
      </c>
      <c r="H44" s="32">
        <v>0</v>
      </c>
      <c r="I44" s="32">
        <v>0</v>
      </c>
      <c r="J44" s="32">
        <v>0</v>
      </c>
      <c r="K44" s="29">
        <f>Лист4!E42/1000</f>
        <v>20.610499999999998</v>
      </c>
      <c r="L44" s="33"/>
      <c r="M44" s="33"/>
    </row>
    <row r="45" spans="1:13" s="34" customFormat="1" ht="18.75" customHeight="1" x14ac:dyDescent="0.25">
      <c r="A45" s="23" t="str">
        <f>Лист4!A43</f>
        <v xml:space="preserve">Анатолия Сергеева ул. д.23А </v>
      </c>
      <c r="B45" s="74" t="str">
        <f>Лист4!C43</f>
        <v>г. Астрахань</v>
      </c>
      <c r="C45" s="41">
        <f t="shared" si="0"/>
        <v>0</v>
      </c>
      <c r="D45" s="41">
        <f t="shared" si="1"/>
        <v>0</v>
      </c>
      <c r="E45" s="30">
        <v>0</v>
      </c>
      <c r="F45" s="31">
        <v>0</v>
      </c>
      <c r="G45" s="32">
        <v>0</v>
      </c>
      <c r="H45" s="32">
        <v>0</v>
      </c>
      <c r="I45" s="32">
        <v>0</v>
      </c>
      <c r="J45" s="32">
        <v>0</v>
      </c>
      <c r="K45" s="29">
        <f>Лист4!E43/1000</f>
        <v>0</v>
      </c>
      <c r="L45" s="33"/>
      <c r="M45" s="33"/>
    </row>
    <row r="46" spans="1:13" s="34" customFormat="1" ht="18.75" customHeight="1" x14ac:dyDescent="0.25">
      <c r="A46" s="23" t="str">
        <f>Лист4!A44</f>
        <v xml:space="preserve">Анатолия Сергеева ул. д.31 </v>
      </c>
      <c r="B46" s="74" t="str">
        <f>Лист4!C44</f>
        <v>г. Астрахань</v>
      </c>
      <c r="C46" s="41">
        <f t="shared" si="0"/>
        <v>2.1287593220338987</v>
      </c>
      <c r="D46" s="41">
        <f t="shared" si="1"/>
        <v>0.11404067796610171</v>
      </c>
      <c r="E46" s="30">
        <v>0</v>
      </c>
      <c r="F46" s="31">
        <v>0.11404067796610171</v>
      </c>
      <c r="G46" s="32">
        <v>0</v>
      </c>
      <c r="H46" s="32">
        <v>0</v>
      </c>
      <c r="I46" s="32">
        <v>0</v>
      </c>
      <c r="J46" s="32">
        <v>0</v>
      </c>
      <c r="K46" s="29">
        <f>Лист4!E44/1000</f>
        <v>2.2428000000000003</v>
      </c>
      <c r="L46" s="33"/>
      <c r="M46" s="33"/>
    </row>
    <row r="47" spans="1:13" s="34" customFormat="1" ht="18.75" customHeight="1" x14ac:dyDescent="0.25">
      <c r="A47" s="23" t="str">
        <f>Лист4!A45</f>
        <v xml:space="preserve">Анатолия Сергеева ул. д.45 </v>
      </c>
      <c r="B47" s="74" t="str">
        <f>Лист4!C45</f>
        <v>г. Астрахань</v>
      </c>
      <c r="C47" s="41">
        <f t="shared" si="0"/>
        <v>3.8212881355932202</v>
      </c>
      <c r="D47" s="41">
        <f t="shared" si="1"/>
        <v>0.20471186440677963</v>
      </c>
      <c r="E47" s="30">
        <v>0</v>
      </c>
      <c r="F47" s="31">
        <v>0.20471186440677963</v>
      </c>
      <c r="G47" s="32">
        <v>0</v>
      </c>
      <c r="H47" s="32">
        <v>0</v>
      </c>
      <c r="I47" s="32">
        <v>0</v>
      </c>
      <c r="J47" s="32">
        <v>0</v>
      </c>
      <c r="K47" s="29">
        <f>Лист4!E45/1000</f>
        <v>4.0259999999999998</v>
      </c>
      <c r="L47" s="33"/>
      <c r="M47" s="33"/>
    </row>
    <row r="48" spans="1:13" s="34" customFormat="1" ht="18.75" customHeight="1" x14ac:dyDescent="0.25">
      <c r="A48" s="23" t="str">
        <f>Лист4!A46</f>
        <v xml:space="preserve">Анатолия Сергеева ул. д.5 </v>
      </c>
      <c r="B48" s="74" t="str">
        <f>Лист4!C46</f>
        <v>г. Астрахань</v>
      </c>
      <c r="C48" s="41">
        <f t="shared" si="0"/>
        <v>35.447335593220338</v>
      </c>
      <c r="D48" s="41">
        <f t="shared" si="1"/>
        <v>1.8989644067796609</v>
      </c>
      <c r="E48" s="30">
        <v>0</v>
      </c>
      <c r="F48" s="31">
        <v>1.8989644067796609</v>
      </c>
      <c r="G48" s="32">
        <v>0</v>
      </c>
      <c r="H48" s="32">
        <v>0</v>
      </c>
      <c r="I48" s="32">
        <v>0</v>
      </c>
      <c r="J48" s="32">
        <v>0</v>
      </c>
      <c r="K48" s="29">
        <f>Лист4!E46/1000</f>
        <v>37.346299999999999</v>
      </c>
      <c r="L48" s="33"/>
      <c r="M48" s="33"/>
    </row>
    <row r="49" spans="1:13" s="34" customFormat="1" ht="18.75" customHeight="1" x14ac:dyDescent="0.25">
      <c r="A49" s="23" t="str">
        <f>Лист4!A47</f>
        <v xml:space="preserve">Анатолия Сергеева ул. д.7 </v>
      </c>
      <c r="B49" s="74" t="str">
        <f>Лист4!C47</f>
        <v>г. Астрахань</v>
      </c>
      <c r="C49" s="41">
        <f t="shared" si="0"/>
        <v>20.248081355932207</v>
      </c>
      <c r="D49" s="41">
        <f t="shared" si="1"/>
        <v>1.0847186440677967</v>
      </c>
      <c r="E49" s="30">
        <v>0</v>
      </c>
      <c r="F49" s="31">
        <v>1.0847186440677967</v>
      </c>
      <c r="G49" s="32">
        <v>0</v>
      </c>
      <c r="H49" s="32">
        <v>0</v>
      </c>
      <c r="I49" s="32">
        <v>0</v>
      </c>
      <c r="J49" s="32">
        <v>0</v>
      </c>
      <c r="K49" s="29">
        <f>Лист4!E47/1000</f>
        <v>21.332800000000002</v>
      </c>
      <c r="L49" s="33"/>
      <c r="M49" s="33"/>
    </row>
    <row r="50" spans="1:13" s="34" customFormat="1" ht="18.75" customHeight="1" x14ac:dyDescent="0.25">
      <c r="A50" s="23" t="str">
        <f>Лист4!A48</f>
        <v xml:space="preserve">Анатолия Сергеева ул. д.9 </v>
      </c>
      <c r="B50" s="74" t="str">
        <f>Лист4!C48</f>
        <v>г. Астрахань</v>
      </c>
      <c r="C50" s="41">
        <f t="shared" si="0"/>
        <v>98.200935593220336</v>
      </c>
      <c r="D50" s="41">
        <f t="shared" si="1"/>
        <v>5.2607644067796606</v>
      </c>
      <c r="E50" s="30">
        <v>0</v>
      </c>
      <c r="F50" s="31">
        <v>5.2607644067796606</v>
      </c>
      <c r="G50" s="32">
        <v>0</v>
      </c>
      <c r="H50" s="32">
        <v>0</v>
      </c>
      <c r="I50" s="32">
        <v>0</v>
      </c>
      <c r="J50" s="32">
        <v>0</v>
      </c>
      <c r="K50" s="29">
        <f>Лист4!E48/1000</f>
        <v>103.46169999999999</v>
      </c>
      <c r="L50" s="33"/>
      <c r="M50" s="33"/>
    </row>
    <row r="51" spans="1:13" s="34" customFormat="1" ht="18.75" customHeight="1" x14ac:dyDescent="0.25">
      <c r="A51" s="23" t="str">
        <f>Лист4!A49</f>
        <v xml:space="preserve">Ахматовская ул. д.10 </v>
      </c>
      <c r="B51" s="74" t="str">
        <f>Лист4!C49</f>
        <v>г. Астрахань</v>
      </c>
      <c r="C51" s="41">
        <f t="shared" si="0"/>
        <v>113.00496271186441</v>
      </c>
      <c r="D51" s="41">
        <f t="shared" si="1"/>
        <v>6.0538372881355933</v>
      </c>
      <c r="E51" s="30">
        <v>0</v>
      </c>
      <c r="F51" s="31">
        <v>6.0538372881355933</v>
      </c>
      <c r="G51" s="32">
        <v>0</v>
      </c>
      <c r="H51" s="32">
        <v>0</v>
      </c>
      <c r="I51" s="32">
        <v>0</v>
      </c>
      <c r="J51" s="32">
        <v>0</v>
      </c>
      <c r="K51" s="29">
        <f>Лист4!E49/1000</f>
        <v>119.05880000000001</v>
      </c>
      <c r="L51" s="33"/>
      <c r="M51" s="33"/>
    </row>
    <row r="52" spans="1:13" s="34" customFormat="1" ht="18.75" customHeight="1" x14ac:dyDescent="0.25">
      <c r="A52" s="23" t="str">
        <f>Лист4!A50</f>
        <v xml:space="preserve">Ахматовская ул. д.13 </v>
      </c>
      <c r="B52" s="74" t="str">
        <f>Лист4!C50</f>
        <v>г. Астрахань</v>
      </c>
      <c r="C52" s="41">
        <f t="shared" si="0"/>
        <v>78.956962711864392</v>
      </c>
      <c r="D52" s="41">
        <f t="shared" si="1"/>
        <v>4.2298372881355935</v>
      </c>
      <c r="E52" s="30">
        <v>0</v>
      </c>
      <c r="F52" s="31">
        <v>4.2298372881355935</v>
      </c>
      <c r="G52" s="32">
        <v>0</v>
      </c>
      <c r="H52" s="32">
        <v>0</v>
      </c>
      <c r="I52" s="32">
        <v>0</v>
      </c>
      <c r="J52" s="32">
        <v>0</v>
      </c>
      <c r="K52" s="29">
        <f>Лист4!E50/1000</f>
        <v>83.186799999999991</v>
      </c>
      <c r="L52" s="33"/>
      <c r="M52" s="33"/>
    </row>
    <row r="53" spans="1:13" s="34" customFormat="1" ht="18.75" customHeight="1" x14ac:dyDescent="0.25">
      <c r="A53" s="23" t="str">
        <f>Лист4!A51</f>
        <v>Ахматовская ул. д.5 пом.27</v>
      </c>
      <c r="B53" s="74" t="str">
        <f>Лист4!C51</f>
        <v>г. Астрахань</v>
      </c>
      <c r="C53" s="41">
        <f t="shared" si="0"/>
        <v>184.94147118644065</v>
      </c>
      <c r="D53" s="41">
        <f t="shared" si="1"/>
        <v>9.9075788135593204</v>
      </c>
      <c r="E53" s="30">
        <v>0</v>
      </c>
      <c r="F53" s="31">
        <v>9.9075788135593204</v>
      </c>
      <c r="G53" s="32">
        <v>0</v>
      </c>
      <c r="H53" s="32">
        <v>0</v>
      </c>
      <c r="I53" s="32">
        <v>0</v>
      </c>
      <c r="J53" s="32">
        <v>0</v>
      </c>
      <c r="K53" s="29">
        <f>Лист4!E51/1000</f>
        <v>194.84904999999998</v>
      </c>
      <c r="L53" s="33"/>
      <c r="M53" s="33"/>
    </row>
    <row r="54" spans="1:13" s="34" customFormat="1" ht="18.75" customHeight="1" x14ac:dyDescent="0.25">
      <c r="A54" s="23" t="str">
        <f>Лист4!A52</f>
        <v xml:space="preserve">Ахматовская ул. д.6/15 </v>
      </c>
      <c r="B54" s="74" t="str">
        <f>Лист4!C52</f>
        <v>г. Астрахань</v>
      </c>
      <c r="C54" s="41">
        <f t="shared" si="0"/>
        <v>74.342372881355942</v>
      </c>
      <c r="D54" s="41">
        <f t="shared" si="1"/>
        <v>3.9826271186440678</v>
      </c>
      <c r="E54" s="30">
        <v>0</v>
      </c>
      <c r="F54" s="31">
        <v>3.9826271186440678</v>
      </c>
      <c r="G54" s="32">
        <v>0</v>
      </c>
      <c r="H54" s="32">
        <v>0</v>
      </c>
      <c r="I54" s="32">
        <v>0</v>
      </c>
      <c r="J54" s="32">
        <v>0</v>
      </c>
      <c r="K54" s="29">
        <f>Лист4!E52/1000</f>
        <v>78.325000000000003</v>
      </c>
      <c r="L54" s="33"/>
      <c r="M54" s="33"/>
    </row>
    <row r="55" spans="1:13" s="34" customFormat="1" ht="17.25" customHeight="1" x14ac:dyDescent="0.25">
      <c r="A55" s="23" t="str">
        <f>Лист4!A53</f>
        <v xml:space="preserve">Ахматовская ул. д.9/13 </v>
      </c>
      <c r="B55" s="74" t="str">
        <f>Лист4!C53</f>
        <v>г. Астрахань</v>
      </c>
      <c r="C55" s="41">
        <f t="shared" si="0"/>
        <v>267.20954305084746</v>
      </c>
      <c r="D55" s="41">
        <f t="shared" si="1"/>
        <v>14.314796949152541</v>
      </c>
      <c r="E55" s="30">
        <v>0</v>
      </c>
      <c r="F55" s="31">
        <v>14.314796949152541</v>
      </c>
      <c r="G55" s="32">
        <v>0</v>
      </c>
      <c r="H55" s="32">
        <v>0</v>
      </c>
      <c r="I55" s="32">
        <v>0</v>
      </c>
      <c r="J55" s="32">
        <v>0</v>
      </c>
      <c r="K55" s="29">
        <f>Лист4!E53/1000</f>
        <v>281.52434</v>
      </c>
      <c r="L55" s="33"/>
      <c r="M55" s="33"/>
    </row>
    <row r="56" spans="1:13" s="34" customFormat="1" ht="18.75" customHeight="1" x14ac:dyDescent="0.25">
      <c r="A56" s="23" t="str">
        <f>Лист4!A54</f>
        <v xml:space="preserve">Бабефа ул. д.13 </v>
      </c>
      <c r="B56" s="74" t="str">
        <f>Лист4!C54</f>
        <v>г. Астрахань</v>
      </c>
      <c r="C56" s="41">
        <f t="shared" si="0"/>
        <v>9.0617491525423723</v>
      </c>
      <c r="D56" s="41">
        <f t="shared" si="1"/>
        <v>0.48545084745762712</v>
      </c>
      <c r="E56" s="30">
        <v>0</v>
      </c>
      <c r="F56" s="31">
        <v>0.48545084745762712</v>
      </c>
      <c r="G56" s="32">
        <v>0</v>
      </c>
      <c r="H56" s="32">
        <v>0</v>
      </c>
      <c r="I56" s="32">
        <v>0</v>
      </c>
      <c r="J56" s="32">
        <v>0</v>
      </c>
      <c r="K56" s="29">
        <f>Лист4!E54/1000</f>
        <v>9.5472000000000001</v>
      </c>
      <c r="L56" s="33"/>
      <c r="M56" s="33"/>
    </row>
    <row r="57" spans="1:13" s="34" customFormat="1" ht="18.75" customHeight="1" x14ac:dyDescent="0.25">
      <c r="A57" s="23" t="str">
        <f>Лист4!A55</f>
        <v xml:space="preserve">Бабефа ул. д.2 </v>
      </c>
      <c r="B57" s="74" t="str">
        <f>Лист4!C55</f>
        <v>г. Астрахань</v>
      </c>
      <c r="C57" s="41">
        <f t="shared" si="0"/>
        <v>1157.1698576271187</v>
      </c>
      <c r="D57" s="41">
        <f t="shared" si="1"/>
        <v>61.991242372881359</v>
      </c>
      <c r="E57" s="30">
        <v>0</v>
      </c>
      <c r="F57" s="31">
        <v>61.991242372881359</v>
      </c>
      <c r="G57" s="32">
        <v>0</v>
      </c>
      <c r="H57" s="32">
        <v>0</v>
      </c>
      <c r="I57" s="32">
        <v>0</v>
      </c>
      <c r="J57" s="32">
        <v>0</v>
      </c>
      <c r="K57" s="29">
        <f>Лист4!E55/1000</f>
        <v>1219.1611</v>
      </c>
      <c r="L57" s="33"/>
      <c r="M57" s="33"/>
    </row>
    <row r="58" spans="1:13" s="34" customFormat="1" ht="18.75" customHeight="1" x14ac:dyDescent="0.25">
      <c r="A58" s="23" t="str">
        <f>Лист4!A56</f>
        <v xml:space="preserve">Бабефа ул. д.23 </v>
      </c>
      <c r="B58" s="74" t="str">
        <f>Лист4!C56</f>
        <v>г. Астрахань</v>
      </c>
      <c r="C58" s="41">
        <f t="shared" si="0"/>
        <v>60.492927457627111</v>
      </c>
      <c r="D58" s="41">
        <f t="shared" si="1"/>
        <v>3.240692542372881</v>
      </c>
      <c r="E58" s="30">
        <v>0</v>
      </c>
      <c r="F58" s="31">
        <v>3.240692542372881</v>
      </c>
      <c r="G58" s="32">
        <v>0</v>
      </c>
      <c r="H58" s="32">
        <v>0</v>
      </c>
      <c r="I58" s="32">
        <v>0</v>
      </c>
      <c r="J58" s="32">
        <v>0</v>
      </c>
      <c r="K58" s="29">
        <f>Лист4!E56/1000</f>
        <v>63.733619999999995</v>
      </c>
      <c r="L58" s="33"/>
      <c r="M58" s="33"/>
    </row>
    <row r="59" spans="1:13" s="34" customFormat="1" ht="18.75" customHeight="1" x14ac:dyDescent="0.25">
      <c r="A59" s="23" t="str">
        <f>Лист4!A57</f>
        <v xml:space="preserve">Бабефа ул. д.37 </v>
      </c>
      <c r="B59" s="74" t="str">
        <f>Лист4!C57</f>
        <v>г. Астрахань</v>
      </c>
      <c r="C59" s="41">
        <f t="shared" si="0"/>
        <v>13.709938983050851</v>
      </c>
      <c r="D59" s="41">
        <f t="shared" si="1"/>
        <v>0.73446101694915278</v>
      </c>
      <c r="E59" s="30">
        <v>0</v>
      </c>
      <c r="F59" s="31">
        <v>0.73446101694915278</v>
      </c>
      <c r="G59" s="32">
        <v>0</v>
      </c>
      <c r="H59" s="32">
        <v>0</v>
      </c>
      <c r="I59" s="32">
        <v>0</v>
      </c>
      <c r="J59" s="32">
        <v>0</v>
      </c>
      <c r="K59" s="29">
        <f>Лист4!E57/1000</f>
        <v>14.444400000000003</v>
      </c>
      <c r="L59" s="33"/>
      <c r="M59" s="33"/>
    </row>
    <row r="60" spans="1:13" s="34" customFormat="1" ht="18.75" customHeight="1" x14ac:dyDescent="0.25">
      <c r="A60" s="23" t="str">
        <f>Лист4!A58</f>
        <v xml:space="preserve">Бабефа ул. д.7 </v>
      </c>
      <c r="B60" s="74" t="str">
        <f>Лист4!C58</f>
        <v>г. Астрахань</v>
      </c>
      <c r="C60" s="41">
        <f t="shared" si="0"/>
        <v>68.763633898305073</v>
      </c>
      <c r="D60" s="41">
        <f t="shared" si="1"/>
        <v>3.6837661016949141</v>
      </c>
      <c r="E60" s="30">
        <v>0</v>
      </c>
      <c r="F60" s="31">
        <v>3.6837661016949141</v>
      </c>
      <c r="G60" s="32">
        <v>0</v>
      </c>
      <c r="H60" s="32">
        <v>0</v>
      </c>
      <c r="I60" s="32">
        <v>0</v>
      </c>
      <c r="J60" s="32">
        <v>0</v>
      </c>
      <c r="K60" s="29">
        <f>Лист4!E58/1000</f>
        <v>72.447399999999988</v>
      </c>
      <c r="L60" s="33"/>
      <c r="M60" s="33"/>
    </row>
    <row r="61" spans="1:13" s="34" customFormat="1" ht="18.75" customHeight="1" x14ac:dyDescent="0.25">
      <c r="A61" s="23" t="str">
        <f>Лист4!A59</f>
        <v xml:space="preserve">Бабефа ул. д.7Б </v>
      </c>
      <c r="B61" s="74" t="str">
        <f>Лист4!C59</f>
        <v>г. Астрахань</v>
      </c>
      <c r="C61" s="41">
        <f t="shared" si="0"/>
        <v>0.22039322033898304</v>
      </c>
      <c r="D61" s="41">
        <f t="shared" si="1"/>
        <v>1.1806779661016948E-2</v>
      </c>
      <c r="E61" s="30">
        <v>0</v>
      </c>
      <c r="F61" s="31">
        <v>1.1806779661016948E-2</v>
      </c>
      <c r="G61" s="32">
        <v>0</v>
      </c>
      <c r="H61" s="32">
        <v>0</v>
      </c>
      <c r="I61" s="32">
        <v>0</v>
      </c>
      <c r="J61" s="32">
        <v>0</v>
      </c>
      <c r="K61" s="29">
        <f>Лист4!E59/1000</f>
        <v>0.23219999999999999</v>
      </c>
      <c r="L61" s="33"/>
      <c r="M61" s="33"/>
    </row>
    <row r="62" spans="1:13" s="34" customFormat="1" ht="18.75" customHeight="1" x14ac:dyDescent="0.25">
      <c r="A62" s="23" t="str">
        <f>Лист4!A60</f>
        <v xml:space="preserve">Бабефа ул. д.9 </v>
      </c>
      <c r="B62" s="74" t="str">
        <f>Лист4!C60</f>
        <v>г. Астрахань</v>
      </c>
      <c r="C62" s="41">
        <f t="shared" si="0"/>
        <v>7.9237152542372886</v>
      </c>
      <c r="D62" s="41">
        <f t="shared" si="1"/>
        <v>0.42448474576271189</v>
      </c>
      <c r="E62" s="30">
        <v>0</v>
      </c>
      <c r="F62" s="31">
        <v>0.42448474576271189</v>
      </c>
      <c r="G62" s="32">
        <v>0</v>
      </c>
      <c r="H62" s="32">
        <v>0</v>
      </c>
      <c r="I62" s="32">
        <v>0</v>
      </c>
      <c r="J62" s="32">
        <v>0</v>
      </c>
      <c r="K62" s="29">
        <f>Лист4!E60/1000</f>
        <v>8.3482000000000003</v>
      </c>
      <c r="L62" s="33"/>
      <c r="M62" s="33"/>
    </row>
    <row r="63" spans="1:13" s="34" customFormat="1" ht="18.75" customHeight="1" x14ac:dyDescent="0.25">
      <c r="A63" s="23" t="str">
        <f>Лист4!A61</f>
        <v xml:space="preserve">Бабушкина ул. д.101 </v>
      </c>
      <c r="B63" s="74" t="str">
        <f>Лист4!C61</f>
        <v>г. Астрахань</v>
      </c>
      <c r="C63" s="41">
        <f t="shared" si="0"/>
        <v>2.5433491525423726</v>
      </c>
      <c r="D63" s="41">
        <f t="shared" si="1"/>
        <v>0.13625084745762711</v>
      </c>
      <c r="E63" s="30">
        <v>0</v>
      </c>
      <c r="F63" s="31">
        <v>0.13625084745762711</v>
      </c>
      <c r="G63" s="32">
        <v>0</v>
      </c>
      <c r="H63" s="32">
        <v>0</v>
      </c>
      <c r="I63" s="32">
        <v>0</v>
      </c>
      <c r="J63" s="32">
        <v>0</v>
      </c>
      <c r="K63" s="29">
        <f>Лист4!E61/1000</f>
        <v>2.6795999999999998</v>
      </c>
      <c r="L63" s="33"/>
      <c r="M63" s="33"/>
    </row>
    <row r="64" spans="1:13" s="34" customFormat="1" ht="18.75" customHeight="1" x14ac:dyDescent="0.25">
      <c r="A64" s="23" t="str">
        <f>Лист4!A62</f>
        <v xml:space="preserve">Бабушкина ул. д.110 </v>
      </c>
      <c r="B64" s="74" t="str">
        <f>Лист4!C62</f>
        <v>г. Астрахань</v>
      </c>
      <c r="C64" s="41">
        <f t="shared" si="0"/>
        <v>7.1976135593220336</v>
      </c>
      <c r="D64" s="41">
        <f t="shared" si="1"/>
        <v>0.3855864406779661</v>
      </c>
      <c r="E64" s="30">
        <v>0</v>
      </c>
      <c r="F64" s="31">
        <v>0.3855864406779661</v>
      </c>
      <c r="G64" s="32">
        <v>0</v>
      </c>
      <c r="H64" s="32">
        <v>0</v>
      </c>
      <c r="I64" s="32">
        <v>0</v>
      </c>
      <c r="J64" s="32">
        <v>0</v>
      </c>
      <c r="K64" s="29">
        <f>Лист4!E62/1000</f>
        <v>7.5831999999999997</v>
      </c>
      <c r="L64" s="33"/>
      <c r="M64" s="33"/>
    </row>
    <row r="65" spans="1:13" s="34" customFormat="1" ht="18.75" customHeight="1" x14ac:dyDescent="0.25">
      <c r="A65" s="23" t="str">
        <f>Лист4!A63</f>
        <v xml:space="preserve">Бабушкина ул. д.2 </v>
      </c>
      <c r="B65" s="74" t="str">
        <f>Лист4!C63</f>
        <v>г. Астрахань</v>
      </c>
      <c r="C65" s="41">
        <f t="shared" si="0"/>
        <v>0</v>
      </c>
      <c r="D65" s="41">
        <f t="shared" si="1"/>
        <v>0</v>
      </c>
      <c r="E65" s="30">
        <v>0</v>
      </c>
      <c r="F65" s="31">
        <v>0</v>
      </c>
      <c r="G65" s="32">
        <v>0</v>
      </c>
      <c r="H65" s="32">
        <v>0</v>
      </c>
      <c r="I65" s="32">
        <v>0</v>
      </c>
      <c r="J65" s="32">
        <v>0</v>
      </c>
      <c r="K65" s="29">
        <f>Лист4!E63/1000</f>
        <v>0</v>
      </c>
      <c r="L65" s="33"/>
      <c r="M65" s="33"/>
    </row>
    <row r="66" spans="1:13" s="34" customFormat="1" ht="18.75" customHeight="1" x14ac:dyDescent="0.25">
      <c r="A66" s="23" t="str">
        <f>Лист4!A64</f>
        <v xml:space="preserve">Бабушкина ул. д.23 </v>
      </c>
      <c r="B66" s="74" t="str">
        <f>Лист4!C64</f>
        <v>г. Астрахань</v>
      </c>
      <c r="C66" s="41">
        <f t="shared" si="0"/>
        <v>169.36848813559325</v>
      </c>
      <c r="D66" s="41">
        <f t="shared" si="1"/>
        <v>9.0733118644067812</v>
      </c>
      <c r="E66" s="30">
        <v>0</v>
      </c>
      <c r="F66" s="31">
        <v>9.0733118644067812</v>
      </c>
      <c r="G66" s="32">
        <v>0</v>
      </c>
      <c r="H66" s="32">
        <v>0</v>
      </c>
      <c r="I66" s="32">
        <v>0</v>
      </c>
      <c r="J66" s="32">
        <v>0</v>
      </c>
      <c r="K66" s="29">
        <f>Лист4!E64/1000</f>
        <v>178.44180000000003</v>
      </c>
      <c r="L66" s="33"/>
      <c r="M66" s="33"/>
    </row>
    <row r="67" spans="1:13" s="34" customFormat="1" ht="18.75" customHeight="1" x14ac:dyDescent="0.25">
      <c r="A67" s="23" t="str">
        <f>Лист4!A65</f>
        <v xml:space="preserve">Бабушкина ул. д.24 </v>
      </c>
      <c r="B67" s="74" t="str">
        <f>Лист4!C65</f>
        <v>г. Астрахань</v>
      </c>
      <c r="C67" s="41">
        <f t="shared" si="0"/>
        <v>200.11296271186441</v>
      </c>
      <c r="D67" s="41">
        <f t="shared" si="1"/>
        <v>10.720337288135594</v>
      </c>
      <c r="E67" s="30">
        <v>0</v>
      </c>
      <c r="F67" s="31">
        <v>10.720337288135594</v>
      </c>
      <c r="G67" s="32">
        <v>0</v>
      </c>
      <c r="H67" s="32">
        <v>0</v>
      </c>
      <c r="I67" s="32">
        <v>0</v>
      </c>
      <c r="J67" s="32">
        <v>0</v>
      </c>
      <c r="K67" s="29">
        <f>Лист4!E65/1000</f>
        <v>210.83330000000001</v>
      </c>
      <c r="L67" s="33"/>
      <c r="M67" s="33"/>
    </row>
    <row r="68" spans="1:13" s="34" customFormat="1" ht="18.75" customHeight="1" x14ac:dyDescent="0.25">
      <c r="A68" s="23" t="str">
        <f>Лист4!A66</f>
        <v xml:space="preserve">Бабушкина ул. д.3 </v>
      </c>
      <c r="B68" s="74" t="str">
        <f>Лист4!C66</f>
        <v>г. Астрахань</v>
      </c>
      <c r="C68" s="41">
        <f t="shared" si="0"/>
        <v>61.945842711864408</v>
      </c>
      <c r="D68" s="41">
        <f t="shared" si="1"/>
        <v>3.3185272881355932</v>
      </c>
      <c r="E68" s="30">
        <v>0</v>
      </c>
      <c r="F68" s="31">
        <v>3.3185272881355932</v>
      </c>
      <c r="G68" s="32">
        <v>0</v>
      </c>
      <c r="H68" s="32">
        <v>0</v>
      </c>
      <c r="I68" s="32">
        <v>0</v>
      </c>
      <c r="J68" s="32">
        <v>0</v>
      </c>
      <c r="K68" s="29">
        <f>Лист4!E66/1000</f>
        <v>65.26437</v>
      </c>
      <c r="L68" s="33"/>
      <c r="M68" s="33"/>
    </row>
    <row r="69" spans="1:13" s="34" customFormat="1" ht="18.75" customHeight="1" x14ac:dyDescent="0.25">
      <c r="A69" s="23" t="str">
        <f>Лист4!A67</f>
        <v xml:space="preserve">Бабушкина ул. д.4 </v>
      </c>
      <c r="B69" s="74" t="str">
        <f>Лист4!C67</f>
        <v>г. Астрахань</v>
      </c>
      <c r="C69" s="41">
        <f t="shared" si="0"/>
        <v>5.6026006779661017</v>
      </c>
      <c r="D69" s="41">
        <f t="shared" si="1"/>
        <v>0.30013932203389831</v>
      </c>
      <c r="E69" s="30">
        <v>0</v>
      </c>
      <c r="F69" s="31">
        <v>0.30013932203389831</v>
      </c>
      <c r="G69" s="32">
        <v>0</v>
      </c>
      <c r="H69" s="32">
        <v>0</v>
      </c>
      <c r="I69" s="32">
        <v>0</v>
      </c>
      <c r="J69" s="32">
        <v>0</v>
      </c>
      <c r="K69" s="29">
        <f>Лист4!E67/1000</f>
        <v>5.9027399999999997</v>
      </c>
      <c r="L69" s="33"/>
      <c r="M69" s="33"/>
    </row>
    <row r="70" spans="1:13" s="34" customFormat="1" ht="18.75" customHeight="1" x14ac:dyDescent="0.25">
      <c r="A70" s="23" t="str">
        <f>Лист4!A68</f>
        <v xml:space="preserve">Бабушкина ул. д.44/5 </v>
      </c>
      <c r="B70" s="74" t="str">
        <f>Лист4!C68</f>
        <v>г. Астрахань</v>
      </c>
      <c r="C70" s="41">
        <f t="shared" si="0"/>
        <v>582.89316067796608</v>
      </c>
      <c r="D70" s="41">
        <f t="shared" si="1"/>
        <v>31.226419322033898</v>
      </c>
      <c r="E70" s="30">
        <v>0</v>
      </c>
      <c r="F70" s="31">
        <v>31.226419322033898</v>
      </c>
      <c r="G70" s="32">
        <v>0</v>
      </c>
      <c r="H70" s="32">
        <v>0</v>
      </c>
      <c r="I70" s="32">
        <v>0</v>
      </c>
      <c r="J70" s="32">
        <v>0</v>
      </c>
      <c r="K70" s="29">
        <f>Лист4!E68/1000</f>
        <v>614.11957999999993</v>
      </c>
      <c r="L70" s="33"/>
      <c r="M70" s="33"/>
    </row>
    <row r="71" spans="1:13" s="34" customFormat="1" ht="18.75" customHeight="1" x14ac:dyDescent="0.25">
      <c r="A71" s="23" t="str">
        <f>Лист4!A69</f>
        <v xml:space="preserve">Бабушкина ул. д.49 </v>
      </c>
      <c r="B71" s="74" t="str">
        <f>Лист4!C69</f>
        <v>г. Астрахань</v>
      </c>
      <c r="C71" s="41">
        <f t="shared" ref="C71:C134" si="2">K71+J71-F71</f>
        <v>382.6701152542372</v>
      </c>
      <c r="D71" s="41">
        <f t="shared" ref="D71:D134" si="3">F71</f>
        <v>20.500184745762709</v>
      </c>
      <c r="E71" s="30">
        <v>0</v>
      </c>
      <c r="F71" s="31">
        <v>20.500184745762709</v>
      </c>
      <c r="G71" s="32">
        <v>0</v>
      </c>
      <c r="H71" s="32">
        <v>0</v>
      </c>
      <c r="I71" s="32">
        <v>0</v>
      </c>
      <c r="J71" s="32">
        <v>0</v>
      </c>
      <c r="K71" s="29">
        <f>Лист4!E69/1000</f>
        <v>403.17029999999994</v>
      </c>
      <c r="L71" s="33"/>
      <c r="M71" s="33"/>
    </row>
    <row r="72" spans="1:13" s="34" customFormat="1" ht="18.75" customHeight="1" x14ac:dyDescent="0.25">
      <c r="A72" s="23" t="str">
        <f>Лист4!A70</f>
        <v xml:space="preserve">Бабушкина ул. д.5 </v>
      </c>
      <c r="B72" s="74" t="str">
        <f>Лист4!C70</f>
        <v>г. Астрахань</v>
      </c>
      <c r="C72" s="41">
        <f t="shared" si="2"/>
        <v>0</v>
      </c>
      <c r="D72" s="41">
        <f t="shared" si="3"/>
        <v>0</v>
      </c>
      <c r="E72" s="30">
        <v>0</v>
      </c>
      <c r="F72" s="31">
        <v>0</v>
      </c>
      <c r="G72" s="32">
        <v>0</v>
      </c>
      <c r="H72" s="32">
        <v>0</v>
      </c>
      <c r="I72" s="32">
        <v>0</v>
      </c>
      <c r="J72" s="32">
        <v>0</v>
      </c>
      <c r="K72" s="29">
        <f>Лист4!E70/1000</f>
        <v>0</v>
      </c>
      <c r="L72" s="33"/>
      <c r="M72" s="33"/>
    </row>
    <row r="73" spans="1:13" s="34" customFormat="1" ht="18.75" customHeight="1" x14ac:dyDescent="0.25">
      <c r="A73" s="23" t="str">
        <f>Лист4!A71</f>
        <v xml:space="preserve">Бабушкина ул. д.53 </v>
      </c>
      <c r="B73" s="74" t="str">
        <f>Лист4!C71</f>
        <v>г. Астрахань</v>
      </c>
      <c r="C73" s="41">
        <f t="shared" si="2"/>
        <v>21.496606101694915</v>
      </c>
      <c r="D73" s="41">
        <f t="shared" si="3"/>
        <v>1.1516038983050847</v>
      </c>
      <c r="E73" s="30">
        <v>0</v>
      </c>
      <c r="F73" s="31">
        <v>1.1516038983050847</v>
      </c>
      <c r="G73" s="32">
        <v>0</v>
      </c>
      <c r="H73" s="32">
        <v>0</v>
      </c>
      <c r="I73" s="32">
        <v>0</v>
      </c>
      <c r="J73" s="32">
        <v>0</v>
      </c>
      <c r="K73" s="29">
        <f>Лист4!E71/1000</f>
        <v>22.648209999999999</v>
      </c>
      <c r="L73" s="33"/>
      <c r="M73" s="33"/>
    </row>
    <row r="74" spans="1:13" s="34" customFormat="1" ht="18.75" customHeight="1" x14ac:dyDescent="0.25">
      <c r="A74" s="23" t="str">
        <f>Лист4!A72</f>
        <v xml:space="preserve">Бабушкина ул. д.6 </v>
      </c>
      <c r="B74" s="74" t="str">
        <f>Лист4!C72</f>
        <v>г. Астрахань</v>
      </c>
      <c r="C74" s="41">
        <f t="shared" si="2"/>
        <v>42.016800000000003</v>
      </c>
      <c r="D74" s="41">
        <f t="shared" si="3"/>
        <v>2.2509000000000001</v>
      </c>
      <c r="E74" s="30">
        <v>0</v>
      </c>
      <c r="F74" s="31">
        <v>2.2509000000000001</v>
      </c>
      <c r="G74" s="32">
        <v>0</v>
      </c>
      <c r="H74" s="32">
        <v>0</v>
      </c>
      <c r="I74" s="32">
        <v>0</v>
      </c>
      <c r="J74" s="32">
        <v>0</v>
      </c>
      <c r="K74" s="29">
        <f>Лист4!E72/1000</f>
        <v>44.267700000000005</v>
      </c>
      <c r="L74" s="33"/>
      <c r="M74" s="33"/>
    </row>
    <row r="75" spans="1:13" s="34" customFormat="1" ht="18.75" customHeight="1" x14ac:dyDescent="0.25">
      <c r="A75" s="23" t="str">
        <f>Лист4!A73</f>
        <v xml:space="preserve">Бабушкина ул. д.8 </v>
      </c>
      <c r="B75" s="74" t="str">
        <f>Лист4!C73</f>
        <v>г. Астрахань</v>
      </c>
      <c r="C75" s="41">
        <f t="shared" si="2"/>
        <v>10.339688135593221</v>
      </c>
      <c r="D75" s="41">
        <f t="shared" si="3"/>
        <v>0.55391186440677975</v>
      </c>
      <c r="E75" s="30">
        <v>0</v>
      </c>
      <c r="F75" s="31">
        <v>0.55391186440677975</v>
      </c>
      <c r="G75" s="32">
        <v>0</v>
      </c>
      <c r="H75" s="32">
        <v>0</v>
      </c>
      <c r="I75" s="32">
        <v>0</v>
      </c>
      <c r="J75" s="32">
        <v>0</v>
      </c>
      <c r="K75" s="29">
        <f>Лист4!E73/1000</f>
        <v>10.893600000000001</v>
      </c>
      <c r="L75" s="33"/>
      <c r="M75" s="33"/>
    </row>
    <row r="76" spans="1:13" s="34" customFormat="1" ht="18.75" customHeight="1" x14ac:dyDescent="0.25">
      <c r="A76" s="23" t="str">
        <f>Лист4!A74</f>
        <v xml:space="preserve">Бабушкина ул. д.84 </v>
      </c>
      <c r="B76" s="74" t="str">
        <f>Лист4!C74</f>
        <v>г. Астрахань</v>
      </c>
      <c r="C76" s="41">
        <f t="shared" si="2"/>
        <v>51.098386440677963</v>
      </c>
      <c r="D76" s="41">
        <f t="shared" si="3"/>
        <v>2.7374135593220337</v>
      </c>
      <c r="E76" s="30">
        <v>0</v>
      </c>
      <c r="F76" s="31">
        <v>2.7374135593220337</v>
      </c>
      <c r="G76" s="32">
        <v>0</v>
      </c>
      <c r="H76" s="32">
        <v>0</v>
      </c>
      <c r="I76" s="32">
        <v>0</v>
      </c>
      <c r="J76" s="32">
        <v>0</v>
      </c>
      <c r="K76" s="29">
        <f>Лист4!E74/1000</f>
        <v>53.835799999999999</v>
      </c>
      <c r="L76" s="33"/>
      <c r="M76" s="33"/>
    </row>
    <row r="77" spans="1:13" s="34" customFormat="1" ht="18.75" customHeight="1" x14ac:dyDescent="0.25">
      <c r="A77" s="23" t="str">
        <f>Лист4!A75</f>
        <v xml:space="preserve">Бабушкина ул. д.84В </v>
      </c>
      <c r="B77" s="74" t="str">
        <f>Лист4!C75</f>
        <v>г. Астрахань</v>
      </c>
      <c r="C77" s="41">
        <f t="shared" si="2"/>
        <v>0</v>
      </c>
      <c r="D77" s="41">
        <f t="shared" si="3"/>
        <v>0</v>
      </c>
      <c r="E77" s="30">
        <v>0</v>
      </c>
      <c r="F77" s="31">
        <v>0</v>
      </c>
      <c r="G77" s="32">
        <v>0</v>
      </c>
      <c r="H77" s="32">
        <v>0</v>
      </c>
      <c r="I77" s="32">
        <v>0</v>
      </c>
      <c r="J77" s="32">
        <v>0</v>
      </c>
      <c r="K77" s="29">
        <f>Лист4!E75/1000</f>
        <v>0</v>
      </c>
      <c r="L77" s="33"/>
      <c r="M77" s="33"/>
    </row>
    <row r="78" spans="1:13" s="34" customFormat="1" ht="18.75" customHeight="1" x14ac:dyDescent="0.25">
      <c r="A78" s="23" t="str">
        <f>Лист4!A76</f>
        <v xml:space="preserve">Бабушкина ул. д.86 </v>
      </c>
      <c r="B78" s="74" t="str">
        <f>Лист4!C76</f>
        <v>г. Астрахань</v>
      </c>
      <c r="C78" s="41">
        <f t="shared" si="2"/>
        <v>90.491918644067795</v>
      </c>
      <c r="D78" s="41">
        <f t="shared" si="3"/>
        <v>4.8477813559322032</v>
      </c>
      <c r="E78" s="30">
        <v>0</v>
      </c>
      <c r="F78" s="31">
        <v>4.8477813559322032</v>
      </c>
      <c r="G78" s="32">
        <v>0</v>
      </c>
      <c r="H78" s="32">
        <v>0</v>
      </c>
      <c r="I78" s="32">
        <v>0</v>
      </c>
      <c r="J78" s="32">
        <v>0</v>
      </c>
      <c r="K78" s="29">
        <f>Лист4!E76/1000</f>
        <v>95.339699999999993</v>
      </c>
      <c r="L78" s="33"/>
      <c r="M78" s="33"/>
    </row>
    <row r="79" spans="1:13" s="34" customFormat="1" ht="18.75" customHeight="1" x14ac:dyDescent="0.25">
      <c r="A79" s="23" t="str">
        <f>Лист4!A77</f>
        <v xml:space="preserve">Бабушкина ул. д.94 </v>
      </c>
      <c r="B79" s="74" t="str">
        <f>Лист4!C77</f>
        <v>г. Астрахань</v>
      </c>
      <c r="C79" s="41">
        <f t="shared" si="2"/>
        <v>0.13857627118644067</v>
      </c>
      <c r="D79" s="41">
        <f t="shared" si="3"/>
        <v>7.4237288135593216E-3</v>
      </c>
      <c r="E79" s="30">
        <v>0</v>
      </c>
      <c r="F79" s="31">
        <v>7.4237288135593216E-3</v>
      </c>
      <c r="G79" s="32">
        <v>0</v>
      </c>
      <c r="H79" s="32">
        <v>0</v>
      </c>
      <c r="I79" s="32">
        <v>0</v>
      </c>
      <c r="J79" s="32">
        <v>0</v>
      </c>
      <c r="K79" s="29">
        <f>Лист4!E77/1000</f>
        <v>0.14599999999999999</v>
      </c>
      <c r="L79" s="33"/>
      <c r="M79" s="33"/>
    </row>
    <row r="80" spans="1:13" s="34" customFormat="1" ht="18.75" customHeight="1" x14ac:dyDescent="0.25">
      <c r="A80" s="23" t="str">
        <f>Лист4!A78</f>
        <v xml:space="preserve">Бабушкина ул. д.95 </v>
      </c>
      <c r="B80" s="74" t="str">
        <f>Лист4!C78</f>
        <v>г. Астрахань</v>
      </c>
      <c r="C80" s="41">
        <f t="shared" si="2"/>
        <v>0</v>
      </c>
      <c r="D80" s="41">
        <f t="shared" si="3"/>
        <v>0</v>
      </c>
      <c r="E80" s="30">
        <v>0</v>
      </c>
      <c r="F80" s="31">
        <v>0</v>
      </c>
      <c r="G80" s="32">
        <v>0</v>
      </c>
      <c r="H80" s="32">
        <v>0</v>
      </c>
      <c r="I80" s="32">
        <v>0</v>
      </c>
      <c r="J80" s="32">
        <v>0</v>
      </c>
      <c r="K80" s="29">
        <f>Лист4!E78/1000</f>
        <v>0</v>
      </c>
      <c r="L80" s="33"/>
      <c r="M80" s="33"/>
    </row>
    <row r="81" spans="1:13" s="34" customFormat="1" ht="18.75" customHeight="1" x14ac:dyDescent="0.25">
      <c r="A81" s="23" t="str">
        <f>Лист4!A79</f>
        <v xml:space="preserve">Бабушкина ул. д.98 </v>
      </c>
      <c r="B81" s="74" t="str">
        <f>Лист4!C79</f>
        <v>г. Астрахань</v>
      </c>
      <c r="C81" s="41">
        <f t="shared" si="2"/>
        <v>42.170088135593218</v>
      </c>
      <c r="D81" s="41">
        <f t="shared" si="3"/>
        <v>2.2591118644067794</v>
      </c>
      <c r="E81" s="30">
        <v>0</v>
      </c>
      <c r="F81" s="31">
        <v>2.2591118644067794</v>
      </c>
      <c r="G81" s="32">
        <v>0</v>
      </c>
      <c r="H81" s="32">
        <v>0</v>
      </c>
      <c r="I81" s="32">
        <v>0</v>
      </c>
      <c r="J81" s="32">
        <v>0</v>
      </c>
      <c r="K81" s="29">
        <f>Лист4!E79/1000</f>
        <v>44.429199999999994</v>
      </c>
      <c r="L81" s="33"/>
      <c r="M81" s="33"/>
    </row>
    <row r="82" spans="1:13" s="34" customFormat="1" ht="18.75" customHeight="1" x14ac:dyDescent="0.25">
      <c r="A82" s="23" t="str">
        <f>Лист4!A80</f>
        <v xml:space="preserve">Бакинская ул. д.11 </v>
      </c>
      <c r="B82" s="74" t="str">
        <f>Лист4!C80</f>
        <v>г. Астрахань</v>
      </c>
      <c r="C82" s="41">
        <f t="shared" si="2"/>
        <v>0</v>
      </c>
      <c r="D82" s="41">
        <f t="shared" si="3"/>
        <v>0</v>
      </c>
      <c r="E82" s="30">
        <v>0</v>
      </c>
      <c r="F82" s="31">
        <v>0</v>
      </c>
      <c r="G82" s="32">
        <v>0</v>
      </c>
      <c r="H82" s="32">
        <v>0</v>
      </c>
      <c r="I82" s="32">
        <v>0</v>
      </c>
      <c r="J82" s="32">
        <v>0</v>
      </c>
      <c r="K82" s="29">
        <f>Лист4!E80/1000</f>
        <v>0</v>
      </c>
      <c r="L82" s="33"/>
      <c r="M82" s="33"/>
    </row>
    <row r="83" spans="1:13" s="34" customFormat="1" ht="18.75" customHeight="1" x14ac:dyDescent="0.25">
      <c r="A83" s="23" t="str">
        <f>Лист4!A81</f>
        <v xml:space="preserve">Бакинская ул. д.13 </v>
      </c>
      <c r="B83" s="74" t="str">
        <f>Лист4!C81</f>
        <v>г. Астрахань</v>
      </c>
      <c r="C83" s="41">
        <f t="shared" si="2"/>
        <v>11.216705084745762</v>
      </c>
      <c r="D83" s="41">
        <f t="shared" si="3"/>
        <v>0.60089491525423722</v>
      </c>
      <c r="E83" s="30">
        <v>0</v>
      </c>
      <c r="F83" s="31">
        <v>0.60089491525423722</v>
      </c>
      <c r="G83" s="32">
        <v>0</v>
      </c>
      <c r="H83" s="32">
        <v>0</v>
      </c>
      <c r="I83" s="32">
        <v>0</v>
      </c>
      <c r="J83" s="32">
        <v>0</v>
      </c>
      <c r="K83" s="29">
        <f>Лист4!E81/1000</f>
        <v>11.817599999999999</v>
      </c>
      <c r="L83" s="33"/>
      <c r="M83" s="33"/>
    </row>
    <row r="84" spans="1:13" s="34" customFormat="1" ht="18.75" customHeight="1" x14ac:dyDescent="0.25">
      <c r="A84" s="23" t="str">
        <f>Лист4!A82</f>
        <v xml:space="preserve">Бакинская ул. д.161 </v>
      </c>
      <c r="B84" s="74" t="str">
        <f>Лист4!C82</f>
        <v>г. Астрахань</v>
      </c>
      <c r="C84" s="41">
        <f t="shared" si="2"/>
        <v>12.91739661016949</v>
      </c>
      <c r="D84" s="41">
        <f t="shared" si="3"/>
        <v>0.69200338983050846</v>
      </c>
      <c r="E84" s="30">
        <v>0</v>
      </c>
      <c r="F84" s="31">
        <v>0.69200338983050846</v>
      </c>
      <c r="G84" s="32">
        <v>0</v>
      </c>
      <c r="H84" s="32">
        <v>0</v>
      </c>
      <c r="I84" s="32">
        <v>0</v>
      </c>
      <c r="J84" s="32">
        <v>0</v>
      </c>
      <c r="K84" s="29">
        <f>Лист4!E82/1000</f>
        <v>13.609399999999999</v>
      </c>
      <c r="L84" s="33"/>
      <c r="M84" s="33"/>
    </row>
    <row r="85" spans="1:13" s="34" customFormat="1" ht="18.75" customHeight="1" x14ac:dyDescent="0.25">
      <c r="A85" s="23" t="str">
        <f>Лист4!A83</f>
        <v xml:space="preserve">Бакинская ул. д.175 </v>
      </c>
      <c r="B85" s="74" t="str">
        <f>Лист4!C83</f>
        <v>г. Астрахань</v>
      </c>
      <c r="C85" s="41">
        <f t="shared" si="2"/>
        <v>1.974237288135593E-2</v>
      </c>
      <c r="D85" s="41">
        <f t="shared" si="3"/>
        <v>1.0576271186440677E-3</v>
      </c>
      <c r="E85" s="30">
        <v>0</v>
      </c>
      <c r="F85" s="31">
        <v>1.0576271186440677E-3</v>
      </c>
      <c r="G85" s="32">
        <v>0</v>
      </c>
      <c r="H85" s="32">
        <v>0</v>
      </c>
      <c r="I85" s="32">
        <v>0</v>
      </c>
      <c r="J85" s="32">
        <v>0</v>
      </c>
      <c r="K85" s="29">
        <f>Лист4!E83/1000</f>
        <v>2.0799999999999999E-2</v>
      </c>
      <c r="L85" s="33"/>
      <c r="M85" s="33"/>
    </row>
    <row r="86" spans="1:13" s="34" customFormat="1" ht="18.75" customHeight="1" x14ac:dyDescent="0.25">
      <c r="A86" s="23" t="str">
        <f>Лист4!A84</f>
        <v xml:space="preserve">Бакинская ул. д.177 </v>
      </c>
      <c r="B86" s="74" t="str">
        <f>Лист4!C84</f>
        <v>г. Астрахань</v>
      </c>
      <c r="C86" s="41">
        <f t="shared" si="2"/>
        <v>0</v>
      </c>
      <c r="D86" s="41">
        <f t="shared" si="3"/>
        <v>0</v>
      </c>
      <c r="E86" s="30">
        <v>0</v>
      </c>
      <c r="F86" s="31">
        <v>0</v>
      </c>
      <c r="G86" s="32">
        <v>0</v>
      </c>
      <c r="H86" s="32">
        <v>0</v>
      </c>
      <c r="I86" s="32">
        <v>0</v>
      </c>
      <c r="J86" s="32">
        <v>0</v>
      </c>
      <c r="K86" s="29">
        <f>Лист4!E84/1000</f>
        <v>0</v>
      </c>
      <c r="L86" s="33"/>
      <c r="M86" s="33"/>
    </row>
    <row r="87" spans="1:13" s="34" customFormat="1" ht="18.75" customHeight="1" x14ac:dyDescent="0.25">
      <c r="A87" s="23" t="str">
        <f>Лист4!A85</f>
        <v xml:space="preserve">Бакинская ул. д.183 </v>
      </c>
      <c r="B87" s="74" t="str">
        <f>Лист4!C85</f>
        <v>г. Астрахань</v>
      </c>
      <c r="C87" s="41">
        <f t="shared" si="2"/>
        <v>0</v>
      </c>
      <c r="D87" s="41">
        <f t="shared" si="3"/>
        <v>0</v>
      </c>
      <c r="E87" s="30">
        <v>0</v>
      </c>
      <c r="F87" s="31">
        <v>0</v>
      </c>
      <c r="G87" s="32">
        <v>0</v>
      </c>
      <c r="H87" s="32">
        <v>0</v>
      </c>
      <c r="I87" s="32">
        <v>0</v>
      </c>
      <c r="J87" s="32">
        <v>0</v>
      </c>
      <c r="K87" s="29">
        <f>Лист4!E85/1000</f>
        <v>0</v>
      </c>
      <c r="L87" s="33"/>
      <c r="M87" s="33"/>
    </row>
    <row r="88" spans="1:13" s="34" customFormat="1" ht="18.75" customHeight="1" x14ac:dyDescent="0.25">
      <c r="A88" s="23" t="str">
        <f>Лист4!A86</f>
        <v xml:space="preserve">Бакинская ул. д.25/20А </v>
      </c>
      <c r="B88" s="74" t="str">
        <f>Лист4!C86</f>
        <v>г. Астрахань</v>
      </c>
      <c r="C88" s="41">
        <f t="shared" si="2"/>
        <v>0</v>
      </c>
      <c r="D88" s="41">
        <f t="shared" si="3"/>
        <v>0</v>
      </c>
      <c r="E88" s="30">
        <v>0</v>
      </c>
      <c r="F88" s="31">
        <v>0</v>
      </c>
      <c r="G88" s="32">
        <v>0</v>
      </c>
      <c r="H88" s="32">
        <v>0</v>
      </c>
      <c r="I88" s="32">
        <v>0</v>
      </c>
      <c r="J88" s="32">
        <v>0</v>
      </c>
      <c r="K88" s="29">
        <f>Лист4!E86/1000</f>
        <v>0</v>
      </c>
      <c r="L88" s="33"/>
      <c r="M88" s="33"/>
    </row>
    <row r="89" spans="1:13" s="34" customFormat="1" ht="18.75" customHeight="1" x14ac:dyDescent="0.25">
      <c r="A89" s="23" t="str">
        <f>Лист4!A87</f>
        <v xml:space="preserve">Бакинская ул. д.49 </v>
      </c>
      <c r="B89" s="74" t="str">
        <f>Лист4!C87</f>
        <v>г. Астрахань</v>
      </c>
      <c r="C89" s="41">
        <f t="shared" si="2"/>
        <v>0</v>
      </c>
      <c r="D89" s="41">
        <f t="shared" si="3"/>
        <v>0</v>
      </c>
      <c r="E89" s="30">
        <v>0</v>
      </c>
      <c r="F89" s="31">
        <v>0</v>
      </c>
      <c r="G89" s="32">
        <v>0</v>
      </c>
      <c r="H89" s="32">
        <v>0</v>
      </c>
      <c r="I89" s="32">
        <v>0</v>
      </c>
      <c r="J89" s="32">
        <v>0</v>
      </c>
      <c r="K89" s="29">
        <f>Лист4!E87/1000</f>
        <v>0</v>
      </c>
      <c r="L89" s="33"/>
      <c r="M89" s="33"/>
    </row>
    <row r="90" spans="1:13" s="34" customFormat="1" ht="18.75" customHeight="1" x14ac:dyDescent="0.25">
      <c r="A90" s="23" t="str">
        <f>Лист4!A88</f>
        <v xml:space="preserve">Бакинская ул. д.97 </v>
      </c>
      <c r="B90" s="74" t="str">
        <f>Лист4!C88</f>
        <v>г. Астрахань</v>
      </c>
      <c r="C90" s="41">
        <f t="shared" si="2"/>
        <v>3.9527457627118645</v>
      </c>
      <c r="D90" s="41">
        <f t="shared" si="3"/>
        <v>0.21175423728813561</v>
      </c>
      <c r="E90" s="30">
        <v>0</v>
      </c>
      <c r="F90" s="31">
        <v>0.21175423728813561</v>
      </c>
      <c r="G90" s="32">
        <v>0</v>
      </c>
      <c r="H90" s="32">
        <v>0</v>
      </c>
      <c r="I90" s="32">
        <v>0</v>
      </c>
      <c r="J90" s="32">
        <v>0</v>
      </c>
      <c r="K90" s="29">
        <f>Лист4!E88/1000</f>
        <v>4.1645000000000003</v>
      </c>
      <c r="L90" s="33"/>
      <c r="M90" s="33"/>
    </row>
    <row r="91" spans="1:13" s="34" customFormat="1" ht="18.75" customHeight="1" x14ac:dyDescent="0.25">
      <c r="A91" s="23" t="str">
        <f>Лист4!A89</f>
        <v xml:space="preserve">Баумана ул. д.11 - корп. 1 </v>
      </c>
      <c r="B91" s="74" t="str">
        <f>Лист4!C89</f>
        <v>г. Астрахань</v>
      </c>
      <c r="C91" s="41">
        <f t="shared" si="2"/>
        <v>815.00084067796627</v>
      </c>
      <c r="D91" s="41">
        <f t="shared" si="3"/>
        <v>43.660759322033904</v>
      </c>
      <c r="E91" s="30">
        <v>0</v>
      </c>
      <c r="F91" s="31">
        <v>43.660759322033904</v>
      </c>
      <c r="G91" s="32">
        <v>0</v>
      </c>
      <c r="H91" s="32">
        <v>0</v>
      </c>
      <c r="I91" s="32">
        <v>0</v>
      </c>
      <c r="J91" s="32">
        <v>0</v>
      </c>
      <c r="K91" s="29">
        <f>Лист4!E89/1000</f>
        <v>858.66160000000013</v>
      </c>
      <c r="L91" s="33"/>
      <c r="M91" s="33"/>
    </row>
    <row r="92" spans="1:13" s="34" customFormat="1" ht="18.75" customHeight="1" x14ac:dyDescent="0.25">
      <c r="A92" s="23" t="str">
        <f>Лист4!A90</f>
        <v xml:space="preserve">Баумана ул. д.11 - корп. 3 </v>
      </c>
      <c r="B92" s="74" t="str">
        <f>Лист4!C90</f>
        <v>г. Астрахань</v>
      </c>
      <c r="C92" s="41">
        <f t="shared" si="2"/>
        <v>797.2413044067797</v>
      </c>
      <c r="D92" s="41">
        <f t="shared" si="3"/>
        <v>42.709355593220344</v>
      </c>
      <c r="E92" s="30">
        <v>0</v>
      </c>
      <c r="F92" s="31">
        <v>42.709355593220344</v>
      </c>
      <c r="G92" s="32">
        <v>0</v>
      </c>
      <c r="H92" s="32">
        <v>0</v>
      </c>
      <c r="I92" s="32">
        <v>0</v>
      </c>
      <c r="J92" s="32">
        <v>0</v>
      </c>
      <c r="K92" s="29">
        <f>Лист4!E90/1000</f>
        <v>839.95066000000008</v>
      </c>
      <c r="L92" s="33"/>
      <c r="M92" s="33"/>
    </row>
    <row r="93" spans="1:13" s="34" customFormat="1" ht="18.75" customHeight="1" x14ac:dyDescent="0.25">
      <c r="A93" s="23" t="str">
        <f>Лист4!A91</f>
        <v xml:space="preserve">Баумана ул. д.13 </v>
      </c>
      <c r="B93" s="74" t="str">
        <f>Лист4!C91</f>
        <v>г. Астрахань</v>
      </c>
      <c r="C93" s="41">
        <f t="shared" si="2"/>
        <v>1222.1346888135583</v>
      </c>
      <c r="D93" s="41">
        <f t="shared" si="3"/>
        <v>65.471501186440634</v>
      </c>
      <c r="E93" s="30">
        <v>0</v>
      </c>
      <c r="F93" s="31">
        <v>65.471501186440634</v>
      </c>
      <c r="G93" s="32">
        <v>0</v>
      </c>
      <c r="H93" s="32">
        <v>0</v>
      </c>
      <c r="I93" s="32">
        <v>0</v>
      </c>
      <c r="J93" s="32">
        <v>0</v>
      </c>
      <c r="K93" s="29">
        <f>Лист4!E91/1000</f>
        <v>1287.6061899999991</v>
      </c>
      <c r="L93" s="33"/>
      <c r="M93" s="33"/>
    </row>
    <row r="94" spans="1:13" s="34" customFormat="1" ht="18.75" customHeight="1" x14ac:dyDescent="0.25">
      <c r="A94" s="23" t="str">
        <f>Лист4!A92</f>
        <v xml:space="preserve">Баумана ул. д.13 - корп. 1 </v>
      </c>
      <c r="B94" s="74" t="str">
        <f>Лист4!C92</f>
        <v>г. Астрахань</v>
      </c>
      <c r="C94" s="41">
        <f t="shared" si="2"/>
        <v>985.28210983050849</v>
      </c>
      <c r="D94" s="41">
        <f t="shared" si="3"/>
        <v>52.782970169491534</v>
      </c>
      <c r="E94" s="30">
        <v>0</v>
      </c>
      <c r="F94" s="31">
        <v>52.782970169491534</v>
      </c>
      <c r="G94" s="32">
        <v>0</v>
      </c>
      <c r="H94" s="32">
        <v>0</v>
      </c>
      <c r="I94" s="32">
        <v>0</v>
      </c>
      <c r="J94" s="32">
        <v>0</v>
      </c>
      <c r="K94" s="29">
        <f>Лист4!E92/1000</f>
        <v>1038.0650800000001</v>
      </c>
      <c r="L94" s="33"/>
      <c r="M94" s="33"/>
    </row>
    <row r="95" spans="1:13" s="34" customFormat="1" ht="18.75" customHeight="1" x14ac:dyDescent="0.25">
      <c r="A95" s="23" t="str">
        <f>Лист4!A93</f>
        <v xml:space="preserve">Баумана ул. д.13 - корп. 2 </v>
      </c>
      <c r="B95" s="74" t="str">
        <f>Лист4!C93</f>
        <v>г. Астрахань</v>
      </c>
      <c r="C95" s="41">
        <f t="shared" si="2"/>
        <v>796.25413830508489</v>
      </c>
      <c r="D95" s="41">
        <f t="shared" si="3"/>
        <v>42.656471694915261</v>
      </c>
      <c r="E95" s="30">
        <v>0</v>
      </c>
      <c r="F95" s="31">
        <v>42.656471694915261</v>
      </c>
      <c r="G95" s="32">
        <v>0</v>
      </c>
      <c r="H95" s="32">
        <v>0</v>
      </c>
      <c r="I95" s="32">
        <v>0</v>
      </c>
      <c r="J95" s="32">
        <v>0</v>
      </c>
      <c r="K95" s="29">
        <f>Лист4!E93/1000</f>
        <v>838.91061000000013</v>
      </c>
      <c r="L95" s="33"/>
      <c r="M95" s="33"/>
    </row>
    <row r="96" spans="1:13" s="34" customFormat="1" ht="18.75" customHeight="1" x14ac:dyDescent="0.25">
      <c r="A96" s="23" t="str">
        <f>Лист4!A94</f>
        <v xml:space="preserve">Баумана ул. д.13 - корп. 3 </v>
      </c>
      <c r="B96" s="74" t="str">
        <f>Лист4!C94</f>
        <v>г. Астрахань</v>
      </c>
      <c r="C96" s="41">
        <f t="shared" si="2"/>
        <v>134.4183186440678</v>
      </c>
      <c r="D96" s="41">
        <f t="shared" si="3"/>
        <v>7.2009813559322033</v>
      </c>
      <c r="E96" s="30">
        <v>0</v>
      </c>
      <c r="F96" s="31">
        <v>7.2009813559322033</v>
      </c>
      <c r="G96" s="32">
        <v>0</v>
      </c>
      <c r="H96" s="32">
        <v>0</v>
      </c>
      <c r="I96" s="32">
        <v>0</v>
      </c>
      <c r="J96" s="32">
        <v>0</v>
      </c>
      <c r="K96" s="29">
        <f>Лист4!E94/1000</f>
        <v>141.61930000000001</v>
      </c>
      <c r="L96" s="33"/>
      <c r="M96" s="33"/>
    </row>
    <row r="97" spans="1:13" s="34" customFormat="1" ht="18.75" customHeight="1" x14ac:dyDescent="0.25">
      <c r="A97" s="23" t="str">
        <f>Лист4!A95</f>
        <v xml:space="preserve">Баумана ул. д.13 - корп. 4 </v>
      </c>
      <c r="B97" s="74" t="str">
        <f>Лист4!C95</f>
        <v>г. Астрахань</v>
      </c>
      <c r="C97" s="41">
        <f t="shared" si="2"/>
        <v>392.37237152542372</v>
      </c>
      <c r="D97" s="41">
        <f t="shared" si="3"/>
        <v>21.019948474576271</v>
      </c>
      <c r="E97" s="30">
        <v>0</v>
      </c>
      <c r="F97" s="31">
        <v>21.019948474576271</v>
      </c>
      <c r="G97" s="32">
        <v>0</v>
      </c>
      <c r="H97" s="32">
        <v>0</v>
      </c>
      <c r="I97" s="32">
        <v>0</v>
      </c>
      <c r="J97" s="32">
        <v>0</v>
      </c>
      <c r="K97" s="29">
        <f>Лист4!E95/1000</f>
        <v>413.39231999999998</v>
      </c>
      <c r="L97" s="33"/>
      <c r="M97" s="33"/>
    </row>
    <row r="98" spans="1:13" s="34" customFormat="1" ht="18.75" customHeight="1" x14ac:dyDescent="0.25">
      <c r="A98" s="23" t="str">
        <f>Лист4!A96</f>
        <v xml:space="preserve">Белгородская ул. д.1 </v>
      </c>
      <c r="B98" s="74" t="str">
        <f>Лист4!C96</f>
        <v>г. Астрахань</v>
      </c>
      <c r="C98" s="41">
        <f t="shared" si="2"/>
        <v>1012.6745383050844</v>
      </c>
      <c r="D98" s="41">
        <f t="shared" si="3"/>
        <v>54.250421694915232</v>
      </c>
      <c r="E98" s="30">
        <v>0</v>
      </c>
      <c r="F98" s="31">
        <v>54.250421694915232</v>
      </c>
      <c r="G98" s="32">
        <v>0</v>
      </c>
      <c r="H98" s="32">
        <v>0</v>
      </c>
      <c r="I98" s="32">
        <v>0</v>
      </c>
      <c r="J98" s="32">
        <v>0</v>
      </c>
      <c r="K98" s="29">
        <f>Лист4!E96/1000</f>
        <v>1066.9249599999996</v>
      </c>
      <c r="L98" s="33"/>
      <c r="M98" s="33"/>
    </row>
    <row r="99" spans="1:13" s="34" customFormat="1" ht="18.75" customHeight="1" x14ac:dyDescent="0.25">
      <c r="A99" s="23" t="str">
        <f>Лист4!A97</f>
        <v xml:space="preserve">Белгородская ул. д.1 - корп. 3 </v>
      </c>
      <c r="B99" s="74" t="str">
        <f>Лист4!C97</f>
        <v>г. Астрахань</v>
      </c>
      <c r="C99" s="41">
        <f t="shared" si="2"/>
        <v>852.06338711864407</v>
      </c>
      <c r="D99" s="41">
        <f t="shared" si="3"/>
        <v>45.646252881355935</v>
      </c>
      <c r="E99" s="30">
        <v>0</v>
      </c>
      <c r="F99" s="31">
        <v>45.646252881355935</v>
      </c>
      <c r="G99" s="32">
        <v>0</v>
      </c>
      <c r="H99" s="32">
        <v>0</v>
      </c>
      <c r="I99" s="32">
        <v>0</v>
      </c>
      <c r="J99" s="32">
        <v>0</v>
      </c>
      <c r="K99" s="29">
        <f>Лист4!E97/1000</f>
        <v>897.70964000000004</v>
      </c>
      <c r="L99" s="33"/>
      <c r="M99" s="33"/>
    </row>
    <row r="100" spans="1:13" s="34" customFormat="1" ht="18.75" customHeight="1" x14ac:dyDescent="0.25">
      <c r="A100" s="23" t="str">
        <f>Лист4!A98</f>
        <v xml:space="preserve">Белгородская ул. д.1 - корп. 4 </v>
      </c>
      <c r="B100" s="74" t="str">
        <f>Лист4!C98</f>
        <v>г. Астрахань</v>
      </c>
      <c r="C100" s="41">
        <f t="shared" si="2"/>
        <v>1404.5192664406782</v>
      </c>
      <c r="D100" s="41">
        <f t="shared" si="3"/>
        <v>75.242103559322047</v>
      </c>
      <c r="E100" s="30">
        <v>0</v>
      </c>
      <c r="F100" s="31">
        <v>75.242103559322047</v>
      </c>
      <c r="G100" s="32">
        <v>0</v>
      </c>
      <c r="H100" s="32">
        <v>0</v>
      </c>
      <c r="I100" s="32">
        <v>0</v>
      </c>
      <c r="J100" s="32">
        <v>0</v>
      </c>
      <c r="K100" s="29">
        <f>Лист4!E98/1000</f>
        <v>1479.7613700000002</v>
      </c>
      <c r="L100" s="33"/>
      <c r="M100" s="33"/>
    </row>
    <row r="101" spans="1:13" s="34" customFormat="1" ht="18.75" customHeight="1" x14ac:dyDescent="0.25">
      <c r="A101" s="23" t="str">
        <f>Лист4!A99</f>
        <v xml:space="preserve">Белгородская ул. д.11 - корп. 1 </v>
      </c>
      <c r="B101" s="74" t="str">
        <f>Лист4!C99</f>
        <v>г. Астрахань</v>
      </c>
      <c r="C101" s="41">
        <f t="shared" si="2"/>
        <v>529.21812881355925</v>
      </c>
      <c r="D101" s="41">
        <f t="shared" si="3"/>
        <v>28.350971186440674</v>
      </c>
      <c r="E101" s="30">
        <v>0</v>
      </c>
      <c r="F101" s="31">
        <v>28.350971186440674</v>
      </c>
      <c r="G101" s="32">
        <v>0</v>
      </c>
      <c r="H101" s="32">
        <v>0</v>
      </c>
      <c r="I101" s="32">
        <v>0</v>
      </c>
      <c r="J101" s="32">
        <v>0</v>
      </c>
      <c r="K101" s="29">
        <f>Лист4!E99/1000</f>
        <v>557.56909999999993</v>
      </c>
      <c r="L101" s="33"/>
      <c r="M101" s="33"/>
    </row>
    <row r="102" spans="1:13" s="34" customFormat="1" ht="18.75" customHeight="1" x14ac:dyDescent="0.25">
      <c r="A102" s="23" t="str">
        <f>Лист4!A100</f>
        <v xml:space="preserve">Белгородская ул. д.15 - корп. 1 </v>
      </c>
      <c r="B102" s="74" t="str">
        <f>Лист4!C100</f>
        <v>г. Астрахань</v>
      </c>
      <c r="C102" s="41">
        <f t="shared" si="2"/>
        <v>810.26708474576276</v>
      </c>
      <c r="D102" s="41">
        <f t="shared" si="3"/>
        <v>43.407165254237292</v>
      </c>
      <c r="E102" s="30">
        <v>0</v>
      </c>
      <c r="F102" s="31">
        <v>43.407165254237292</v>
      </c>
      <c r="G102" s="32">
        <v>0</v>
      </c>
      <c r="H102" s="32">
        <v>0</v>
      </c>
      <c r="I102" s="32">
        <v>0</v>
      </c>
      <c r="J102" s="32">
        <v>0</v>
      </c>
      <c r="K102" s="29">
        <f>Лист4!E100/1000</f>
        <v>853.67425000000003</v>
      </c>
      <c r="L102" s="33"/>
      <c r="M102" s="33"/>
    </row>
    <row r="103" spans="1:13" s="34" customFormat="1" ht="18.75" customHeight="1" x14ac:dyDescent="0.25">
      <c r="A103" s="23" t="str">
        <f>Лист4!A101</f>
        <v xml:space="preserve">Белгородская ул. д.9 </v>
      </c>
      <c r="B103" s="74" t="str">
        <f>Лист4!C101</f>
        <v>г. Астрахань</v>
      </c>
      <c r="C103" s="41">
        <f t="shared" si="2"/>
        <v>8.1372176271186429</v>
      </c>
      <c r="D103" s="41">
        <f t="shared" si="3"/>
        <v>0.43592237288135582</v>
      </c>
      <c r="E103" s="30">
        <v>0</v>
      </c>
      <c r="F103" s="31">
        <v>0.43592237288135582</v>
      </c>
      <c r="G103" s="32">
        <v>0</v>
      </c>
      <c r="H103" s="32">
        <v>0</v>
      </c>
      <c r="I103" s="32">
        <v>0</v>
      </c>
      <c r="J103" s="32">
        <v>0</v>
      </c>
      <c r="K103" s="29">
        <f>Лист4!E101/1000</f>
        <v>8.5731399999999987</v>
      </c>
      <c r="L103" s="33"/>
      <c r="M103" s="33"/>
    </row>
    <row r="104" spans="1:13" s="34" customFormat="1" ht="18.75" customHeight="1" x14ac:dyDescent="0.25">
      <c r="A104" s="23" t="str">
        <f>Лист4!A102</f>
        <v xml:space="preserve">Белгородская ул. д.9 - корп. 1 </v>
      </c>
      <c r="B104" s="74" t="str">
        <f>Лист4!C102</f>
        <v>г. Астрахань</v>
      </c>
      <c r="C104" s="41">
        <f t="shared" si="2"/>
        <v>53.755491525423729</v>
      </c>
      <c r="D104" s="41">
        <f t="shared" si="3"/>
        <v>2.879758474576271</v>
      </c>
      <c r="E104" s="30">
        <v>0</v>
      </c>
      <c r="F104" s="31">
        <v>2.879758474576271</v>
      </c>
      <c r="G104" s="32">
        <v>0</v>
      </c>
      <c r="H104" s="32">
        <v>0</v>
      </c>
      <c r="I104" s="32">
        <v>0</v>
      </c>
      <c r="J104" s="32">
        <v>0</v>
      </c>
      <c r="K104" s="29">
        <f>Лист4!E102/1000</f>
        <v>56.635249999999999</v>
      </c>
      <c r="L104" s="33"/>
      <c r="M104" s="33"/>
    </row>
    <row r="105" spans="1:13" s="34" customFormat="1" ht="18.75" customHeight="1" x14ac:dyDescent="0.25">
      <c r="A105" s="23" t="str">
        <f>Лист4!A103</f>
        <v xml:space="preserve">Белинского ул. д.1/7 </v>
      </c>
      <c r="B105" s="74" t="str">
        <f>Лист4!C103</f>
        <v>г. Астрахань</v>
      </c>
      <c r="C105" s="41">
        <f t="shared" si="2"/>
        <v>0</v>
      </c>
      <c r="D105" s="41">
        <f t="shared" si="3"/>
        <v>0</v>
      </c>
      <c r="E105" s="30">
        <v>0</v>
      </c>
      <c r="F105" s="31">
        <v>0</v>
      </c>
      <c r="G105" s="32">
        <v>0</v>
      </c>
      <c r="H105" s="32">
        <v>0</v>
      </c>
      <c r="I105" s="32">
        <v>0</v>
      </c>
      <c r="J105" s="32">
        <v>0</v>
      </c>
      <c r="K105" s="29">
        <f>Лист4!E103/1000</f>
        <v>0</v>
      </c>
      <c r="L105" s="33"/>
      <c r="M105" s="33"/>
    </row>
    <row r="106" spans="1:13" s="34" customFormat="1" ht="18.75" customHeight="1" x14ac:dyDescent="0.25">
      <c r="A106" s="23" t="str">
        <f>Лист4!A104</f>
        <v xml:space="preserve">Белорусская ул. д.5 </v>
      </c>
      <c r="B106" s="74" t="str">
        <f>Лист4!C104</f>
        <v>г. Астрахань</v>
      </c>
      <c r="C106" s="41">
        <f t="shared" si="2"/>
        <v>1.4711864406779662</v>
      </c>
      <c r="D106" s="41">
        <f t="shared" si="3"/>
        <v>7.8813559322033905E-2</v>
      </c>
      <c r="E106" s="30">
        <v>0</v>
      </c>
      <c r="F106" s="31">
        <v>7.8813559322033905E-2</v>
      </c>
      <c r="G106" s="32">
        <v>0</v>
      </c>
      <c r="H106" s="32">
        <v>0</v>
      </c>
      <c r="I106" s="32">
        <v>0</v>
      </c>
      <c r="J106" s="32">
        <v>0</v>
      </c>
      <c r="K106" s="29">
        <f>Лист4!E104/1000</f>
        <v>1.55</v>
      </c>
      <c r="L106" s="33"/>
      <c r="M106" s="33"/>
    </row>
    <row r="107" spans="1:13" s="34" customFormat="1" ht="18.75" customHeight="1" x14ac:dyDescent="0.25">
      <c r="A107" s="23" t="str">
        <f>Лист4!A105</f>
        <v xml:space="preserve">Белорусская ул. д.7 </v>
      </c>
      <c r="B107" s="74" t="str">
        <f>Лист4!C105</f>
        <v>г. Астрахань</v>
      </c>
      <c r="C107" s="41">
        <f t="shared" si="2"/>
        <v>0</v>
      </c>
      <c r="D107" s="41">
        <f t="shared" si="3"/>
        <v>0</v>
      </c>
      <c r="E107" s="30">
        <v>0</v>
      </c>
      <c r="F107" s="31">
        <v>0</v>
      </c>
      <c r="G107" s="32">
        <v>0</v>
      </c>
      <c r="H107" s="32">
        <v>0</v>
      </c>
      <c r="I107" s="32">
        <v>0</v>
      </c>
      <c r="J107" s="32">
        <v>0</v>
      </c>
      <c r="K107" s="29">
        <f>Лист4!E105/1000</f>
        <v>0</v>
      </c>
      <c r="L107" s="33"/>
      <c r="M107" s="33"/>
    </row>
    <row r="108" spans="1:13" s="34" customFormat="1" ht="18.75" customHeight="1" x14ac:dyDescent="0.25">
      <c r="A108" s="23" t="str">
        <f>Лист4!A106</f>
        <v xml:space="preserve">Березовский пер. д.13 </v>
      </c>
      <c r="B108" s="74" t="str">
        <f>Лист4!C106</f>
        <v>г. Астрахань</v>
      </c>
      <c r="C108" s="41">
        <f t="shared" si="2"/>
        <v>5.18806779661017</v>
      </c>
      <c r="D108" s="41">
        <f t="shared" si="3"/>
        <v>0.27793220338983055</v>
      </c>
      <c r="E108" s="30">
        <v>0</v>
      </c>
      <c r="F108" s="31">
        <v>0.27793220338983055</v>
      </c>
      <c r="G108" s="32">
        <v>0</v>
      </c>
      <c r="H108" s="32">
        <v>0</v>
      </c>
      <c r="I108" s="32">
        <v>0</v>
      </c>
      <c r="J108" s="32">
        <v>0</v>
      </c>
      <c r="K108" s="29">
        <f>Лист4!E106/1000</f>
        <v>5.4660000000000002</v>
      </c>
      <c r="L108" s="33"/>
      <c r="M108" s="33"/>
    </row>
    <row r="109" spans="1:13" s="34" customFormat="1" ht="18.75" customHeight="1" x14ac:dyDescent="0.25">
      <c r="A109" s="23" t="str">
        <f>Лист4!A107</f>
        <v xml:space="preserve">Березовский пер. д.15 </v>
      </c>
      <c r="B109" s="74" t="str">
        <f>Лист4!C107</f>
        <v>г. Астрахань</v>
      </c>
      <c r="C109" s="41">
        <f t="shared" si="2"/>
        <v>39.367430508474577</v>
      </c>
      <c r="D109" s="41">
        <f t="shared" si="3"/>
        <v>2.1089694915254236</v>
      </c>
      <c r="E109" s="30">
        <v>0</v>
      </c>
      <c r="F109" s="31">
        <v>2.1089694915254236</v>
      </c>
      <c r="G109" s="32">
        <v>0</v>
      </c>
      <c r="H109" s="32">
        <v>0</v>
      </c>
      <c r="I109" s="32">
        <v>0</v>
      </c>
      <c r="J109" s="32">
        <v>0</v>
      </c>
      <c r="K109" s="29">
        <f>Лист4!E107/1000</f>
        <v>41.476399999999998</v>
      </c>
      <c r="L109" s="33"/>
      <c r="M109" s="33"/>
    </row>
    <row r="110" spans="1:13" s="34" customFormat="1" ht="18.75" customHeight="1" x14ac:dyDescent="0.25">
      <c r="A110" s="23" t="str">
        <f>Лист4!A108</f>
        <v>Березовский пер. д.17 пом.001</v>
      </c>
      <c r="B110" s="74" t="str">
        <f>Лист4!C108</f>
        <v>г. Астрахань</v>
      </c>
      <c r="C110" s="41">
        <f t="shared" si="2"/>
        <v>46.324823050847463</v>
      </c>
      <c r="D110" s="41">
        <f t="shared" si="3"/>
        <v>2.4816869491525422</v>
      </c>
      <c r="E110" s="30">
        <v>0</v>
      </c>
      <c r="F110" s="31">
        <v>2.4816869491525422</v>
      </c>
      <c r="G110" s="32">
        <v>0</v>
      </c>
      <c r="H110" s="32">
        <v>0</v>
      </c>
      <c r="I110" s="32">
        <v>0</v>
      </c>
      <c r="J110" s="32">
        <v>0</v>
      </c>
      <c r="K110" s="29">
        <f>Лист4!E108/1000</f>
        <v>48.806510000000003</v>
      </c>
      <c r="L110" s="33"/>
      <c r="M110" s="33"/>
    </row>
    <row r="111" spans="1:13" s="34" customFormat="1" ht="18.75" customHeight="1" x14ac:dyDescent="0.25">
      <c r="A111" s="23" t="str">
        <f>Лист4!A109</f>
        <v xml:space="preserve">Березовский пер. д.18 </v>
      </c>
      <c r="B111" s="74" t="str">
        <f>Лист4!C109</f>
        <v>г. Астрахань</v>
      </c>
      <c r="C111" s="41">
        <f t="shared" si="2"/>
        <v>29.468908474576274</v>
      </c>
      <c r="D111" s="41">
        <f t="shared" si="3"/>
        <v>1.578691525423729</v>
      </c>
      <c r="E111" s="30">
        <v>0</v>
      </c>
      <c r="F111" s="31">
        <v>1.578691525423729</v>
      </c>
      <c r="G111" s="32">
        <v>0</v>
      </c>
      <c r="H111" s="32">
        <v>0</v>
      </c>
      <c r="I111" s="32">
        <v>0</v>
      </c>
      <c r="J111" s="32">
        <v>0</v>
      </c>
      <c r="K111" s="29">
        <f>Лист4!E109/1000</f>
        <v>31.047600000000003</v>
      </c>
      <c r="L111" s="33"/>
      <c r="M111" s="33"/>
    </row>
    <row r="112" spans="1:13" s="34" customFormat="1" ht="18.75" customHeight="1" x14ac:dyDescent="0.25">
      <c r="A112" s="23" t="str">
        <f>Лист4!A110</f>
        <v xml:space="preserve">Березовский пер. д.28 </v>
      </c>
      <c r="B112" s="74" t="str">
        <f>Лист4!C110</f>
        <v>г. Астрахань</v>
      </c>
      <c r="C112" s="41">
        <f t="shared" si="2"/>
        <v>0.17654237288135594</v>
      </c>
      <c r="D112" s="41">
        <f t="shared" si="3"/>
        <v>9.4576271186440682E-3</v>
      </c>
      <c r="E112" s="30">
        <v>0</v>
      </c>
      <c r="F112" s="31">
        <v>9.4576271186440682E-3</v>
      </c>
      <c r="G112" s="32">
        <v>0</v>
      </c>
      <c r="H112" s="32">
        <v>0</v>
      </c>
      <c r="I112" s="32">
        <v>0</v>
      </c>
      <c r="J112" s="32">
        <v>0</v>
      </c>
      <c r="K112" s="29">
        <f>Лист4!E110/1000</f>
        <v>0.186</v>
      </c>
      <c r="L112" s="33"/>
      <c r="M112" s="33"/>
    </row>
    <row r="113" spans="1:13" s="34" customFormat="1" ht="25.5" customHeight="1" x14ac:dyDescent="0.25">
      <c r="A113" s="23" t="str">
        <f>Лист4!A111</f>
        <v xml:space="preserve">Березовский пер. д.30 </v>
      </c>
      <c r="B113" s="74" t="str">
        <f>Лист4!C111</f>
        <v>г. Астрахань</v>
      </c>
      <c r="C113" s="41">
        <f t="shared" si="2"/>
        <v>7.6250169491525428</v>
      </c>
      <c r="D113" s="41">
        <f t="shared" si="3"/>
        <v>0.40848305084745762</v>
      </c>
      <c r="E113" s="30">
        <v>0</v>
      </c>
      <c r="F113" s="31">
        <v>0.40848305084745762</v>
      </c>
      <c r="G113" s="32">
        <v>0</v>
      </c>
      <c r="H113" s="32">
        <v>0</v>
      </c>
      <c r="I113" s="32">
        <v>0</v>
      </c>
      <c r="J113" s="32">
        <v>0</v>
      </c>
      <c r="K113" s="29">
        <f>Лист4!E111/1000</f>
        <v>8.0335000000000001</v>
      </c>
      <c r="L113" s="33"/>
      <c r="M113" s="33"/>
    </row>
    <row r="114" spans="1:13" s="34" customFormat="1" ht="18.75" customHeight="1" x14ac:dyDescent="0.25">
      <c r="A114" s="23" t="str">
        <f>Лист4!A112</f>
        <v xml:space="preserve">Березовский пер. д.4 </v>
      </c>
      <c r="B114" s="74" t="str">
        <f>Лист4!C112</f>
        <v>г. Астрахань</v>
      </c>
      <c r="C114" s="41">
        <f t="shared" si="2"/>
        <v>25.110589830508477</v>
      </c>
      <c r="D114" s="41">
        <f t="shared" si="3"/>
        <v>1.3452101694915255</v>
      </c>
      <c r="E114" s="30">
        <v>0</v>
      </c>
      <c r="F114" s="31">
        <v>1.3452101694915255</v>
      </c>
      <c r="G114" s="32">
        <v>0</v>
      </c>
      <c r="H114" s="32">
        <v>0</v>
      </c>
      <c r="I114" s="32">
        <v>0</v>
      </c>
      <c r="J114" s="32">
        <v>0</v>
      </c>
      <c r="K114" s="29">
        <f>Лист4!E112/1000</f>
        <v>26.455800000000004</v>
      </c>
      <c r="L114" s="33"/>
      <c r="M114" s="33"/>
    </row>
    <row r="115" spans="1:13" s="34" customFormat="1" ht="18.75" customHeight="1" x14ac:dyDescent="0.25">
      <c r="A115" s="23" t="str">
        <f>Лист4!A113</f>
        <v xml:space="preserve">Березовский пер. д.7 </v>
      </c>
      <c r="B115" s="74" t="str">
        <f>Лист4!C113</f>
        <v>г. Астрахань</v>
      </c>
      <c r="C115" s="41">
        <f t="shared" si="2"/>
        <v>116.66774237288136</v>
      </c>
      <c r="D115" s="41">
        <f t="shared" si="3"/>
        <v>6.250057627118645</v>
      </c>
      <c r="E115" s="30">
        <v>0</v>
      </c>
      <c r="F115" s="31">
        <v>6.250057627118645</v>
      </c>
      <c r="G115" s="32">
        <v>0</v>
      </c>
      <c r="H115" s="32">
        <v>0</v>
      </c>
      <c r="I115" s="32">
        <v>0</v>
      </c>
      <c r="J115" s="32">
        <v>0</v>
      </c>
      <c r="K115" s="29">
        <f>Лист4!E113/1000</f>
        <v>122.91780000000001</v>
      </c>
      <c r="L115" s="33"/>
      <c r="M115" s="33"/>
    </row>
    <row r="116" spans="1:13" s="34" customFormat="1" ht="18.75" customHeight="1" x14ac:dyDescent="0.25">
      <c r="A116" s="23" t="str">
        <f>Лист4!A114</f>
        <v xml:space="preserve">Бехтерева ул. д.10 </v>
      </c>
      <c r="B116" s="74" t="str">
        <f>Лист4!C114</f>
        <v>г. Астрахань</v>
      </c>
      <c r="C116" s="41">
        <f t="shared" si="2"/>
        <v>64.173532203389826</v>
      </c>
      <c r="D116" s="41">
        <f t="shared" si="3"/>
        <v>3.4378677966101687</v>
      </c>
      <c r="E116" s="30">
        <v>0</v>
      </c>
      <c r="F116" s="31">
        <v>3.4378677966101687</v>
      </c>
      <c r="G116" s="32">
        <v>0</v>
      </c>
      <c r="H116" s="32">
        <v>0</v>
      </c>
      <c r="I116" s="32">
        <v>0</v>
      </c>
      <c r="J116" s="32">
        <v>0</v>
      </c>
      <c r="K116" s="29">
        <f>Лист4!E114/1000</f>
        <v>67.611399999999989</v>
      </c>
      <c r="L116" s="33"/>
      <c r="M116" s="33"/>
    </row>
    <row r="117" spans="1:13" s="34" customFormat="1" ht="18.75" customHeight="1" x14ac:dyDescent="0.25">
      <c r="A117" s="23" t="str">
        <f>Лист4!A115</f>
        <v xml:space="preserve">Бехтерева ул. д.19 </v>
      </c>
      <c r="B117" s="74" t="str">
        <f>Лист4!C115</f>
        <v>г. Астрахань</v>
      </c>
      <c r="C117" s="41">
        <f t="shared" si="2"/>
        <v>678.81001762711855</v>
      </c>
      <c r="D117" s="41">
        <f t="shared" si="3"/>
        <v>36.364822372881349</v>
      </c>
      <c r="E117" s="30">
        <v>0</v>
      </c>
      <c r="F117" s="31">
        <v>36.364822372881349</v>
      </c>
      <c r="G117" s="32">
        <v>0</v>
      </c>
      <c r="H117" s="32">
        <v>0</v>
      </c>
      <c r="I117" s="32">
        <v>0</v>
      </c>
      <c r="J117" s="32">
        <v>0</v>
      </c>
      <c r="K117" s="29">
        <f>Лист4!E115/1000</f>
        <v>715.1748399999999</v>
      </c>
      <c r="L117" s="33"/>
      <c r="M117" s="33"/>
    </row>
    <row r="118" spans="1:13" s="34" customFormat="1" ht="18.75" customHeight="1" x14ac:dyDescent="0.25">
      <c r="A118" s="23" t="str">
        <f>Лист4!A116</f>
        <v xml:space="preserve">Бориса Алексеева ул. д.20 - корп. 3 </v>
      </c>
      <c r="B118" s="74" t="str">
        <f>Лист4!C116</f>
        <v>г. Астрахань</v>
      </c>
      <c r="C118" s="41">
        <f t="shared" si="2"/>
        <v>1008.7347389830509</v>
      </c>
      <c r="D118" s="41">
        <f t="shared" si="3"/>
        <v>54.039361016949158</v>
      </c>
      <c r="E118" s="30">
        <v>0</v>
      </c>
      <c r="F118" s="31">
        <v>54.039361016949158</v>
      </c>
      <c r="G118" s="32">
        <v>0</v>
      </c>
      <c r="H118" s="32">
        <v>0</v>
      </c>
      <c r="I118" s="32">
        <v>0</v>
      </c>
      <c r="J118" s="32">
        <v>0</v>
      </c>
      <c r="K118" s="29">
        <f>Лист4!E116/1000</f>
        <v>1062.7741000000001</v>
      </c>
      <c r="L118" s="33"/>
      <c r="M118" s="33"/>
    </row>
    <row r="119" spans="1:13" s="34" customFormat="1" ht="18.75" customHeight="1" x14ac:dyDescent="0.25">
      <c r="A119" s="23" t="str">
        <f>Лист4!A117</f>
        <v xml:space="preserve">Бориса Алексеева ул. д.30 </v>
      </c>
      <c r="B119" s="74" t="str">
        <f>Лист4!C117</f>
        <v>г. Астрахань</v>
      </c>
      <c r="C119" s="41">
        <f t="shared" si="2"/>
        <v>1319.3828366101698</v>
      </c>
      <c r="D119" s="41">
        <f t="shared" si="3"/>
        <v>70.681223389830507</v>
      </c>
      <c r="E119" s="30">
        <v>0</v>
      </c>
      <c r="F119" s="31">
        <v>70.681223389830507</v>
      </c>
      <c r="G119" s="32">
        <v>0</v>
      </c>
      <c r="H119" s="32">
        <v>0</v>
      </c>
      <c r="I119" s="32">
        <v>0</v>
      </c>
      <c r="J119" s="32">
        <v>0</v>
      </c>
      <c r="K119" s="29">
        <f>Лист4!E117/1000</f>
        <v>1390.0640600000002</v>
      </c>
      <c r="L119" s="33"/>
      <c r="M119" s="33"/>
    </row>
    <row r="120" spans="1:13" s="34" customFormat="1" ht="18.75" customHeight="1" x14ac:dyDescent="0.25">
      <c r="A120" s="23" t="str">
        <f>Лист4!A118</f>
        <v xml:space="preserve">Бориса Алексеева ул. д.32 </v>
      </c>
      <c r="B120" s="74" t="str">
        <f>Лист4!C118</f>
        <v>г. Астрахань</v>
      </c>
      <c r="C120" s="41">
        <f t="shared" si="2"/>
        <v>689.62382644067804</v>
      </c>
      <c r="D120" s="41">
        <f t="shared" si="3"/>
        <v>36.94413355932204</v>
      </c>
      <c r="E120" s="30">
        <v>0</v>
      </c>
      <c r="F120" s="31">
        <v>36.94413355932204</v>
      </c>
      <c r="G120" s="32">
        <v>0</v>
      </c>
      <c r="H120" s="32">
        <v>0</v>
      </c>
      <c r="I120" s="32">
        <v>0</v>
      </c>
      <c r="J120" s="32">
        <v>0</v>
      </c>
      <c r="K120" s="29">
        <f>Лист4!E118/1000</f>
        <v>726.56796000000008</v>
      </c>
      <c r="L120" s="33"/>
      <c r="M120" s="33"/>
    </row>
    <row r="121" spans="1:13" s="34" customFormat="1" ht="18.75" customHeight="1" x14ac:dyDescent="0.25">
      <c r="A121" s="23" t="str">
        <f>Лист4!A119</f>
        <v xml:space="preserve">Бориса Алексеева ул. д.32 - корп. 1 </v>
      </c>
      <c r="B121" s="74" t="str">
        <f>Лист4!C119</f>
        <v>г. Астрахань</v>
      </c>
      <c r="C121" s="41">
        <f t="shared" si="2"/>
        <v>477.78526101694922</v>
      </c>
      <c r="D121" s="41">
        <f t="shared" si="3"/>
        <v>25.595638983050847</v>
      </c>
      <c r="E121" s="30">
        <v>0</v>
      </c>
      <c r="F121" s="31">
        <v>25.595638983050847</v>
      </c>
      <c r="G121" s="32">
        <v>0</v>
      </c>
      <c r="H121" s="32">
        <v>0</v>
      </c>
      <c r="I121" s="32">
        <v>0</v>
      </c>
      <c r="J121" s="32">
        <v>0</v>
      </c>
      <c r="K121" s="29">
        <f>Лист4!E119/1000</f>
        <v>503.38090000000005</v>
      </c>
      <c r="L121" s="33"/>
      <c r="M121" s="33"/>
    </row>
    <row r="122" spans="1:13" s="34" customFormat="1" ht="18.75" customHeight="1" x14ac:dyDescent="0.25">
      <c r="A122" s="23" t="str">
        <f>Лист4!A120</f>
        <v xml:space="preserve">Бориса Алексеева ул. д.34 </v>
      </c>
      <c r="B122" s="74" t="str">
        <f>Лист4!C120</f>
        <v>г. Астрахань</v>
      </c>
      <c r="C122" s="41">
        <f t="shared" si="2"/>
        <v>425.23438644067795</v>
      </c>
      <c r="D122" s="41">
        <f t="shared" si="3"/>
        <v>22.780413559322032</v>
      </c>
      <c r="E122" s="30">
        <v>0</v>
      </c>
      <c r="F122" s="31">
        <v>22.780413559322032</v>
      </c>
      <c r="G122" s="32">
        <v>0</v>
      </c>
      <c r="H122" s="32">
        <v>0</v>
      </c>
      <c r="I122" s="32">
        <v>0</v>
      </c>
      <c r="J122" s="32">
        <v>0</v>
      </c>
      <c r="K122" s="29">
        <f>Лист4!E120/1000</f>
        <v>448.01479999999998</v>
      </c>
      <c r="L122" s="33"/>
      <c r="M122" s="33"/>
    </row>
    <row r="123" spans="1:13" s="34" customFormat="1" ht="18.75" customHeight="1" x14ac:dyDescent="0.25">
      <c r="A123" s="23" t="str">
        <f>Лист4!A121</f>
        <v xml:space="preserve">Бориса Алексеева ул. д.36 </v>
      </c>
      <c r="B123" s="74" t="str">
        <f>Лист4!C121</f>
        <v>г. Астрахань</v>
      </c>
      <c r="C123" s="41">
        <f t="shared" si="2"/>
        <v>641.66516067796613</v>
      </c>
      <c r="D123" s="41">
        <f t="shared" si="3"/>
        <v>34.374919322033897</v>
      </c>
      <c r="E123" s="30">
        <v>0</v>
      </c>
      <c r="F123" s="31">
        <v>34.374919322033897</v>
      </c>
      <c r="G123" s="32">
        <v>0</v>
      </c>
      <c r="H123" s="32">
        <v>0</v>
      </c>
      <c r="I123" s="32">
        <v>0</v>
      </c>
      <c r="J123" s="32">
        <v>0</v>
      </c>
      <c r="K123" s="29">
        <f>Лист4!E121/1000</f>
        <v>676.04007999999999</v>
      </c>
      <c r="L123" s="33"/>
      <c r="M123" s="33"/>
    </row>
    <row r="124" spans="1:13" s="34" customFormat="1" ht="18.75" customHeight="1" x14ac:dyDescent="0.25">
      <c r="A124" s="23" t="str">
        <f>Лист4!A122</f>
        <v xml:space="preserve">Бориса Алексеева ул. д.36 - корп. 1 </v>
      </c>
      <c r="B124" s="74" t="str">
        <f>Лист4!C122</f>
        <v>г. Астрахань</v>
      </c>
      <c r="C124" s="41">
        <f t="shared" si="2"/>
        <v>625.46521491525414</v>
      </c>
      <c r="D124" s="41">
        <f t="shared" si="3"/>
        <v>33.507065084745754</v>
      </c>
      <c r="E124" s="30">
        <v>0</v>
      </c>
      <c r="F124" s="31">
        <v>33.507065084745754</v>
      </c>
      <c r="G124" s="32">
        <v>0</v>
      </c>
      <c r="H124" s="32">
        <v>0</v>
      </c>
      <c r="I124" s="32">
        <v>0</v>
      </c>
      <c r="J124" s="32">
        <v>0</v>
      </c>
      <c r="K124" s="29">
        <f>Лист4!E122/1000</f>
        <v>658.97227999999984</v>
      </c>
      <c r="L124" s="33"/>
      <c r="M124" s="33"/>
    </row>
    <row r="125" spans="1:13" s="34" customFormat="1" ht="18.75" customHeight="1" x14ac:dyDescent="0.25">
      <c r="A125" s="23" t="str">
        <f>Лист4!A123</f>
        <v xml:space="preserve">Бориса Алексеева ул. д.51 </v>
      </c>
      <c r="B125" s="74" t="str">
        <f>Лист4!C123</f>
        <v>г. Астрахань</v>
      </c>
      <c r="C125" s="41">
        <f t="shared" si="2"/>
        <v>1161.543400677966</v>
      </c>
      <c r="D125" s="41">
        <f t="shared" si="3"/>
        <v>62.225539322033896</v>
      </c>
      <c r="E125" s="30">
        <v>0</v>
      </c>
      <c r="F125" s="31">
        <v>62.225539322033896</v>
      </c>
      <c r="G125" s="32">
        <v>0</v>
      </c>
      <c r="H125" s="32">
        <v>0</v>
      </c>
      <c r="I125" s="32">
        <v>0</v>
      </c>
      <c r="J125" s="32">
        <v>0</v>
      </c>
      <c r="K125" s="29">
        <f>Лист4!E123/1000</f>
        <v>1223.7689399999999</v>
      </c>
      <c r="L125" s="33"/>
      <c r="M125" s="33"/>
    </row>
    <row r="126" spans="1:13" s="34" customFormat="1" ht="18.75" customHeight="1" x14ac:dyDescent="0.25">
      <c r="A126" s="23" t="str">
        <f>Лист4!A124</f>
        <v xml:space="preserve">Бориса Алексеева ул. д.51 - корп. 1 </v>
      </c>
      <c r="B126" s="74" t="str">
        <f>Лист4!C124</f>
        <v>г. Астрахань</v>
      </c>
      <c r="C126" s="41">
        <f t="shared" si="2"/>
        <v>517.12464406779668</v>
      </c>
      <c r="D126" s="41">
        <f t="shared" si="3"/>
        <v>27.703105932203393</v>
      </c>
      <c r="E126" s="30">
        <v>0</v>
      </c>
      <c r="F126" s="31">
        <v>27.703105932203393</v>
      </c>
      <c r="G126" s="32">
        <v>0</v>
      </c>
      <c r="H126" s="32">
        <v>0</v>
      </c>
      <c r="I126" s="32">
        <v>0</v>
      </c>
      <c r="J126" s="32">
        <v>0</v>
      </c>
      <c r="K126" s="29">
        <f>Лист4!E124/1000</f>
        <v>544.82775000000004</v>
      </c>
      <c r="L126" s="33"/>
      <c r="M126" s="33"/>
    </row>
    <row r="127" spans="1:13" s="34" customFormat="1" ht="18.75" customHeight="1" x14ac:dyDescent="0.25">
      <c r="A127" s="23" t="str">
        <f>Лист4!A125</f>
        <v xml:space="preserve">Бориса Алексеева ул. д.61 - корп. 1 </v>
      </c>
      <c r="B127" s="74" t="str">
        <f>Лист4!C125</f>
        <v>г. Астрахань</v>
      </c>
      <c r="C127" s="41">
        <f t="shared" si="2"/>
        <v>1927.2349600000005</v>
      </c>
      <c r="D127" s="41">
        <f t="shared" si="3"/>
        <v>103.24473000000003</v>
      </c>
      <c r="E127" s="30">
        <v>0</v>
      </c>
      <c r="F127" s="31">
        <v>103.24473000000003</v>
      </c>
      <c r="G127" s="32">
        <v>0</v>
      </c>
      <c r="H127" s="32">
        <v>0</v>
      </c>
      <c r="I127" s="32">
        <v>0</v>
      </c>
      <c r="J127" s="32">
        <v>0</v>
      </c>
      <c r="K127" s="29">
        <f>Лист4!E125/1000</f>
        <v>2030.4796900000006</v>
      </c>
      <c r="L127" s="33"/>
      <c r="M127" s="33"/>
    </row>
    <row r="128" spans="1:13" s="34" customFormat="1" ht="18.75" customHeight="1" x14ac:dyDescent="0.25">
      <c r="A128" s="23" t="str">
        <f>Лист4!A126</f>
        <v xml:space="preserve">Бориса Алексеева ул. д.63 </v>
      </c>
      <c r="B128" s="74" t="str">
        <f>Лист4!C126</f>
        <v>г. Астрахань</v>
      </c>
      <c r="C128" s="41">
        <f t="shared" si="2"/>
        <v>1985.6865166101688</v>
      </c>
      <c r="D128" s="41">
        <f t="shared" si="3"/>
        <v>106.37606338983048</v>
      </c>
      <c r="E128" s="30">
        <v>0</v>
      </c>
      <c r="F128" s="31">
        <v>106.37606338983048</v>
      </c>
      <c r="G128" s="32">
        <v>0</v>
      </c>
      <c r="H128" s="32">
        <v>0</v>
      </c>
      <c r="I128" s="32">
        <v>0</v>
      </c>
      <c r="J128" s="32">
        <v>0</v>
      </c>
      <c r="K128" s="29">
        <f>Лист4!E126/1000</f>
        <v>2092.0625799999993</v>
      </c>
      <c r="L128" s="33"/>
      <c r="M128" s="33"/>
    </row>
    <row r="129" spans="1:13" s="34" customFormat="1" ht="18.75" customHeight="1" x14ac:dyDescent="0.25">
      <c r="A129" s="23" t="str">
        <f>Лист4!A127</f>
        <v xml:space="preserve">Бориса Алексеева ул. д.63 - корп. 1 </v>
      </c>
      <c r="B129" s="74" t="str">
        <f>Лист4!C127</f>
        <v>г. Астрахань</v>
      </c>
      <c r="C129" s="41">
        <f t="shared" si="2"/>
        <v>1190.8995783050848</v>
      </c>
      <c r="D129" s="41">
        <f t="shared" si="3"/>
        <v>63.798191694915253</v>
      </c>
      <c r="E129" s="30">
        <v>0</v>
      </c>
      <c r="F129" s="31">
        <v>63.798191694915253</v>
      </c>
      <c r="G129" s="32">
        <v>0</v>
      </c>
      <c r="H129" s="32">
        <v>0</v>
      </c>
      <c r="I129" s="32">
        <v>0</v>
      </c>
      <c r="J129" s="32">
        <v>0</v>
      </c>
      <c r="K129" s="29">
        <f>Лист4!E127/1000</f>
        <v>1254.69777</v>
      </c>
      <c r="L129" s="33"/>
      <c r="M129" s="33"/>
    </row>
    <row r="130" spans="1:13" s="34" customFormat="1" ht="18.75" customHeight="1" x14ac:dyDescent="0.25">
      <c r="A130" s="23" t="str">
        <f>Лист4!A128</f>
        <v xml:space="preserve">Бориса Алексеева ул. д.65 </v>
      </c>
      <c r="B130" s="74" t="str">
        <f>Лист4!C128</f>
        <v>г. Астрахань</v>
      </c>
      <c r="C130" s="41">
        <f t="shared" si="2"/>
        <v>1899.1032081355925</v>
      </c>
      <c r="D130" s="41">
        <f t="shared" si="3"/>
        <v>101.73767186440674</v>
      </c>
      <c r="E130" s="30">
        <v>0</v>
      </c>
      <c r="F130" s="31">
        <v>101.73767186440674</v>
      </c>
      <c r="G130" s="32">
        <v>0</v>
      </c>
      <c r="H130" s="32">
        <v>0</v>
      </c>
      <c r="I130" s="32">
        <v>0</v>
      </c>
      <c r="J130" s="32">
        <v>0</v>
      </c>
      <c r="K130" s="29">
        <f>Лист4!E128/1000-J130</f>
        <v>2000.8408799999993</v>
      </c>
      <c r="L130" s="33"/>
      <c r="M130" s="33"/>
    </row>
    <row r="131" spans="1:13" s="34" customFormat="1" ht="25.5" customHeight="1" x14ac:dyDescent="0.25">
      <c r="A131" s="23" t="str">
        <f>Лист4!A129</f>
        <v xml:space="preserve">Бориса Алексеева ул. д.65 - корп. 1 </v>
      </c>
      <c r="B131" s="74" t="str">
        <f>Лист4!C129</f>
        <v>г. Астрахань</v>
      </c>
      <c r="C131" s="41">
        <f t="shared" si="2"/>
        <v>1257.0056610169486</v>
      </c>
      <c r="D131" s="41">
        <f t="shared" si="3"/>
        <v>67.339588983050817</v>
      </c>
      <c r="E131" s="30">
        <v>0</v>
      </c>
      <c r="F131" s="31">
        <v>67.339588983050817</v>
      </c>
      <c r="G131" s="32">
        <v>0</v>
      </c>
      <c r="H131" s="32">
        <v>0</v>
      </c>
      <c r="I131" s="32">
        <v>0</v>
      </c>
      <c r="J131" s="32">
        <v>0</v>
      </c>
      <c r="K131" s="29">
        <f>Лист4!E129/1000</f>
        <v>1324.3452499999994</v>
      </c>
      <c r="L131" s="33"/>
      <c r="M131" s="33"/>
    </row>
    <row r="132" spans="1:13" s="34" customFormat="1" ht="18.75" customHeight="1" x14ac:dyDescent="0.25">
      <c r="A132" s="23" t="str">
        <f>Лист4!A130</f>
        <v xml:space="preserve">Бориса Алексеева ул. д.65 - корп. 2 </v>
      </c>
      <c r="B132" s="74" t="str">
        <f>Лист4!C130</f>
        <v>г. Астрахань</v>
      </c>
      <c r="C132" s="41">
        <f t="shared" si="2"/>
        <v>516.80775999999992</v>
      </c>
      <c r="D132" s="41">
        <f t="shared" si="3"/>
        <v>27.686129999999999</v>
      </c>
      <c r="E132" s="30">
        <v>0</v>
      </c>
      <c r="F132" s="31">
        <v>27.686129999999999</v>
      </c>
      <c r="G132" s="32">
        <v>0</v>
      </c>
      <c r="H132" s="32">
        <v>0</v>
      </c>
      <c r="I132" s="32">
        <v>0</v>
      </c>
      <c r="J132" s="32">
        <v>0</v>
      </c>
      <c r="K132" s="29">
        <f>Лист4!E130/1000</f>
        <v>544.49388999999996</v>
      </c>
      <c r="L132" s="33"/>
      <c r="M132" s="33"/>
    </row>
    <row r="133" spans="1:13" s="34" customFormat="1" ht="18.75" customHeight="1" x14ac:dyDescent="0.25">
      <c r="A133" s="23" t="str">
        <f>Лист4!A131</f>
        <v xml:space="preserve">Бориса Алексеева ул. д.67 </v>
      </c>
      <c r="B133" s="74" t="str">
        <f>Лист4!C131</f>
        <v>г. Астрахань</v>
      </c>
      <c r="C133" s="41">
        <f t="shared" si="2"/>
        <v>2093.8350169491518</v>
      </c>
      <c r="D133" s="41">
        <f t="shared" si="3"/>
        <v>112.16973305084741</v>
      </c>
      <c r="E133" s="30">
        <v>0</v>
      </c>
      <c r="F133" s="31">
        <v>112.16973305084741</v>
      </c>
      <c r="G133" s="32">
        <v>0</v>
      </c>
      <c r="H133" s="32">
        <v>0</v>
      </c>
      <c r="I133" s="32">
        <v>0</v>
      </c>
      <c r="J133" s="32">
        <v>0</v>
      </c>
      <c r="K133" s="29">
        <f>Лист4!E131/1000</f>
        <v>2206.0047499999991</v>
      </c>
      <c r="L133" s="33"/>
      <c r="M133" s="33"/>
    </row>
    <row r="134" spans="1:13" s="34" customFormat="1" ht="25.5" customHeight="1" x14ac:dyDescent="0.25">
      <c r="A134" s="23" t="str">
        <f>Лист4!A132</f>
        <v xml:space="preserve">Бориса Алексеева ул. д.67 - корп. 1 </v>
      </c>
      <c r="B134" s="74" t="str">
        <f>Лист4!C132</f>
        <v>г. Астрахань</v>
      </c>
      <c r="C134" s="41">
        <f t="shared" si="2"/>
        <v>1403.5827850847447</v>
      </c>
      <c r="D134" s="41">
        <f t="shared" si="3"/>
        <v>75.19193491525418</v>
      </c>
      <c r="E134" s="30">
        <v>0</v>
      </c>
      <c r="F134" s="31">
        <v>75.19193491525418</v>
      </c>
      <c r="G134" s="32">
        <v>0</v>
      </c>
      <c r="H134" s="32">
        <v>0</v>
      </c>
      <c r="I134" s="32">
        <v>0</v>
      </c>
      <c r="J134" s="32">
        <v>0</v>
      </c>
      <c r="K134" s="29">
        <f>Лист4!E132/1000</f>
        <v>1478.774719999999</v>
      </c>
      <c r="L134" s="33"/>
      <c r="M134" s="33"/>
    </row>
    <row r="135" spans="1:13" s="34" customFormat="1" ht="18.75" customHeight="1" x14ac:dyDescent="0.25">
      <c r="A135" s="23" t="str">
        <f>Лист4!A133</f>
        <v xml:space="preserve">Бориса Алексеева ул. д.67 - корп. 2 </v>
      </c>
      <c r="B135" s="74" t="str">
        <f>Лист4!C133</f>
        <v>г. Астрахань</v>
      </c>
      <c r="C135" s="41">
        <f t="shared" ref="C135:C198" si="4">K135+J135-F135</f>
        <v>317.02767457627124</v>
      </c>
      <c r="D135" s="41">
        <f t="shared" ref="D135:D198" si="5">F135</f>
        <v>16.983625423728817</v>
      </c>
      <c r="E135" s="30">
        <v>0</v>
      </c>
      <c r="F135" s="31">
        <v>16.983625423728817</v>
      </c>
      <c r="G135" s="32">
        <v>0</v>
      </c>
      <c r="H135" s="32">
        <v>0</v>
      </c>
      <c r="I135" s="32">
        <v>0</v>
      </c>
      <c r="J135" s="32">
        <v>0</v>
      </c>
      <c r="K135" s="29">
        <f>Лист4!E133/1000</f>
        <v>334.01130000000006</v>
      </c>
      <c r="L135" s="33"/>
      <c r="M135" s="33"/>
    </row>
    <row r="136" spans="1:13" s="34" customFormat="1" ht="18.75" customHeight="1" x14ac:dyDescent="0.25">
      <c r="A136" s="23" t="str">
        <f>Лист4!A134</f>
        <v xml:space="preserve">Бульварный пер. д.7 </v>
      </c>
      <c r="B136" s="74" t="str">
        <f>Лист4!C134</f>
        <v>г. Астрахань</v>
      </c>
      <c r="C136" s="41">
        <f t="shared" si="4"/>
        <v>0</v>
      </c>
      <c r="D136" s="41">
        <f t="shared" si="5"/>
        <v>0</v>
      </c>
      <c r="E136" s="30">
        <v>0</v>
      </c>
      <c r="F136" s="31">
        <v>0</v>
      </c>
      <c r="G136" s="32">
        <v>0</v>
      </c>
      <c r="H136" s="32">
        <v>0</v>
      </c>
      <c r="I136" s="32">
        <v>0</v>
      </c>
      <c r="J136" s="32">
        <v>0</v>
      </c>
      <c r="K136" s="29">
        <f>Лист4!E134/1000</f>
        <v>0</v>
      </c>
      <c r="L136" s="33"/>
      <c r="M136" s="33"/>
    </row>
    <row r="137" spans="1:13" s="34" customFormat="1" ht="18.75" customHeight="1" x14ac:dyDescent="0.25">
      <c r="A137" s="23" t="str">
        <f>Лист4!A135</f>
        <v xml:space="preserve">Бурова ул. д.12 </v>
      </c>
      <c r="B137" s="74" t="str">
        <f>Лист4!C135</f>
        <v>г. Астрахань</v>
      </c>
      <c r="C137" s="41">
        <f t="shared" si="4"/>
        <v>5.2332474576271188</v>
      </c>
      <c r="D137" s="41">
        <f t="shared" si="5"/>
        <v>0.28035254237288137</v>
      </c>
      <c r="E137" s="30">
        <v>0</v>
      </c>
      <c r="F137" s="31">
        <v>0.28035254237288137</v>
      </c>
      <c r="G137" s="32">
        <v>0</v>
      </c>
      <c r="H137" s="32">
        <v>0</v>
      </c>
      <c r="I137" s="32">
        <v>0</v>
      </c>
      <c r="J137" s="32">
        <v>0</v>
      </c>
      <c r="K137" s="29">
        <f>Лист4!E135/1000</f>
        <v>5.5136000000000003</v>
      </c>
      <c r="L137" s="33"/>
      <c r="M137" s="33"/>
    </row>
    <row r="138" spans="1:13" s="34" customFormat="1" ht="18.75" customHeight="1" x14ac:dyDescent="0.25">
      <c r="A138" s="23" t="str">
        <f>Лист4!A136</f>
        <v xml:space="preserve">Бурова ул. д.4 </v>
      </c>
      <c r="B138" s="74" t="str">
        <f>Лист4!C136</f>
        <v>г. Астрахань</v>
      </c>
      <c r="C138" s="41">
        <f t="shared" si="4"/>
        <v>228.03323389830499</v>
      </c>
      <c r="D138" s="41">
        <f t="shared" si="5"/>
        <v>12.21606610169491</v>
      </c>
      <c r="E138" s="30">
        <v>0</v>
      </c>
      <c r="F138" s="31">
        <v>12.21606610169491</v>
      </c>
      <c r="G138" s="32">
        <v>0</v>
      </c>
      <c r="H138" s="32">
        <v>0</v>
      </c>
      <c r="I138" s="32">
        <v>0</v>
      </c>
      <c r="J138" s="32">
        <v>0</v>
      </c>
      <c r="K138" s="29">
        <f>Лист4!E136/1000</f>
        <v>240.24929999999989</v>
      </c>
      <c r="L138" s="33"/>
      <c r="M138" s="33"/>
    </row>
    <row r="139" spans="1:13" s="34" customFormat="1" ht="18.75" customHeight="1" x14ac:dyDescent="0.25">
      <c r="A139" s="23" t="str">
        <f>Лист4!A137</f>
        <v xml:space="preserve">Бурова ул. д.6 </v>
      </c>
      <c r="B139" s="74" t="str">
        <f>Лист4!C137</f>
        <v>г. Астрахань</v>
      </c>
      <c r="C139" s="41">
        <f t="shared" si="4"/>
        <v>370.01701016949147</v>
      </c>
      <c r="D139" s="41">
        <f t="shared" si="5"/>
        <v>19.822339830508476</v>
      </c>
      <c r="E139" s="30">
        <v>0</v>
      </c>
      <c r="F139" s="31">
        <v>19.822339830508476</v>
      </c>
      <c r="G139" s="32">
        <v>0</v>
      </c>
      <c r="H139" s="32">
        <v>0</v>
      </c>
      <c r="I139" s="32">
        <v>0</v>
      </c>
      <c r="J139" s="32">
        <v>0</v>
      </c>
      <c r="K139" s="29">
        <f>Лист4!E137/1000</f>
        <v>389.83934999999997</v>
      </c>
      <c r="L139" s="33"/>
      <c r="M139" s="33"/>
    </row>
    <row r="140" spans="1:13" s="34" customFormat="1" ht="18.75" customHeight="1" x14ac:dyDescent="0.25">
      <c r="A140" s="23" t="str">
        <f>Лист4!A138</f>
        <v xml:space="preserve">Бэра ул. д.20 </v>
      </c>
      <c r="B140" s="74" t="str">
        <f>Лист4!C138</f>
        <v>г. Астрахань</v>
      </c>
      <c r="C140" s="41">
        <f t="shared" si="4"/>
        <v>263.59570169491525</v>
      </c>
      <c r="D140" s="41">
        <f t="shared" si="5"/>
        <v>14.121198305084746</v>
      </c>
      <c r="E140" s="30">
        <v>0</v>
      </c>
      <c r="F140" s="31">
        <v>14.121198305084746</v>
      </c>
      <c r="G140" s="32">
        <v>0</v>
      </c>
      <c r="H140" s="32">
        <v>0</v>
      </c>
      <c r="I140" s="32">
        <v>0</v>
      </c>
      <c r="J140" s="32">
        <v>0</v>
      </c>
      <c r="K140" s="29">
        <f>Лист4!E138/1000</f>
        <v>277.71690000000001</v>
      </c>
      <c r="L140" s="33"/>
      <c r="M140" s="33"/>
    </row>
    <row r="141" spans="1:13" s="34" customFormat="1" ht="18.75" customHeight="1" x14ac:dyDescent="0.25">
      <c r="A141" s="23" t="str">
        <f>Лист4!A139</f>
        <v xml:space="preserve">Бэра ул. д.20/19 </v>
      </c>
      <c r="B141" s="74" t="str">
        <f>Лист4!C139</f>
        <v>г. Астрахань</v>
      </c>
      <c r="C141" s="41">
        <f t="shared" si="4"/>
        <v>3.3820203389830503</v>
      </c>
      <c r="D141" s="41">
        <f t="shared" si="5"/>
        <v>0.18117966101694916</v>
      </c>
      <c r="E141" s="30">
        <v>0</v>
      </c>
      <c r="F141" s="31">
        <v>0.18117966101694916</v>
      </c>
      <c r="G141" s="32">
        <v>0</v>
      </c>
      <c r="H141" s="32">
        <v>0</v>
      </c>
      <c r="I141" s="32">
        <v>0</v>
      </c>
      <c r="J141" s="32">
        <v>0</v>
      </c>
      <c r="K141" s="29">
        <f>Лист4!E139/1000</f>
        <v>3.5631999999999997</v>
      </c>
      <c r="L141" s="33"/>
      <c r="M141" s="33"/>
    </row>
    <row r="142" spans="1:13" s="34" customFormat="1" ht="18.75" customHeight="1" x14ac:dyDescent="0.25">
      <c r="A142" s="23" t="str">
        <f>Лист4!A140</f>
        <v xml:space="preserve">Бэра ул. д.3 </v>
      </c>
      <c r="B142" s="74" t="str">
        <f>Лист4!C140</f>
        <v>г. Астрахань</v>
      </c>
      <c r="C142" s="41">
        <f t="shared" si="4"/>
        <v>2.5224677966101696</v>
      </c>
      <c r="D142" s="41">
        <f t="shared" si="5"/>
        <v>0.13513220338983051</v>
      </c>
      <c r="E142" s="30">
        <v>0</v>
      </c>
      <c r="F142" s="31">
        <v>0.13513220338983051</v>
      </c>
      <c r="G142" s="32">
        <v>0</v>
      </c>
      <c r="H142" s="32">
        <v>0</v>
      </c>
      <c r="I142" s="32">
        <v>0</v>
      </c>
      <c r="J142" s="32">
        <v>0</v>
      </c>
      <c r="K142" s="29">
        <f>Лист4!E140/1000-J142</f>
        <v>2.6576</v>
      </c>
      <c r="L142" s="33"/>
      <c r="M142" s="33"/>
    </row>
    <row r="143" spans="1:13" s="34" customFormat="1" ht="18.75" customHeight="1" x14ac:dyDescent="0.25">
      <c r="A143" s="23" t="str">
        <f>Лист4!A141</f>
        <v xml:space="preserve">Бэра ул. д.4 </v>
      </c>
      <c r="B143" s="74" t="str">
        <f>Лист4!C141</f>
        <v>г. Астрахань</v>
      </c>
      <c r="C143" s="41">
        <f t="shared" si="4"/>
        <v>42.513111864406781</v>
      </c>
      <c r="D143" s="41">
        <f t="shared" si="5"/>
        <v>2.2774881355932206</v>
      </c>
      <c r="E143" s="30">
        <v>0</v>
      </c>
      <c r="F143" s="31">
        <v>2.2774881355932206</v>
      </c>
      <c r="G143" s="32">
        <v>0</v>
      </c>
      <c r="H143" s="32">
        <v>0</v>
      </c>
      <c r="I143" s="32">
        <v>0</v>
      </c>
      <c r="J143" s="32">
        <v>0</v>
      </c>
      <c r="K143" s="29">
        <f>Лист4!E141/1000</f>
        <v>44.790600000000005</v>
      </c>
      <c r="L143" s="33"/>
      <c r="M143" s="33"/>
    </row>
    <row r="144" spans="1:13" s="34" customFormat="1" ht="18.75" customHeight="1" x14ac:dyDescent="0.25">
      <c r="A144" s="23" t="str">
        <f>Лист4!A142</f>
        <v xml:space="preserve">Бэра ул. д.5 </v>
      </c>
      <c r="B144" s="74" t="str">
        <f>Лист4!C142</f>
        <v>г. Астрахань</v>
      </c>
      <c r="C144" s="41">
        <f t="shared" si="4"/>
        <v>24.46051525423729</v>
      </c>
      <c r="D144" s="41">
        <f t="shared" si="5"/>
        <v>1.310384745762712</v>
      </c>
      <c r="E144" s="30">
        <v>0</v>
      </c>
      <c r="F144" s="31">
        <v>1.310384745762712</v>
      </c>
      <c r="G144" s="32">
        <v>0</v>
      </c>
      <c r="H144" s="32">
        <v>0</v>
      </c>
      <c r="I144" s="32">
        <v>0</v>
      </c>
      <c r="J144" s="32">
        <v>0</v>
      </c>
      <c r="K144" s="29">
        <f>Лист4!E142/1000-J144</f>
        <v>25.770900000000001</v>
      </c>
      <c r="L144" s="33"/>
      <c r="M144" s="33"/>
    </row>
    <row r="145" spans="1:13" s="34" customFormat="1" ht="18.75" customHeight="1" x14ac:dyDescent="0.25">
      <c r="A145" s="23" t="str">
        <f>Лист4!A143</f>
        <v xml:space="preserve">Валерии Барсовой ул. д.12 </v>
      </c>
      <c r="B145" s="74" t="str">
        <f>Лист4!C143</f>
        <v>г. Астрахань</v>
      </c>
      <c r="C145" s="41">
        <f t="shared" si="4"/>
        <v>2182.9044786440681</v>
      </c>
      <c r="D145" s="41">
        <f t="shared" si="5"/>
        <v>116.94131135593223</v>
      </c>
      <c r="E145" s="30">
        <v>0</v>
      </c>
      <c r="F145" s="31">
        <v>116.94131135593223</v>
      </c>
      <c r="G145" s="32">
        <v>0</v>
      </c>
      <c r="H145" s="32">
        <v>0</v>
      </c>
      <c r="I145" s="32">
        <v>0</v>
      </c>
      <c r="J145" s="32">
        <v>0</v>
      </c>
      <c r="K145" s="29">
        <f>Лист4!E143/1000</f>
        <v>2299.8457900000003</v>
      </c>
      <c r="L145" s="33"/>
      <c r="M145" s="33"/>
    </row>
    <row r="146" spans="1:13" s="34" customFormat="1" ht="18.75" customHeight="1" x14ac:dyDescent="0.25">
      <c r="A146" s="23" t="str">
        <f>Лист4!A144</f>
        <v xml:space="preserve">Валерии Барсовой ул. д.12 - корп. 1 </v>
      </c>
      <c r="B146" s="74" t="str">
        <f>Лист4!C144</f>
        <v>г. Астрахань</v>
      </c>
      <c r="C146" s="41">
        <f t="shared" si="4"/>
        <v>1605.2335932203389</v>
      </c>
      <c r="D146" s="41">
        <f t="shared" si="5"/>
        <v>85.994656779661014</v>
      </c>
      <c r="E146" s="30">
        <v>0</v>
      </c>
      <c r="F146" s="31">
        <v>85.994656779661014</v>
      </c>
      <c r="G146" s="32">
        <v>0</v>
      </c>
      <c r="H146" s="32">
        <v>0</v>
      </c>
      <c r="I146" s="32">
        <v>0</v>
      </c>
      <c r="J146" s="32">
        <v>2602.9</v>
      </c>
      <c r="K146" s="29">
        <f>Лист4!E144/1000-J146</f>
        <v>-911.6717500000002</v>
      </c>
      <c r="L146" s="33"/>
      <c r="M146" s="33"/>
    </row>
    <row r="147" spans="1:13" s="34" customFormat="1" ht="18.75" customHeight="1" x14ac:dyDescent="0.25">
      <c r="A147" s="23" t="str">
        <f>Лист4!A145</f>
        <v xml:space="preserve">Валерии Барсовой ул. д.12 - корп. 2 </v>
      </c>
      <c r="B147" s="74" t="str">
        <f>Лист4!C145</f>
        <v>г. Астрахань</v>
      </c>
      <c r="C147" s="41">
        <f t="shared" si="4"/>
        <v>972.32847457627076</v>
      </c>
      <c r="D147" s="41">
        <f t="shared" si="5"/>
        <v>52.089025423728799</v>
      </c>
      <c r="E147" s="30">
        <v>0</v>
      </c>
      <c r="F147" s="31">
        <v>52.089025423728799</v>
      </c>
      <c r="G147" s="32">
        <v>0</v>
      </c>
      <c r="H147" s="32">
        <v>0</v>
      </c>
      <c r="I147" s="32">
        <v>0</v>
      </c>
      <c r="J147" s="32">
        <v>0</v>
      </c>
      <c r="K147" s="29">
        <f>Лист4!E145/1000</f>
        <v>1024.4174999999996</v>
      </c>
      <c r="L147" s="33"/>
      <c r="M147" s="33"/>
    </row>
    <row r="148" spans="1:13" s="34" customFormat="1" ht="18.75" customHeight="1" x14ac:dyDescent="0.25">
      <c r="A148" s="23" t="str">
        <f>Лист4!A146</f>
        <v xml:space="preserve">Валерии Барсовой ул. д.15 - корп. 2 </v>
      </c>
      <c r="B148" s="74" t="str">
        <f>Лист4!C146</f>
        <v>г. Астрахань</v>
      </c>
      <c r="C148" s="41">
        <f t="shared" si="4"/>
        <v>1745.7280542372882</v>
      </c>
      <c r="D148" s="41">
        <f t="shared" si="5"/>
        <v>93.521145762711853</v>
      </c>
      <c r="E148" s="30">
        <v>0</v>
      </c>
      <c r="F148" s="31">
        <v>93.521145762711853</v>
      </c>
      <c r="G148" s="32">
        <v>0</v>
      </c>
      <c r="H148" s="32">
        <v>0</v>
      </c>
      <c r="I148" s="32">
        <v>0</v>
      </c>
      <c r="J148" s="32">
        <v>0</v>
      </c>
      <c r="K148" s="29">
        <f>Лист4!E146/1000</f>
        <v>1839.2492</v>
      </c>
      <c r="L148" s="33"/>
      <c r="M148" s="33"/>
    </row>
    <row r="149" spans="1:13" s="34" customFormat="1" ht="18.75" customHeight="1" x14ac:dyDescent="0.25">
      <c r="A149" s="23" t="str">
        <f>Лист4!A147</f>
        <v xml:space="preserve">Валерии Барсовой ул. д.15 - корп. 4 </v>
      </c>
      <c r="B149" s="74" t="str">
        <f>Лист4!C147</f>
        <v>г. Астрахань</v>
      </c>
      <c r="C149" s="41">
        <f t="shared" si="4"/>
        <v>1811.3684637288138</v>
      </c>
      <c r="D149" s="41">
        <f t="shared" si="5"/>
        <v>97.037596271186459</v>
      </c>
      <c r="E149" s="30">
        <v>0</v>
      </c>
      <c r="F149" s="31">
        <v>97.037596271186459</v>
      </c>
      <c r="G149" s="32">
        <v>0</v>
      </c>
      <c r="H149" s="32">
        <v>0</v>
      </c>
      <c r="I149" s="32">
        <v>0</v>
      </c>
      <c r="J149" s="32">
        <v>0</v>
      </c>
      <c r="K149" s="29">
        <f>Лист4!E147/1000</f>
        <v>1908.4060600000003</v>
      </c>
      <c r="L149" s="33"/>
      <c r="M149" s="33"/>
    </row>
    <row r="150" spans="1:13" s="34" customFormat="1" ht="18.75" customHeight="1" x14ac:dyDescent="0.25">
      <c r="A150" s="23" t="str">
        <f>Лист4!A148</f>
        <v xml:space="preserve">Валерии Барсовой ул. д.17 </v>
      </c>
      <c r="B150" s="74" t="str">
        <f>Лист4!C148</f>
        <v>г. Астрахань</v>
      </c>
      <c r="C150" s="41">
        <f t="shared" si="4"/>
        <v>2456.1338793220339</v>
      </c>
      <c r="D150" s="41">
        <f t="shared" si="5"/>
        <v>131.57860067796611</v>
      </c>
      <c r="E150" s="30">
        <v>0</v>
      </c>
      <c r="F150" s="31">
        <v>131.57860067796611</v>
      </c>
      <c r="G150" s="32">
        <v>0</v>
      </c>
      <c r="H150" s="32">
        <v>0</v>
      </c>
      <c r="I150" s="32">
        <v>0</v>
      </c>
      <c r="J150" s="32">
        <v>0</v>
      </c>
      <c r="K150" s="29">
        <f>Лист4!E148/1000</f>
        <v>2587.7124800000001</v>
      </c>
      <c r="L150" s="33"/>
      <c r="M150" s="33"/>
    </row>
    <row r="151" spans="1:13" s="34" customFormat="1" ht="18.75" customHeight="1" x14ac:dyDescent="0.25">
      <c r="A151" s="23" t="str">
        <f>Лист4!A149</f>
        <v xml:space="preserve">Валерии Барсовой ул. д.17 - корп. 1 </v>
      </c>
      <c r="B151" s="74" t="str">
        <f>Лист4!C149</f>
        <v>г. Астрахань</v>
      </c>
      <c r="C151" s="41">
        <f t="shared" si="4"/>
        <v>1561.9180108474566</v>
      </c>
      <c r="D151" s="41">
        <f t="shared" si="5"/>
        <v>83.674179152542322</v>
      </c>
      <c r="E151" s="30">
        <v>0</v>
      </c>
      <c r="F151" s="31">
        <v>83.674179152542322</v>
      </c>
      <c r="G151" s="32">
        <v>0</v>
      </c>
      <c r="H151" s="32">
        <v>0</v>
      </c>
      <c r="I151" s="32">
        <v>0</v>
      </c>
      <c r="J151" s="32">
        <v>0</v>
      </c>
      <c r="K151" s="29">
        <f>Лист4!E149/1000</f>
        <v>1645.5921899999989</v>
      </c>
      <c r="L151" s="33"/>
      <c r="M151" s="33"/>
    </row>
    <row r="152" spans="1:13" s="34" customFormat="1" ht="18.75" customHeight="1" x14ac:dyDescent="0.25">
      <c r="A152" s="23" t="str">
        <f>Лист4!A150</f>
        <v xml:space="preserve">Валерии Барсовой ул. д.18 </v>
      </c>
      <c r="B152" s="74" t="str">
        <f>Лист4!C150</f>
        <v>г. Астрахань</v>
      </c>
      <c r="C152" s="41">
        <f t="shared" si="4"/>
        <v>0</v>
      </c>
      <c r="D152" s="41">
        <f t="shared" si="5"/>
        <v>0</v>
      </c>
      <c r="E152" s="30">
        <v>0</v>
      </c>
      <c r="F152" s="31">
        <v>0</v>
      </c>
      <c r="G152" s="32">
        <v>0</v>
      </c>
      <c r="H152" s="32">
        <v>0</v>
      </c>
      <c r="I152" s="32">
        <v>0</v>
      </c>
      <c r="J152" s="32">
        <v>0</v>
      </c>
      <c r="K152" s="29">
        <f>Лист4!E150/1000</f>
        <v>0</v>
      </c>
      <c r="L152" s="33"/>
      <c r="M152" s="33"/>
    </row>
    <row r="153" spans="1:13" s="34" customFormat="1" ht="18.75" customHeight="1" x14ac:dyDescent="0.25">
      <c r="A153" s="23" t="str">
        <f>Лист4!A151</f>
        <v xml:space="preserve">Валерии Барсовой ул. д.2 </v>
      </c>
      <c r="B153" s="74" t="str">
        <f>Лист4!C151</f>
        <v>г. Астрахань</v>
      </c>
      <c r="C153" s="41">
        <f t="shared" si="4"/>
        <v>1063.5985084745757</v>
      </c>
      <c r="D153" s="41">
        <f t="shared" si="5"/>
        <v>56.978491525423706</v>
      </c>
      <c r="E153" s="30">
        <v>0</v>
      </c>
      <c r="F153" s="31">
        <v>56.978491525423706</v>
      </c>
      <c r="G153" s="32">
        <v>0</v>
      </c>
      <c r="H153" s="32">
        <v>0</v>
      </c>
      <c r="I153" s="32">
        <v>0</v>
      </c>
      <c r="J153" s="32">
        <v>0</v>
      </c>
      <c r="K153" s="29">
        <f>Лист4!E151/1000</f>
        <v>1120.5769999999995</v>
      </c>
      <c r="L153" s="33"/>
      <c r="M153" s="33"/>
    </row>
    <row r="154" spans="1:13" s="34" customFormat="1" ht="15" customHeight="1" x14ac:dyDescent="0.25">
      <c r="A154" s="23" t="str">
        <f>Лист4!A152</f>
        <v xml:space="preserve">Валерии Барсовой ул. д.8 </v>
      </c>
      <c r="B154" s="74" t="str">
        <f>Лист4!C152</f>
        <v>г. Астрахань</v>
      </c>
      <c r="C154" s="41">
        <f t="shared" si="4"/>
        <v>862.87000135593246</v>
      </c>
      <c r="D154" s="41">
        <f t="shared" si="5"/>
        <v>46.22517864406781</v>
      </c>
      <c r="E154" s="30">
        <v>0</v>
      </c>
      <c r="F154" s="31">
        <v>46.22517864406781</v>
      </c>
      <c r="G154" s="32">
        <v>0</v>
      </c>
      <c r="H154" s="32">
        <v>0</v>
      </c>
      <c r="I154" s="32">
        <v>0</v>
      </c>
      <c r="J154" s="32">
        <v>0</v>
      </c>
      <c r="K154" s="29">
        <f>Лист4!E152/1000</f>
        <v>909.09518000000025</v>
      </c>
      <c r="L154" s="33"/>
      <c r="M154" s="33"/>
    </row>
    <row r="155" spans="1:13" s="34" customFormat="1" ht="18.75" customHeight="1" x14ac:dyDescent="0.25">
      <c r="A155" s="23" t="str">
        <f>Лист4!A153</f>
        <v xml:space="preserve">Волжская ул. д.3 </v>
      </c>
      <c r="B155" s="74" t="str">
        <f>Лист4!C153</f>
        <v>г. Астрахань</v>
      </c>
      <c r="C155" s="41">
        <f t="shared" si="4"/>
        <v>0.37707932203389827</v>
      </c>
      <c r="D155" s="41">
        <f t="shared" si="5"/>
        <v>2.0200677966101692E-2</v>
      </c>
      <c r="E155" s="30">
        <v>0</v>
      </c>
      <c r="F155" s="31">
        <v>2.0200677966101692E-2</v>
      </c>
      <c r="G155" s="32">
        <v>0</v>
      </c>
      <c r="H155" s="32">
        <v>0</v>
      </c>
      <c r="I155" s="32">
        <v>0</v>
      </c>
      <c r="J155" s="32">
        <v>0</v>
      </c>
      <c r="K155" s="29">
        <f>Лист4!E153/1000</f>
        <v>0.39727999999999997</v>
      </c>
      <c r="L155" s="33"/>
      <c r="M155" s="33"/>
    </row>
    <row r="156" spans="1:13" s="34" customFormat="1" ht="25.5" customHeight="1" x14ac:dyDescent="0.25">
      <c r="A156" s="23" t="str">
        <f>Лист4!A154</f>
        <v xml:space="preserve">Волжская ул. д.5 </v>
      </c>
      <c r="B156" s="74" t="str">
        <f>Лист4!C154</f>
        <v>г. Астрахань</v>
      </c>
      <c r="C156" s="41">
        <f t="shared" si="4"/>
        <v>21.473816949152543</v>
      </c>
      <c r="D156" s="41">
        <f t="shared" si="5"/>
        <v>1.1503830508474577</v>
      </c>
      <c r="E156" s="30">
        <v>0</v>
      </c>
      <c r="F156" s="31">
        <v>1.1503830508474577</v>
      </c>
      <c r="G156" s="32">
        <v>0</v>
      </c>
      <c r="H156" s="32">
        <v>0</v>
      </c>
      <c r="I156" s="32">
        <v>0</v>
      </c>
      <c r="J156" s="32">
        <v>0</v>
      </c>
      <c r="K156" s="29">
        <f>Лист4!E154/1000</f>
        <v>22.624200000000002</v>
      </c>
      <c r="L156" s="33"/>
      <c r="M156" s="33"/>
    </row>
    <row r="157" spans="1:13" s="34" customFormat="1" ht="18.75" customHeight="1" x14ac:dyDescent="0.25">
      <c r="A157" s="23" t="str">
        <f>Лист4!A155</f>
        <v xml:space="preserve">Волжская ул. д.8 </v>
      </c>
      <c r="B157" s="74" t="str">
        <f>Лист4!C155</f>
        <v>г. Астрахань</v>
      </c>
      <c r="C157" s="41">
        <f t="shared" si="4"/>
        <v>21.884040677966102</v>
      </c>
      <c r="D157" s="41">
        <f t="shared" si="5"/>
        <v>1.1723593220338984</v>
      </c>
      <c r="E157" s="30">
        <v>0</v>
      </c>
      <c r="F157" s="31">
        <v>1.1723593220338984</v>
      </c>
      <c r="G157" s="32">
        <v>0</v>
      </c>
      <c r="H157" s="32">
        <v>0</v>
      </c>
      <c r="I157" s="32">
        <v>0</v>
      </c>
      <c r="J157" s="32">
        <v>0</v>
      </c>
      <c r="K157" s="29">
        <f>Лист4!E155/1000</f>
        <v>23.0564</v>
      </c>
      <c r="L157" s="33"/>
      <c r="M157" s="33"/>
    </row>
    <row r="158" spans="1:13" s="34" customFormat="1" ht="18.75" customHeight="1" x14ac:dyDescent="0.25">
      <c r="A158" s="23" t="str">
        <f>Лист4!A156</f>
        <v xml:space="preserve">Володарского ул. д.10 </v>
      </c>
      <c r="B158" s="74" t="str">
        <f>Лист4!C156</f>
        <v>г. Астрахань</v>
      </c>
      <c r="C158" s="41">
        <f t="shared" si="4"/>
        <v>50.429613559322043</v>
      </c>
      <c r="D158" s="41">
        <f t="shared" si="5"/>
        <v>2.7015864406779664</v>
      </c>
      <c r="E158" s="30">
        <v>0</v>
      </c>
      <c r="F158" s="31">
        <v>2.7015864406779664</v>
      </c>
      <c r="G158" s="32">
        <v>0</v>
      </c>
      <c r="H158" s="32">
        <v>0</v>
      </c>
      <c r="I158" s="32">
        <v>0</v>
      </c>
      <c r="J158" s="32">
        <v>0</v>
      </c>
      <c r="K158" s="29">
        <f>Лист4!E156/1000</f>
        <v>53.131200000000007</v>
      </c>
      <c r="L158" s="33"/>
      <c r="M158" s="33"/>
    </row>
    <row r="159" spans="1:13" s="34" customFormat="1" ht="18.75" customHeight="1" x14ac:dyDescent="0.25">
      <c r="A159" s="23" t="str">
        <f>Лист4!A157</f>
        <v xml:space="preserve">Володарского ул. д.14 </v>
      </c>
      <c r="B159" s="74" t="str">
        <f>Лист4!C157</f>
        <v>г. Астрахань</v>
      </c>
      <c r="C159" s="41">
        <f t="shared" si="4"/>
        <v>70.695064406779665</v>
      </c>
      <c r="D159" s="41">
        <f t="shared" si="5"/>
        <v>3.7872355932203394</v>
      </c>
      <c r="E159" s="30"/>
      <c r="F159" s="31">
        <v>3.7872355932203394</v>
      </c>
      <c r="G159" s="32"/>
      <c r="H159" s="32"/>
      <c r="I159" s="32"/>
      <c r="J159" s="32">
        <v>0</v>
      </c>
      <c r="K159" s="29">
        <f>Лист4!E157/1000</f>
        <v>74.482300000000009</v>
      </c>
      <c r="L159" s="33"/>
      <c r="M159" s="33"/>
    </row>
    <row r="160" spans="1:13" s="34" customFormat="1" ht="18.75" customHeight="1" x14ac:dyDescent="0.25">
      <c r="A160" s="23" t="str">
        <f>Лист4!A158</f>
        <v xml:space="preserve">Володарского ул. д.2/21/34 </v>
      </c>
      <c r="B160" s="74" t="str">
        <f>Лист4!C158</f>
        <v>г. Астрахань</v>
      </c>
      <c r="C160" s="41">
        <f t="shared" si="4"/>
        <v>118.70808813559321</v>
      </c>
      <c r="D160" s="41">
        <f t="shared" si="5"/>
        <v>6.3593618644067798</v>
      </c>
      <c r="E160" s="30">
        <v>0</v>
      </c>
      <c r="F160" s="31">
        <v>6.3593618644067798</v>
      </c>
      <c r="G160" s="32">
        <v>0</v>
      </c>
      <c r="H160" s="32">
        <v>0</v>
      </c>
      <c r="I160" s="32">
        <v>0</v>
      </c>
      <c r="J160" s="32">
        <v>0</v>
      </c>
      <c r="K160" s="29">
        <f>Лист4!E158/1000</f>
        <v>125.06744999999999</v>
      </c>
      <c r="L160" s="33"/>
      <c r="M160" s="33"/>
    </row>
    <row r="161" spans="1:13" s="34" customFormat="1" ht="25.5" customHeight="1" x14ac:dyDescent="0.25">
      <c r="A161" s="23" t="str">
        <f>Лист4!A159</f>
        <v xml:space="preserve">Володарского ул. д.22 </v>
      </c>
      <c r="B161" s="74" t="str">
        <f>Лист4!C159</f>
        <v>г. Астрахань</v>
      </c>
      <c r="C161" s="41">
        <f t="shared" si="4"/>
        <v>148.15303050847459</v>
      </c>
      <c r="D161" s="41">
        <f t="shared" si="5"/>
        <v>7.9367694915254239</v>
      </c>
      <c r="E161" s="30">
        <v>0</v>
      </c>
      <c r="F161" s="31">
        <v>7.9367694915254239</v>
      </c>
      <c r="G161" s="32">
        <v>0</v>
      </c>
      <c r="H161" s="32">
        <v>0</v>
      </c>
      <c r="I161" s="32">
        <v>0</v>
      </c>
      <c r="J161" s="32">
        <v>0</v>
      </c>
      <c r="K161" s="29">
        <f>Лист4!E159/1000</f>
        <v>156.0898</v>
      </c>
      <c r="L161" s="33"/>
      <c r="M161" s="33"/>
    </row>
    <row r="162" spans="1:13" s="34" customFormat="1" ht="18.75" customHeight="1" x14ac:dyDescent="0.25">
      <c r="A162" s="23" t="str">
        <f>Лист4!A160</f>
        <v xml:space="preserve">Володарского ул. д.3 </v>
      </c>
      <c r="B162" s="74" t="str">
        <f>Лист4!C160</f>
        <v>г. Астрахань</v>
      </c>
      <c r="C162" s="41">
        <f t="shared" si="4"/>
        <v>60.70242440677967</v>
      </c>
      <c r="D162" s="41">
        <f t="shared" si="5"/>
        <v>3.251915593220339</v>
      </c>
      <c r="E162" s="30">
        <v>0</v>
      </c>
      <c r="F162" s="31">
        <v>3.251915593220339</v>
      </c>
      <c r="G162" s="32">
        <v>0</v>
      </c>
      <c r="H162" s="32">
        <v>0</v>
      </c>
      <c r="I162" s="32">
        <v>0</v>
      </c>
      <c r="J162" s="32">
        <v>0</v>
      </c>
      <c r="K162" s="29">
        <f>Лист4!E160/1000</f>
        <v>63.954340000000009</v>
      </c>
      <c r="L162" s="33"/>
      <c r="M162" s="33"/>
    </row>
    <row r="163" spans="1:13" s="34" customFormat="1" ht="25.5" customHeight="1" x14ac:dyDescent="0.25">
      <c r="A163" s="23" t="str">
        <f>Лист4!A161</f>
        <v>Володарского ул. д.4 - корп. 32 пом.37</v>
      </c>
      <c r="B163" s="74" t="str">
        <f>Лист4!C161</f>
        <v>г. Астрахань</v>
      </c>
      <c r="C163" s="41">
        <f t="shared" si="4"/>
        <v>463.07159322033897</v>
      </c>
      <c r="D163" s="41">
        <f t="shared" si="5"/>
        <v>24.807406779661015</v>
      </c>
      <c r="E163" s="30">
        <v>0</v>
      </c>
      <c r="F163" s="31">
        <v>24.807406779661015</v>
      </c>
      <c r="G163" s="32">
        <v>0</v>
      </c>
      <c r="H163" s="32">
        <v>0</v>
      </c>
      <c r="I163" s="32">
        <v>0</v>
      </c>
      <c r="J163" s="32">
        <v>0</v>
      </c>
      <c r="K163" s="29">
        <f>Лист4!E161/1000</f>
        <v>487.87899999999996</v>
      </c>
      <c r="L163" s="33"/>
      <c r="M163" s="33"/>
    </row>
    <row r="164" spans="1:13" s="34" customFormat="1" ht="18.75" customHeight="1" x14ac:dyDescent="0.25">
      <c r="A164" s="23" t="str">
        <f>Лист4!A162</f>
        <v xml:space="preserve">Володарского ул. д.8 </v>
      </c>
      <c r="B164" s="74" t="str">
        <f>Лист4!C162</f>
        <v>г. Астрахань</v>
      </c>
      <c r="C164" s="41">
        <f t="shared" si="4"/>
        <v>49.365138983050848</v>
      </c>
      <c r="D164" s="41">
        <f t="shared" si="5"/>
        <v>2.6445610169491527</v>
      </c>
      <c r="E164" s="30">
        <v>0</v>
      </c>
      <c r="F164" s="31">
        <v>2.6445610169491527</v>
      </c>
      <c r="G164" s="32">
        <v>0</v>
      </c>
      <c r="H164" s="32">
        <v>0</v>
      </c>
      <c r="I164" s="32">
        <v>0</v>
      </c>
      <c r="J164" s="32">
        <v>0</v>
      </c>
      <c r="K164" s="29">
        <f>Лист4!E162/1000</f>
        <v>52.009700000000002</v>
      </c>
      <c r="L164" s="33"/>
      <c r="M164" s="33"/>
    </row>
    <row r="165" spans="1:13" s="34" customFormat="1" ht="16.5" customHeight="1" x14ac:dyDescent="0.25">
      <c r="A165" s="23" t="str">
        <f>Лист4!A163</f>
        <v xml:space="preserve">Всеволода Ноздрина ул. д.13 </v>
      </c>
      <c r="B165" s="74" t="str">
        <f>Лист4!C163</f>
        <v>г. Астрахань</v>
      </c>
      <c r="C165" s="41">
        <f t="shared" si="4"/>
        <v>30.689613559322034</v>
      </c>
      <c r="D165" s="41">
        <f t="shared" si="5"/>
        <v>1.6440864406779663</v>
      </c>
      <c r="E165" s="30">
        <v>0</v>
      </c>
      <c r="F165" s="31">
        <v>1.6440864406779663</v>
      </c>
      <c r="G165" s="32">
        <v>0</v>
      </c>
      <c r="H165" s="32">
        <v>0</v>
      </c>
      <c r="I165" s="32">
        <v>0</v>
      </c>
      <c r="J165" s="32">
        <v>0</v>
      </c>
      <c r="K165" s="29">
        <f>Лист4!E163/1000</f>
        <v>32.3337</v>
      </c>
      <c r="L165" s="33"/>
      <c r="M165" s="33"/>
    </row>
    <row r="166" spans="1:13" s="34" customFormat="1" ht="16.5" customHeight="1" x14ac:dyDescent="0.25">
      <c r="A166" s="23" t="str">
        <f>Лист4!A164</f>
        <v xml:space="preserve">Всеволода Ноздрина ул. д.18 </v>
      </c>
      <c r="B166" s="74" t="str">
        <f>Лист4!C164</f>
        <v>г. Астрахань</v>
      </c>
      <c r="C166" s="41">
        <f t="shared" si="4"/>
        <v>0</v>
      </c>
      <c r="D166" s="41">
        <f t="shared" si="5"/>
        <v>0</v>
      </c>
      <c r="E166" s="30">
        <v>0</v>
      </c>
      <c r="F166" s="31">
        <v>0</v>
      </c>
      <c r="G166" s="32">
        <v>0</v>
      </c>
      <c r="H166" s="32">
        <v>0</v>
      </c>
      <c r="I166" s="32">
        <v>0</v>
      </c>
      <c r="J166" s="32">
        <v>0</v>
      </c>
      <c r="K166" s="29">
        <f>Лист4!E164/1000</f>
        <v>0</v>
      </c>
      <c r="L166" s="33"/>
      <c r="M166" s="33"/>
    </row>
    <row r="167" spans="1:13" s="34" customFormat="1" ht="16.5" customHeight="1" x14ac:dyDescent="0.25">
      <c r="A167" s="23" t="str">
        <f>Лист4!A165</f>
        <v xml:space="preserve">Всеволода Ноздрина ул. д.28 </v>
      </c>
      <c r="B167" s="74" t="str">
        <f>Лист4!C165</f>
        <v>г. Астрахань</v>
      </c>
      <c r="C167" s="41">
        <f t="shared" si="4"/>
        <v>15.232759322033898</v>
      </c>
      <c r="D167" s="41">
        <f t="shared" si="5"/>
        <v>0.8160406779661018</v>
      </c>
      <c r="E167" s="30">
        <v>0</v>
      </c>
      <c r="F167" s="31">
        <v>0.8160406779661018</v>
      </c>
      <c r="G167" s="32">
        <v>0</v>
      </c>
      <c r="H167" s="32">
        <v>0</v>
      </c>
      <c r="I167" s="32">
        <v>0</v>
      </c>
      <c r="J167" s="32">
        <v>0</v>
      </c>
      <c r="K167" s="29">
        <f>Лист4!E165/1000</f>
        <v>16.0488</v>
      </c>
      <c r="L167" s="33"/>
      <c r="M167" s="33"/>
    </row>
    <row r="168" spans="1:13" s="34" customFormat="1" ht="16.5" customHeight="1" x14ac:dyDescent="0.25">
      <c r="A168" s="23" t="str">
        <f>Лист4!A166</f>
        <v xml:space="preserve">Всеволода Ноздрина ул. д.29 </v>
      </c>
      <c r="B168" s="74" t="str">
        <f>Лист4!C166</f>
        <v>г. Астрахань</v>
      </c>
      <c r="C168" s="41">
        <f t="shared" si="4"/>
        <v>0</v>
      </c>
      <c r="D168" s="41">
        <f t="shared" si="5"/>
        <v>0</v>
      </c>
      <c r="E168" s="30">
        <v>0</v>
      </c>
      <c r="F168" s="31">
        <v>0</v>
      </c>
      <c r="G168" s="32">
        <v>0</v>
      </c>
      <c r="H168" s="32">
        <v>0</v>
      </c>
      <c r="I168" s="32">
        <v>0</v>
      </c>
      <c r="J168" s="32">
        <v>0</v>
      </c>
      <c r="K168" s="29">
        <f>Лист4!E166/1000</f>
        <v>0</v>
      </c>
      <c r="L168" s="33"/>
      <c r="M168" s="33"/>
    </row>
    <row r="169" spans="1:13" s="34" customFormat="1" ht="16.5" customHeight="1" x14ac:dyDescent="0.25">
      <c r="A169" s="23" t="str">
        <f>Лист4!A167</f>
        <v xml:space="preserve">Всеволода Ноздрина ул. д.59 </v>
      </c>
      <c r="B169" s="74" t="str">
        <f>Лист4!C167</f>
        <v>г. Астрахань</v>
      </c>
      <c r="C169" s="41">
        <f t="shared" si="4"/>
        <v>0</v>
      </c>
      <c r="D169" s="41">
        <f t="shared" si="5"/>
        <v>0</v>
      </c>
      <c r="E169" s="30">
        <v>0</v>
      </c>
      <c r="F169" s="31">
        <v>0</v>
      </c>
      <c r="G169" s="32">
        <v>0</v>
      </c>
      <c r="H169" s="32">
        <v>0</v>
      </c>
      <c r="I169" s="32">
        <v>0</v>
      </c>
      <c r="J169" s="32">
        <v>0</v>
      </c>
      <c r="K169" s="29">
        <f>Лист4!E167/1000</f>
        <v>0</v>
      </c>
      <c r="L169" s="33"/>
      <c r="M169" s="33"/>
    </row>
    <row r="170" spans="1:13" s="34" customFormat="1" ht="16.5" customHeight="1" x14ac:dyDescent="0.25">
      <c r="A170" s="23" t="str">
        <f>Лист4!A168</f>
        <v xml:space="preserve">Всеволода Ноздрина ул. д.60 </v>
      </c>
      <c r="B170" s="74" t="str">
        <f>Лист4!C168</f>
        <v>г. Астрахань</v>
      </c>
      <c r="C170" s="41">
        <f t="shared" si="4"/>
        <v>32.843999999999994</v>
      </c>
      <c r="D170" s="41">
        <f t="shared" si="5"/>
        <v>1.7594999999999996</v>
      </c>
      <c r="E170" s="30">
        <v>0</v>
      </c>
      <c r="F170" s="31">
        <v>1.7594999999999996</v>
      </c>
      <c r="G170" s="32">
        <v>0</v>
      </c>
      <c r="H170" s="32">
        <v>0</v>
      </c>
      <c r="I170" s="32">
        <v>0</v>
      </c>
      <c r="J170" s="32">
        <v>0</v>
      </c>
      <c r="K170" s="29">
        <f>Лист4!E168/1000</f>
        <v>34.603499999999997</v>
      </c>
      <c r="L170" s="33"/>
      <c r="M170" s="33"/>
    </row>
    <row r="171" spans="1:13" s="34" customFormat="1" ht="16.5" customHeight="1" x14ac:dyDescent="0.25">
      <c r="A171" s="23" t="str">
        <f>Лист4!A169</f>
        <v xml:space="preserve">Всеволода Ноздрина ул. д.67 </v>
      </c>
      <c r="B171" s="74" t="str">
        <f>Лист4!C169</f>
        <v>г. Астрахань</v>
      </c>
      <c r="C171" s="41">
        <f t="shared" si="4"/>
        <v>1645.4550806779664</v>
      </c>
      <c r="D171" s="41">
        <f t="shared" si="5"/>
        <v>88.149379322033909</v>
      </c>
      <c r="E171" s="30">
        <v>0</v>
      </c>
      <c r="F171" s="31">
        <v>88.149379322033909</v>
      </c>
      <c r="G171" s="32">
        <v>0</v>
      </c>
      <c r="H171" s="32">
        <v>0</v>
      </c>
      <c r="I171" s="32">
        <v>0</v>
      </c>
      <c r="J171" s="32">
        <v>0</v>
      </c>
      <c r="K171" s="29">
        <f>Лист4!E169/1000</f>
        <v>1733.6044600000002</v>
      </c>
      <c r="L171" s="33"/>
      <c r="M171" s="33"/>
    </row>
    <row r="172" spans="1:13" s="34" customFormat="1" ht="16.5" customHeight="1" x14ac:dyDescent="0.25">
      <c r="A172" s="23" t="str">
        <f>Лист4!A170</f>
        <v xml:space="preserve">Генерала Герасименко ул. д.2 </v>
      </c>
      <c r="B172" s="74" t="str">
        <f>Лист4!C170</f>
        <v>г. Астрахань</v>
      </c>
      <c r="C172" s="41">
        <f t="shared" si="4"/>
        <v>1625.7006440677962</v>
      </c>
      <c r="D172" s="41">
        <f t="shared" si="5"/>
        <v>87.091105932203376</v>
      </c>
      <c r="E172" s="30">
        <v>0</v>
      </c>
      <c r="F172" s="31">
        <v>87.091105932203376</v>
      </c>
      <c r="G172" s="32">
        <v>0</v>
      </c>
      <c r="H172" s="32">
        <v>0</v>
      </c>
      <c r="I172" s="32">
        <v>0</v>
      </c>
      <c r="J172" s="32">
        <v>0</v>
      </c>
      <c r="K172" s="29">
        <f>Лист4!E170/1000</f>
        <v>1712.7917499999996</v>
      </c>
      <c r="L172" s="33"/>
      <c r="M172" s="33"/>
    </row>
    <row r="173" spans="1:13" s="34" customFormat="1" ht="16.5" customHeight="1" x14ac:dyDescent="0.25">
      <c r="A173" s="23" t="str">
        <f>Лист4!A171</f>
        <v xml:space="preserve">Генерала Герасименко ул. д.6 </v>
      </c>
      <c r="B173" s="74" t="str">
        <f>Лист4!C171</f>
        <v>г. Астрахань</v>
      </c>
      <c r="C173" s="41">
        <f t="shared" si="4"/>
        <v>2271.2971281355931</v>
      </c>
      <c r="D173" s="41">
        <f t="shared" si="5"/>
        <v>121.67663186440677</v>
      </c>
      <c r="E173" s="30">
        <v>0</v>
      </c>
      <c r="F173" s="31">
        <v>121.67663186440677</v>
      </c>
      <c r="G173" s="32">
        <v>0</v>
      </c>
      <c r="H173" s="32">
        <v>0</v>
      </c>
      <c r="I173" s="32">
        <v>0</v>
      </c>
      <c r="J173" s="32">
        <v>0</v>
      </c>
      <c r="K173" s="29">
        <f>Лист4!E171/1000</f>
        <v>2392.9737599999999</v>
      </c>
      <c r="L173" s="33"/>
      <c r="M173" s="33"/>
    </row>
    <row r="174" spans="1:13" s="34" customFormat="1" ht="16.5" customHeight="1" x14ac:dyDescent="0.25">
      <c r="A174" s="23" t="str">
        <f>Лист4!A172</f>
        <v xml:space="preserve">Генерала Герасименко ул. д.6 - корп. 1 </v>
      </c>
      <c r="B174" s="74" t="str">
        <f>Лист4!C172</f>
        <v>г. Астрахань</v>
      </c>
      <c r="C174" s="41">
        <f t="shared" si="4"/>
        <v>1550.9596366101698</v>
      </c>
      <c r="D174" s="41">
        <f t="shared" si="5"/>
        <v>83.087123389830523</v>
      </c>
      <c r="E174" s="30">
        <v>0</v>
      </c>
      <c r="F174" s="31">
        <v>83.087123389830523</v>
      </c>
      <c r="G174" s="32">
        <v>0</v>
      </c>
      <c r="H174" s="32">
        <v>0</v>
      </c>
      <c r="I174" s="32">
        <v>0</v>
      </c>
      <c r="J174" s="32">
        <v>0</v>
      </c>
      <c r="K174" s="29">
        <f>Лист4!E172/1000</f>
        <v>1634.0467600000004</v>
      </c>
      <c r="L174" s="33"/>
      <c r="M174" s="33"/>
    </row>
    <row r="175" spans="1:13" s="34" customFormat="1" ht="16.5" customHeight="1" x14ac:dyDescent="0.25">
      <c r="A175" s="23" t="str">
        <f>Лист4!A173</f>
        <v xml:space="preserve">Генерала Герасименко ул. д.6 - корп. 2 </v>
      </c>
      <c r="B175" s="74" t="str">
        <f>Лист4!C173</f>
        <v>г. Астрахань</v>
      </c>
      <c r="C175" s="41">
        <f t="shared" si="4"/>
        <v>831.18874169491528</v>
      </c>
      <c r="D175" s="41">
        <f t="shared" si="5"/>
        <v>44.527968305084748</v>
      </c>
      <c r="E175" s="30">
        <v>0</v>
      </c>
      <c r="F175" s="31">
        <v>44.527968305084748</v>
      </c>
      <c r="G175" s="32">
        <v>0</v>
      </c>
      <c r="H175" s="32">
        <v>0</v>
      </c>
      <c r="I175" s="32">
        <v>0</v>
      </c>
      <c r="J175" s="32">
        <v>0</v>
      </c>
      <c r="K175" s="29">
        <f>Лист4!E173/1000</f>
        <v>875.71671000000003</v>
      </c>
      <c r="L175" s="33"/>
      <c r="M175" s="33"/>
    </row>
    <row r="176" spans="1:13" s="34" customFormat="1" ht="16.5" customHeight="1" x14ac:dyDescent="0.25">
      <c r="A176" s="23" t="str">
        <f>Лист4!A174</f>
        <v xml:space="preserve">Генерала Герасименко ул. д.6 - корп. 3 </v>
      </c>
      <c r="B176" s="74" t="str">
        <f>Лист4!C174</f>
        <v>г. Астрахань</v>
      </c>
      <c r="C176" s="41">
        <f t="shared" si="4"/>
        <v>1909.1264677966105</v>
      </c>
      <c r="D176" s="41">
        <f t="shared" si="5"/>
        <v>102.27463220338984</v>
      </c>
      <c r="E176" s="30">
        <v>0</v>
      </c>
      <c r="F176" s="31">
        <v>102.27463220338984</v>
      </c>
      <c r="G176" s="32">
        <v>0</v>
      </c>
      <c r="H176" s="32">
        <v>0</v>
      </c>
      <c r="I176" s="32">
        <v>0</v>
      </c>
      <c r="J176" s="32">
        <v>0</v>
      </c>
      <c r="K176" s="29">
        <f>Лист4!E174/1000</f>
        <v>2011.4011000000003</v>
      </c>
      <c r="L176" s="33"/>
      <c r="M176" s="33"/>
    </row>
    <row r="177" spans="1:13" s="34" customFormat="1" ht="16.5" customHeight="1" x14ac:dyDescent="0.25">
      <c r="A177" s="23" t="str">
        <f>Лист4!A175</f>
        <v xml:space="preserve">Генерала Герасименко ул. д.8 - корп. 1 </v>
      </c>
      <c r="B177" s="74" t="str">
        <f>Лист4!C175</f>
        <v>г. Астрахань</v>
      </c>
      <c r="C177" s="41">
        <f t="shared" si="4"/>
        <v>1465.690752542373</v>
      </c>
      <c r="D177" s="41">
        <f t="shared" si="5"/>
        <v>78.519147457627142</v>
      </c>
      <c r="E177" s="30">
        <v>0</v>
      </c>
      <c r="F177" s="31">
        <v>78.519147457627142</v>
      </c>
      <c r="G177" s="32">
        <v>0</v>
      </c>
      <c r="H177" s="32">
        <v>0</v>
      </c>
      <c r="I177" s="32">
        <v>0</v>
      </c>
      <c r="J177" s="32">
        <v>0</v>
      </c>
      <c r="K177" s="29">
        <f>Лист4!E175/1000</f>
        <v>1544.2099000000003</v>
      </c>
      <c r="L177" s="33"/>
      <c r="M177" s="33"/>
    </row>
    <row r="178" spans="1:13" s="34" customFormat="1" ht="16.5" customHeight="1" x14ac:dyDescent="0.25">
      <c r="A178" s="23" t="str">
        <f>Лист4!A176</f>
        <v xml:space="preserve">Гилянская ул. д.10 </v>
      </c>
      <c r="B178" s="74" t="str">
        <f>Лист4!C176</f>
        <v>г. Астрахань</v>
      </c>
      <c r="C178" s="41">
        <f t="shared" si="4"/>
        <v>44.199091525423725</v>
      </c>
      <c r="D178" s="41">
        <f t="shared" si="5"/>
        <v>2.3678084745762709</v>
      </c>
      <c r="E178" s="30">
        <v>0</v>
      </c>
      <c r="F178" s="31">
        <v>2.3678084745762709</v>
      </c>
      <c r="G178" s="32">
        <v>0</v>
      </c>
      <c r="H178" s="32">
        <v>0</v>
      </c>
      <c r="I178" s="32">
        <v>0</v>
      </c>
      <c r="J178" s="32">
        <v>0</v>
      </c>
      <c r="K178" s="29">
        <f>Лист4!E176/1000</f>
        <v>46.566899999999997</v>
      </c>
      <c r="L178" s="33"/>
      <c r="M178" s="33"/>
    </row>
    <row r="179" spans="1:13" s="34" customFormat="1" ht="16.5" customHeight="1" x14ac:dyDescent="0.25">
      <c r="A179" s="23" t="str">
        <f>Лист4!A177</f>
        <v xml:space="preserve">Гилянская ул. д.12 </v>
      </c>
      <c r="B179" s="74" t="str">
        <f>Лист4!C177</f>
        <v>г. Астрахань</v>
      </c>
      <c r="C179" s="41">
        <f t="shared" si="4"/>
        <v>0</v>
      </c>
      <c r="D179" s="41">
        <f t="shared" si="5"/>
        <v>0</v>
      </c>
      <c r="E179" s="30">
        <v>0</v>
      </c>
      <c r="F179" s="31">
        <v>0</v>
      </c>
      <c r="G179" s="32">
        <v>0</v>
      </c>
      <c r="H179" s="32">
        <v>0</v>
      </c>
      <c r="I179" s="32">
        <v>0</v>
      </c>
      <c r="J179" s="32">
        <v>0</v>
      </c>
      <c r="K179" s="29">
        <f>Лист4!E177/1000</f>
        <v>0</v>
      </c>
      <c r="L179" s="33"/>
      <c r="M179" s="33"/>
    </row>
    <row r="180" spans="1:13" s="34" customFormat="1" ht="16.5" customHeight="1" x14ac:dyDescent="0.25">
      <c r="A180" s="23" t="str">
        <f>Лист4!A178</f>
        <v xml:space="preserve">Гилянская ул. д.19 </v>
      </c>
      <c r="B180" s="74" t="str">
        <f>Лист4!C178</f>
        <v>г. Астрахань</v>
      </c>
      <c r="C180" s="41">
        <f t="shared" si="4"/>
        <v>57.931335593220339</v>
      </c>
      <c r="D180" s="41">
        <f t="shared" si="5"/>
        <v>3.1034644067796608</v>
      </c>
      <c r="E180" s="30">
        <v>0</v>
      </c>
      <c r="F180" s="31">
        <v>3.1034644067796608</v>
      </c>
      <c r="G180" s="32">
        <v>0</v>
      </c>
      <c r="H180" s="32">
        <v>0</v>
      </c>
      <c r="I180" s="32">
        <v>0</v>
      </c>
      <c r="J180" s="32">
        <v>0</v>
      </c>
      <c r="K180" s="29">
        <f>Лист4!E178/1000</f>
        <v>61.034799999999997</v>
      </c>
      <c r="L180" s="33"/>
      <c r="M180" s="33"/>
    </row>
    <row r="181" spans="1:13" s="34" customFormat="1" ht="16.5" customHeight="1" x14ac:dyDescent="0.25">
      <c r="A181" s="23" t="str">
        <f>Лист4!A179</f>
        <v xml:space="preserve">Гилянская ул. д.24 </v>
      </c>
      <c r="B181" s="74" t="str">
        <f>Лист4!C179</f>
        <v>г. Астрахань</v>
      </c>
      <c r="C181" s="41">
        <f t="shared" si="4"/>
        <v>22.021857627118642</v>
      </c>
      <c r="D181" s="41">
        <f t="shared" si="5"/>
        <v>1.1797423728813559</v>
      </c>
      <c r="E181" s="30">
        <v>0</v>
      </c>
      <c r="F181" s="31">
        <v>1.1797423728813559</v>
      </c>
      <c r="G181" s="32">
        <v>0</v>
      </c>
      <c r="H181" s="32">
        <v>0</v>
      </c>
      <c r="I181" s="32">
        <v>0</v>
      </c>
      <c r="J181" s="32">
        <v>0</v>
      </c>
      <c r="K181" s="29">
        <f>Лист4!E179/1000</f>
        <v>23.201599999999999</v>
      </c>
      <c r="L181" s="33"/>
      <c r="M181" s="33"/>
    </row>
    <row r="182" spans="1:13" s="34" customFormat="1" ht="16.5" customHeight="1" x14ac:dyDescent="0.25">
      <c r="A182" s="23" t="str">
        <f>Лист4!A180</f>
        <v xml:space="preserve">Гилянская ул. д.36 </v>
      </c>
      <c r="B182" s="74" t="str">
        <f>Лист4!C180</f>
        <v>г. Астрахань</v>
      </c>
      <c r="C182" s="41">
        <f t="shared" si="4"/>
        <v>0</v>
      </c>
      <c r="D182" s="41">
        <f t="shared" si="5"/>
        <v>0</v>
      </c>
      <c r="E182" s="30">
        <v>0</v>
      </c>
      <c r="F182" s="31">
        <v>0</v>
      </c>
      <c r="G182" s="32">
        <v>0</v>
      </c>
      <c r="H182" s="32">
        <v>0</v>
      </c>
      <c r="I182" s="32">
        <v>0</v>
      </c>
      <c r="J182" s="32">
        <v>0</v>
      </c>
      <c r="K182" s="29">
        <f>Лист4!E180/1000</f>
        <v>0</v>
      </c>
      <c r="L182" s="33"/>
      <c r="M182" s="33"/>
    </row>
    <row r="183" spans="1:13" s="34" customFormat="1" ht="16.5" customHeight="1" x14ac:dyDescent="0.25">
      <c r="A183" s="23" t="str">
        <f>Лист4!A181</f>
        <v xml:space="preserve">Гилянская ул. д.46 </v>
      </c>
      <c r="B183" s="74" t="str">
        <f>Лист4!C181</f>
        <v>г. Астрахань</v>
      </c>
      <c r="C183" s="41">
        <f t="shared" si="4"/>
        <v>1.4246779661016948</v>
      </c>
      <c r="D183" s="41">
        <f t="shared" si="5"/>
        <v>7.6322033898305081E-2</v>
      </c>
      <c r="E183" s="30">
        <v>0</v>
      </c>
      <c r="F183" s="31">
        <v>7.6322033898305081E-2</v>
      </c>
      <c r="G183" s="32">
        <v>0</v>
      </c>
      <c r="H183" s="32">
        <v>0</v>
      </c>
      <c r="I183" s="32">
        <v>0</v>
      </c>
      <c r="J183" s="32">
        <v>0</v>
      </c>
      <c r="K183" s="29">
        <f>Лист4!E181/1000</f>
        <v>1.5009999999999999</v>
      </c>
      <c r="L183" s="33"/>
      <c r="M183" s="33"/>
    </row>
    <row r="184" spans="1:13" s="34" customFormat="1" ht="16.5" customHeight="1" x14ac:dyDescent="0.25">
      <c r="A184" s="23" t="str">
        <f>Лист4!A182</f>
        <v xml:space="preserve">Гилянская ул. д.48 </v>
      </c>
      <c r="B184" s="74" t="str">
        <f>Лист4!C182</f>
        <v>г. Астрахань</v>
      </c>
      <c r="C184" s="41">
        <f t="shared" si="4"/>
        <v>0</v>
      </c>
      <c r="D184" s="41">
        <f t="shared" si="5"/>
        <v>0</v>
      </c>
      <c r="E184" s="30">
        <v>0</v>
      </c>
      <c r="F184" s="31">
        <v>0</v>
      </c>
      <c r="G184" s="32">
        <v>0</v>
      </c>
      <c r="H184" s="32">
        <v>0</v>
      </c>
      <c r="I184" s="32">
        <v>0</v>
      </c>
      <c r="J184" s="32">
        <v>0</v>
      </c>
      <c r="K184" s="29">
        <f>Лист4!E182/1000</f>
        <v>0</v>
      </c>
      <c r="L184" s="33"/>
      <c r="M184" s="33"/>
    </row>
    <row r="185" spans="1:13" s="34" customFormat="1" ht="16.5" customHeight="1" x14ac:dyDescent="0.25">
      <c r="A185" s="23" t="str">
        <f>Лист4!A183</f>
        <v xml:space="preserve">Гилянская ул. д.49 </v>
      </c>
      <c r="B185" s="74" t="str">
        <f>Лист4!C183</f>
        <v>г. Астрахань</v>
      </c>
      <c r="C185" s="41">
        <f t="shared" si="4"/>
        <v>20.788528813559321</v>
      </c>
      <c r="D185" s="41">
        <f t="shared" si="5"/>
        <v>1.1136711864406776</v>
      </c>
      <c r="E185" s="30">
        <v>0</v>
      </c>
      <c r="F185" s="31">
        <v>1.1136711864406776</v>
      </c>
      <c r="G185" s="32">
        <v>0</v>
      </c>
      <c r="H185" s="32">
        <v>0</v>
      </c>
      <c r="I185" s="32">
        <v>0</v>
      </c>
      <c r="J185" s="32">
        <v>0</v>
      </c>
      <c r="K185" s="29">
        <f>Лист4!E183/1000</f>
        <v>21.902199999999997</v>
      </c>
      <c r="L185" s="33"/>
      <c r="M185" s="33"/>
    </row>
    <row r="186" spans="1:13" s="34" customFormat="1" ht="16.5" customHeight="1" x14ac:dyDescent="0.25">
      <c r="A186" s="23" t="str">
        <f>Лист4!A184</f>
        <v xml:space="preserve">Гилянская ул. д.54 </v>
      </c>
      <c r="B186" s="74" t="str">
        <f>Лист4!C184</f>
        <v>г. Астрахань</v>
      </c>
      <c r="C186" s="41">
        <f t="shared" si="4"/>
        <v>2.5985898305084745</v>
      </c>
      <c r="D186" s="41">
        <f t="shared" si="5"/>
        <v>0.13921016949152543</v>
      </c>
      <c r="E186" s="30">
        <v>0</v>
      </c>
      <c r="F186" s="31">
        <v>0.13921016949152543</v>
      </c>
      <c r="G186" s="32">
        <v>0</v>
      </c>
      <c r="H186" s="32">
        <v>0</v>
      </c>
      <c r="I186" s="32">
        <v>0</v>
      </c>
      <c r="J186" s="32">
        <v>0</v>
      </c>
      <c r="K186" s="29">
        <f>Лист4!E184/1000</f>
        <v>2.7378</v>
      </c>
      <c r="L186" s="33"/>
      <c r="M186" s="33"/>
    </row>
    <row r="187" spans="1:13" s="34" customFormat="1" ht="18.75" customHeight="1" x14ac:dyDescent="0.25">
      <c r="A187" s="23" t="str">
        <f>Лист4!A185</f>
        <v xml:space="preserve">Гилянская ул. д.59 </v>
      </c>
      <c r="B187" s="74" t="str">
        <f>Лист4!C185</f>
        <v>г. Астрахань</v>
      </c>
      <c r="C187" s="41">
        <f t="shared" si="4"/>
        <v>22.417084745762711</v>
      </c>
      <c r="D187" s="41">
        <f t="shared" si="5"/>
        <v>1.2009152542372881</v>
      </c>
      <c r="E187" s="30">
        <v>0</v>
      </c>
      <c r="F187" s="31">
        <v>1.2009152542372881</v>
      </c>
      <c r="G187" s="32">
        <v>0</v>
      </c>
      <c r="H187" s="32">
        <v>0</v>
      </c>
      <c r="I187" s="32">
        <v>0</v>
      </c>
      <c r="J187" s="32">
        <v>0</v>
      </c>
      <c r="K187" s="29">
        <f>Лист4!E185/1000</f>
        <v>23.617999999999999</v>
      </c>
      <c r="L187" s="33"/>
      <c r="M187" s="33"/>
    </row>
    <row r="188" spans="1:13" s="34" customFormat="1" ht="18.75" customHeight="1" x14ac:dyDescent="0.25">
      <c r="A188" s="23" t="str">
        <f>Лист4!A186</f>
        <v xml:space="preserve">Гилянская ул. д.76 </v>
      </c>
      <c r="B188" s="74" t="str">
        <f>Лист4!C186</f>
        <v>г. Астрахань</v>
      </c>
      <c r="C188" s="41">
        <f t="shared" si="4"/>
        <v>0</v>
      </c>
      <c r="D188" s="41">
        <f t="shared" si="5"/>
        <v>0</v>
      </c>
      <c r="E188" s="30">
        <v>0</v>
      </c>
      <c r="F188" s="31">
        <v>0</v>
      </c>
      <c r="G188" s="32">
        <v>0</v>
      </c>
      <c r="H188" s="32">
        <v>0</v>
      </c>
      <c r="I188" s="32">
        <v>0</v>
      </c>
      <c r="J188" s="32">
        <v>0</v>
      </c>
      <c r="K188" s="29">
        <f>Лист4!E186/1000</f>
        <v>0</v>
      </c>
      <c r="L188" s="33"/>
      <c r="M188" s="33"/>
    </row>
    <row r="189" spans="1:13" s="34" customFormat="1" ht="18.75" customHeight="1" x14ac:dyDescent="0.25">
      <c r="A189" s="23" t="str">
        <f>Лист4!A187</f>
        <v xml:space="preserve">Гилянская ул. д.79 </v>
      </c>
      <c r="B189" s="74" t="str">
        <f>Лист4!C187</f>
        <v>г. Астрахань</v>
      </c>
      <c r="C189" s="41">
        <f t="shared" si="4"/>
        <v>0.19172881355932203</v>
      </c>
      <c r="D189" s="41">
        <f t="shared" si="5"/>
        <v>1.0271186440677968E-2</v>
      </c>
      <c r="E189" s="30">
        <v>0</v>
      </c>
      <c r="F189" s="31">
        <v>1.0271186440677968E-2</v>
      </c>
      <c r="G189" s="32">
        <v>0</v>
      </c>
      <c r="H189" s="32">
        <v>0</v>
      </c>
      <c r="I189" s="32">
        <v>0</v>
      </c>
      <c r="J189" s="32">
        <v>0</v>
      </c>
      <c r="K189" s="29">
        <f>Лист4!E187/1000</f>
        <v>0.20200000000000001</v>
      </c>
      <c r="L189" s="33"/>
      <c r="M189" s="33"/>
    </row>
    <row r="190" spans="1:13" s="34" customFormat="1" ht="18.75" customHeight="1" x14ac:dyDescent="0.25">
      <c r="A190" s="23" t="str">
        <f>Лист4!A188</f>
        <v xml:space="preserve">Грузинская ул. д.29 </v>
      </c>
      <c r="B190" s="74" t="str">
        <f>Лист4!C188</f>
        <v>г. Астрахань</v>
      </c>
      <c r="C190" s="41">
        <f t="shared" si="4"/>
        <v>17.434793220338982</v>
      </c>
      <c r="D190" s="41">
        <f t="shared" si="5"/>
        <v>0.93400677966101697</v>
      </c>
      <c r="E190" s="30">
        <v>0</v>
      </c>
      <c r="F190" s="31">
        <v>0.93400677966101697</v>
      </c>
      <c r="G190" s="32">
        <v>0</v>
      </c>
      <c r="H190" s="32">
        <v>0</v>
      </c>
      <c r="I190" s="32">
        <v>0</v>
      </c>
      <c r="J190" s="32">
        <v>0</v>
      </c>
      <c r="K190" s="29">
        <f>Лист4!E188/1000</f>
        <v>18.3688</v>
      </c>
      <c r="L190" s="33"/>
      <c r="M190" s="33"/>
    </row>
    <row r="191" spans="1:13" s="34" customFormat="1" ht="18.75" customHeight="1" x14ac:dyDescent="0.25">
      <c r="A191" s="23" t="str">
        <f>Лист4!A189</f>
        <v xml:space="preserve">Грузинская ул. д.44 </v>
      </c>
      <c r="B191" s="74" t="str">
        <f>Лист4!C189</f>
        <v>г. Астрахань</v>
      </c>
      <c r="C191" s="41">
        <f t="shared" si="4"/>
        <v>0</v>
      </c>
      <c r="D191" s="41">
        <f t="shared" si="5"/>
        <v>0</v>
      </c>
      <c r="E191" s="30">
        <v>0</v>
      </c>
      <c r="F191" s="31">
        <v>0</v>
      </c>
      <c r="G191" s="32">
        <v>0</v>
      </c>
      <c r="H191" s="32">
        <v>0</v>
      </c>
      <c r="I191" s="32">
        <v>0</v>
      </c>
      <c r="J191" s="32">
        <v>0</v>
      </c>
      <c r="K191" s="29">
        <f>Лист4!E189/1000</f>
        <v>0</v>
      </c>
      <c r="L191" s="33"/>
      <c r="M191" s="33"/>
    </row>
    <row r="192" spans="1:13" s="34" customFormat="1" ht="18.75" customHeight="1" x14ac:dyDescent="0.25">
      <c r="A192" s="23" t="str">
        <f>Лист4!A190</f>
        <v xml:space="preserve">Дантона ул. д.11 </v>
      </c>
      <c r="B192" s="74" t="str">
        <f>Лист4!C190</f>
        <v>г. Астрахань</v>
      </c>
      <c r="C192" s="41">
        <f t="shared" si="4"/>
        <v>33.805966101694914</v>
      </c>
      <c r="D192" s="41">
        <f t="shared" si="5"/>
        <v>1.8110338983050847</v>
      </c>
      <c r="E192" s="30">
        <v>0</v>
      </c>
      <c r="F192" s="31">
        <v>1.8110338983050847</v>
      </c>
      <c r="G192" s="32">
        <v>0</v>
      </c>
      <c r="H192" s="32">
        <v>0</v>
      </c>
      <c r="I192" s="32">
        <v>0</v>
      </c>
      <c r="J192" s="32">
        <v>0</v>
      </c>
      <c r="K192" s="29">
        <f>Лист4!E190/1000</f>
        <v>35.616999999999997</v>
      </c>
      <c r="L192" s="33"/>
      <c r="M192" s="33"/>
    </row>
    <row r="193" spans="1:13" s="34" customFormat="1" ht="25.5" customHeight="1" x14ac:dyDescent="0.25">
      <c r="A193" s="23" t="str">
        <f>Лист4!A191</f>
        <v xml:space="preserve">Дантона ул. д.4 </v>
      </c>
      <c r="B193" s="74" t="str">
        <f>Лист4!C191</f>
        <v>г. Астрахань</v>
      </c>
      <c r="C193" s="41">
        <f t="shared" si="4"/>
        <v>55.750467796610174</v>
      </c>
      <c r="D193" s="41">
        <f t="shared" si="5"/>
        <v>2.9866322033898309</v>
      </c>
      <c r="E193" s="30">
        <v>0</v>
      </c>
      <c r="F193" s="31">
        <v>2.9866322033898309</v>
      </c>
      <c r="G193" s="32">
        <v>0</v>
      </c>
      <c r="H193" s="32">
        <v>0</v>
      </c>
      <c r="I193" s="32">
        <v>0</v>
      </c>
      <c r="J193" s="32">
        <v>0</v>
      </c>
      <c r="K193" s="29">
        <f>Лист4!E191/1000</f>
        <v>58.737100000000005</v>
      </c>
      <c r="L193" s="33"/>
      <c r="M193" s="33"/>
    </row>
    <row r="194" spans="1:13" s="34" customFormat="1" ht="18.75" customHeight="1" x14ac:dyDescent="0.25">
      <c r="A194" s="23" t="str">
        <f>Лист4!A192</f>
        <v xml:space="preserve">Дантона ул. д.7 </v>
      </c>
      <c r="B194" s="74" t="str">
        <f>Лист4!C192</f>
        <v>г. Астрахань</v>
      </c>
      <c r="C194" s="41">
        <f t="shared" si="4"/>
        <v>28.4095593220339</v>
      </c>
      <c r="D194" s="41">
        <f t="shared" si="5"/>
        <v>1.5219406779661018</v>
      </c>
      <c r="E194" s="30">
        <v>0</v>
      </c>
      <c r="F194" s="31">
        <v>1.5219406779661018</v>
      </c>
      <c r="G194" s="32">
        <v>0</v>
      </c>
      <c r="H194" s="32">
        <v>0</v>
      </c>
      <c r="I194" s="32">
        <v>0</v>
      </c>
      <c r="J194" s="32">
        <v>0</v>
      </c>
      <c r="K194" s="29">
        <f>Лист4!E192/1000</f>
        <v>29.9315</v>
      </c>
      <c r="L194" s="33"/>
      <c r="M194" s="33"/>
    </row>
    <row r="195" spans="1:13" s="34" customFormat="1" ht="25.5" customHeight="1" x14ac:dyDescent="0.25">
      <c r="A195" s="23" t="str">
        <f>Лист4!A193</f>
        <v xml:space="preserve">Дарвина ул. д.1 </v>
      </c>
      <c r="B195" s="74" t="str">
        <f>Лист4!C193</f>
        <v>г. Астрахань</v>
      </c>
      <c r="C195" s="41">
        <f t="shared" si="4"/>
        <v>58.991159322033901</v>
      </c>
      <c r="D195" s="41">
        <f t="shared" si="5"/>
        <v>3.1602406779661019</v>
      </c>
      <c r="E195" s="30">
        <v>0</v>
      </c>
      <c r="F195" s="31">
        <v>3.1602406779661019</v>
      </c>
      <c r="G195" s="32">
        <v>0</v>
      </c>
      <c r="H195" s="32">
        <v>0</v>
      </c>
      <c r="I195" s="32">
        <v>0</v>
      </c>
      <c r="J195" s="32">
        <v>0</v>
      </c>
      <c r="K195" s="29">
        <f>Лист4!E193/1000</f>
        <v>62.151400000000002</v>
      </c>
      <c r="L195" s="33"/>
      <c r="M195" s="33"/>
    </row>
    <row r="196" spans="1:13" s="34" customFormat="1" ht="25.5" customHeight="1" x14ac:dyDescent="0.25">
      <c r="A196" s="23" t="str">
        <f>Лист4!A194</f>
        <v xml:space="preserve">Дарвина ул. д.11 </v>
      </c>
      <c r="B196" s="74" t="str">
        <f>Лист4!C194</f>
        <v>г. Астрахань</v>
      </c>
      <c r="C196" s="41">
        <f t="shared" si="4"/>
        <v>32.431213559322032</v>
      </c>
      <c r="D196" s="41">
        <f t="shared" si="5"/>
        <v>1.737386440677966</v>
      </c>
      <c r="E196" s="30">
        <v>0</v>
      </c>
      <c r="F196" s="31">
        <v>1.737386440677966</v>
      </c>
      <c r="G196" s="32">
        <v>0</v>
      </c>
      <c r="H196" s="32">
        <v>0</v>
      </c>
      <c r="I196" s="32">
        <v>0</v>
      </c>
      <c r="J196" s="32">
        <v>0</v>
      </c>
      <c r="K196" s="29">
        <f>Лист4!E194/1000</f>
        <v>34.168599999999998</v>
      </c>
      <c r="L196" s="33"/>
      <c r="M196" s="33"/>
    </row>
    <row r="197" spans="1:13" s="34" customFormat="1" ht="18.75" customHeight="1" x14ac:dyDescent="0.25">
      <c r="A197" s="23" t="str">
        <f>Лист4!A195</f>
        <v xml:space="preserve">Дарвина ул. д.15 </v>
      </c>
      <c r="B197" s="74" t="str">
        <f>Лист4!C195</f>
        <v>г. Астрахань</v>
      </c>
      <c r="C197" s="41">
        <f t="shared" si="4"/>
        <v>26.428915254237292</v>
      </c>
      <c r="D197" s="41">
        <f t="shared" si="5"/>
        <v>1.4158347457627121</v>
      </c>
      <c r="E197" s="30">
        <v>0</v>
      </c>
      <c r="F197" s="31">
        <v>1.4158347457627121</v>
      </c>
      <c r="G197" s="32">
        <v>0</v>
      </c>
      <c r="H197" s="32">
        <v>0</v>
      </c>
      <c r="I197" s="32">
        <v>0</v>
      </c>
      <c r="J197" s="32">
        <v>0</v>
      </c>
      <c r="K197" s="29">
        <f>Лист4!E195/1000</f>
        <v>27.844750000000005</v>
      </c>
      <c r="L197" s="33"/>
      <c r="M197" s="33"/>
    </row>
    <row r="198" spans="1:13" s="34" customFormat="1" ht="18.75" customHeight="1" x14ac:dyDescent="0.25">
      <c r="A198" s="23" t="str">
        <f>Лист4!A196</f>
        <v xml:space="preserve">Дарвина ул. д.24 </v>
      </c>
      <c r="B198" s="74" t="str">
        <f>Лист4!C196</f>
        <v>г. Астрахань</v>
      </c>
      <c r="C198" s="41">
        <f t="shared" si="4"/>
        <v>80.131728813559334</v>
      </c>
      <c r="D198" s="41">
        <f t="shared" si="5"/>
        <v>4.2927711864406781</v>
      </c>
      <c r="E198" s="30">
        <v>0</v>
      </c>
      <c r="F198" s="31">
        <v>4.2927711864406781</v>
      </c>
      <c r="G198" s="32">
        <v>0</v>
      </c>
      <c r="H198" s="32">
        <v>0</v>
      </c>
      <c r="I198" s="32">
        <v>0</v>
      </c>
      <c r="J198" s="32">
        <v>0</v>
      </c>
      <c r="K198" s="29">
        <f>Лист4!E196/1000</f>
        <v>84.424500000000009</v>
      </c>
      <c r="L198" s="33"/>
      <c r="M198" s="33"/>
    </row>
    <row r="199" spans="1:13" s="34" customFormat="1" ht="25.5" customHeight="1" x14ac:dyDescent="0.25">
      <c r="A199" s="23" t="str">
        <f>Лист4!A197</f>
        <v xml:space="preserve">Дарвина ул. д.25 </v>
      </c>
      <c r="B199" s="74" t="str">
        <f>Лист4!C197</f>
        <v>г. Астрахань</v>
      </c>
      <c r="C199" s="41">
        <f t="shared" ref="C199:C262" si="6">K199+J199-F199</f>
        <v>33.109364067796612</v>
      </c>
      <c r="D199" s="41">
        <f t="shared" ref="D199:D262" si="7">F199</f>
        <v>1.7737159322033897</v>
      </c>
      <c r="E199" s="30">
        <v>0</v>
      </c>
      <c r="F199" s="31">
        <v>1.7737159322033897</v>
      </c>
      <c r="G199" s="32">
        <v>0</v>
      </c>
      <c r="H199" s="32">
        <v>0</v>
      </c>
      <c r="I199" s="32">
        <v>0</v>
      </c>
      <c r="J199" s="32">
        <v>0</v>
      </c>
      <c r="K199" s="29">
        <f>Лист4!E197/1000</f>
        <v>34.88308</v>
      </c>
      <c r="L199" s="33"/>
      <c r="M199" s="33"/>
    </row>
    <row r="200" spans="1:13" s="34" customFormat="1" ht="25.5" customHeight="1" x14ac:dyDescent="0.25">
      <c r="A200" s="23" t="str">
        <f>Лист4!A198</f>
        <v xml:space="preserve">Дарвина ул. д.3 </v>
      </c>
      <c r="B200" s="74" t="str">
        <f>Лист4!C198</f>
        <v>г. Астрахань</v>
      </c>
      <c r="C200" s="41">
        <f t="shared" si="6"/>
        <v>82.878671186440684</v>
      </c>
      <c r="D200" s="41">
        <f t="shared" si="7"/>
        <v>4.4399288135593222</v>
      </c>
      <c r="E200" s="30">
        <v>0</v>
      </c>
      <c r="F200" s="31">
        <v>4.4399288135593222</v>
      </c>
      <c r="G200" s="32">
        <v>0</v>
      </c>
      <c r="H200" s="32">
        <v>0</v>
      </c>
      <c r="I200" s="32">
        <v>0</v>
      </c>
      <c r="J200" s="32">
        <v>0</v>
      </c>
      <c r="K200" s="29">
        <f>Лист4!E198/1000</f>
        <v>87.318600000000004</v>
      </c>
      <c r="L200" s="33"/>
      <c r="M200" s="33"/>
    </row>
    <row r="201" spans="1:13" s="34" customFormat="1" ht="25.5" customHeight="1" x14ac:dyDescent="0.25">
      <c r="A201" s="23" t="str">
        <f>Лист4!A199</f>
        <v xml:space="preserve">Дарвина ул. д.35 </v>
      </c>
      <c r="B201" s="74" t="str">
        <f>Лист4!C199</f>
        <v>г. Астрахань</v>
      </c>
      <c r="C201" s="41">
        <f t="shared" si="6"/>
        <v>15.303755932203392</v>
      </c>
      <c r="D201" s="41">
        <f t="shared" si="7"/>
        <v>0.81984406779661034</v>
      </c>
      <c r="E201" s="30">
        <v>0</v>
      </c>
      <c r="F201" s="31">
        <v>0.81984406779661034</v>
      </c>
      <c r="G201" s="32">
        <v>0</v>
      </c>
      <c r="H201" s="32">
        <v>0</v>
      </c>
      <c r="I201" s="32">
        <v>0</v>
      </c>
      <c r="J201" s="32">
        <v>0</v>
      </c>
      <c r="K201" s="29">
        <f>Лист4!E199/1000</f>
        <v>16.123600000000003</v>
      </c>
      <c r="L201" s="33"/>
      <c r="M201" s="33"/>
    </row>
    <row r="202" spans="1:13" s="34" customFormat="1" ht="25.5" customHeight="1" x14ac:dyDescent="0.25">
      <c r="A202" s="23" t="str">
        <f>Лист4!A200</f>
        <v xml:space="preserve">Дарвина ул. д.6 </v>
      </c>
      <c r="B202" s="74" t="str">
        <f>Лист4!C200</f>
        <v>г. Астрахань</v>
      </c>
      <c r="C202" s="41">
        <f t="shared" si="6"/>
        <v>30.800873220338978</v>
      </c>
      <c r="D202" s="41">
        <f t="shared" si="7"/>
        <v>1.6500467796610168</v>
      </c>
      <c r="E202" s="30">
        <v>0</v>
      </c>
      <c r="F202" s="31">
        <v>1.6500467796610168</v>
      </c>
      <c r="G202" s="32">
        <v>0</v>
      </c>
      <c r="H202" s="32">
        <v>0</v>
      </c>
      <c r="I202" s="32">
        <v>0</v>
      </c>
      <c r="J202" s="32">
        <v>0</v>
      </c>
      <c r="K202" s="29">
        <f>Лист4!E200/1000</f>
        <v>32.450919999999996</v>
      </c>
      <c r="L202" s="33"/>
      <c r="M202" s="33"/>
    </row>
    <row r="203" spans="1:13" s="34" customFormat="1" ht="18.75" customHeight="1" x14ac:dyDescent="0.25">
      <c r="A203" s="23" t="str">
        <f>Лист4!A201</f>
        <v xml:space="preserve">Дарвина ул. д.9 </v>
      </c>
      <c r="B203" s="74" t="str">
        <f>Лист4!C201</f>
        <v>г. Астрахань</v>
      </c>
      <c r="C203" s="41">
        <f t="shared" si="6"/>
        <v>5.9114169491525423</v>
      </c>
      <c r="D203" s="41">
        <f t="shared" si="7"/>
        <v>0.31668305084745768</v>
      </c>
      <c r="E203" s="30">
        <v>0</v>
      </c>
      <c r="F203" s="31">
        <v>0.31668305084745768</v>
      </c>
      <c r="G203" s="32">
        <v>0</v>
      </c>
      <c r="H203" s="32">
        <v>0</v>
      </c>
      <c r="I203" s="32">
        <v>0</v>
      </c>
      <c r="J203" s="32">
        <v>0</v>
      </c>
      <c r="K203" s="29">
        <f>Лист4!E201/1000</f>
        <v>6.2281000000000004</v>
      </c>
      <c r="L203" s="33"/>
      <c r="M203" s="33"/>
    </row>
    <row r="204" spans="1:13" s="34" customFormat="1" ht="25.5" customHeight="1" x14ac:dyDescent="0.25">
      <c r="A204" s="23" t="str">
        <f>Лист4!A202</f>
        <v xml:space="preserve">Донбасская ул. д. 54 </v>
      </c>
      <c r="B204" s="74" t="str">
        <f>Лист4!C202</f>
        <v>г. Астрахань</v>
      </c>
      <c r="C204" s="41">
        <f t="shared" si="6"/>
        <v>2.1795389830508469</v>
      </c>
      <c r="D204" s="41">
        <f t="shared" si="7"/>
        <v>0.11676101694915253</v>
      </c>
      <c r="E204" s="30">
        <v>0</v>
      </c>
      <c r="F204" s="31">
        <v>0.11676101694915253</v>
      </c>
      <c r="G204" s="32">
        <v>0</v>
      </c>
      <c r="H204" s="32">
        <v>0</v>
      </c>
      <c r="I204" s="32">
        <v>0</v>
      </c>
      <c r="J204" s="32">
        <v>0</v>
      </c>
      <c r="K204" s="29">
        <f>Лист4!E202/1000</f>
        <v>2.2962999999999996</v>
      </c>
      <c r="L204" s="33"/>
      <c r="M204" s="33"/>
    </row>
    <row r="205" spans="1:13" s="34" customFormat="1" ht="25.5" customHeight="1" x14ac:dyDescent="0.25">
      <c r="A205" s="23" t="str">
        <f>Лист4!A203</f>
        <v xml:space="preserve">Донбасская ул. д.14 </v>
      </c>
      <c r="B205" s="74" t="str">
        <f>Лист4!C203</f>
        <v>г. Астрахань</v>
      </c>
      <c r="C205" s="41">
        <f t="shared" si="6"/>
        <v>1.4520135593220342</v>
      </c>
      <c r="D205" s="41">
        <f t="shared" si="7"/>
        <v>7.7786440677966112E-2</v>
      </c>
      <c r="E205" s="30">
        <v>0</v>
      </c>
      <c r="F205" s="31">
        <v>7.7786440677966112E-2</v>
      </c>
      <c r="G205" s="32">
        <v>0</v>
      </c>
      <c r="H205" s="32">
        <v>0</v>
      </c>
      <c r="I205" s="32">
        <v>0</v>
      </c>
      <c r="J205" s="32">
        <v>0</v>
      </c>
      <c r="K205" s="29">
        <f>Лист4!E203/1000</f>
        <v>1.5298000000000003</v>
      </c>
      <c r="L205" s="33"/>
      <c r="M205" s="33"/>
    </row>
    <row r="206" spans="1:13" s="34" customFormat="1" ht="18.75" customHeight="1" x14ac:dyDescent="0.25">
      <c r="A206" s="23" t="str">
        <f>Лист4!A204</f>
        <v xml:space="preserve">Донбасская ул. д.15 </v>
      </c>
      <c r="B206" s="74" t="str">
        <f>Лист4!C204</f>
        <v>г. Астрахань</v>
      </c>
      <c r="C206" s="41">
        <f t="shared" si="6"/>
        <v>1.0725423728813559</v>
      </c>
      <c r="D206" s="41">
        <f t="shared" si="7"/>
        <v>5.7457627118644064E-2</v>
      </c>
      <c r="E206" s="30">
        <v>0</v>
      </c>
      <c r="F206" s="31">
        <v>5.7457627118644064E-2</v>
      </c>
      <c r="G206" s="32">
        <v>0</v>
      </c>
      <c r="H206" s="32">
        <v>0</v>
      </c>
      <c r="I206" s="32">
        <v>0</v>
      </c>
      <c r="J206" s="32">
        <v>0</v>
      </c>
      <c r="K206" s="29">
        <f>Лист4!E204/1000</f>
        <v>1.1299999999999999</v>
      </c>
      <c r="L206" s="33"/>
      <c r="M206" s="33"/>
    </row>
    <row r="207" spans="1:13" s="34" customFormat="1" ht="18.75" customHeight="1" x14ac:dyDescent="0.25">
      <c r="A207" s="23" t="str">
        <f>Лист4!A205</f>
        <v xml:space="preserve">Донбасская ул. д.26 </v>
      </c>
      <c r="B207" s="74" t="str">
        <f>Лист4!C205</f>
        <v>г. Астрахань</v>
      </c>
      <c r="C207" s="41">
        <f t="shared" si="6"/>
        <v>0.24394169491525425</v>
      </c>
      <c r="D207" s="41">
        <f t="shared" si="7"/>
        <v>1.3068305084745765E-2</v>
      </c>
      <c r="E207" s="30">
        <v>0</v>
      </c>
      <c r="F207" s="31">
        <v>1.3068305084745765E-2</v>
      </c>
      <c r="G207" s="32">
        <v>0</v>
      </c>
      <c r="H207" s="32">
        <v>0</v>
      </c>
      <c r="I207" s="32">
        <v>0</v>
      </c>
      <c r="J207" s="32">
        <v>0</v>
      </c>
      <c r="K207" s="29">
        <f>Лист4!E205/1000</f>
        <v>0.25701000000000002</v>
      </c>
      <c r="L207" s="33"/>
      <c r="M207" s="33"/>
    </row>
    <row r="208" spans="1:13" s="34" customFormat="1" ht="18.75" customHeight="1" x14ac:dyDescent="0.25">
      <c r="A208" s="23" t="str">
        <f>Лист4!A206</f>
        <v xml:space="preserve">Донбасская ул. д.28 </v>
      </c>
      <c r="B208" s="74" t="str">
        <f>Лист4!C206</f>
        <v>г. Астрахань</v>
      </c>
      <c r="C208" s="41">
        <f t="shared" si="6"/>
        <v>50.779281355932213</v>
      </c>
      <c r="D208" s="41">
        <f t="shared" si="7"/>
        <v>2.7203186440677971</v>
      </c>
      <c r="E208" s="30">
        <v>0</v>
      </c>
      <c r="F208" s="31">
        <v>2.7203186440677971</v>
      </c>
      <c r="G208" s="32">
        <v>0</v>
      </c>
      <c r="H208" s="32">
        <v>0</v>
      </c>
      <c r="I208" s="32">
        <v>0</v>
      </c>
      <c r="J208" s="32">
        <v>0</v>
      </c>
      <c r="K208" s="29">
        <f>Лист4!E206/1000</f>
        <v>53.499600000000008</v>
      </c>
      <c r="L208" s="33"/>
      <c r="M208" s="33"/>
    </row>
    <row r="209" spans="1:13" s="34" customFormat="1" ht="25.5" customHeight="1" x14ac:dyDescent="0.25">
      <c r="A209" s="23" t="str">
        <f>Лист4!A207</f>
        <v xml:space="preserve">Донбасская ул. д.30 </v>
      </c>
      <c r="B209" s="74" t="str">
        <f>Лист4!C207</f>
        <v>г. Астрахань</v>
      </c>
      <c r="C209" s="41">
        <f t="shared" si="6"/>
        <v>0</v>
      </c>
      <c r="D209" s="41">
        <f t="shared" si="7"/>
        <v>0</v>
      </c>
      <c r="E209" s="30">
        <v>0</v>
      </c>
      <c r="F209" s="31">
        <v>0</v>
      </c>
      <c r="G209" s="32">
        <v>0</v>
      </c>
      <c r="H209" s="32">
        <v>0</v>
      </c>
      <c r="I209" s="32">
        <v>0</v>
      </c>
      <c r="J209" s="32">
        <v>0</v>
      </c>
      <c r="K209" s="29">
        <f>Лист4!E207/1000</f>
        <v>0</v>
      </c>
      <c r="L209" s="33"/>
      <c r="M209" s="33"/>
    </row>
    <row r="210" spans="1:13" s="34" customFormat="1" ht="25.5" customHeight="1" x14ac:dyDescent="0.25">
      <c r="A210" s="23" t="str">
        <f>Лист4!A208</f>
        <v xml:space="preserve">Донбасская ул. д.4 </v>
      </c>
      <c r="B210" s="74" t="str">
        <f>Лист4!C208</f>
        <v>г. Астрахань</v>
      </c>
      <c r="C210" s="41">
        <f t="shared" si="6"/>
        <v>0.26528813559322034</v>
      </c>
      <c r="D210" s="41">
        <f t="shared" si="7"/>
        <v>1.4211864406779663E-2</v>
      </c>
      <c r="E210" s="30">
        <v>0</v>
      </c>
      <c r="F210" s="31">
        <v>1.4211864406779663E-2</v>
      </c>
      <c r="G210" s="32">
        <v>0</v>
      </c>
      <c r="H210" s="32">
        <v>0</v>
      </c>
      <c r="I210" s="32">
        <v>0</v>
      </c>
      <c r="J210" s="32">
        <v>0</v>
      </c>
      <c r="K210" s="29">
        <f>Лист4!E208/1000</f>
        <v>0.27950000000000003</v>
      </c>
      <c r="L210" s="33"/>
      <c r="M210" s="33"/>
    </row>
    <row r="211" spans="1:13" s="34" customFormat="1" ht="18.75" customHeight="1" x14ac:dyDescent="0.25">
      <c r="A211" s="23" t="str">
        <f>Лист4!A209</f>
        <v xml:space="preserve">Донбасская ул. д.8 </v>
      </c>
      <c r="B211" s="74" t="str">
        <f>Лист4!C209</f>
        <v>г. Астрахань</v>
      </c>
      <c r="C211" s="41">
        <f t="shared" si="6"/>
        <v>1.2338983050847459</v>
      </c>
      <c r="D211" s="41">
        <f t="shared" si="7"/>
        <v>6.6101694915254236E-2</v>
      </c>
      <c r="E211" s="30">
        <v>0</v>
      </c>
      <c r="F211" s="31">
        <v>6.6101694915254236E-2</v>
      </c>
      <c r="G211" s="32">
        <v>0</v>
      </c>
      <c r="H211" s="32">
        <v>0</v>
      </c>
      <c r="I211" s="32">
        <v>0</v>
      </c>
      <c r="J211" s="32">
        <v>0</v>
      </c>
      <c r="K211" s="29">
        <f>Лист4!E209/1000</f>
        <v>1.3</v>
      </c>
      <c r="L211" s="33"/>
      <c r="M211" s="33"/>
    </row>
    <row r="212" spans="1:13" s="34" customFormat="1" ht="18.75" customHeight="1" x14ac:dyDescent="0.25">
      <c r="A212" s="23" t="str">
        <f>Лист4!A210</f>
        <v xml:space="preserve">Епишина ул. д.19 </v>
      </c>
      <c r="B212" s="74" t="str">
        <f>Лист4!C210</f>
        <v>г. Астрахань</v>
      </c>
      <c r="C212" s="41">
        <f t="shared" si="6"/>
        <v>6.2605152542372888</v>
      </c>
      <c r="D212" s="41">
        <f t="shared" si="7"/>
        <v>0.33538474576271188</v>
      </c>
      <c r="E212" s="30">
        <v>0</v>
      </c>
      <c r="F212" s="31">
        <v>0.33538474576271188</v>
      </c>
      <c r="G212" s="32">
        <v>0</v>
      </c>
      <c r="H212" s="32">
        <v>0</v>
      </c>
      <c r="I212" s="32">
        <v>0</v>
      </c>
      <c r="J212" s="32">
        <v>0</v>
      </c>
      <c r="K212" s="29">
        <f>Лист4!E210/1000</f>
        <v>6.5959000000000003</v>
      </c>
      <c r="L212" s="33"/>
      <c r="M212" s="33"/>
    </row>
    <row r="213" spans="1:13" s="34" customFormat="1" ht="18.75" customHeight="1" x14ac:dyDescent="0.25">
      <c r="A213" s="23" t="str">
        <f>Лист4!A211</f>
        <v xml:space="preserve">Епишина ул. д.45 </v>
      </c>
      <c r="B213" s="74" t="str">
        <f>Лист4!C211</f>
        <v>г. Астрахань</v>
      </c>
      <c r="C213" s="41">
        <f t="shared" si="6"/>
        <v>13.52922033898305</v>
      </c>
      <c r="D213" s="41">
        <f t="shared" si="7"/>
        <v>0.72477966101694913</v>
      </c>
      <c r="E213" s="30">
        <v>0</v>
      </c>
      <c r="F213" s="31">
        <v>0.72477966101694913</v>
      </c>
      <c r="G213" s="32">
        <v>0</v>
      </c>
      <c r="H213" s="32">
        <v>0</v>
      </c>
      <c r="I213" s="32">
        <v>0</v>
      </c>
      <c r="J213" s="32">
        <v>0</v>
      </c>
      <c r="K213" s="29">
        <f>Лист4!E211/1000</f>
        <v>14.254</v>
      </c>
      <c r="L213" s="33"/>
      <c r="M213" s="33"/>
    </row>
    <row r="214" spans="1:13" s="34" customFormat="1" ht="18.75" customHeight="1" x14ac:dyDescent="0.25">
      <c r="A214" s="23" t="str">
        <f>Лист4!A212</f>
        <v xml:space="preserve">Епишина ул. д.58 </v>
      </c>
      <c r="B214" s="74" t="str">
        <f>Лист4!C212</f>
        <v>г. Астрахань</v>
      </c>
      <c r="C214" s="41">
        <f t="shared" si="6"/>
        <v>83.689911864406781</v>
      </c>
      <c r="D214" s="41">
        <f t="shared" si="7"/>
        <v>4.4833881355932199</v>
      </c>
      <c r="E214" s="30">
        <v>0</v>
      </c>
      <c r="F214" s="31">
        <v>4.4833881355932199</v>
      </c>
      <c r="G214" s="32">
        <v>0</v>
      </c>
      <c r="H214" s="32">
        <v>0</v>
      </c>
      <c r="I214" s="32">
        <v>0</v>
      </c>
      <c r="J214" s="32">
        <v>0</v>
      </c>
      <c r="K214" s="29">
        <f>Лист4!E212/1000</f>
        <v>88.173299999999998</v>
      </c>
      <c r="L214" s="33"/>
      <c r="M214" s="33"/>
    </row>
    <row r="215" spans="1:13" s="34" customFormat="1" ht="18.75" customHeight="1" x14ac:dyDescent="0.25">
      <c r="A215" s="23" t="str">
        <f>Лист4!A213</f>
        <v xml:space="preserve">Епишина ул. д.6 </v>
      </c>
      <c r="B215" s="74" t="str">
        <f>Лист4!C213</f>
        <v>г. Астрахань</v>
      </c>
      <c r="C215" s="41">
        <f t="shared" si="6"/>
        <v>13.011742372881356</v>
      </c>
      <c r="D215" s="41">
        <f t="shared" si="7"/>
        <v>0.69705762711864405</v>
      </c>
      <c r="E215" s="30">
        <v>0</v>
      </c>
      <c r="F215" s="31">
        <v>0.69705762711864405</v>
      </c>
      <c r="G215" s="32">
        <v>0</v>
      </c>
      <c r="H215" s="32">
        <v>0</v>
      </c>
      <c r="I215" s="32">
        <v>0</v>
      </c>
      <c r="J215" s="32">
        <v>0</v>
      </c>
      <c r="K215" s="29">
        <f>Лист4!E213/1000</f>
        <v>13.7088</v>
      </c>
      <c r="L215" s="33"/>
      <c r="M215" s="33"/>
    </row>
    <row r="216" spans="1:13" s="34" customFormat="1" ht="18.75" customHeight="1" x14ac:dyDescent="0.25">
      <c r="A216" s="23" t="str">
        <f>Лист4!A214</f>
        <v xml:space="preserve">Епишина ул. д.61 </v>
      </c>
      <c r="B216" s="74" t="str">
        <f>Лист4!C214</f>
        <v>г. Астрахань</v>
      </c>
      <c r="C216" s="41">
        <f t="shared" si="6"/>
        <v>0</v>
      </c>
      <c r="D216" s="41">
        <f t="shared" si="7"/>
        <v>0</v>
      </c>
      <c r="E216" s="30">
        <v>0</v>
      </c>
      <c r="F216" s="31">
        <v>0</v>
      </c>
      <c r="G216" s="32">
        <v>0</v>
      </c>
      <c r="H216" s="32">
        <v>0</v>
      </c>
      <c r="I216" s="32">
        <v>0</v>
      </c>
      <c r="J216" s="32">
        <v>0</v>
      </c>
      <c r="K216" s="29">
        <f>Лист4!E214/1000</f>
        <v>0</v>
      </c>
      <c r="L216" s="33"/>
      <c r="M216" s="33"/>
    </row>
    <row r="217" spans="1:13" s="34" customFormat="1" ht="18.75" customHeight="1" x14ac:dyDescent="0.25">
      <c r="A217" s="23" t="str">
        <f>Лист4!A215</f>
        <v xml:space="preserve">Епишина ул. д.62 </v>
      </c>
      <c r="B217" s="74" t="str">
        <f>Лист4!C215</f>
        <v>г. Астрахань</v>
      </c>
      <c r="C217" s="41">
        <f t="shared" si="6"/>
        <v>14.831647457627119</v>
      </c>
      <c r="D217" s="41">
        <f t="shared" si="7"/>
        <v>0.79455254237288142</v>
      </c>
      <c r="E217" s="30">
        <v>0</v>
      </c>
      <c r="F217" s="31">
        <v>0.79455254237288142</v>
      </c>
      <c r="G217" s="32">
        <v>0</v>
      </c>
      <c r="H217" s="32">
        <v>0</v>
      </c>
      <c r="I217" s="32">
        <v>0</v>
      </c>
      <c r="J217" s="32">
        <v>0</v>
      </c>
      <c r="K217" s="29">
        <f>Лист4!E215/1000</f>
        <v>15.626200000000001</v>
      </c>
      <c r="L217" s="33"/>
      <c r="M217" s="33"/>
    </row>
    <row r="218" spans="1:13" s="34" customFormat="1" ht="18.75" customHeight="1" x14ac:dyDescent="0.25">
      <c r="A218" s="23" t="str">
        <f>Лист4!A216</f>
        <v xml:space="preserve">Епишина ул. д.67 </v>
      </c>
      <c r="B218" s="74" t="str">
        <f>Лист4!C216</f>
        <v>г. Астрахань</v>
      </c>
      <c r="C218" s="41">
        <f t="shared" si="6"/>
        <v>0</v>
      </c>
      <c r="D218" s="41">
        <f t="shared" si="7"/>
        <v>0</v>
      </c>
      <c r="E218" s="30">
        <v>0</v>
      </c>
      <c r="F218" s="31">
        <v>0</v>
      </c>
      <c r="G218" s="32">
        <v>0</v>
      </c>
      <c r="H218" s="32">
        <v>0</v>
      </c>
      <c r="I218" s="32">
        <v>0</v>
      </c>
      <c r="J218" s="32">
        <v>0</v>
      </c>
      <c r="K218" s="29">
        <f>Лист4!E216/1000</f>
        <v>0</v>
      </c>
      <c r="L218" s="33"/>
      <c r="M218" s="33"/>
    </row>
    <row r="219" spans="1:13" s="34" customFormat="1" ht="18.75" customHeight="1" x14ac:dyDescent="0.25">
      <c r="A219" s="23" t="str">
        <f>Лист4!A217</f>
        <v xml:space="preserve">Епишина ул. д.67А </v>
      </c>
      <c r="B219" s="74" t="str">
        <f>Лист4!C217</f>
        <v>г. Астрахань</v>
      </c>
      <c r="C219" s="41">
        <f t="shared" si="6"/>
        <v>0</v>
      </c>
      <c r="D219" s="41">
        <f t="shared" si="7"/>
        <v>0</v>
      </c>
      <c r="E219" s="30">
        <v>0</v>
      </c>
      <c r="F219" s="31">
        <v>0</v>
      </c>
      <c r="G219" s="32">
        <v>0</v>
      </c>
      <c r="H219" s="32">
        <v>0</v>
      </c>
      <c r="I219" s="32">
        <v>0</v>
      </c>
      <c r="J219" s="32">
        <v>0</v>
      </c>
      <c r="K219" s="29">
        <f>Лист4!E217/1000</f>
        <v>0</v>
      </c>
      <c r="L219" s="33"/>
      <c r="M219" s="33"/>
    </row>
    <row r="220" spans="1:13" s="34" customFormat="1" ht="18.75" customHeight="1" x14ac:dyDescent="0.25">
      <c r="A220" s="23" t="str">
        <f>Лист4!A218</f>
        <v xml:space="preserve">Епишина ул. д.72 </v>
      </c>
      <c r="B220" s="74" t="str">
        <f>Лист4!C218</f>
        <v>г. Астрахань</v>
      </c>
      <c r="C220" s="41">
        <f t="shared" si="6"/>
        <v>0.10136949152542372</v>
      </c>
      <c r="D220" s="41">
        <f t="shared" si="7"/>
        <v>5.4305084745762712E-3</v>
      </c>
      <c r="E220" s="30">
        <v>0</v>
      </c>
      <c r="F220" s="31">
        <v>5.4305084745762712E-3</v>
      </c>
      <c r="G220" s="32">
        <v>0</v>
      </c>
      <c r="H220" s="32">
        <v>0</v>
      </c>
      <c r="I220" s="32">
        <v>0</v>
      </c>
      <c r="J220" s="32">
        <v>0</v>
      </c>
      <c r="K220" s="29">
        <f>Лист4!E218/1000</f>
        <v>0.10679999999999999</v>
      </c>
      <c r="L220" s="33"/>
      <c r="M220" s="33"/>
    </row>
    <row r="221" spans="1:13" s="34" customFormat="1" ht="18.75" customHeight="1" x14ac:dyDescent="0.25">
      <c r="A221" s="23" t="str">
        <f>Лист4!A219</f>
        <v xml:space="preserve">Епишина ул. д.88 </v>
      </c>
      <c r="B221" s="74" t="str">
        <f>Лист4!C219</f>
        <v>г. Астрахань</v>
      </c>
      <c r="C221" s="41">
        <f t="shared" si="6"/>
        <v>11.152922033898305</v>
      </c>
      <c r="D221" s="41">
        <f t="shared" si="7"/>
        <v>0.5974779661016949</v>
      </c>
      <c r="E221" s="30">
        <v>0</v>
      </c>
      <c r="F221" s="31">
        <v>0.5974779661016949</v>
      </c>
      <c r="G221" s="32">
        <v>0</v>
      </c>
      <c r="H221" s="32">
        <v>0</v>
      </c>
      <c r="I221" s="32">
        <v>0</v>
      </c>
      <c r="J221" s="32">
        <v>0</v>
      </c>
      <c r="K221" s="29">
        <f>Лист4!E219/1000</f>
        <v>11.750399999999999</v>
      </c>
      <c r="L221" s="33"/>
      <c r="M221" s="33"/>
    </row>
    <row r="222" spans="1:13" s="34" customFormat="1" ht="18.75" customHeight="1" x14ac:dyDescent="0.25">
      <c r="A222" s="23" t="str">
        <f>Лист4!A220</f>
        <v xml:space="preserve">Жана Жореса ул. д.14А </v>
      </c>
      <c r="B222" s="74" t="str">
        <f>Лист4!C220</f>
        <v>г. Астрахань</v>
      </c>
      <c r="C222" s="41">
        <f t="shared" si="6"/>
        <v>0.13905084745762711</v>
      </c>
      <c r="D222" s="41">
        <f t="shared" si="7"/>
        <v>7.4491525423728815E-3</v>
      </c>
      <c r="E222" s="30">
        <v>0</v>
      </c>
      <c r="F222" s="31">
        <v>7.4491525423728815E-3</v>
      </c>
      <c r="G222" s="32">
        <v>0</v>
      </c>
      <c r="H222" s="32">
        <v>0</v>
      </c>
      <c r="I222" s="32">
        <v>0</v>
      </c>
      <c r="J222" s="32">
        <v>0</v>
      </c>
      <c r="K222" s="29">
        <f>Лист4!E220/1000</f>
        <v>0.14649999999999999</v>
      </c>
      <c r="L222" s="33"/>
      <c r="M222" s="33"/>
    </row>
    <row r="223" spans="1:13" s="34" customFormat="1" ht="18.75" customHeight="1" x14ac:dyDescent="0.25">
      <c r="A223" s="23" t="str">
        <f>Лист4!A221</f>
        <v xml:space="preserve">Жана Жореса ул. д.15 </v>
      </c>
      <c r="B223" s="74" t="str">
        <f>Лист4!C221</f>
        <v>г. Астрахань</v>
      </c>
      <c r="C223" s="41">
        <f t="shared" si="6"/>
        <v>7.3320135593220339</v>
      </c>
      <c r="D223" s="41">
        <f t="shared" si="7"/>
        <v>0.39278644067796609</v>
      </c>
      <c r="E223" s="30">
        <v>0</v>
      </c>
      <c r="F223" s="31">
        <v>0.39278644067796609</v>
      </c>
      <c r="G223" s="32">
        <v>0</v>
      </c>
      <c r="H223" s="32">
        <v>0</v>
      </c>
      <c r="I223" s="32">
        <v>0</v>
      </c>
      <c r="J223" s="32">
        <v>0</v>
      </c>
      <c r="K223" s="29">
        <f>Лист4!E221/1000</f>
        <v>7.7248000000000001</v>
      </c>
      <c r="L223" s="33"/>
      <c r="M223" s="33"/>
    </row>
    <row r="224" spans="1:13" s="34" customFormat="1" ht="18.75" customHeight="1" x14ac:dyDescent="0.25">
      <c r="A224" s="23" t="str">
        <f>Лист4!A222</f>
        <v xml:space="preserve">Жана Жореса ул. д.18 </v>
      </c>
      <c r="B224" s="74" t="str">
        <f>Лист4!C222</f>
        <v>г. Астрахань</v>
      </c>
      <c r="C224" s="41">
        <f t="shared" si="6"/>
        <v>15.33526779661017</v>
      </c>
      <c r="D224" s="41">
        <f t="shared" si="7"/>
        <v>0.82153220338983057</v>
      </c>
      <c r="E224" s="30">
        <v>0</v>
      </c>
      <c r="F224" s="31">
        <v>0.82153220338983057</v>
      </c>
      <c r="G224" s="32">
        <v>0</v>
      </c>
      <c r="H224" s="32">
        <v>0</v>
      </c>
      <c r="I224" s="32">
        <v>0</v>
      </c>
      <c r="J224" s="32">
        <v>0</v>
      </c>
      <c r="K224" s="29">
        <f>Лист4!E222/1000</f>
        <v>16.1568</v>
      </c>
      <c r="L224" s="33"/>
      <c r="M224" s="33"/>
    </row>
    <row r="225" spans="1:13" s="34" customFormat="1" ht="18" customHeight="1" x14ac:dyDescent="0.25">
      <c r="A225" s="23" t="str">
        <f>Лист4!A223</f>
        <v xml:space="preserve">Жана Жореса ул. д.5 </v>
      </c>
      <c r="B225" s="74" t="str">
        <f>Лист4!C223</f>
        <v>г. Астрахань</v>
      </c>
      <c r="C225" s="41">
        <f t="shared" si="6"/>
        <v>0.11048135593220339</v>
      </c>
      <c r="D225" s="41">
        <f t="shared" si="7"/>
        <v>5.918644067796611E-3</v>
      </c>
      <c r="E225" s="30">
        <v>0</v>
      </c>
      <c r="F225" s="31">
        <v>5.918644067796611E-3</v>
      </c>
      <c r="G225" s="32">
        <v>0</v>
      </c>
      <c r="H225" s="32">
        <v>0</v>
      </c>
      <c r="I225" s="32">
        <v>0</v>
      </c>
      <c r="J225" s="32">
        <v>0</v>
      </c>
      <c r="K225" s="29">
        <f>Лист4!E223/1000</f>
        <v>0.1164</v>
      </c>
      <c r="L225" s="33"/>
      <c r="M225" s="33"/>
    </row>
    <row r="226" spans="1:13" s="34" customFormat="1" ht="18" customHeight="1" x14ac:dyDescent="0.25">
      <c r="A226" s="23" t="str">
        <f>Лист4!A224</f>
        <v xml:space="preserve">Зеленая ул. д.1 - корп. 1 </v>
      </c>
      <c r="B226" s="74" t="str">
        <f>Лист4!C224</f>
        <v>г. Астрахань</v>
      </c>
      <c r="C226" s="41">
        <f t="shared" si="6"/>
        <v>1243.8391593220331</v>
      </c>
      <c r="D226" s="41">
        <f t="shared" si="7"/>
        <v>66.634240677966062</v>
      </c>
      <c r="E226" s="30">
        <v>0</v>
      </c>
      <c r="F226" s="31">
        <v>66.634240677966062</v>
      </c>
      <c r="G226" s="32">
        <v>0</v>
      </c>
      <c r="H226" s="32">
        <v>0</v>
      </c>
      <c r="I226" s="32">
        <v>0</v>
      </c>
      <c r="J226" s="32">
        <v>0</v>
      </c>
      <c r="K226" s="29">
        <f>Лист4!E224/1000</f>
        <v>1310.4733999999992</v>
      </c>
      <c r="L226" s="33"/>
      <c r="M226" s="33"/>
    </row>
    <row r="227" spans="1:13" s="34" customFormat="1" ht="18" customHeight="1" x14ac:dyDescent="0.25">
      <c r="A227" s="23" t="str">
        <f>Лист4!A225</f>
        <v xml:space="preserve">Зеленая ул. д.1 - корп. 3 </v>
      </c>
      <c r="B227" s="74" t="str">
        <f>Лист4!C225</f>
        <v>г. Астрахань</v>
      </c>
      <c r="C227" s="41">
        <f t="shared" si="6"/>
        <v>578.41338847457621</v>
      </c>
      <c r="D227" s="41">
        <f t="shared" si="7"/>
        <v>30.986431525423725</v>
      </c>
      <c r="E227" s="30">
        <v>0</v>
      </c>
      <c r="F227" s="31">
        <v>30.986431525423725</v>
      </c>
      <c r="G227" s="32">
        <v>0</v>
      </c>
      <c r="H227" s="32">
        <v>0</v>
      </c>
      <c r="I227" s="32">
        <v>0</v>
      </c>
      <c r="J227" s="32">
        <v>0</v>
      </c>
      <c r="K227" s="29">
        <f>Лист4!E225/1000</f>
        <v>609.39981999999998</v>
      </c>
      <c r="L227" s="33"/>
      <c r="M227" s="33"/>
    </row>
    <row r="228" spans="1:13" s="34" customFormat="1" ht="18" customHeight="1" x14ac:dyDescent="0.25">
      <c r="A228" s="23" t="str">
        <f>Лист4!A226</f>
        <v xml:space="preserve">Зеленая ул. д.1 - корп. 4 </v>
      </c>
      <c r="B228" s="74" t="str">
        <f>Лист4!C226</f>
        <v>г. Астрахань</v>
      </c>
      <c r="C228" s="41">
        <f t="shared" si="6"/>
        <v>558.09332338983052</v>
      </c>
      <c r="D228" s="41">
        <f t="shared" si="7"/>
        <v>29.897856610169491</v>
      </c>
      <c r="E228" s="30">
        <v>0</v>
      </c>
      <c r="F228" s="31">
        <v>29.897856610169491</v>
      </c>
      <c r="G228" s="32">
        <v>0</v>
      </c>
      <c r="H228" s="32">
        <v>0</v>
      </c>
      <c r="I228" s="32">
        <v>0</v>
      </c>
      <c r="J228" s="32">
        <v>0</v>
      </c>
      <c r="K228" s="29">
        <f>Лист4!E226/1000</f>
        <v>587.99117999999999</v>
      </c>
      <c r="L228" s="33"/>
      <c r="M228" s="33"/>
    </row>
    <row r="229" spans="1:13" s="34" customFormat="1" ht="18" customHeight="1" x14ac:dyDescent="0.25">
      <c r="A229" s="23" t="str">
        <f>Лист4!A227</f>
        <v xml:space="preserve">Зеленая ул. д.1 - корп. 5 </v>
      </c>
      <c r="B229" s="74" t="str">
        <f>Лист4!C227</f>
        <v>г. Астрахань</v>
      </c>
      <c r="C229" s="41">
        <f t="shared" si="6"/>
        <v>603.59897084745762</v>
      </c>
      <c r="D229" s="41">
        <f t="shared" si="7"/>
        <v>32.33565915254237</v>
      </c>
      <c r="E229" s="30">
        <v>0</v>
      </c>
      <c r="F229" s="31">
        <v>32.33565915254237</v>
      </c>
      <c r="G229" s="32">
        <v>0</v>
      </c>
      <c r="H229" s="32">
        <v>0</v>
      </c>
      <c r="I229" s="32">
        <v>0</v>
      </c>
      <c r="J229" s="32">
        <v>0</v>
      </c>
      <c r="K229" s="29">
        <f>Лист4!E227/1000</f>
        <v>635.93462999999997</v>
      </c>
      <c r="L229" s="33"/>
      <c r="M229" s="33"/>
    </row>
    <row r="230" spans="1:13" s="34" customFormat="1" ht="18" customHeight="1" x14ac:dyDescent="0.25">
      <c r="A230" s="23" t="str">
        <f>Лист4!A228</f>
        <v xml:space="preserve">Зеленая ул. д.1 - корп. 6 </v>
      </c>
      <c r="B230" s="74" t="str">
        <f>Лист4!C228</f>
        <v>г. Астрахань</v>
      </c>
      <c r="C230" s="41">
        <f t="shared" si="6"/>
        <v>313.68471186440684</v>
      </c>
      <c r="D230" s="41">
        <f t="shared" si="7"/>
        <v>16.804538135593219</v>
      </c>
      <c r="E230" s="30">
        <v>0</v>
      </c>
      <c r="F230" s="31">
        <v>16.804538135593219</v>
      </c>
      <c r="G230" s="32">
        <v>0</v>
      </c>
      <c r="H230" s="32">
        <v>0</v>
      </c>
      <c r="I230" s="32">
        <v>0</v>
      </c>
      <c r="J230" s="32">
        <v>0</v>
      </c>
      <c r="K230" s="29">
        <f>Лист4!E228/1000</f>
        <v>330.48925000000003</v>
      </c>
      <c r="L230" s="33"/>
      <c r="M230" s="33"/>
    </row>
    <row r="231" spans="1:13" s="34" customFormat="1" ht="18.75" customHeight="1" x14ac:dyDescent="0.25">
      <c r="A231" s="23" t="str">
        <f>Лист4!A229</f>
        <v xml:space="preserve">Зеленая ул. д.70 </v>
      </c>
      <c r="B231" s="74" t="str">
        <f>Лист4!C229</f>
        <v>г. Астрахань</v>
      </c>
      <c r="C231" s="41">
        <f t="shared" si="6"/>
        <v>0</v>
      </c>
      <c r="D231" s="41">
        <f t="shared" si="7"/>
        <v>0</v>
      </c>
      <c r="E231" s="30">
        <v>0</v>
      </c>
      <c r="F231" s="31">
        <v>0</v>
      </c>
      <c r="G231" s="32">
        <v>0</v>
      </c>
      <c r="H231" s="32">
        <v>0</v>
      </c>
      <c r="I231" s="32">
        <v>0</v>
      </c>
      <c r="J231" s="32">
        <v>0</v>
      </c>
      <c r="K231" s="29">
        <f>Лист4!E229/1000</f>
        <v>0</v>
      </c>
      <c r="L231" s="33"/>
      <c r="M231" s="33"/>
    </row>
    <row r="232" spans="1:13" s="34" customFormat="1" ht="18.75" customHeight="1" x14ac:dyDescent="0.25">
      <c r="A232" s="23" t="str">
        <f>Лист4!A230</f>
        <v xml:space="preserve">Зеленгинская 2-я ул. д.1 </v>
      </c>
      <c r="B232" s="74" t="str">
        <f>Лист4!C230</f>
        <v>г. Астрахань</v>
      </c>
      <c r="C232" s="41">
        <f t="shared" si="6"/>
        <v>2077.2989003389825</v>
      </c>
      <c r="D232" s="41">
        <f t="shared" si="7"/>
        <v>111.28386966101692</v>
      </c>
      <c r="E232" s="30">
        <v>0</v>
      </c>
      <c r="F232" s="31">
        <v>111.28386966101692</v>
      </c>
      <c r="G232" s="32">
        <v>0</v>
      </c>
      <c r="H232" s="32">
        <v>0</v>
      </c>
      <c r="I232" s="32">
        <v>0</v>
      </c>
      <c r="J232" s="32">
        <v>0</v>
      </c>
      <c r="K232" s="29">
        <f>Лист4!E230/1000</f>
        <v>2188.5827699999995</v>
      </c>
      <c r="L232" s="33"/>
      <c r="M232" s="33"/>
    </row>
    <row r="233" spans="1:13" s="34" customFormat="1" ht="18.75" customHeight="1" x14ac:dyDescent="0.25">
      <c r="A233" s="23" t="str">
        <f>Лист4!A231</f>
        <v xml:space="preserve">Зеленгинская 2-я ул. д.1 - корп. 1 </v>
      </c>
      <c r="B233" s="74" t="str">
        <f>Лист4!C231</f>
        <v>г. Астрахань</v>
      </c>
      <c r="C233" s="41">
        <f t="shared" si="6"/>
        <v>1169.6571742372876</v>
      </c>
      <c r="D233" s="41">
        <f t="shared" si="7"/>
        <v>62.66020576271184</v>
      </c>
      <c r="E233" s="30">
        <v>0</v>
      </c>
      <c r="F233" s="31">
        <v>62.66020576271184</v>
      </c>
      <c r="G233" s="32">
        <v>0</v>
      </c>
      <c r="H233" s="32">
        <v>0</v>
      </c>
      <c r="I233" s="32">
        <v>0</v>
      </c>
      <c r="J233" s="32">
        <v>0</v>
      </c>
      <c r="K233" s="29">
        <f>Лист4!E231/1000</f>
        <v>1232.3173799999995</v>
      </c>
      <c r="L233" s="33"/>
      <c r="M233" s="33"/>
    </row>
    <row r="234" spans="1:13" s="34" customFormat="1" ht="18.75" customHeight="1" x14ac:dyDescent="0.25">
      <c r="A234" s="23" t="str">
        <f>Лист4!A232</f>
        <v xml:space="preserve">Зеленгинская 2-я ул. д.1 - корп. 2 </v>
      </c>
      <c r="B234" s="74" t="str">
        <f>Лист4!C232</f>
        <v>г. Астрахань</v>
      </c>
      <c r="C234" s="41">
        <f t="shared" si="6"/>
        <v>1448.6192759322034</v>
      </c>
      <c r="D234" s="41">
        <f t="shared" si="7"/>
        <v>77.604604067796615</v>
      </c>
      <c r="E234" s="30">
        <v>0</v>
      </c>
      <c r="F234" s="31">
        <v>77.604604067796615</v>
      </c>
      <c r="G234" s="32">
        <v>0</v>
      </c>
      <c r="H234" s="32">
        <v>0</v>
      </c>
      <c r="I234" s="32">
        <v>0</v>
      </c>
      <c r="J234" s="32">
        <v>0</v>
      </c>
      <c r="K234" s="29">
        <f>Лист4!E232/1000</f>
        <v>1526.22388</v>
      </c>
      <c r="L234" s="33"/>
      <c r="M234" s="33"/>
    </row>
    <row r="235" spans="1:13" s="34" customFormat="1" ht="20.25" customHeight="1" x14ac:dyDescent="0.25">
      <c r="A235" s="23" t="str">
        <f>Лист4!A233</f>
        <v xml:space="preserve">Зеленгинская 2-я ул. д.3 </v>
      </c>
      <c r="B235" s="74" t="str">
        <f>Лист4!C233</f>
        <v>г. Астрахань</v>
      </c>
      <c r="C235" s="41">
        <f t="shared" si="6"/>
        <v>394.08103593220335</v>
      </c>
      <c r="D235" s="41">
        <f t="shared" si="7"/>
        <v>21.111484067796606</v>
      </c>
      <c r="E235" s="30">
        <v>0</v>
      </c>
      <c r="F235" s="31">
        <v>21.111484067796606</v>
      </c>
      <c r="G235" s="32">
        <v>0</v>
      </c>
      <c r="H235" s="32">
        <v>0</v>
      </c>
      <c r="I235" s="32">
        <v>0</v>
      </c>
      <c r="J235" s="32">
        <v>0</v>
      </c>
      <c r="K235" s="29">
        <f>Лист4!E233/1000</f>
        <v>415.19251999999994</v>
      </c>
      <c r="L235" s="33"/>
      <c r="M235" s="33"/>
    </row>
    <row r="236" spans="1:13" s="34" customFormat="1" ht="20.25" customHeight="1" x14ac:dyDescent="0.25">
      <c r="A236" s="23" t="str">
        <f>Лист4!A234</f>
        <v xml:space="preserve">Зеленгинская 2-я ул. д.3 - корп. 2 </v>
      </c>
      <c r="B236" s="74" t="str">
        <f>Лист4!C234</f>
        <v>г. Астрахань</v>
      </c>
      <c r="C236" s="41">
        <f t="shared" si="6"/>
        <v>1520.2915118644069</v>
      </c>
      <c r="D236" s="41">
        <f t="shared" si="7"/>
        <v>81.444188135593222</v>
      </c>
      <c r="E236" s="30">
        <v>0</v>
      </c>
      <c r="F236" s="31">
        <v>81.444188135593222</v>
      </c>
      <c r="G236" s="32">
        <v>0</v>
      </c>
      <c r="H236" s="32">
        <v>0</v>
      </c>
      <c r="I236" s="32">
        <v>0</v>
      </c>
      <c r="J236" s="32">
        <v>0</v>
      </c>
      <c r="K236" s="29">
        <f>Лист4!E234/1000</f>
        <v>1601.7357000000002</v>
      </c>
      <c r="L236" s="33"/>
      <c r="M236" s="33"/>
    </row>
    <row r="237" spans="1:13" s="34" customFormat="1" ht="20.25" customHeight="1" x14ac:dyDescent="0.25">
      <c r="A237" s="23" t="str">
        <f>Лист4!A235</f>
        <v xml:space="preserve">Зеленгинская 2-я ул. д.3 - корп. 4 </v>
      </c>
      <c r="B237" s="74" t="str">
        <f>Лист4!C235</f>
        <v>г. Астрахань</v>
      </c>
      <c r="C237" s="41">
        <f t="shared" si="6"/>
        <v>607.81896949152542</v>
      </c>
      <c r="D237" s="41">
        <f t="shared" si="7"/>
        <v>32.561730508474575</v>
      </c>
      <c r="E237" s="30">
        <v>0</v>
      </c>
      <c r="F237" s="31">
        <v>32.561730508474575</v>
      </c>
      <c r="G237" s="32">
        <v>0</v>
      </c>
      <c r="H237" s="32">
        <v>0</v>
      </c>
      <c r="I237" s="32">
        <v>0</v>
      </c>
      <c r="J237" s="32">
        <v>0</v>
      </c>
      <c r="K237" s="29">
        <f>Лист4!E235/1000</f>
        <v>640.38070000000005</v>
      </c>
      <c r="L237" s="33"/>
      <c r="M237" s="33"/>
    </row>
    <row r="238" spans="1:13" s="34" customFormat="1" ht="20.25" customHeight="1" x14ac:dyDescent="0.25">
      <c r="A238" s="23" t="str">
        <f>Лист4!A236</f>
        <v xml:space="preserve">Зеленгинская 3-я ул. д.2 </v>
      </c>
      <c r="B238" s="74" t="str">
        <f>Лист4!C236</f>
        <v>г. Астрахань</v>
      </c>
      <c r="C238" s="41">
        <f t="shared" si="6"/>
        <v>365.3302088135593</v>
      </c>
      <c r="D238" s="41">
        <f t="shared" si="7"/>
        <v>19.571261186440676</v>
      </c>
      <c r="E238" s="30">
        <v>0</v>
      </c>
      <c r="F238" s="31">
        <v>19.571261186440676</v>
      </c>
      <c r="G238" s="32">
        <v>0</v>
      </c>
      <c r="H238" s="32">
        <v>0</v>
      </c>
      <c r="I238" s="32">
        <v>0</v>
      </c>
      <c r="J238" s="32">
        <v>0</v>
      </c>
      <c r="K238" s="29">
        <f>Лист4!E236/1000</f>
        <v>384.90146999999996</v>
      </c>
      <c r="L238" s="33"/>
      <c r="M238" s="33"/>
    </row>
    <row r="239" spans="1:13" s="34" customFormat="1" ht="20.25" customHeight="1" x14ac:dyDescent="0.25">
      <c r="A239" s="23" t="str">
        <f>Лист4!A237</f>
        <v xml:space="preserve">Зеленгинская 3-я ул. д.2 - корп. 3 </v>
      </c>
      <c r="B239" s="74" t="str">
        <f>Лист4!C237</f>
        <v>г. Астрахань</v>
      </c>
      <c r="C239" s="41">
        <f t="shared" si="6"/>
        <v>1174.1962779661014</v>
      </c>
      <c r="D239" s="41">
        <f t="shared" si="7"/>
        <v>62.903372033898293</v>
      </c>
      <c r="E239" s="30">
        <v>0</v>
      </c>
      <c r="F239" s="31">
        <v>62.903372033898293</v>
      </c>
      <c r="G239" s="32">
        <v>0</v>
      </c>
      <c r="H239" s="32">
        <v>0</v>
      </c>
      <c r="I239" s="32">
        <v>0</v>
      </c>
      <c r="J239" s="32">
        <v>0</v>
      </c>
      <c r="K239" s="29">
        <f>Лист4!E237/1000</f>
        <v>1237.0996499999997</v>
      </c>
      <c r="L239" s="33"/>
      <c r="M239" s="33"/>
    </row>
    <row r="240" spans="1:13" s="34" customFormat="1" ht="18.75" customHeight="1" x14ac:dyDescent="0.25">
      <c r="A240" s="23" t="str">
        <f>Лист4!A238</f>
        <v xml:space="preserve">Зеленгинская 3-я ул. д.4 </v>
      </c>
      <c r="B240" s="74" t="str">
        <f>Лист4!C238</f>
        <v>г. Астрахань</v>
      </c>
      <c r="C240" s="41">
        <f t="shared" si="6"/>
        <v>831.7102535593217</v>
      </c>
      <c r="D240" s="41">
        <f t="shared" si="7"/>
        <v>44.555906440677951</v>
      </c>
      <c r="E240" s="30">
        <v>0</v>
      </c>
      <c r="F240" s="31">
        <v>44.555906440677951</v>
      </c>
      <c r="G240" s="32">
        <v>0</v>
      </c>
      <c r="H240" s="32">
        <v>0</v>
      </c>
      <c r="I240" s="32">
        <v>0</v>
      </c>
      <c r="J240" s="32">
        <v>0</v>
      </c>
      <c r="K240" s="29">
        <f>Лист4!E238/1000-J240</f>
        <v>876.26615999999967</v>
      </c>
      <c r="L240" s="33"/>
      <c r="M240" s="33"/>
    </row>
    <row r="241" spans="1:13" s="34" customFormat="1" ht="18.75" customHeight="1" x14ac:dyDescent="0.25">
      <c r="A241" s="23" t="str">
        <f>Лист4!A239</f>
        <v xml:space="preserve">Зеленгинская 3-я ул. д.4 - корп. 1 </v>
      </c>
      <c r="B241" s="74" t="str">
        <f>Лист4!C239</f>
        <v>г. Астрахань</v>
      </c>
      <c r="C241" s="41">
        <f t="shared" si="6"/>
        <v>278.86846779661022</v>
      </c>
      <c r="D241" s="41">
        <f t="shared" si="7"/>
        <v>14.939382203389833</v>
      </c>
      <c r="E241" s="30">
        <v>0</v>
      </c>
      <c r="F241" s="31">
        <v>14.939382203389833</v>
      </c>
      <c r="G241" s="32">
        <v>0</v>
      </c>
      <c r="H241" s="32">
        <v>0</v>
      </c>
      <c r="I241" s="32">
        <v>0</v>
      </c>
      <c r="J241" s="32">
        <v>0</v>
      </c>
      <c r="K241" s="29">
        <f>Лист4!E239/1000</f>
        <v>293.80785000000003</v>
      </c>
      <c r="L241" s="33"/>
      <c r="M241" s="33"/>
    </row>
    <row r="242" spans="1:13" s="34" customFormat="1" ht="18.75" customHeight="1" x14ac:dyDescent="0.25">
      <c r="A242" s="23" t="str">
        <f>Лист4!A240</f>
        <v xml:space="preserve">Зеленгинская 4-я ул. д.39 </v>
      </c>
      <c r="B242" s="74" t="str">
        <f>Лист4!C240</f>
        <v>г. Астрахань</v>
      </c>
      <c r="C242" s="41">
        <f t="shared" si="6"/>
        <v>951.22620338983086</v>
      </c>
      <c r="D242" s="41">
        <f t="shared" si="7"/>
        <v>50.958546610169506</v>
      </c>
      <c r="E242" s="30">
        <v>0</v>
      </c>
      <c r="F242" s="31">
        <v>50.958546610169506</v>
      </c>
      <c r="G242" s="32">
        <v>0</v>
      </c>
      <c r="H242" s="32">
        <v>0</v>
      </c>
      <c r="I242" s="32">
        <v>0</v>
      </c>
      <c r="J242" s="32">
        <f>2509.84+3296.55</f>
        <v>5806.39</v>
      </c>
      <c r="K242" s="29">
        <f>Лист4!E240/1000-J242</f>
        <v>-4804.20525</v>
      </c>
      <c r="L242" s="33"/>
      <c r="M242" s="33"/>
    </row>
    <row r="243" spans="1:13" s="34" customFormat="1" ht="18.75" customHeight="1" x14ac:dyDescent="0.25">
      <c r="A243" s="23" t="str">
        <f>Лист4!A241</f>
        <v xml:space="preserve">Зеленгинская ул. д.51 </v>
      </c>
      <c r="B243" s="74" t="str">
        <f>Лист4!C241</f>
        <v>г. Астрахань</v>
      </c>
      <c r="C243" s="41">
        <f t="shared" si="6"/>
        <v>640.01441355932207</v>
      </c>
      <c r="D243" s="41">
        <f t="shared" si="7"/>
        <v>34.286486440677969</v>
      </c>
      <c r="E243" s="30">
        <v>0</v>
      </c>
      <c r="F243" s="31">
        <v>34.286486440677969</v>
      </c>
      <c r="G243" s="32">
        <v>0</v>
      </c>
      <c r="H243" s="32">
        <v>0</v>
      </c>
      <c r="I243" s="32">
        <v>0</v>
      </c>
      <c r="J243" s="32">
        <v>0</v>
      </c>
      <c r="K243" s="29">
        <f>Лист4!E241/1000</f>
        <v>674.30090000000007</v>
      </c>
      <c r="L243" s="33"/>
      <c r="M243" s="33"/>
    </row>
    <row r="244" spans="1:13" s="34" customFormat="1" ht="18.75" customHeight="1" x14ac:dyDescent="0.25">
      <c r="A244" s="23" t="str">
        <f>Лист4!A242</f>
        <v xml:space="preserve">Зеленгинская ул. д.57 </v>
      </c>
      <c r="B244" s="74" t="str">
        <f>Лист4!C242</f>
        <v>г. Астрахань</v>
      </c>
      <c r="C244" s="41">
        <f t="shared" si="6"/>
        <v>0</v>
      </c>
      <c r="D244" s="41">
        <f t="shared" si="7"/>
        <v>0</v>
      </c>
      <c r="E244" s="30">
        <v>0</v>
      </c>
      <c r="F244" s="31">
        <v>0</v>
      </c>
      <c r="G244" s="32">
        <v>0</v>
      </c>
      <c r="H244" s="32">
        <v>0</v>
      </c>
      <c r="I244" s="32">
        <v>0</v>
      </c>
      <c r="J244" s="32">
        <v>0</v>
      </c>
      <c r="K244" s="29">
        <f>Лист4!E242/1000</f>
        <v>0</v>
      </c>
      <c r="L244" s="33"/>
      <c r="M244" s="33"/>
    </row>
    <row r="245" spans="1:13" s="34" customFormat="1" ht="18.75" customHeight="1" x14ac:dyDescent="0.25">
      <c r="A245" s="23" t="str">
        <f>Лист4!A243</f>
        <v xml:space="preserve">Зои Космодемьянской ул. д.106 </v>
      </c>
      <c r="B245" s="74" t="str">
        <f>Лист4!C243</f>
        <v>г. Астрахань</v>
      </c>
      <c r="C245" s="41">
        <f t="shared" si="6"/>
        <v>1.0207186440677967</v>
      </c>
      <c r="D245" s="41">
        <f t="shared" si="7"/>
        <v>5.4681355932203399E-2</v>
      </c>
      <c r="E245" s="30">
        <v>0</v>
      </c>
      <c r="F245" s="31">
        <v>5.4681355932203399E-2</v>
      </c>
      <c r="G245" s="32">
        <v>0</v>
      </c>
      <c r="H245" s="32">
        <v>0</v>
      </c>
      <c r="I245" s="32">
        <v>0</v>
      </c>
      <c r="J245" s="32">
        <v>0</v>
      </c>
      <c r="K245" s="29">
        <f>Лист4!E243/1000</f>
        <v>1.0754000000000001</v>
      </c>
      <c r="L245" s="33"/>
      <c r="M245" s="33"/>
    </row>
    <row r="246" spans="1:13" s="34" customFormat="1" ht="18.75" customHeight="1" x14ac:dyDescent="0.25">
      <c r="A246" s="23" t="str">
        <f>Лист4!A244</f>
        <v xml:space="preserve">Зои Космодемьянской ул. д.112 </v>
      </c>
      <c r="B246" s="74" t="str">
        <f>Лист4!C244</f>
        <v>г. Астрахань</v>
      </c>
      <c r="C246" s="41">
        <f t="shared" si="6"/>
        <v>0.39864406779661016</v>
      </c>
      <c r="D246" s="41">
        <f t="shared" si="7"/>
        <v>2.135593220338983E-2</v>
      </c>
      <c r="E246" s="30">
        <v>0</v>
      </c>
      <c r="F246" s="31">
        <v>2.135593220338983E-2</v>
      </c>
      <c r="G246" s="32">
        <v>0</v>
      </c>
      <c r="H246" s="32">
        <v>0</v>
      </c>
      <c r="I246" s="32">
        <v>0</v>
      </c>
      <c r="J246" s="32">
        <v>0</v>
      </c>
      <c r="K246" s="29">
        <f>Лист4!E244/1000</f>
        <v>0.42</v>
      </c>
      <c r="L246" s="33"/>
      <c r="M246" s="33"/>
    </row>
    <row r="247" spans="1:13" s="34" customFormat="1" ht="18.75" customHeight="1" x14ac:dyDescent="0.25">
      <c r="A247" s="23" t="str">
        <f>Лист4!A245</f>
        <v xml:space="preserve">Зои Космодемьянской ул. д.121 </v>
      </c>
      <c r="B247" s="74" t="str">
        <f>Лист4!C245</f>
        <v>г. Астрахань</v>
      </c>
      <c r="C247" s="41">
        <f t="shared" si="6"/>
        <v>0</v>
      </c>
      <c r="D247" s="41">
        <f t="shared" si="7"/>
        <v>0</v>
      </c>
      <c r="E247" s="30">
        <v>0</v>
      </c>
      <c r="F247" s="31">
        <v>0</v>
      </c>
      <c r="G247" s="32">
        <v>0</v>
      </c>
      <c r="H247" s="32">
        <v>0</v>
      </c>
      <c r="I247" s="32">
        <v>0</v>
      </c>
      <c r="J247" s="32">
        <v>0</v>
      </c>
      <c r="K247" s="29">
        <f>Лист4!E245/1000</f>
        <v>0</v>
      </c>
      <c r="L247" s="33"/>
      <c r="M247" s="33"/>
    </row>
    <row r="248" spans="1:13" s="34" customFormat="1" ht="18.75" customHeight="1" x14ac:dyDescent="0.25">
      <c r="A248" s="23" t="str">
        <f>Лист4!A246</f>
        <v xml:space="preserve">Зои Космодемьянской ул. д.125 </v>
      </c>
      <c r="B248" s="74" t="str">
        <f>Лист4!C246</f>
        <v>г. Астрахань</v>
      </c>
      <c r="C248" s="41">
        <f t="shared" si="6"/>
        <v>0</v>
      </c>
      <c r="D248" s="41">
        <f t="shared" si="7"/>
        <v>0</v>
      </c>
      <c r="E248" s="30">
        <v>0</v>
      </c>
      <c r="F248" s="31">
        <v>0</v>
      </c>
      <c r="G248" s="32">
        <v>0</v>
      </c>
      <c r="H248" s="32">
        <v>0</v>
      </c>
      <c r="I248" s="32">
        <v>0</v>
      </c>
      <c r="J248" s="32">
        <v>0</v>
      </c>
      <c r="K248" s="29">
        <f>Лист4!E246/1000</f>
        <v>0</v>
      </c>
      <c r="L248" s="33"/>
      <c r="M248" s="33"/>
    </row>
    <row r="249" spans="1:13" s="34" customFormat="1" ht="18.75" customHeight="1" x14ac:dyDescent="0.25">
      <c r="A249" s="23" t="str">
        <f>Лист4!A247</f>
        <v xml:space="preserve">Зои Космодемьянской ул. д.2 </v>
      </c>
      <c r="B249" s="74" t="str">
        <f>Лист4!C247</f>
        <v>г. Астрахань</v>
      </c>
      <c r="C249" s="41">
        <f t="shared" si="6"/>
        <v>17.847105084745763</v>
      </c>
      <c r="D249" s="41">
        <f t="shared" si="7"/>
        <v>0.95609491525423729</v>
      </c>
      <c r="E249" s="30">
        <v>0</v>
      </c>
      <c r="F249" s="31">
        <v>0.95609491525423729</v>
      </c>
      <c r="G249" s="32">
        <v>0</v>
      </c>
      <c r="H249" s="32">
        <v>0</v>
      </c>
      <c r="I249" s="32">
        <v>0</v>
      </c>
      <c r="J249" s="32">
        <v>0</v>
      </c>
      <c r="K249" s="29">
        <f>Лист4!E247/1000</f>
        <v>18.8032</v>
      </c>
      <c r="L249" s="33"/>
      <c r="M249" s="33"/>
    </row>
    <row r="250" spans="1:13" s="34" customFormat="1" ht="18.75" customHeight="1" x14ac:dyDescent="0.25">
      <c r="A250" s="23" t="str">
        <f>Лист4!A248</f>
        <v xml:space="preserve">Зои Космодемьянской ул. д.32 </v>
      </c>
      <c r="B250" s="74" t="str">
        <f>Лист4!C248</f>
        <v>г. Астрахань</v>
      </c>
      <c r="C250" s="41">
        <f t="shared" si="6"/>
        <v>40.856366101694917</v>
      </c>
      <c r="D250" s="41">
        <f t="shared" si="7"/>
        <v>2.1887338983050846</v>
      </c>
      <c r="E250" s="30">
        <v>0</v>
      </c>
      <c r="F250" s="31">
        <v>2.1887338983050846</v>
      </c>
      <c r="G250" s="32">
        <v>0</v>
      </c>
      <c r="H250" s="32">
        <v>0</v>
      </c>
      <c r="I250" s="32">
        <v>0</v>
      </c>
      <c r="J250" s="32">
        <v>0</v>
      </c>
      <c r="K250" s="29">
        <f>Лист4!E248/1000</f>
        <v>43.045099999999998</v>
      </c>
      <c r="L250" s="33"/>
      <c r="M250" s="33"/>
    </row>
    <row r="251" spans="1:13" s="34" customFormat="1" ht="18.75" customHeight="1" x14ac:dyDescent="0.25">
      <c r="A251" s="23" t="str">
        <f>Лист4!A249</f>
        <v xml:space="preserve">Зои Космодемьянской ул. д.50 </v>
      </c>
      <c r="B251" s="74" t="str">
        <f>Лист4!C249</f>
        <v>г. Астрахань</v>
      </c>
      <c r="C251" s="41">
        <f t="shared" si="6"/>
        <v>44.540843389830513</v>
      </c>
      <c r="D251" s="41">
        <f t="shared" si="7"/>
        <v>2.3861166101694913</v>
      </c>
      <c r="E251" s="30">
        <v>0</v>
      </c>
      <c r="F251" s="31">
        <v>2.3861166101694913</v>
      </c>
      <c r="G251" s="32">
        <v>0</v>
      </c>
      <c r="H251" s="32">
        <v>0</v>
      </c>
      <c r="I251" s="32">
        <v>0</v>
      </c>
      <c r="J251" s="32">
        <v>0</v>
      </c>
      <c r="K251" s="29">
        <f>Лист4!E249/1000</f>
        <v>46.926960000000001</v>
      </c>
      <c r="L251" s="33"/>
      <c r="M251" s="33"/>
    </row>
    <row r="252" spans="1:13" s="34" customFormat="1" ht="18.75" customHeight="1" x14ac:dyDescent="0.25">
      <c r="A252" s="23" t="str">
        <f>Лист4!A250</f>
        <v xml:space="preserve">Зои Космодемьянской ул. д.6 </v>
      </c>
      <c r="B252" s="74" t="str">
        <f>Лист4!C250</f>
        <v>г. Астрахань</v>
      </c>
      <c r="C252" s="41">
        <f t="shared" si="6"/>
        <v>29.680569491525421</v>
      </c>
      <c r="D252" s="41">
        <f t="shared" si="7"/>
        <v>1.5900305084745761</v>
      </c>
      <c r="E252" s="30">
        <v>0</v>
      </c>
      <c r="F252" s="31">
        <v>1.5900305084745761</v>
      </c>
      <c r="G252" s="32">
        <v>0</v>
      </c>
      <c r="H252" s="32">
        <v>0</v>
      </c>
      <c r="I252" s="32">
        <v>0</v>
      </c>
      <c r="J252" s="32">
        <v>0</v>
      </c>
      <c r="K252" s="29">
        <f>Лист4!E250/1000</f>
        <v>31.270599999999998</v>
      </c>
      <c r="L252" s="33"/>
      <c r="M252" s="33"/>
    </row>
    <row r="253" spans="1:13" s="34" customFormat="1" ht="18.75" customHeight="1" x14ac:dyDescent="0.25">
      <c r="A253" s="23" t="str">
        <f>Лист4!A251</f>
        <v xml:space="preserve">Зои Космодемьянской ул. д.67 </v>
      </c>
      <c r="B253" s="74" t="str">
        <f>Лист4!C251</f>
        <v>г. Астрахань</v>
      </c>
      <c r="C253" s="41">
        <f t="shared" si="6"/>
        <v>25.534671186440683</v>
      </c>
      <c r="D253" s="41">
        <f t="shared" si="7"/>
        <v>1.3679288135593222</v>
      </c>
      <c r="E253" s="30">
        <v>0</v>
      </c>
      <c r="F253" s="31">
        <v>1.3679288135593222</v>
      </c>
      <c r="G253" s="32">
        <v>0</v>
      </c>
      <c r="H253" s="32">
        <v>0</v>
      </c>
      <c r="I253" s="32">
        <v>0</v>
      </c>
      <c r="J253" s="32">
        <v>0</v>
      </c>
      <c r="K253" s="29">
        <f>Лист4!E251/1000</f>
        <v>26.902600000000003</v>
      </c>
      <c r="L253" s="33"/>
      <c r="M253" s="33"/>
    </row>
    <row r="254" spans="1:13" s="34" customFormat="1" ht="18.75" customHeight="1" x14ac:dyDescent="0.25">
      <c r="A254" s="23" t="str">
        <f>Лист4!A252</f>
        <v xml:space="preserve">Зои Космодемьянской ул. д.76 </v>
      </c>
      <c r="B254" s="74" t="str">
        <f>Лист4!C252</f>
        <v>г. Астрахань</v>
      </c>
      <c r="C254" s="41">
        <f t="shared" si="6"/>
        <v>84.655389830508454</v>
      </c>
      <c r="D254" s="41">
        <f t="shared" si="7"/>
        <v>4.5351101694915252</v>
      </c>
      <c r="E254" s="30">
        <v>0</v>
      </c>
      <c r="F254" s="31">
        <v>4.5351101694915252</v>
      </c>
      <c r="G254" s="32">
        <v>0</v>
      </c>
      <c r="H254" s="32">
        <v>0</v>
      </c>
      <c r="I254" s="32">
        <v>0</v>
      </c>
      <c r="J254" s="32">
        <v>0</v>
      </c>
      <c r="K254" s="29">
        <f>Лист4!E252/1000</f>
        <v>89.190499999999986</v>
      </c>
      <c r="L254" s="33"/>
      <c r="M254" s="33"/>
    </row>
    <row r="255" spans="1:13" s="34" customFormat="1" ht="18.75" customHeight="1" x14ac:dyDescent="0.25">
      <c r="A255" s="23" t="str">
        <f>Лист4!A253</f>
        <v xml:space="preserve">Зои Космодемьянской ул. д.82 </v>
      </c>
      <c r="B255" s="74" t="str">
        <f>Лист4!C253</f>
        <v>г. Астрахань</v>
      </c>
      <c r="C255" s="41">
        <f t="shared" si="6"/>
        <v>8.296922033898305</v>
      </c>
      <c r="D255" s="41">
        <f t="shared" si="7"/>
        <v>0.44447796610169493</v>
      </c>
      <c r="E255" s="30">
        <v>0</v>
      </c>
      <c r="F255" s="31">
        <v>0.44447796610169493</v>
      </c>
      <c r="G255" s="32">
        <v>0</v>
      </c>
      <c r="H255" s="32">
        <v>0</v>
      </c>
      <c r="I255" s="32">
        <v>0</v>
      </c>
      <c r="J255" s="32">
        <v>0</v>
      </c>
      <c r="K255" s="29">
        <f>Лист4!E253/1000</f>
        <v>8.7414000000000005</v>
      </c>
      <c r="L255" s="33"/>
      <c r="M255" s="33"/>
    </row>
    <row r="256" spans="1:13" s="34" customFormat="1" ht="18.75" customHeight="1" x14ac:dyDescent="0.25">
      <c r="A256" s="23" t="str">
        <f>Лист4!A254</f>
        <v xml:space="preserve">Зои Космодемьянской ул. д.82А </v>
      </c>
      <c r="B256" s="74" t="str">
        <f>Лист4!C254</f>
        <v>г. Астрахань</v>
      </c>
      <c r="C256" s="41">
        <f t="shared" si="6"/>
        <v>261.41065762711867</v>
      </c>
      <c r="D256" s="41">
        <f t="shared" si="7"/>
        <v>14.004142372881358</v>
      </c>
      <c r="E256" s="30">
        <v>0</v>
      </c>
      <c r="F256" s="31">
        <v>14.004142372881358</v>
      </c>
      <c r="G256" s="32">
        <v>0</v>
      </c>
      <c r="H256" s="32">
        <v>0</v>
      </c>
      <c r="I256" s="32">
        <v>0</v>
      </c>
      <c r="J256" s="32">
        <v>0</v>
      </c>
      <c r="K256" s="29">
        <f>Лист4!E254/1000</f>
        <v>275.41480000000001</v>
      </c>
      <c r="L256" s="33"/>
      <c r="M256" s="33"/>
    </row>
    <row r="257" spans="1:13" s="34" customFormat="1" ht="18.75" customHeight="1" x14ac:dyDescent="0.25">
      <c r="A257" s="23" t="str">
        <f>Лист4!A255</f>
        <v xml:space="preserve">Интернациональная 3-я ул. д.1 </v>
      </c>
      <c r="B257" s="74" t="str">
        <f>Лист4!C255</f>
        <v>г. Астрахань</v>
      </c>
      <c r="C257" s="41">
        <f t="shared" si="6"/>
        <v>48.027118644067798</v>
      </c>
      <c r="D257" s="41">
        <f t="shared" si="7"/>
        <v>2.5728813559322035</v>
      </c>
      <c r="E257" s="30">
        <v>0</v>
      </c>
      <c r="F257" s="31">
        <v>2.5728813559322035</v>
      </c>
      <c r="G257" s="32">
        <v>0</v>
      </c>
      <c r="H257" s="32">
        <v>0</v>
      </c>
      <c r="I257" s="32">
        <v>0</v>
      </c>
      <c r="J257" s="32">
        <v>0</v>
      </c>
      <c r="K257" s="29">
        <f>Лист4!E255/1000</f>
        <v>50.6</v>
      </c>
      <c r="L257" s="33"/>
      <c r="M257" s="33"/>
    </row>
    <row r="258" spans="1:13" s="34" customFormat="1" ht="18.75" customHeight="1" x14ac:dyDescent="0.25">
      <c r="A258" s="23" t="str">
        <f>Лист4!A256</f>
        <v xml:space="preserve">Интернациональная 3-я ул. д.14 </v>
      </c>
      <c r="B258" s="74" t="str">
        <f>Лист4!C256</f>
        <v>г. Астрахань</v>
      </c>
      <c r="C258" s="41">
        <f t="shared" si="6"/>
        <v>12.932203389830509</v>
      </c>
      <c r="D258" s="41">
        <f t="shared" si="7"/>
        <v>0.69279661016949157</v>
      </c>
      <c r="E258" s="30">
        <v>0</v>
      </c>
      <c r="F258" s="31">
        <v>0.69279661016949157</v>
      </c>
      <c r="G258" s="32">
        <v>0</v>
      </c>
      <c r="H258" s="32">
        <v>0</v>
      </c>
      <c r="I258" s="32">
        <v>0</v>
      </c>
      <c r="J258" s="32">
        <v>0</v>
      </c>
      <c r="K258" s="29">
        <f>Лист4!E256/1000</f>
        <v>13.625</v>
      </c>
      <c r="L258" s="33"/>
      <c r="M258" s="33"/>
    </row>
    <row r="259" spans="1:13" s="34" customFormat="1" ht="18.75" customHeight="1" x14ac:dyDescent="0.25">
      <c r="A259" s="23" t="str">
        <f>Лист4!A257</f>
        <v xml:space="preserve">Интернациональная 3-я ул. д.16 </v>
      </c>
      <c r="B259" s="74" t="str">
        <f>Лист4!C257</f>
        <v>г. Астрахань</v>
      </c>
      <c r="C259" s="41">
        <f t="shared" si="6"/>
        <v>0.16752542372881354</v>
      </c>
      <c r="D259" s="41">
        <f t="shared" si="7"/>
        <v>8.9745762711864394E-3</v>
      </c>
      <c r="E259" s="30">
        <v>0</v>
      </c>
      <c r="F259" s="31">
        <v>8.9745762711864394E-3</v>
      </c>
      <c r="G259" s="32">
        <v>0</v>
      </c>
      <c r="H259" s="32">
        <v>0</v>
      </c>
      <c r="I259" s="32">
        <v>0</v>
      </c>
      <c r="J259" s="32">
        <v>0</v>
      </c>
      <c r="K259" s="29">
        <f>Лист4!E257/1000</f>
        <v>0.17649999999999999</v>
      </c>
      <c r="L259" s="33"/>
      <c r="M259" s="33"/>
    </row>
    <row r="260" spans="1:13" s="34" customFormat="1" ht="18.75" customHeight="1" x14ac:dyDescent="0.25">
      <c r="A260" s="23" t="str">
        <f>Лист4!A258</f>
        <v xml:space="preserve">Интернациональная 3-я ул. д.22 </v>
      </c>
      <c r="B260" s="74" t="str">
        <f>Лист4!C258</f>
        <v>г. Астрахань</v>
      </c>
      <c r="C260" s="41">
        <f t="shared" si="6"/>
        <v>0</v>
      </c>
      <c r="D260" s="41">
        <f t="shared" si="7"/>
        <v>0</v>
      </c>
      <c r="E260" s="30">
        <v>0</v>
      </c>
      <c r="F260" s="31">
        <v>0</v>
      </c>
      <c r="G260" s="32">
        <v>0</v>
      </c>
      <c r="H260" s="32">
        <v>0</v>
      </c>
      <c r="I260" s="32">
        <v>0</v>
      </c>
      <c r="J260" s="32">
        <v>0</v>
      </c>
      <c r="K260" s="29">
        <f>Лист4!E258/1000</f>
        <v>0</v>
      </c>
      <c r="L260" s="33"/>
      <c r="M260" s="33"/>
    </row>
    <row r="261" spans="1:13" s="34" customFormat="1" ht="18.75" customHeight="1" x14ac:dyDescent="0.25">
      <c r="A261" s="23" t="str">
        <f>Лист4!A259</f>
        <v xml:space="preserve">Интернациональная 3-я ул. д.24 </v>
      </c>
      <c r="B261" s="74" t="str">
        <f>Лист4!C259</f>
        <v>г. Астрахань</v>
      </c>
      <c r="C261" s="41">
        <f t="shared" si="6"/>
        <v>8.7583050847457624</v>
      </c>
      <c r="D261" s="41">
        <f t="shared" si="7"/>
        <v>0.46919491525423729</v>
      </c>
      <c r="E261" s="30">
        <v>0</v>
      </c>
      <c r="F261" s="31">
        <v>0.46919491525423729</v>
      </c>
      <c r="G261" s="32">
        <v>0</v>
      </c>
      <c r="H261" s="32">
        <v>0</v>
      </c>
      <c r="I261" s="32">
        <v>0</v>
      </c>
      <c r="J261" s="32">
        <v>0</v>
      </c>
      <c r="K261" s="29">
        <f>Лист4!E259/1000</f>
        <v>9.2274999999999991</v>
      </c>
      <c r="L261" s="33"/>
      <c r="M261" s="33"/>
    </row>
    <row r="262" spans="1:13" s="34" customFormat="1" ht="18.75" customHeight="1" x14ac:dyDescent="0.25">
      <c r="A262" s="23" t="str">
        <f>Лист4!A260</f>
        <v xml:space="preserve">Интернациональная 3-я ул. д.26 </v>
      </c>
      <c r="B262" s="74" t="str">
        <f>Лист4!C260</f>
        <v>г. Астрахань</v>
      </c>
      <c r="C262" s="41">
        <f t="shared" si="6"/>
        <v>14.121491525423728</v>
      </c>
      <c r="D262" s="41">
        <f t="shared" si="7"/>
        <v>0.75650847457627113</v>
      </c>
      <c r="E262" s="30">
        <v>0</v>
      </c>
      <c r="F262" s="31">
        <v>0.75650847457627113</v>
      </c>
      <c r="G262" s="32">
        <v>0</v>
      </c>
      <c r="H262" s="32">
        <v>0</v>
      </c>
      <c r="I262" s="32">
        <v>0</v>
      </c>
      <c r="J262" s="32">
        <v>0</v>
      </c>
      <c r="K262" s="29">
        <f>Лист4!E260/1000</f>
        <v>14.878</v>
      </c>
      <c r="L262" s="33"/>
      <c r="M262" s="33"/>
    </row>
    <row r="263" spans="1:13" s="34" customFormat="1" ht="18.75" customHeight="1" x14ac:dyDescent="0.25">
      <c r="A263" s="23" t="str">
        <f>Лист4!A261</f>
        <v xml:space="preserve">Интернациональная 3-я ул. д.3 </v>
      </c>
      <c r="B263" s="74" t="str">
        <f>Лист4!C261</f>
        <v>г. Астрахань</v>
      </c>
      <c r="C263" s="41">
        <f t="shared" ref="C263:C326" si="8">K263+J263-F263</f>
        <v>72.182671186440686</v>
      </c>
      <c r="D263" s="41">
        <f t="shared" ref="D263:D326" si="9">F263</f>
        <v>3.8669288135593227</v>
      </c>
      <c r="E263" s="30">
        <v>0</v>
      </c>
      <c r="F263" s="31">
        <v>3.8669288135593227</v>
      </c>
      <c r="G263" s="32">
        <v>0</v>
      </c>
      <c r="H263" s="32">
        <v>0</v>
      </c>
      <c r="I263" s="32">
        <v>0</v>
      </c>
      <c r="J263" s="32">
        <v>0</v>
      </c>
      <c r="K263" s="29">
        <f>Лист4!E261/1000</f>
        <v>76.049600000000012</v>
      </c>
      <c r="L263" s="33"/>
      <c r="M263" s="33"/>
    </row>
    <row r="264" spans="1:13" s="34" customFormat="1" ht="18.75" customHeight="1" x14ac:dyDescent="0.25">
      <c r="A264" s="23" t="str">
        <f>Лист4!A262</f>
        <v xml:space="preserve">Интернациональная 3-я ул. д.5 </v>
      </c>
      <c r="B264" s="74" t="str">
        <f>Лист4!C262</f>
        <v>г. Астрахань</v>
      </c>
      <c r="C264" s="41">
        <f t="shared" si="8"/>
        <v>67.402644067796601</v>
      </c>
      <c r="D264" s="41">
        <f t="shared" si="9"/>
        <v>3.6108559322033895</v>
      </c>
      <c r="E264" s="30">
        <v>0</v>
      </c>
      <c r="F264" s="31">
        <v>3.6108559322033895</v>
      </c>
      <c r="G264" s="32">
        <v>0</v>
      </c>
      <c r="H264" s="32">
        <v>0</v>
      </c>
      <c r="I264" s="32">
        <v>0</v>
      </c>
      <c r="J264" s="32">
        <v>0</v>
      </c>
      <c r="K264" s="29">
        <f>Лист4!E262/1000</f>
        <v>71.013499999999993</v>
      </c>
      <c r="L264" s="33"/>
      <c r="M264" s="33"/>
    </row>
    <row r="265" spans="1:13" s="34" customFormat="1" ht="18.75" customHeight="1" x14ac:dyDescent="0.25">
      <c r="A265" s="23" t="str">
        <f>Лист4!A263</f>
        <v xml:space="preserve">Интернациональная 3-я ул. д.8 </v>
      </c>
      <c r="B265" s="74" t="str">
        <f>Лист4!C263</f>
        <v>г. Астрахань</v>
      </c>
      <c r="C265" s="41">
        <f t="shared" si="8"/>
        <v>38.677016949152545</v>
      </c>
      <c r="D265" s="41">
        <f t="shared" si="9"/>
        <v>2.0719830508474577</v>
      </c>
      <c r="E265" s="30">
        <v>0</v>
      </c>
      <c r="F265" s="31">
        <v>2.0719830508474577</v>
      </c>
      <c r="G265" s="32">
        <v>0</v>
      </c>
      <c r="H265" s="32">
        <v>0</v>
      </c>
      <c r="I265" s="32">
        <v>0</v>
      </c>
      <c r="J265" s="32">
        <v>0</v>
      </c>
      <c r="K265" s="29">
        <f>Лист4!E263/1000</f>
        <v>40.749000000000002</v>
      </c>
      <c r="L265" s="33"/>
      <c r="M265" s="33"/>
    </row>
    <row r="266" spans="1:13" s="34" customFormat="1" ht="18.75" customHeight="1" x14ac:dyDescent="0.25">
      <c r="A266" s="23" t="str">
        <f>Лист4!A264</f>
        <v xml:space="preserve">Казанская (Кировский район) ул. д.1 </v>
      </c>
      <c r="B266" s="74" t="str">
        <f>Лист4!C264</f>
        <v>г. Астрахань</v>
      </c>
      <c r="C266" s="41">
        <f t="shared" si="8"/>
        <v>11.023837288135592</v>
      </c>
      <c r="D266" s="41">
        <f t="shared" si="9"/>
        <v>0.59056271186440679</v>
      </c>
      <c r="E266" s="30">
        <v>0</v>
      </c>
      <c r="F266" s="31">
        <v>0.59056271186440679</v>
      </c>
      <c r="G266" s="32">
        <v>0</v>
      </c>
      <c r="H266" s="32">
        <v>0</v>
      </c>
      <c r="I266" s="32">
        <v>0</v>
      </c>
      <c r="J266" s="32">
        <v>0</v>
      </c>
      <c r="K266" s="29">
        <f>Лист4!E264/1000</f>
        <v>11.6144</v>
      </c>
      <c r="L266" s="33"/>
      <c r="M266" s="33"/>
    </row>
    <row r="267" spans="1:13" s="34" customFormat="1" ht="18.75" customHeight="1" x14ac:dyDescent="0.25">
      <c r="A267" s="23" t="str">
        <f>Лист4!A265</f>
        <v xml:space="preserve">Казанская (Кировский район) ул. д.100 </v>
      </c>
      <c r="B267" s="74" t="str">
        <f>Лист4!C265</f>
        <v>г. Астрахань</v>
      </c>
      <c r="C267" s="41">
        <f t="shared" si="8"/>
        <v>140.65263728813557</v>
      </c>
      <c r="D267" s="41">
        <f t="shared" si="9"/>
        <v>7.5349627118644049</v>
      </c>
      <c r="E267" s="30">
        <v>0</v>
      </c>
      <c r="F267" s="31">
        <v>7.5349627118644049</v>
      </c>
      <c r="G267" s="32">
        <v>0</v>
      </c>
      <c r="H267" s="32">
        <v>0</v>
      </c>
      <c r="I267" s="32">
        <v>0</v>
      </c>
      <c r="J267" s="32">
        <v>0</v>
      </c>
      <c r="K267" s="29">
        <f>Лист4!E265/1000</f>
        <v>148.18759999999997</v>
      </c>
      <c r="L267" s="33"/>
      <c r="M267" s="33"/>
    </row>
    <row r="268" spans="1:13" s="34" customFormat="1" ht="18.75" customHeight="1" x14ac:dyDescent="0.25">
      <c r="A268" s="23" t="str">
        <f>Лист4!A266</f>
        <v xml:space="preserve">Казанская (Кировский район) ул. д.111 </v>
      </c>
      <c r="B268" s="74" t="str">
        <f>Лист4!C266</f>
        <v>г. Астрахань</v>
      </c>
      <c r="C268" s="41">
        <f t="shared" si="8"/>
        <v>5.3600542372881357</v>
      </c>
      <c r="D268" s="41">
        <f t="shared" si="9"/>
        <v>0.28714576271186443</v>
      </c>
      <c r="E268" s="30">
        <v>0</v>
      </c>
      <c r="F268" s="31">
        <v>0.28714576271186443</v>
      </c>
      <c r="G268" s="32">
        <v>0</v>
      </c>
      <c r="H268" s="32">
        <v>0</v>
      </c>
      <c r="I268" s="32">
        <v>0</v>
      </c>
      <c r="J268" s="32">
        <v>0</v>
      </c>
      <c r="K268" s="29">
        <f>Лист4!E266/1000</f>
        <v>5.6471999999999998</v>
      </c>
      <c r="L268" s="33"/>
      <c r="M268" s="33"/>
    </row>
    <row r="269" spans="1:13" s="34" customFormat="1" ht="18.75" customHeight="1" x14ac:dyDescent="0.25">
      <c r="A269" s="23" t="str">
        <f>Лист4!A267</f>
        <v xml:space="preserve">Казанская (Кировский район) ул. д.112 </v>
      </c>
      <c r="B269" s="74" t="str">
        <f>Лист4!C267</f>
        <v>г. Астрахань</v>
      </c>
      <c r="C269" s="41">
        <f t="shared" si="8"/>
        <v>0.28854237288135592</v>
      </c>
      <c r="D269" s="41">
        <f t="shared" si="9"/>
        <v>1.5457627118644067E-2</v>
      </c>
      <c r="E269" s="30">
        <v>0</v>
      </c>
      <c r="F269" s="31">
        <v>1.5457627118644067E-2</v>
      </c>
      <c r="G269" s="32">
        <v>0</v>
      </c>
      <c r="H269" s="32">
        <v>0</v>
      </c>
      <c r="I269" s="32">
        <v>0</v>
      </c>
      <c r="J269" s="32">
        <v>0</v>
      </c>
      <c r="K269" s="29">
        <f>Лист4!E267/1000</f>
        <v>0.30399999999999999</v>
      </c>
      <c r="L269" s="33"/>
      <c r="M269" s="33"/>
    </row>
    <row r="270" spans="1:13" s="34" customFormat="1" ht="18.75" customHeight="1" x14ac:dyDescent="0.25">
      <c r="A270" s="23" t="str">
        <f>Лист4!A268</f>
        <v xml:space="preserve">Казанская (Кировский район) ул. д.113 </v>
      </c>
      <c r="B270" s="74" t="str">
        <f>Лист4!C268</f>
        <v>г. Астрахань</v>
      </c>
      <c r="C270" s="41">
        <f t="shared" si="8"/>
        <v>0.69219796610169482</v>
      </c>
      <c r="D270" s="41">
        <f t="shared" si="9"/>
        <v>3.7082033898305083E-2</v>
      </c>
      <c r="E270" s="30">
        <v>0</v>
      </c>
      <c r="F270" s="31">
        <v>3.7082033898305083E-2</v>
      </c>
      <c r="G270" s="32">
        <v>0</v>
      </c>
      <c r="H270" s="32">
        <v>0</v>
      </c>
      <c r="I270" s="32">
        <v>0</v>
      </c>
      <c r="J270" s="32">
        <v>0</v>
      </c>
      <c r="K270" s="29">
        <f>Лист4!E268/1000</f>
        <v>0.72927999999999993</v>
      </c>
      <c r="L270" s="33"/>
      <c r="M270" s="33"/>
    </row>
    <row r="271" spans="1:13" s="34" customFormat="1" ht="18.75" customHeight="1" x14ac:dyDescent="0.25">
      <c r="A271" s="23" t="str">
        <f>Лист4!A269</f>
        <v xml:space="preserve">Казанская (Кировский район) ул. д.114 </v>
      </c>
      <c r="B271" s="74" t="str">
        <f>Лист4!C269</f>
        <v>г. Астрахань</v>
      </c>
      <c r="C271" s="41">
        <f t="shared" si="8"/>
        <v>0.18318644067796611</v>
      </c>
      <c r="D271" s="41">
        <f t="shared" si="9"/>
        <v>9.813559322033899E-3</v>
      </c>
      <c r="E271" s="30">
        <v>0</v>
      </c>
      <c r="F271" s="31">
        <v>9.813559322033899E-3</v>
      </c>
      <c r="G271" s="32">
        <v>0</v>
      </c>
      <c r="H271" s="32">
        <v>0</v>
      </c>
      <c r="I271" s="32">
        <v>0</v>
      </c>
      <c r="J271" s="32">
        <v>0</v>
      </c>
      <c r="K271" s="29">
        <f>Лист4!E269/1000</f>
        <v>0.193</v>
      </c>
      <c r="L271" s="33"/>
      <c r="M271" s="33"/>
    </row>
    <row r="272" spans="1:13" s="34" customFormat="1" ht="18.75" customHeight="1" x14ac:dyDescent="0.25">
      <c r="A272" s="23" t="str">
        <f>Лист4!A270</f>
        <v xml:space="preserve">Казанская (Кировский район) ул. д.116 </v>
      </c>
      <c r="B272" s="74" t="str">
        <f>Лист4!C270</f>
        <v>г. Астрахань</v>
      </c>
      <c r="C272" s="41">
        <f t="shared" si="8"/>
        <v>62.048664406779658</v>
      </c>
      <c r="D272" s="41">
        <f t="shared" si="9"/>
        <v>3.3240355932203389</v>
      </c>
      <c r="E272" s="30">
        <v>0</v>
      </c>
      <c r="F272" s="31">
        <v>3.3240355932203389</v>
      </c>
      <c r="G272" s="32">
        <v>0</v>
      </c>
      <c r="H272" s="32">
        <v>0</v>
      </c>
      <c r="I272" s="32">
        <v>0</v>
      </c>
      <c r="J272" s="32">
        <v>0</v>
      </c>
      <c r="K272" s="29">
        <f>Лист4!E270/1000</f>
        <v>65.372699999999995</v>
      </c>
      <c r="L272" s="33"/>
      <c r="M272" s="33"/>
    </row>
    <row r="273" spans="1:13" s="34" customFormat="1" ht="18.75" customHeight="1" x14ac:dyDescent="0.25">
      <c r="A273" s="23" t="str">
        <f>Лист4!A271</f>
        <v xml:space="preserve">Казанская (Кировский район) ул. д.117 </v>
      </c>
      <c r="B273" s="74" t="str">
        <f>Лист4!C271</f>
        <v>г. Астрахань</v>
      </c>
      <c r="C273" s="41">
        <f t="shared" si="8"/>
        <v>19.178955932203394</v>
      </c>
      <c r="D273" s="41">
        <f t="shared" si="9"/>
        <v>1.0274440677966101</v>
      </c>
      <c r="E273" s="30">
        <v>0</v>
      </c>
      <c r="F273" s="31">
        <v>1.0274440677966101</v>
      </c>
      <c r="G273" s="32">
        <v>0</v>
      </c>
      <c r="H273" s="32">
        <v>0</v>
      </c>
      <c r="I273" s="32">
        <v>0</v>
      </c>
      <c r="J273" s="32">
        <v>0</v>
      </c>
      <c r="K273" s="29">
        <f>Лист4!E271/1000</f>
        <v>20.206400000000002</v>
      </c>
      <c r="L273" s="33"/>
      <c r="M273" s="33"/>
    </row>
    <row r="274" spans="1:13" s="34" customFormat="1" ht="15" customHeight="1" x14ac:dyDescent="0.25">
      <c r="A274" s="23" t="str">
        <f>Лист4!A272</f>
        <v xml:space="preserve">Казанская (Кировский район) ул. д.119 </v>
      </c>
      <c r="B274" s="74" t="str">
        <f>Лист4!C272</f>
        <v>г. Астрахань</v>
      </c>
      <c r="C274" s="41">
        <f t="shared" si="8"/>
        <v>11.626549152542374</v>
      </c>
      <c r="D274" s="41">
        <f t="shared" si="9"/>
        <v>0.6228508474576272</v>
      </c>
      <c r="E274" s="30">
        <v>0</v>
      </c>
      <c r="F274" s="31">
        <v>0.6228508474576272</v>
      </c>
      <c r="G274" s="32">
        <v>0</v>
      </c>
      <c r="H274" s="32">
        <v>0</v>
      </c>
      <c r="I274" s="32">
        <v>0</v>
      </c>
      <c r="J274" s="32">
        <v>0</v>
      </c>
      <c r="K274" s="29">
        <f>Лист4!E272/1000</f>
        <v>12.249400000000001</v>
      </c>
      <c r="L274" s="33"/>
      <c r="M274" s="33"/>
    </row>
    <row r="275" spans="1:13" s="34" customFormat="1" ht="15" customHeight="1" x14ac:dyDescent="0.25">
      <c r="A275" s="23" t="str">
        <f>Лист4!A273</f>
        <v xml:space="preserve">Казанская (Кировский район) ул. д.120 </v>
      </c>
      <c r="B275" s="74" t="str">
        <f>Лист4!C273</f>
        <v>г. Астрахань</v>
      </c>
      <c r="C275" s="41">
        <f t="shared" si="8"/>
        <v>0</v>
      </c>
      <c r="D275" s="41">
        <f t="shared" si="9"/>
        <v>0</v>
      </c>
      <c r="E275" s="30">
        <v>0</v>
      </c>
      <c r="F275" s="31">
        <v>0</v>
      </c>
      <c r="G275" s="32">
        <v>0</v>
      </c>
      <c r="H275" s="32">
        <v>0</v>
      </c>
      <c r="I275" s="32">
        <v>0</v>
      </c>
      <c r="J275" s="32">
        <v>0</v>
      </c>
      <c r="K275" s="29">
        <f>Лист4!E273/1000</f>
        <v>0</v>
      </c>
      <c r="L275" s="33"/>
      <c r="M275" s="33"/>
    </row>
    <row r="276" spans="1:13" s="34" customFormat="1" ht="18.75" customHeight="1" x14ac:dyDescent="0.25">
      <c r="A276" s="23" t="str">
        <f>Лист4!A274</f>
        <v xml:space="preserve">Казанская (Кировский район) ул. д.124 </v>
      </c>
      <c r="B276" s="74" t="str">
        <f>Лист4!C274</f>
        <v>г. Астрахань</v>
      </c>
      <c r="C276" s="41">
        <f t="shared" si="8"/>
        <v>13.629830508474576</v>
      </c>
      <c r="D276" s="41">
        <f t="shared" si="9"/>
        <v>0.73016949152542376</v>
      </c>
      <c r="E276" s="30">
        <v>0</v>
      </c>
      <c r="F276" s="31">
        <v>0.73016949152542376</v>
      </c>
      <c r="G276" s="32">
        <v>0</v>
      </c>
      <c r="H276" s="32">
        <v>0</v>
      </c>
      <c r="I276" s="32">
        <v>0</v>
      </c>
      <c r="J276" s="32">
        <v>0</v>
      </c>
      <c r="K276" s="29">
        <f>Лист4!E274/1000</f>
        <v>14.36</v>
      </c>
      <c r="L276" s="33"/>
      <c r="M276" s="33"/>
    </row>
    <row r="277" spans="1:13" s="34" customFormat="1" ht="18.75" customHeight="1" x14ac:dyDescent="0.25">
      <c r="A277" s="23" t="str">
        <f>Лист4!A275</f>
        <v xml:space="preserve">Казанская (Кировский район) ул. д.131 </v>
      </c>
      <c r="B277" s="74" t="str">
        <f>Лист4!C275</f>
        <v>г. Астрахань</v>
      </c>
      <c r="C277" s="41">
        <f t="shared" si="8"/>
        <v>0</v>
      </c>
      <c r="D277" s="41">
        <f t="shared" si="9"/>
        <v>0</v>
      </c>
      <c r="E277" s="30">
        <v>0</v>
      </c>
      <c r="F277" s="31">
        <v>0</v>
      </c>
      <c r="G277" s="32">
        <v>0</v>
      </c>
      <c r="H277" s="32">
        <v>0</v>
      </c>
      <c r="I277" s="32">
        <v>0</v>
      </c>
      <c r="J277" s="32">
        <v>0</v>
      </c>
      <c r="K277" s="29">
        <f>Лист4!E275/1000</f>
        <v>0</v>
      </c>
      <c r="L277" s="33"/>
      <c r="M277" s="33"/>
    </row>
    <row r="278" spans="1:13" s="34" customFormat="1" ht="18.75" customHeight="1" x14ac:dyDescent="0.25">
      <c r="A278" s="23" t="str">
        <f>Лист4!A276</f>
        <v xml:space="preserve">Казанская (Кировский район) ул. д.137 </v>
      </c>
      <c r="B278" s="74" t="str">
        <f>Лист4!C276</f>
        <v>г. Астрахань</v>
      </c>
      <c r="C278" s="41">
        <f t="shared" si="8"/>
        <v>3.6202576271186442</v>
      </c>
      <c r="D278" s="41">
        <f t="shared" si="9"/>
        <v>0.19394237288135591</v>
      </c>
      <c r="E278" s="30">
        <v>0</v>
      </c>
      <c r="F278" s="31">
        <v>0.19394237288135591</v>
      </c>
      <c r="G278" s="32">
        <v>0</v>
      </c>
      <c r="H278" s="32">
        <v>0</v>
      </c>
      <c r="I278" s="32">
        <v>0</v>
      </c>
      <c r="J278" s="32">
        <v>0</v>
      </c>
      <c r="K278" s="29">
        <f>Лист4!E276/1000</f>
        <v>3.8142</v>
      </c>
      <c r="L278" s="33"/>
      <c r="M278" s="33"/>
    </row>
    <row r="279" spans="1:13" s="34" customFormat="1" ht="18.75" customHeight="1" x14ac:dyDescent="0.25">
      <c r="A279" s="23" t="str">
        <f>Лист4!A277</f>
        <v xml:space="preserve">Казанская (Кировский район) ул. д.20 </v>
      </c>
      <c r="B279" s="74" t="str">
        <f>Лист4!C277</f>
        <v>г. Астрахань</v>
      </c>
      <c r="C279" s="41">
        <f t="shared" si="8"/>
        <v>0.15148474576271187</v>
      </c>
      <c r="D279" s="41">
        <f t="shared" si="9"/>
        <v>8.1152542372881342E-3</v>
      </c>
      <c r="E279" s="30">
        <v>0</v>
      </c>
      <c r="F279" s="31">
        <v>8.1152542372881342E-3</v>
      </c>
      <c r="G279" s="32">
        <v>0</v>
      </c>
      <c r="H279" s="32">
        <v>0</v>
      </c>
      <c r="I279" s="32">
        <v>0</v>
      </c>
      <c r="J279" s="32">
        <v>0</v>
      </c>
      <c r="K279" s="29">
        <f>Лист4!E277/1000</f>
        <v>0.15959999999999999</v>
      </c>
      <c r="L279" s="33"/>
      <c r="M279" s="33"/>
    </row>
    <row r="280" spans="1:13" s="34" customFormat="1" ht="18.75" customHeight="1" x14ac:dyDescent="0.25">
      <c r="A280" s="23" t="str">
        <f>Лист4!A278</f>
        <v xml:space="preserve">Казанская (Кировский район) ул. д.41 </v>
      </c>
      <c r="B280" s="74" t="str">
        <f>Лист4!C278</f>
        <v>г. Астрахань</v>
      </c>
      <c r="C280" s="41">
        <f t="shared" si="8"/>
        <v>0</v>
      </c>
      <c r="D280" s="41">
        <f t="shared" si="9"/>
        <v>0</v>
      </c>
      <c r="E280" s="30">
        <v>0</v>
      </c>
      <c r="F280" s="31">
        <v>0</v>
      </c>
      <c r="G280" s="32">
        <v>0</v>
      </c>
      <c r="H280" s="32">
        <v>0</v>
      </c>
      <c r="I280" s="32">
        <v>0</v>
      </c>
      <c r="J280" s="32">
        <v>0</v>
      </c>
      <c r="K280" s="29">
        <f>Лист4!E278/1000</f>
        <v>0</v>
      </c>
      <c r="L280" s="33"/>
      <c r="M280" s="33"/>
    </row>
    <row r="281" spans="1:13" s="34" customFormat="1" ht="18.75" customHeight="1" x14ac:dyDescent="0.25">
      <c r="A281" s="23" t="str">
        <f>Лист4!A279</f>
        <v xml:space="preserve">Казанская (Кировский район) ул. д.43 </v>
      </c>
      <c r="B281" s="74" t="str">
        <f>Лист4!C279</f>
        <v>г. Астрахань</v>
      </c>
      <c r="C281" s="41">
        <f t="shared" si="8"/>
        <v>0.81997288135593216</v>
      </c>
      <c r="D281" s="41">
        <f t="shared" si="9"/>
        <v>4.3927118644067793E-2</v>
      </c>
      <c r="E281" s="30">
        <v>0</v>
      </c>
      <c r="F281" s="31">
        <v>4.3927118644067793E-2</v>
      </c>
      <c r="G281" s="32">
        <v>0</v>
      </c>
      <c r="H281" s="32">
        <v>0</v>
      </c>
      <c r="I281" s="32">
        <v>0</v>
      </c>
      <c r="J281" s="32">
        <v>0</v>
      </c>
      <c r="K281" s="29">
        <f>Лист4!E279/1000</f>
        <v>0.8639</v>
      </c>
      <c r="L281" s="33"/>
      <c r="M281" s="33"/>
    </row>
    <row r="282" spans="1:13" s="34" customFormat="1" ht="18.75" customHeight="1" x14ac:dyDescent="0.25">
      <c r="A282" s="23" t="str">
        <f>Лист4!A280</f>
        <v xml:space="preserve">Казанская (Кировский район) ул. д.57 </v>
      </c>
      <c r="B282" s="74" t="str">
        <f>Лист4!C280</f>
        <v>г. Астрахань</v>
      </c>
      <c r="C282" s="41">
        <f t="shared" si="8"/>
        <v>9.0489355932203388</v>
      </c>
      <c r="D282" s="41">
        <f t="shared" si="9"/>
        <v>0.48476440677966098</v>
      </c>
      <c r="E282" s="30">
        <v>0</v>
      </c>
      <c r="F282" s="31">
        <v>0.48476440677966098</v>
      </c>
      <c r="G282" s="32">
        <v>0</v>
      </c>
      <c r="H282" s="32">
        <v>0</v>
      </c>
      <c r="I282" s="32">
        <v>0</v>
      </c>
      <c r="J282" s="32">
        <v>0</v>
      </c>
      <c r="K282" s="29">
        <f>Лист4!E280/1000</f>
        <v>9.5336999999999996</v>
      </c>
      <c r="L282" s="33"/>
      <c r="M282" s="33"/>
    </row>
    <row r="283" spans="1:13" s="34" customFormat="1" ht="18.75" customHeight="1" x14ac:dyDescent="0.25">
      <c r="A283" s="23" t="str">
        <f>Лист4!A281</f>
        <v xml:space="preserve">Казанская (Кировский район) ул. д.59 </v>
      </c>
      <c r="B283" s="74" t="str">
        <f>Лист4!C281</f>
        <v>г. Астрахань</v>
      </c>
      <c r="C283" s="41">
        <f t="shared" si="8"/>
        <v>28.308949152542375</v>
      </c>
      <c r="D283" s="41">
        <f t="shared" si="9"/>
        <v>1.5165508474576272</v>
      </c>
      <c r="E283" s="30">
        <v>0</v>
      </c>
      <c r="F283" s="31">
        <v>1.5165508474576272</v>
      </c>
      <c r="G283" s="32">
        <v>0</v>
      </c>
      <c r="H283" s="32">
        <v>0</v>
      </c>
      <c r="I283" s="32">
        <v>0</v>
      </c>
      <c r="J283" s="32">
        <v>0</v>
      </c>
      <c r="K283" s="29">
        <f>Лист4!E281/1000</f>
        <v>29.825500000000002</v>
      </c>
      <c r="L283" s="33"/>
      <c r="M283" s="33"/>
    </row>
    <row r="284" spans="1:13" s="34" customFormat="1" ht="18.75" customHeight="1" x14ac:dyDescent="0.25">
      <c r="A284" s="23" t="str">
        <f>Лист4!A282</f>
        <v xml:space="preserve">Казанская (Кировский район) ул. д.63 </v>
      </c>
      <c r="B284" s="74" t="str">
        <f>Лист4!C282</f>
        <v>г. Астрахань</v>
      </c>
      <c r="C284" s="41">
        <f t="shared" si="8"/>
        <v>22.616501694915254</v>
      </c>
      <c r="D284" s="41">
        <f t="shared" si="9"/>
        <v>1.2115983050847456</v>
      </c>
      <c r="E284" s="30">
        <v>0</v>
      </c>
      <c r="F284" s="31">
        <v>1.2115983050847456</v>
      </c>
      <c r="G284" s="32">
        <v>0</v>
      </c>
      <c r="H284" s="32">
        <v>0</v>
      </c>
      <c r="I284" s="32">
        <v>0</v>
      </c>
      <c r="J284" s="32">
        <v>0</v>
      </c>
      <c r="K284" s="29">
        <f>Лист4!E282/1000</f>
        <v>23.828099999999999</v>
      </c>
      <c r="L284" s="33"/>
      <c r="M284" s="33"/>
    </row>
    <row r="285" spans="1:13" s="34" customFormat="1" ht="18.75" customHeight="1" x14ac:dyDescent="0.25">
      <c r="A285" s="23" t="str">
        <f>Лист4!A283</f>
        <v xml:space="preserve">Калинина ул. д.17 </v>
      </c>
      <c r="B285" s="74" t="str">
        <f>Лист4!C283</f>
        <v>г. Астрахань</v>
      </c>
      <c r="C285" s="41">
        <f t="shared" si="8"/>
        <v>0</v>
      </c>
      <c r="D285" s="41">
        <f t="shared" si="9"/>
        <v>0</v>
      </c>
      <c r="E285" s="30">
        <v>0</v>
      </c>
      <c r="F285" s="31">
        <v>0</v>
      </c>
      <c r="G285" s="32">
        <v>0</v>
      </c>
      <c r="H285" s="32">
        <v>0</v>
      </c>
      <c r="I285" s="32">
        <v>0</v>
      </c>
      <c r="J285" s="32">
        <v>0</v>
      </c>
      <c r="K285" s="29">
        <f>Лист4!E283/1000</f>
        <v>0</v>
      </c>
      <c r="L285" s="33"/>
      <c r="M285" s="33"/>
    </row>
    <row r="286" spans="1:13" s="34" customFormat="1" ht="25.5" customHeight="1" x14ac:dyDescent="0.25">
      <c r="A286" s="23" t="str">
        <f>Лист4!A284</f>
        <v xml:space="preserve">Калинина ул. д.2 </v>
      </c>
      <c r="B286" s="74" t="str">
        <f>Лист4!C284</f>
        <v>г. Астрахань</v>
      </c>
      <c r="C286" s="41">
        <f t="shared" si="8"/>
        <v>0</v>
      </c>
      <c r="D286" s="41">
        <f t="shared" si="9"/>
        <v>0</v>
      </c>
      <c r="E286" s="30">
        <v>0</v>
      </c>
      <c r="F286" s="31">
        <v>0</v>
      </c>
      <c r="G286" s="32">
        <v>0</v>
      </c>
      <c r="H286" s="32">
        <v>0</v>
      </c>
      <c r="I286" s="32">
        <v>0</v>
      </c>
      <c r="J286" s="32">
        <v>0</v>
      </c>
      <c r="K286" s="29">
        <f>Лист4!E284/1000</f>
        <v>0</v>
      </c>
      <c r="L286" s="33"/>
      <c r="M286" s="33"/>
    </row>
    <row r="287" spans="1:13" s="34" customFormat="1" ht="18.75" customHeight="1" x14ac:dyDescent="0.25">
      <c r="A287" s="23" t="str">
        <f>Лист4!A285</f>
        <v xml:space="preserve">Калинина ул. д.24 </v>
      </c>
      <c r="B287" s="74" t="str">
        <f>Лист4!C285</f>
        <v>г. Астрахань</v>
      </c>
      <c r="C287" s="41">
        <f t="shared" si="8"/>
        <v>10.753898305084746</v>
      </c>
      <c r="D287" s="41">
        <f t="shared" si="9"/>
        <v>0.5761016949152542</v>
      </c>
      <c r="E287" s="30">
        <v>0</v>
      </c>
      <c r="F287" s="31">
        <v>0.5761016949152542</v>
      </c>
      <c r="G287" s="32">
        <v>0</v>
      </c>
      <c r="H287" s="32">
        <v>0</v>
      </c>
      <c r="I287" s="32">
        <v>0</v>
      </c>
      <c r="J287" s="32">
        <v>0</v>
      </c>
      <c r="K287" s="29">
        <f>Лист4!E285/1000</f>
        <v>11.33</v>
      </c>
      <c r="L287" s="33"/>
      <c r="M287" s="33"/>
    </row>
    <row r="288" spans="1:13" s="34" customFormat="1" ht="18.75" customHeight="1" x14ac:dyDescent="0.25">
      <c r="A288" s="23" t="str">
        <f>Лист4!A286</f>
        <v xml:space="preserve">Калинина ул. д.29 </v>
      </c>
      <c r="B288" s="74" t="str">
        <f>Лист4!C286</f>
        <v>г. Астрахань</v>
      </c>
      <c r="C288" s="41">
        <f t="shared" si="8"/>
        <v>30.022738983050846</v>
      </c>
      <c r="D288" s="41">
        <f t="shared" si="9"/>
        <v>1.6083610169491527</v>
      </c>
      <c r="E288" s="30">
        <v>0</v>
      </c>
      <c r="F288" s="31">
        <v>1.6083610169491527</v>
      </c>
      <c r="G288" s="32">
        <v>0</v>
      </c>
      <c r="H288" s="32">
        <v>0</v>
      </c>
      <c r="I288" s="32">
        <v>0</v>
      </c>
      <c r="J288" s="32">
        <v>0</v>
      </c>
      <c r="K288" s="29">
        <f>Лист4!E286/1000</f>
        <v>31.6311</v>
      </c>
      <c r="L288" s="33"/>
      <c r="M288" s="33"/>
    </row>
    <row r="289" spans="1:13" s="34" customFormat="1" ht="18.75" customHeight="1" x14ac:dyDescent="0.25">
      <c r="A289" s="23" t="str">
        <f>Лист4!A287</f>
        <v xml:space="preserve">Калинина ул. д.30/60 </v>
      </c>
      <c r="B289" s="74" t="str">
        <f>Лист4!C287</f>
        <v>г. Астрахань</v>
      </c>
      <c r="C289" s="41">
        <f t="shared" si="8"/>
        <v>620.58894372881332</v>
      </c>
      <c r="D289" s="41">
        <f t="shared" si="9"/>
        <v>33.245836271186427</v>
      </c>
      <c r="E289" s="30">
        <v>0</v>
      </c>
      <c r="F289" s="31">
        <v>33.245836271186427</v>
      </c>
      <c r="G289" s="32">
        <v>0</v>
      </c>
      <c r="H289" s="32">
        <v>0</v>
      </c>
      <c r="I289" s="32">
        <v>0</v>
      </c>
      <c r="J289" s="32">
        <v>0</v>
      </c>
      <c r="K289" s="29">
        <f>Лист4!E287/1000</f>
        <v>653.8347799999998</v>
      </c>
      <c r="L289" s="33"/>
      <c r="M289" s="33"/>
    </row>
    <row r="290" spans="1:13" s="34" customFormat="1" ht="18.75" customHeight="1" x14ac:dyDescent="0.25">
      <c r="A290" s="23" t="str">
        <f>Лист4!A288</f>
        <v xml:space="preserve">Калинина ул. д.33 </v>
      </c>
      <c r="B290" s="74" t="str">
        <f>Лист4!C288</f>
        <v>г. Астрахань</v>
      </c>
      <c r="C290" s="41">
        <f t="shared" si="8"/>
        <v>0.5502237288135593</v>
      </c>
      <c r="D290" s="41">
        <f t="shared" si="9"/>
        <v>2.9476271186440681E-2</v>
      </c>
      <c r="E290" s="30">
        <v>0</v>
      </c>
      <c r="F290" s="31">
        <v>2.9476271186440681E-2</v>
      </c>
      <c r="G290" s="32">
        <v>0</v>
      </c>
      <c r="H290" s="32">
        <v>0</v>
      </c>
      <c r="I290" s="32">
        <v>0</v>
      </c>
      <c r="J290" s="32">
        <v>0</v>
      </c>
      <c r="K290" s="29">
        <f>Лист4!E288/1000</f>
        <v>0.57969999999999999</v>
      </c>
      <c r="L290" s="33"/>
      <c r="M290" s="33"/>
    </row>
    <row r="291" spans="1:13" s="34" customFormat="1" ht="18.75" customHeight="1" x14ac:dyDescent="0.25">
      <c r="A291" s="23" t="str">
        <f>Лист4!A289</f>
        <v xml:space="preserve">Калинина ул. д.36 </v>
      </c>
      <c r="B291" s="74" t="str">
        <f>Лист4!C289</f>
        <v>г. Астрахань</v>
      </c>
      <c r="C291" s="41">
        <f t="shared" si="8"/>
        <v>7.1319322033898302</v>
      </c>
      <c r="D291" s="41">
        <f t="shared" si="9"/>
        <v>0.38206779661016954</v>
      </c>
      <c r="E291" s="30">
        <v>0</v>
      </c>
      <c r="F291" s="31">
        <v>0.38206779661016954</v>
      </c>
      <c r="G291" s="32">
        <v>0</v>
      </c>
      <c r="H291" s="32">
        <v>0</v>
      </c>
      <c r="I291" s="32">
        <v>0</v>
      </c>
      <c r="J291" s="32">
        <v>0</v>
      </c>
      <c r="K291" s="29">
        <f>Лист4!E289/1000</f>
        <v>7.5140000000000002</v>
      </c>
      <c r="L291" s="33"/>
      <c r="M291" s="33"/>
    </row>
    <row r="292" spans="1:13" s="34" customFormat="1" ht="18.75" customHeight="1" x14ac:dyDescent="0.25">
      <c r="A292" s="23" t="str">
        <f>Лист4!A290</f>
        <v xml:space="preserve">Калинина ул. д.36А </v>
      </c>
      <c r="B292" s="74" t="str">
        <f>Лист4!C290</f>
        <v>г. Астрахань</v>
      </c>
      <c r="C292" s="41">
        <f t="shared" si="8"/>
        <v>9.3214372881355914</v>
      </c>
      <c r="D292" s="41">
        <f t="shared" si="9"/>
        <v>0.49936271186440673</v>
      </c>
      <c r="E292" s="30">
        <v>0</v>
      </c>
      <c r="F292" s="31">
        <v>0.49936271186440673</v>
      </c>
      <c r="G292" s="32">
        <v>0</v>
      </c>
      <c r="H292" s="32">
        <v>0</v>
      </c>
      <c r="I292" s="32">
        <v>0</v>
      </c>
      <c r="J292" s="32">
        <v>0</v>
      </c>
      <c r="K292" s="29">
        <f>Лист4!E290/1000</f>
        <v>9.8207999999999984</v>
      </c>
      <c r="L292" s="33"/>
      <c r="M292" s="33"/>
    </row>
    <row r="293" spans="1:13" s="34" customFormat="1" ht="18.75" customHeight="1" x14ac:dyDescent="0.25">
      <c r="A293" s="23" t="str">
        <f>Лист4!A291</f>
        <v xml:space="preserve">Калинина ул. д.38 </v>
      </c>
      <c r="B293" s="74" t="str">
        <f>Лист4!C291</f>
        <v>г. Астрахань</v>
      </c>
      <c r="C293" s="41">
        <f t="shared" si="8"/>
        <v>30.025111864406778</v>
      </c>
      <c r="D293" s="41">
        <f t="shared" si="9"/>
        <v>1.6084881355932203</v>
      </c>
      <c r="E293" s="30">
        <v>0</v>
      </c>
      <c r="F293" s="31">
        <v>1.6084881355932203</v>
      </c>
      <c r="G293" s="32">
        <v>0</v>
      </c>
      <c r="H293" s="32">
        <v>0</v>
      </c>
      <c r="I293" s="32">
        <v>0</v>
      </c>
      <c r="J293" s="32">
        <v>0</v>
      </c>
      <c r="K293" s="29">
        <f>Лист4!E291/1000</f>
        <v>31.633599999999998</v>
      </c>
      <c r="L293" s="33"/>
      <c r="M293" s="33"/>
    </row>
    <row r="294" spans="1:13" s="34" customFormat="1" ht="18.75" customHeight="1" x14ac:dyDescent="0.25">
      <c r="A294" s="23" t="str">
        <f>Лист4!A292</f>
        <v xml:space="preserve">Калинина ул. д.40 </v>
      </c>
      <c r="B294" s="74" t="str">
        <f>Лист4!C292</f>
        <v>г. Астрахань</v>
      </c>
      <c r="C294" s="41">
        <f t="shared" si="8"/>
        <v>0</v>
      </c>
      <c r="D294" s="41">
        <f t="shared" si="9"/>
        <v>0</v>
      </c>
      <c r="E294" s="30">
        <v>0</v>
      </c>
      <c r="F294" s="31">
        <v>0</v>
      </c>
      <c r="G294" s="32">
        <v>0</v>
      </c>
      <c r="H294" s="32">
        <v>0</v>
      </c>
      <c r="I294" s="32">
        <v>0</v>
      </c>
      <c r="J294" s="32">
        <v>0</v>
      </c>
      <c r="K294" s="29">
        <f>Лист4!E292/1000</f>
        <v>0</v>
      </c>
      <c r="L294" s="33"/>
      <c r="M294" s="33"/>
    </row>
    <row r="295" spans="1:13" s="34" customFormat="1" ht="18.75" customHeight="1" x14ac:dyDescent="0.25">
      <c r="A295" s="23" t="str">
        <f>Лист4!A293</f>
        <v xml:space="preserve">Калинина ул. д.42 </v>
      </c>
      <c r="B295" s="74" t="str">
        <f>Лист4!C293</f>
        <v>г. Астрахань</v>
      </c>
      <c r="C295" s="41">
        <f t="shared" si="8"/>
        <v>42.516908474576276</v>
      </c>
      <c r="D295" s="41">
        <f t="shared" si="9"/>
        <v>2.2776915254237289</v>
      </c>
      <c r="E295" s="30">
        <v>0</v>
      </c>
      <c r="F295" s="31">
        <v>2.2776915254237289</v>
      </c>
      <c r="G295" s="32">
        <v>0</v>
      </c>
      <c r="H295" s="32">
        <v>0</v>
      </c>
      <c r="I295" s="32">
        <v>0</v>
      </c>
      <c r="J295" s="32">
        <v>0</v>
      </c>
      <c r="K295" s="29">
        <f>Лист4!E293/1000</f>
        <v>44.794600000000003</v>
      </c>
      <c r="L295" s="33"/>
      <c r="M295" s="33"/>
    </row>
    <row r="296" spans="1:13" s="34" customFormat="1" ht="25.5" customHeight="1" x14ac:dyDescent="0.25">
      <c r="A296" s="23" t="str">
        <f>Лист4!A294</f>
        <v xml:space="preserve">Калинина ул. д.45 </v>
      </c>
      <c r="B296" s="74" t="str">
        <f>Лист4!C294</f>
        <v>г. Астрахань</v>
      </c>
      <c r="C296" s="41">
        <f t="shared" si="8"/>
        <v>0</v>
      </c>
      <c r="D296" s="41">
        <f t="shared" si="9"/>
        <v>0</v>
      </c>
      <c r="E296" s="30">
        <v>0</v>
      </c>
      <c r="F296" s="31">
        <v>0</v>
      </c>
      <c r="G296" s="32">
        <v>0</v>
      </c>
      <c r="H296" s="32">
        <v>0</v>
      </c>
      <c r="I296" s="32">
        <v>0</v>
      </c>
      <c r="J296" s="32">
        <v>0</v>
      </c>
      <c r="K296" s="29">
        <f>Лист4!E294/1000</f>
        <v>0</v>
      </c>
      <c r="L296" s="33"/>
      <c r="M296" s="33"/>
    </row>
    <row r="297" spans="1:13" s="34" customFormat="1" ht="18.75" customHeight="1" x14ac:dyDescent="0.25">
      <c r="A297" s="23" t="str">
        <f>Лист4!A295</f>
        <v xml:space="preserve">Калинина ул. д.48 </v>
      </c>
      <c r="B297" s="74" t="str">
        <f>Лист4!C295</f>
        <v>г. Астрахань</v>
      </c>
      <c r="C297" s="41">
        <f t="shared" si="8"/>
        <v>8.8618576271186456</v>
      </c>
      <c r="D297" s="41">
        <f t="shared" si="9"/>
        <v>0.4747423728813559</v>
      </c>
      <c r="E297" s="30">
        <v>0</v>
      </c>
      <c r="F297" s="31">
        <v>0.4747423728813559</v>
      </c>
      <c r="G297" s="32">
        <v>0</v>
      </c>
      <c r="H297" s="32">
        <v>0</v>
      </c>
      <c r="I297" s="32">
        <v>0</v>
      </c>
      <c r="J297" s="32">
        <v>0</v>
      </c>
      <c r="K297" s="29">
        <f>Лист4!E295/1000</f>
        <v>9.3366000000000007</v>
      </c>
      <c r="L297" s="33"/>
      <c r="M297" s="33"/>
    </row>
    <row r="298" spans="1:13" s="34" customFormat="1" ht="18.75" customHeight="1" x14ac:dyDescent="0.25">
      <c r="A298" s="23" t="str">
        <f>Лист4!A296</f>
        <v xml:space="preserve">Калинина ул. д.69 </v>
      </c>
      <c r="B298" s="74" t="str">
        <f>Лист4!C296</f>
        <v>г. Астрахань</v>
      </c>
      <c r="C298" s="41">
        <f t="shared" si="8"/>
        <v>0.31891525423728817</v>
      </c>
      <c r="D298" s="41">
        <f t="shared" si="9"/>
        <v>1.7084745762711864E-2</v>
      </c>
      <c r="E298" s="30">
        <v>0</v>
      </c>
      <c r="F298" s="31">
        <v>1.7084745762711864E-2</v>
      </c>
      <c r="G298" s="32">
        <v>0</v>
      </c>
      <c r="H298" s="32">
        <v>0</v>
      </c>
      <c r="I298" s="32">
        <v>0</v>
      </c>
      <c r="J298" s="32">
        <v>0</v>
      </c>
      <c r="K298" s="29">
        <f>Лист4!E296/1000</f>
        <v>0.33600000000000002</v>
      </c>
      <c r="L298" s="33"/>
      <c r="M298" s="33"/>
    </row>
    <row r="299" spans="1:13" s="34" customFormat="1" ht="25.5" customHeight="1" x14ac:dyDescent="0.25">
      <c r="A299" s="23" t="str">
        <f>Лист4!A297</f>
        <v xml:space="preserve">Карла Маркса пл д.1 </v>
      </c>
      <c r="B299" s="74" t="str">
        <f>Лист4!C297</f>
        <v>г. Астрахань</v>
      </c>
      <c r="C299" s="41">
        <f t="shared" si="8"/>
        <v>0</v>
      </c>
      <c r="D299" s="41">
        <f t="shared" si="9"/>
        <v>0</v>
      </c>
      <c r="E299" s="30">
        <v>0</v>
      </c>
      <c r="F299" s="31">
        <v>0</v>
      </c>
      <c r="G299" s="32">
        <v>0</v>
      </c>
      <c r="H299" s="32">
        <v>0</v>
      </c>
      <c r="I299" s="32">
        <v>0</v>
      </c>
      <c r="J299" s="32">
        <v>0</v>
      </c>
      <c r="K299" s="29">
        <f>Лист4!E297/1000</f>
        <v>0</v>
      </c>
      <c r="L299" s="33"/>
      <c r="M299" s="33"/>
    </row>
    <row r="300" spans="1:13" s="34" customFormat="1" ht="18.75" customHeight="1" x14ac:dyDescent="0.25">
      <c r="A300" s="23" t="str">
        <f>Лист4!A298</f>
        <v xml:space="preserve">Карла Маркса пл д.21 </v>
      </c>
      <c r="B300" s="74" t="str">
        <f>Лист4!C298</f>
        <v>г. Астрахань</v>
      </c>
      <c r="C300" s="41">
        <f t="shared" si="8"/>
        <v>1327.5634305084748</v>
      </c>
      <c r="D300" s="41">
        <f t="shared" si="9"/>
        <v>71.119469491525436</v>
      </c>
      <c r="E300" s="30">
        <v>0</v>
      </c>
      <c r="F300" s="31">
        <v>71.119469491525436</v>
      </c>
      <c r="G300" s="32">
        <v>0</v>
      </c>
      <c r="H300" s="32">
        <v>0</v>
      </c>
      <c r="I300" s="32">
        <v>0</v>
      </c>
      <c r="J300" s="32">
        <v>0</v>
      </c>
      <c r="K300" s="29">
        <f>Лист4!E298/1000</f>
        <v>1398.6829000000002</v>
      </c>
      <c r="L300" s="33"/>
      <c r="M300" s="33"/>
    </row>
    <row r="301" spans="1:13" s="34" customFormat="1" ht="18.75" customHeight="1" x14ac:dyDescent="0.25">
      <c r="A301" s="23" t="str">
        <f>Лист4!A299</f>
        <v xml:space="preserve">Карла Маркса пл д.23 </v>
      </c>
      <c r="B301" s="74" t="str">
        <f>Лист4!C299</f>
        <v>г. Астрахань</v>
      </c>
      <c r="C301" s="41">
        <f t="shared" si="8"/>
        <v>832.69360406779629</v>
      </c>
      <c r="D301" s="41">
        <f t="shared" si="9"/>
        <v>44.608585932203368</v>
      </c>
      <c r="E301" s="30">
        <v>0</v>
      </c>
      <c r="F301" s="31">
        <v>44.608585932203368</v>
      </c>
      <c r="G301" s="32">
        <v>0</v>
      </c>
      <c r="H301" s="32">
        <v>0</v>
      </c>
      <c r="I301" s="32">
        <v>0</v>
      </c>
      <c r="J301" s="32">
        <v>0</v>
      </c>
      <c r="K301" s="29">
        <f>Лист4!E299/1000</f>
        <v>877.30218999999965</v>
      </c>
      <c r="L301" s="33"/>
      <c r="M301" s="33"/>
    </row>
    <row r="302" spans="1:13" s="34" customFormat="1" ht="25.5" customHeight="1" x14ac:dyDescent="0.25">
      <c r="A302" s="23" t="str">
        <f>Лист4!A300</f>
        <v xml:space="preserve">Карла Маркса пл д.3 </v>
      </c>
      <c r="B302" s="74" t="str">
        <f>Лист4!C300</f>
        <v>г. Астрахань</v>
      </c>
      <c r="C302" s="41">
        <f t="shared" si="8"/>
        <v>1233.1684447457626</v>
      </c>
      <c r="D302" s="41">
        <f t="shared" si="9"/>
        <v>66.06259525423728</v>
      </c>
      <c r="E302" s="30">
        <v>0</v>
      </c>
      <c r="F302" s="31">
        <v>66.06259525423728</v>
      </c>
      <c r="G302" s="32">
        <v>0</v>
      </c>
      <c r="H302" s="32">
        <v>0</v>
      </c>
      <c r="I302" s="32">
        <v>0</v>
      </c>
      <c r="J302" s="32">
        <v>0</v>
      </c>
      <c r="K302" s="29">
        <f>Лист4!E300/1000</f>
        <v>1299.2310399999999</v>
      </c>
      <c r="L302" s="33"/>
      <c r="M302" s="33"/>
    </row>
    <row r="303" spans="1:13" s="34" customFormat="1" ht="18.75" customHeight="1" x14ac:dyDescent="0.25">
      <c r="A303" s="23" t="str">
        <f>Лист4!A301</f>
        <v xml:space="preserve">Карла Маркса пл д.33 - корп. 1 </v>
      </c>
      <c r="B303" s="74" t="str">
        <f>Лист4!C301</f>
        <v>г. Астрахань</v>
      </c>
      <c r="C303" s="41">
        <f t="shared" si="8"/>
        <v>1399.6775728813557</v>
      </c>
      <c r="D303" s="41">
        <f t="shared" si="9"/>
        <v>74.98272711864405</v>
      </c>
      <c r="E303" s="30">
        <v>0</v>
      </c>
      <c r="F303" s="31">
        <v>74.98272711864405</v>
      </c>
      <c r="G303" s="32">
        <v>0</v>
      </c>
      <c r="H303" s="32">
        <v>0</v>
      </c>
      <c r="I303" s="32">
        <v>0</v>
      </c>
      <c r="J303" s="32">
        <v>0</v>
      </c>
      <c r="K303" s="29">
        <f>Лист4!E301/1000</f>
        <v>1474.6602999999998</v>
      </c>
      <c r="L303" s="33"/>
      <c r="M303" s="33"/>
    </row>
    <row r="304" spans="1:13" s="34" customFormat="1" ht="18.75" customHeight="1" x14ac:dyDescent="0.25">
      <c r="A304" s="23" t="str">
        <f>Лист4!A302</f>
        <v xml:space="preserve">Карла Маркса пл д.5 </v>
      </c>
      <c r="B304" s="74" t="str">
        <f>Лист4!C302</f>
        <v>г. Астрахань</v>
      </c>
      <c r="C304" s="41">
        <f t="shared" si="8"/>
        <v>1731.6057084745762</v>
      </c>
      <c r="D304" s="41">
        <f t="shared" si="9"/>
        <v>92.764591525423711</v>
      </c>
      <c r="E304" s="30">
        <v>0</v>
      </c>
      <c r="F304" s="31">
        <v>92.764591525423711</v>
      </c>
      <c r="G304" s="32">
        <v>0</v>
      </c>
      <c r="H304" s="32">
        <v>0</v>
      </c>
      <c r="I304" s="32">
        <v>0</v>
      </c>
      <c r="J304" s="32">
        <v>0</v>
      </c>
      <c r="K304" s="29">
        <f>Лист4!E302/1000</f>
        <v>1824.3702999999998</v>
      </c>
      <c r="L304" s="33"/>
      <c r="M304" s="33"/>
    </row>
    <row r="305" spans="1:13" s="34" customFormat="1" ht="18.75" customHeight="1" x14ac:dyDescent="0.25">
      <c r="A305" s="23" t="str">
        <f>Лист4!A303</f>
        <v xml:space="preserve">Каховского ул. д.1 </v>
      </c>
      <c r="B305" s="74" t="str">
        <f>Лист4!C303</f>
        <v>г. Астрахань</v>
      </c>
      <c r="C305" s="41">
        <f t="shared" si="8"/>
        <v>0</v>
      </c>
      <c r="D305" s="41">
        <f t="shared" si="9"/>
        <v>0</v>
      </c>
      <c r="E305" s="30">
        <v>0</v>
      </c>
      <c r="F305" s="31">
        <v>0</v>
      </c>
      <c r="G305" s="32">
        <v>0</v>
      </c>
      <c r="H305" s="32">
        <v>0</v>
      </c>
      <c r="I305" s="32">
        <v>0</v>
      </c>
      <c r="J305" s="32">
        <v>0</v>
      </c>
      <c r="K305" s="29">
        <f>Лист4!E303/1000</f>
        <v>0</v>
      </c>
      <c r="L305" s="33"/>
      <c r="M305" s="33"/>
    </row>
    <row r="306" spans="1:13" s="34" customFormat="1" ht="18.75" customHeight="1" x14ac:dyDescent="0.25">
      <c r="A306" s="23" t="str">
        <f>Лист4!A304</f>
        <v xml:space="preserve">Каховского ул. д.1/4 </v>
      </c>
      <c r="B306" s="74" t="str">
        <f>Лист4!C304</f>
        <v>г. Астрахань</v>
      </c>
      <c r="C306" s="41">
        <f t="shared" si="8"/>
        <v>2.902128813559322</v>
      </c>
      <c r="D306" s="41">
        <f t="shared" si="9"/>
        <v>0.15547118644067795</v>
      </c>
      <c r="E306" s="30">
        <v>0</v>
      </c>
      <c r="F306" s="31">
        <v>0.15547118644067795</v>
      </c>
      <c r="G306" s="32">
        <v>0</v>
      </c>
      <c r="H306" s="32">
        <v>0</v>
      </c>
      <c r="I306" s="32">
        <v>0</v>
      </c>
      <c r="J306" s="32">
        <v>0</v>
      </c>
      <c r="K306" s="29">
        <f>Лист4!E304/1000</f>
        <v>3.0575999999999999</v>
      </c>
      <c r="L306" s="33"/>
      <c r="M306" s="33"/>
    </row>
    <row r="307" spans="1:13" s="34" customFormat="1" ht="18.75" customHeight="1" x14ac:dyDescent="0.25">
      <c r="A307" s="23" t="str">
        <f>Лист4!A305</f>
        <v xml:space="preserve">Каховского ул. д.24 </v>
      </c>
      <c r="B307" s="74" t="str">
        <f>Лист4!C305</f>
        <v>г. Астрахань</v>
      </c>
      <c r="C307" s="41">
        <f t="shared" si="8"/>
        <v>1.1059525423728813</v>
      </c>
      <c r="D307" s="41">
        <f t="shared" si="9"/>
        <v>5.9247457627118645E-2</v>
      </c>
      <c r="E307" s="30">
        <v>0</v>
      </c>
      <c r="F307" s="31">
        <v>5.9247457627118645E-2</v>
      </c>
      <c r="G307" s="32">
        <v>0</v>
      </c>
      <c r="H307" s="32">
        <v>0</v>
      </c>
      <c r="I307" s="32">
        <v>0</v>
      </c>
      <c r="J307" s="32">
        <v>0</v>
      </c>
      <c r="K307" s="29">
        <f>Лист4!E305/1000</f>
        <v>1.1652</v>
      </c>
      <c r="L307" s="33"/>
      <c r="M307" s="33"/>
    </row>
    <row r="308" spans="1:13" s="34" customFormat="1" ht="18.75" customHeight="1" x14ac:dyDescent="0.25">
      <c r="A308" s="23" t="str">
        <f>Лист4!A306</f>
        <v xml:space="preserve">Кибальчича ул. д.3 </v>
      </c>
      <c r="B308" s="74" t="str">
        <f>Лист4!C306</f>
        <v>г. Астрахань</v>
      </c>
      <c r="C308" s="41">
        <f t="shared" si="8"/>
        <v>28.674372881355932</v>
      </c>
      <c r="D308" s="41">
        <f t="shared" si="9"/>
        <v>1.5361271186440677</v>
      </c>
      <c r="E308" s="30">
        <v>0</v>
      </c>
      <c r="F308" s="31">
        <v>1.5361271186440677</v>
      </c>
      <c r="G308" s="32">
        <v>0</v>
      </c>
      <c r="H308" s="32">
        <v>0</v>
      </c>
      <c r="I308" s="32">
        <v>0</v>
      </c>
      <c r="J308" s="32">
        <v>0</v>
      </c>
      <c r="K308" s="29">
        <f>Лист4!E306/1000</f>
        <v>30.2105</v>
      </c>
      <c r="L308" s="33"/>
      <c r="M308" s="33"/>
    </row>
    <row r="309" spans="1:13" s="34" customFormat="1" ht="18.75" customHeight="1" x14ac:dyDescent="0.25">
      <c r="A309" s="23" t="str">
        <f>Лист4!A307</f>
        <v>Кирова ул. д.12 пом.032</v>
      </c>
      <c r="B309" s="74" t="str">
        <f>Лист4!C307</f>
        <v>г. Астрахань</v>
      </c>
      <c r="C309" s="41">
        <f t="shared" si="8"/>
        <v>113.20033627118644</v>
      </c>
      <c r="D309" s="41">
        <f t="shared" si="9"/>
        <v>6.0643037288135595</v>
      </c>
      <c r="E309" s="30">
        <v>0</v>
      </c>
      <c r="F309" s="31">
        <v>6.0643037288135595</v>
      </c>
      <c r="G309" s="32">
        <v>0</v>
      </c>
      <c r="H309" s="32">
        <v>0</v>
      </c>
      <c r="I309" s="32">
        <v>0</v>
      </c>
      <c r="J309" s="32">
        <v>0</v>
      </c>
      <c r="K309" s="29">
        <f>Лист4!E307/1000</f>
        <v>119.26464</v>
      </c>
      <c r="L309" s="33"/>
      <c r="M309" s="33"/>
    </row>
    <row r="310" spans="1:13" s="34" customFormat="1" ht="18.75" customHeight="1" x14ac:dyDescent="0.25">
      <c r="A310" s="23" t="str">
        <f>Лист4!A308</f>
        <v xml:space="preserve">Кирова ул. д.17 </v>
      </c>
      <c r="B310" s="74" t="str">
        <f>Лист4!C308</f>
        <v>г. Астрахань</v>
      </c>
      <c r="C310" s="41">
        <f t="shared" si="8"/>
        <v>36.902671186440685</v>
      </c>
      <c r="D310" s="41">
        <f t="shared" si="9"/>
        <v>1.9769288135593222</v>
      </c>
      <c r="E310" s="30">
        <v>0</v>
      </c>
      <c r="F310" s="31">
        <v>1.9769288135593222</v>
      </c>
      <c r="G310" s="32">
        <v>0</v>
      </c>
      <c r="H310" s="32">
        <v>0</v>
      </c>
      <c r="I310" s="32">
        <v>0</v>
      </c>
      <c r="J310" s="32">
        <v>0</v>
      </c>
      <c r="K310" s="29">
        <f>Лист4!E308/1000</f>
        <v>38.879600000000003</v>
      </c>
      <c r="L310" s="33"/>
      <c r="M310" s="33"/>
    </row>
    <row r="311" spans="1:13" s="34" customFormat="1" ht="25.5" customHeight="1" x14ac:dyDescent="0.25">
      <c r="A311" s="23" t="str">
        <f>Лист4!A309</f>
        <v xml:space="preserve">Кирова ул. д.20 </v>
      </c>
      <c r="B311" s="74" t="str">
        <f>Лист4!C309</f>
        <v>г. Астрахань</v>
      </c>
      <c r="C311" s="41">
        <f t="shared" si="8"/>
        <v>459.02839322033896</v>
      </c>
      <c r="D311" s="41">
        <f t="shared" si="9"/>
        <v>24.590806779661015</v>
      </c>
      <c r="E311" s="30">
        <v>0</v>
      </c>
      <c r="F311" s="31">
        <v>24.590806779661015</v>
      </c>
      <c r="G311" s="32">
        <v>0</v>
      </c>
      <c r="H311" s="32">
        <v>0</v>
      </c>
      <c r="I311" s="32">
        <v>0</v>
      </c>
      <c r="J311" s="32">
        <v>0</v>
      </c>
      <c r="K311" s="29">
        <f>Лист4!E309/1000</f>
        <v>483.61919999999998</v>
      </c>
      <c r="L311" s="33"/>
      <c r="M311" s="33"/>
    </row>
    <row r="312" spans="1:13" s="34" customFormat="1" ht="18.75" customHeight="1" x14ac:dyDescent="0.25">
      <c r="A312" s="23" t="str">
        <f>Лист4!A310</f>
        <v xml:space="preserve">Кирова ул. д.22 </v>
      </c>
      <c r="B312" s="74" t="str">
        <f>Лист4!C310</f>
        <v>г. Астрахань</v>
      </c>
      <c r="C312" s="41">
        <f t="shared" si="8"/>
        <v>128.17166101694917</v>
      </c>
      <c r="D312" s="41">
        <f t="shared" si="9"/>
        <v>6.8663389830508486</v>
      </c>
      <c r="E312" s="30">
        <v>0</v>
      </c>
      <c r="F312" s="31">
        <v>6.8663389830508486</v>
      </c>
      <c r="G312" s="32">
        <v>0</v>
      </c>
      <c r="H312" s="32">
        <v>0</v>
      </c>
      <c r="I312" s="32">
        <v>0</v>
      </c>
      <c r="J312" s="32">
        <v>0</v>
      </c>
      <c r="K312" s="29">
        <f>Лист4!E310/1000</f>
        <v>135.03800000000001</v>
      </c>
      <c r="L312" s="33"/>
      <c r="M312" s="33"/>
    </row>
    <row r="313" spans="1:13" s="34" customFormat="1" ht="18.75" customHeight="1" x14ac:dyDescent="0.25">
      <c r="A313" s="23" t="str">
        <f>Лист4!A311</f>
        <v xml:space="preserve">Кирова ул. д.24 </v>
      </c>
      <c r="B313" s="74" t="str">
        <f>Лист4!C311</f>
        <v>г. Астрахань</v>
      </c>
      <c r="C313" s="41">
        <f t="shared" si="8"/>
        <v>0</v>
      </c>
      <c r="D313" s="41">
        <f t="shared" si="9"/>
        <v>0</v>
      </c>
      <c r="E313" s="30">
        <v>0</v>
      </c>
      <c r="F313" s="31">
        <v>0</v>
      </c>
      <c r="G313" s="32">
        <v>0</v>
      </c>
      <c r="H313" s="32">
        <v>0</v>
      </c>
      <c r="I313" s="32">
        <v>0</v>
      </c>
      <c r="J313" s="32">
        <v>0</v>
      </c>
      <c r="K313" s="29">
        <f>Лист4!E311/1000</f>
        <v>0</v>
      </c>
      <c r="L313" s="33"/>
      <c r="M313" s="33"/>
    </row>
    <row r="314" spans="1:13" s="34" customFormat="1" ht="18.75" customHeight="1" x14ac:dyDescent="0.25">
      <c r="A314" s="23" t="str">
        <f>Лист4!A312</f>
        <v xml:space="preserve">Кирова ул. д.32 </v>
      </c>
      <c r="B314" s="74" t="str">
        <f>Лист4!C312</f>
        <v>г. Астрахань</v>
      </c>
      <c r="C314" s="41">
        <f t="shared" si="8"/>
        <v>16.827620338983049</v>
      </c>
      <c r="D314" s="41">
        <f t="shared" si="9"/>
        <v>0.9014796610169491</v>
      </c>
      <c r="E314" s="30">
        <v>0</v>
      </c>
      <c r="F314" s="31">
        <v>0.9014796610169491</v>
      </c>
      <c r="G314" s="32">
        <v>0</v>
      </c>
      <c r="H314" s="32">
        <v>0</v>
      </c>
      <c r="I314" s="32">
        <v>0</v>
      </c>
      <c r="J314" s="32">
        <v>0</v>
      </c>
      <c r="K314" s="29">
        <f>Лист4!E312/1000</f>
        <v>17.729099999999999</v>
      </c>
      <c r="L314" s="33"/>
      <c r="M314" s="33"/>
    </row>
    <row r="315" spans="1:13" s="34" customFormat="1" ht="18.75" customHeight="1" x14ac:dyDescent="0.25">
      <c r="A315" s="23" t="str">
        <f>Лист4!A313</f>
        <v xml:space="preserve">Кирова ул. д.42 </v>
      </c>
      <c r="B315" s="74" t="str">
        <f>Лист4!C313</f>
        <v>г. Астрахань</v>
      </c>
      <c r="C315" s="41">
        <f t="shared" si="8"/>
        <v>6.5996474576271185</v>
      </c>
      <c r="D315" s="41">
        <f t="shared" si="9"/>
        <v>0.35355254237288136</v>
      </c>
      <c r="E315" s="30">
        <v>0</v>
      </c>
      <c r="F315" s="31">
        <v>0.35355254237288136</v>
      </c>
      <c r="G315" s="32">
        <v>0</v>
      </c>
      <c r="H315" s="32">
        <v>0</v>
      </c>
      <c r="I315" s="32">
        <v>0</v>
      </c>
      <c r="J315" s="32">
        <v>0</v>
      </c>
      <c r="K315" s="29">
        <f>Лист4!E313/1000</f>
        <v>6.9531999999999998</v>
      </c>
      <c r="L315" s="33"/>
      <c r="M315" s="33"/>
    </row>
    <row r="316" spans="1:13" s="34" customFormat="1" ht="18.75" customHeight="1" x14ac:dyDescent="0.25">
      <c r="A316" s="23" t="str">
        <f>Лист4!A314</f>
        <v xml:space="preserve">Кирова ул. д.42А </v>
      </c>
      <c r="B316" s="74" t="str">
        <f>Лист4!C314</f>
        <v>г. Астрахань</v>
      </c>
      <c r="C316" s="41">
        <f t="shared" si="8"/>
        <v>70.228176271186442</v>
      </c>
      <c r="D316" s="41">
        <f t="shared" si="9"/>
        <v>3.7622237288135585</v>
      </c>
      <c r="E316" s="30">
        <v>0</v>
      </c>
      <c r="F316" s="31">
        <v>3.7622237288135585</v>
      </c>
      <c r="G316" s="32">
        <v>0</v>
      </c>
      <c r="H316" s="32">
        <v>0</v>
      </c>
      <c r="I316" s="32">
        <v>0</v>
      </c>
      <c r="J316" s="32">
        <v>0</v>
      </c>
      <c r="K316" s="29">
        <f>Лист4!E314/1000</f>
        <v>73.990399999999994</v>
      </c>
      <c r="L316" s="33"/>
      <c r="M316" s="33"/>
    </row>
    <row r="317" spans="1:13" s="34" customFormat="1" ht="18.75" customHeight="1" x14ac:dyDescent="0.25">
      <c r="A317" s="23" t="str">
        <f>Лист4!A315</f>
        <v xml:space="preserve">Кирова ул. д.43 </v>
      </c>
      <c r="B317" s="74" t="str">
        <f>Лист4!C315</f>
        <v>г. Астрахань</v>
      </c>
      <c r="C317" s="41">
        <f t="shared" si="8"/>
        <v>22.873816949152541</v>
      </c>
      <c r="D317" s="41">
        <f t="shared" si="9"/>
        <v>1.2253830508474577</v>
      </c>
      <c r="E317" s="30">
        <v>0</v>
      </c>
      <c r="F317" s="31">
        <v>1.2253830508474577</v>
      </c>
      <c r="G317" s="32">
        <v>0</v>
      </c>
      <c r="H317" s="32">
        <v>0</v>
      </c>
      <c r="I317" s="32">
        <v>0</v>
      </c>
      <c r="J317" s="32">
        <v>0</v>
      </c>
      <c r="K317" s="29">
        <f>Лист4!E315/1000</f>
        <v>24.0992</v>
      </c>
      <c r="L317" s="33"/>
      <c r="M317" s="33"/>
    </row>
    <row r="318" spans="1:13" s="34" customFormat="1" ht="18.75" customHeight="1" x14ac:dyDescent="0.25">
      <c r="A318" s="23" t="str">
        <f>Лист4!A316</f>
        <v>Коммунистическая ул. д.10 пом.10 к.2,3,4</v>
      </c>
      <c r="B318" s="74" t="str">
        <f>Лист4!C316</f>
        <v>г. Астрахань</v>
      </c>
      <c r="C318" s="41">
        <f t="shared" si="8"/>
        <v>0</v>
      </c>
      <c r="D318" s="41">
        <f t="shared" si="9"/>
        <v>0</v>
      </c>
      <c r="E318" s="30">
        <v>0</v>
      </c>
      <c r="F318" s="31">
        <v>0</v>
      </c>
      <c r="G318" s="32">
        <v>0</v>
      </c>
      <c r="H318" s="32">
        <v>0</v>
      </c>
      <c r="I318" s="32">
        <v>0</v>
      </c>
      <c r="J318" s="32">
        <v>0</v>
      </c>
      <c r="K318" s="29">
        <f>Лист4!E316/1000</f>
        <v>0</v>
      </c>
      <c r="L318" s="33"/>
      <c r="M318" s="33"/>
    </row>
    <row r="319" spans="1:13" s="34" customFormat="1" ht="18.75" customHeight="1" x14ac:dyDescent="0.25">
      <c r="A319" s="23" t="str">
        <f>Лист4!A317</f>
        <v xml:space="preserve">Коммунистическая ул. д.2/4 </v>
      </c>
      <c r="B319" s="74" t="str">
        <f>Лист4!C317</f>
        <v>г. Астрахань</v>
      </c>
      <c r="C319" s="41">
        <f t="shared" si="8"/>
        <v>14.638210169491526</v>
      </c>
      <c r="D319" s="41">
        <f t="shared" si="9"/>
        <v>0.78418983050847446</v>
      </c>
      <c r="E319" s="30">
        <v>0</v>
      </c>
      <c r="F319" s="31">
        <v>0.78418983050847446</v>
      </c>
      <c r="G319" s="32">
        <v>0</v>
      </c>
      <c r="H319" s="32">
        <v>0</v>
      </c>
      <c r="I319" s="32">
        <v>0</v>
      </c>
      <c r="J319" s="32">
        <v>0</v>
      </c>
      <c r="K319" s="29">
        <f>Лист4!E317/1000</f>
        <v>15.4224</v>
      </c>
      <c r="L319" s="33"/>
      <c r="M319" s="33"/>
    </row>
    <row r="320" spans="1:13" s="34" customFormat="1" ht="18.75" customHeight="1" x14ac:dyDescent="0.25">
      <c r="A320" s="23" t="str">
        <f>Лист4!A318</f>
        <v xml:space="preserve">Коммунистическая ул. д.24 </v>
      </c>
      <c r="B320" s="74" t="str">
        <f>Лист4!C318</f>
        <v>г. Астрахань</v>
      </c>
      <c r="C320" s="41">
        <f t="shared" si="8"/>
        <v>328.02977627118651</v>
      </c>
      <c r="D320" s="41">
        <f t="shared" si="9"/>
        <v>17.573023728813563</v>
      </c>
      <c r="E320" s="30">
        <v>0</v>
      </c>
      <c r="F320" s="31">
        <v>17.573023728813563</v>
      </c>
      <c r="G320" s="32">
        <v>0</v>
      </c>
      <c r="H320" s="32">
        <v>0</v>
      </c>
      <c r="I320" s="32">
        <v>0</v>
      </c>
      <c r="J320" s="32">
        <v>0</v>
      </c>
      <c r="K320" s="29">
        <f>Лист4!E318/1000</f>
        <v>345.60280000000006</v>
      </c>
      <c r="L320" s="33"/>
      <c r="M320" s="33"/>
    </row>
    <row r="321" spans="1:13" s="34" customFormat="1" ht="25.5" customHeight="1" x14ac:dyDescent="0.25">
      <c r="A321" s="23" t="str">
        <f>Лист4!A319</f>
        <v xml:space="preserve">Коммунистическая ул. д.25 </v>
      </c>
      <c r="B321" s="74" t="str">
        <f>Лист4!C319</f>
        <v>г. Астрахань</v>
      </c>
      <c r="C321" s="41">
        <f t="shared" si="8"/>
        <v>109.16059118644066</v>
      </c>
      <c r="D321" s="41">
        <f t="shared" si="9"/>
        <v>5.8478888135593206</v>
      </c>
      <c r="E321" s="30">
        <v>0</v>
      </c>
      <c r="F321" s="31">
        <v>5.8478888135593206</v>
      </c>
      <c r="G321" s="32">
        <v>0</v>
      </c>
      <c r="H321" s="32">
        <v>0</v>
      </c>
      <c r="I321" s="32">
        <v>0</v>
      </c>
      <c r="J321" s="32">
        <v>0</v>
      </c>
      <c r="K321" s="29">
        <f>Лист4!E319/1000</f>
        <v>115.00847999999998</v>
      </c>
      <c r="L321" s="33"/>
      <c r="M321" s="33"/>
    </row>
    <row r="322" spans="1:13" s="34" customFormat="1" ht="18.75" customHeight="1" x14ac:dyDescent="0.25">
      <c r="A322" s="23" t="str">
        <f>Лист4!A320</f>
        <v xml:space="preserve">Коммунистическая ул. д.37 </v>
      </c>
      <c r="B322" s="74" t="str">
        <f>Лист4!C320</f>
        <v>г. Астрахань</v>
      </c>
      <c r="C322" s="41">
        <f t="shared" si="8"/>
        <v>8.1658440677966091</v>
      </c>
      <c r="D322" s="41">
        <f t="shared" si="9"/>
        <v>0.4374559322033898</v>
      </c>
      <c r="E322" s="30">
        <v>0</v>
      </c>
      <c r="F322" s="31">
        <v>0.4374559322033898</v>
      </c>
      <c r="G322" s="32">
        <v>0</v>
      </c>
      <c r="H322" s="32">
        <v>0</v>
      </c>
      <c r="I322" s="32">
        <v>0</v>
      </c>
      <c r="J322" s="32">
        <v>0</v>
      </c>
      <c r="K322" s="29">
        <f>Лист4!E320/1000</f>
        <v>8.6032999999999991</v>
      </c>
      <c r="L322" s="33"/>
      <c r="M322" s="33"/>
    </row>
    <row r="323" spans="1:13" s="34" customFormat="1" ht="18.75" customHeight="1" x14ac:dyDescent="0.25">
      <c r="A323" s="23" t="str">
        <f>Лист4!A321</f>
        <v xml:space="preserve">Коммунистическая ул. д.3А </v>
      </c>
      <c r="B323" s="74" t="str">
        <f>Лист4!C321</f>
        <v>г. Астрахань</v>
      </c>
      <c r="C323" s="41">
        <f t="shared" si="8"/>
        <v>325.89494237288136</v>
      </c>
      <c r="D323" s="41">
        <f t="shared" si="9"/>
        <v>17.45865762711864</v>
      </c>
      <c r="E323" s="30">
        <v>0</v>
      </c>
      <c r="F323" s="31">
        <v>17.45865762711864</v>
      </c>
      <c r="G323" s="32">
        <v>0</v>
      </c>
      <c r="H323" s="32">
        <v>0</v>
      </c>
      <c r="I323" s="32">
        <v>0</v>
      </c>
      <c r="J323" s="32">
        <v>0</v>
      </c>
      <c r="K323" s="29">
        <f>Лист4!E321/1000</f>
        <v>343.35359999999997</v>
      </c>
      <c r="L323" s="33"/>
      <c r="M323" s="33"/>
    </row>
    <row r="324" spans="1:13" s="34" customFormat="1" ht="18.75" customHeight="1" x14ac:dyDescent="0.25">
      <c r="A324" s="23" t="str">
        <f>Лист4!A322</f>
        <v xml:space="preserve">Коммунистическая ул. д.40 </v>
      </c>
      <c r="B324" s="74" t="str">
        <f>Лист4!C322</f>
        <v>г. Астрахань</v>
      </c>
      <c r="C324" s="41">
        <f t="shared" si="8"/>
        <v>36.467010169491523</v>
      </c>
      <c r="D324" s="41">
        <f t="shared" si="9"/>
        <v>1.9535898305084745</v>
      </c>
      <c r="E324" s="30">
        <v>0</v>
      </c>
      <c r="F324" s="31">
        <v>1.9535898305084745</v>
      </c>
      <c r="G324" s="32">
        <v>0</v>
      </c>
      <c r="H324" s="32">
        <v>0</v>
      </c>
      <c r="I324" s="32">
        <v>0</v>
      </c>
      <c r="J324" s="32">
        <v>0</v>
      </c>
      <c r="K324" s="29">
        <f>Лист4!E322/1000</f>
        <v>38.4206</v>
      </c>
      <c r="L324" s="33"/>
      <c r="M324" s="33"/>
    </row>
    <row r="325" spans="1:13" s="34" customFormat="1" ht="18.75" customHeight="1" x14ac:dyDescent="0.25">
      <c r="A325" s="23" t="str">
        <f>Лист4!A323</f>
        <v xml:space="preserve">Коммунистическая ул. д.44 </v>
      </c>
      <c r="B325" s="74" t="str">
        <f>Лист4!C323</f>
        <v>г. Астрахань</v>
      </c>
      <c r="C325" s="41">
        <f t="shared" si="8"/>
        <v>0.93966101694915249</v>
      </c>
      <c r="D325" s="41">
        <f t="shared" si="9"/>
        <v>5.0338983050847455E-2</v>
      </c>
      <c r="E325" s="30">
        <v>0</v>
      </c>
      <c r="F325" s="31">
        <v>5.0338983050847455E-2</v>
      </c>
      <c r="G325" s="32">
        <v>0</v>
      </c>
      <c r="H325" s="32">
        <v>0</v>
      </c>
      <c r="I325" s="32">
        <v>0</v>
      </c>
      <c r="J325" s="32">
        <v>0</v>
      </c>
      <c r="K325" s="29">
        <f>Лист4!E323/1000</f>
        <v>0.99</v>
      </c>
      <c r="L325" s="33"/>
      <c r="M325" s="33"/>
    </row>
    <row r="326" spans="1:13" s="34" customFormat="1" ht="18.75" customHeight="1" x14ac:dyDescent="0.25">
      <c r="A326" s="23" t="str">
        <f>Лист4!A324</f>
        <v xml:space="preserve">Костина ул. д.11 </v>
      </c>
      <c r="B326" s="74" t="str">
        <f>Лист4!C324</f>
        <v>г. Астрахань</v>
      </c>
      <c r="C326" s="41">
        <f t="shared" si="8"/>
        <v>16.470833898305081</v>
      </c>
      <c r="D326" s="41">
        <f t="shared" si="9"/>
        <v>0.88236610169491514</v>
      </c>
      <c r="E326" s="30">
        <v>0</v>
      </c>
      <c r="F326" s="31">
        <v>0.88236610169491514</v>
      </c>
      <c r="G326" s="32">
        <v>0</v>
      </c>
      <c r="H326" s="32">
        <v>0</v>
      </c>
      <c r="I326" s="32">
        <v>0</v>
      </c>
      <c r="J326" s="32">
        <v>0</v>
      </c>
      <c r="K326" s="29">
        <f>Лист4!E324/1000</f>
        <v>17.353199999999998</v>
      </c>
      <c r="L326" s="33"/>
      <c r="M326" s="33"/>
    </row>
    <row r="327" spans="1:13" s="34" customFormat="1" ht="18.75" customHeight="1" x14ac:dyDescent="0.25">
      <c r="A327" s="23" t="str">
        <f>Лист4!A325</f>
        <v xml:space="preserve">Костина ул. д.21 </v>
      </c>
      <c r="B327" s="74" t="str">
        <f>Лист4!C325</f>
        <v>г. Астрахань</v>
      </c>
      <c r="C327" s="41">
        <f t="shared" ref="C327:C390" si="10">K327+J327-F327</f>
        <v>49.406996610169493</v>
      </c>
      <c r="D327" s="41">
        <f t="shared" ref="D327:D390" si="11">F327</f>
        <v>2.6468033898305086</v>
      </c>
      <c r="E327" s="30">
        <v>0</v>
      </c>
      <c r="F327" s="31">
        <v>2.6468033898305086</v>
      </c>
      <c r="G327" s="32">
        <v>0</v>
      </c>
      <c r="H327" s="32">
        <v>0</v>
      </c>
      <c r="I327" s="32">
        <v>0</v>
      </c>
      <c r="J327" s="32">
        <v>0</v>
      </c>
      <c r="K327" s="29">
        <f>Лист4!E325/1000</f>
        <v>52.053800000000003</v>
      </c>
      <c r="L327" s="33"/>
      <c r="M327" s="33"/>
    </row>
    <row r="328" spans="1:13" s="34" customFormat="1" ht="18.75" customHeight="1" x14ac:dyDescent="0.25">
      <c r="A328" s="23" t="str">
        <f>Лист4!A326</f>
        <v xml:space="preserve">Костина ул. д.4 </v>
      </c>
      <c r="B328" s="74" t="str">
        <f>Лист4!C326</f>
        <v>г. Астрахань</v>
      </c>
      <c r="C328" s="41">
        <f t="shared" si="10"/>
        <v>536.37872542372895</v>
      </c>
      <c r="D328" s="41">
        <f t="shared" si="11"/>
        <v>28.734574576271189</v>
      </c>
      <c r="E328" s="30">
        <v>0</v>
      </c>
      <c r="F328" s="31">
        <v>28.734574576271189</v>
      </c>
      <c r="G328" s="32">
        <v>0</v>
      </c>
      <c r="H328" s="32">
        <v>0</v>
      </c>
      <c r="I328" s="32">
        <v>0</v>
      </c>
      <c r="J328" s="32">
        <v>0</v>
      </c>
      <c r="K328" s="29">
        <f>Лист4!E326/1000</f>
        <v>565.11330000000009</v>
      </c>
      <c r="L328" s="33"/>
      <c r="M328" s="33"/>
    </row>
    <row r="329" spans="1:13" s="34" customFormat="1" ht="18.75" customHeight="1" x14ac:dyDescent="0.25">
      <c r="A329" s="23" t="str">
        <f>Лист4!A327</f>
        <v xml:space="preserve">Котовского ул. д.1/3 </v>
      </c>
      <c r="B329" s="74" t="str">
        <f>Лист4!C327</f>
        <v>г. Астрахань</v>
      </c>
      <c r="C329" s="41">
        <f t="shared" si="10"/>
        <v>22.737319322033898</v>
      </c>
      <c r="D329" s="41">
        <f t="shared" si="11"/>
        <v>1.2180706779661017</v>
      </c>
      <c r="E329" s="30">
        <v>0</v>
      </c>
      <c r="F329" s="31">
        <v>1.2180706779661017</v>
      </c>
      <c r="G329" s="32">
        <v>0</v>
      </c>
      <c r="H329" s="32">
        <v>0</v>
      </c>
      <c r="I329" s="32">
        <v>0</v>
      </c>
      <c r="J329" s="32">
        <v>0</v>
      </c>
      <c r="K329" s="29">
        <f>Лист4!E327/1000</f>
        <v>23.955389999999998</v>
      </c>
      <c r="L329" s="33"/>
      <c r="M329" s="33"/>
    </row>
    <row r="330" spans="1:13" s="34" customFormat="1" ht="18.75" customHeight="1" x14ac:dyDescent="0.25">
      <c r="A330" s="23" t="str">
        <f>Лист4!A328</f>
        <v xml:space="preserve">Котовского ул. д.7 </v>
      </c>
      <c r="B330" s="74" t="str">
        <f>Лист4!C328</f>
        <v>г. Астрахань</v>
      </c>
      <c r="C330" s="41">
        <f t="shared" si="10"/>
        <v>10.045261016949153</v>
      </c>
      <c r="D330" s="41">
        <f t="shared" si="11"/>
        <v>0.53813898305084751</v>
      </c>
      <c r="E330" s="30">
        <v>0</v>
      </c>
      <c r="F330" s="31">
        <v>0.53813898305084751</v>
      </c>
      <c r="G330" s="32">
        <v>0</v>
      </c>
      <c r="H330" s="32">
        <v>0</v>
      </c>
      <c r="I330" s="32">
        <v>0</v>
      </c>
      <c r="J330" s="32">
        <v>0</v>
      </c>
      <c r="K330" s="29">
        <f>Лист4!E328/1000</f>
        <v>10.583400000000001</v>
      </c>
      <c r="L330" s="33"/>
      <c r="M330" s="33"/>
    </row>
    <row r="331" spans="1:13" s="34" customFormat="1" ht="18.75" customHeight="1" x14ac:dyDescent="0.25">
      <c r="A331" s="23" t="str">
        <f>Лист4!A329</f>
        <v xml:space="preserve">Красная Набережная ул. д.104 </v>
      </c>
      <c r="B331" s="74" t="str">
        <f>Лист4!C329</f>
        <v>г. Астрахань</v>
      </c>
      <c r="C331" s="41">
        <f t="shared" si="10"/>
        <v>0</v>
      </c>
      <c r="D331" s="41">
        <f t="shared" si="11"/>
        <v>0</v>
      </c>
      <c r="E331" s="30">
        <v>0</v>
      </c>
      <c r="F331" s="31">
        <v>0</v>
      </c>
      <c r="G331" s="32">
        <v>0</v>
      </c>
      <c r="H331" s="32">
        <v>0</v>
      </c>
      <c r="I331" s="32">
        <v>0</v>
      </c>
      <c r="J331" s="32">
        <v>0</v>
      </c>
      <c r="K331" s="29">
        <f>Лист4!E329/1000</f>
        <v>0</v>
      </c>
      <c r="L331" s="33"/>
      <c r="M331" s="33"/>
    </row>
    <row r="332" spans="1:13" s="34" customFormat="1" ht="18.75" customHeight="1" x14ac:dyDescent="0.25">
      <c r="A332" s="23" t="str">
        <f>Лист4!A330</f>
        <v xml:space="preserve">Красная Набережная ул. д.117 </v>
      </c>
      <c r="B332" s="74" t="str">
        <f>Лист4!C330</f>
        <v>г. Астрахань</v>
      </c>
      <c r="C332" s="41">
        <f t="shared" si="10"/>
        <v>0</v>
      </c>
      <c r="D332" s="41">
        <f t="shared" si="11"/>
        <v>0</v>
      </c>
      <c r="E332" s="30">
        <v>0</v>
      </c>
      <c r="F332" s="31">
        <v>0</v>
      </c>
      <c r="G332" s="32">
        <v>0</v>
      </c>
      <c r="H332" s="32">
        <v>0</v>
      </c>
      <c r="I332" s="32">
        <v>0</v>
      </c>
      <c r="J332" s="32">
        <v>0</v>
      </c>
      <c r="K332" s="29">
        <f>Лист4!E330/1000</f>
        <v>0</v>
      </c>
      <c r="L332" s="33"/>
      <c r="M332" s="33"/>
    </row>
    <row r="333" spans="1:13" s="34" customFormat="1" ht="18.75" customHeight="1" x14ac:dyDescent="0.25">
      <c r="A333" s="23" t="str">
        <f>Лист4!A331</f>
        <v xml:space="preserve">Красная Набережная ул. д.125 </v>
      </c>
      <c r="B333" s="74" t="str">
        <f>Лист4!C331</f>
        <v>г. Астрахань</v>
      </c>
      <c r="C333" s="41">
        <f t="shared" si="10"/>
        <v>0</v>
      </c>
      <c r="D333" s="41">
        <f t="shared" si="11"/>
        <v>0</v>
      </c>
      <c r="E333" s="30">
        <v>0</v>
      </c>
      <c r="F333" s="31">
        <v>0</v>
      </c>
      <c r="G333" s="32">
        <v>0</v>
      </c>
      <c r="H333" s="32">
        <v>0</v>
      </c>
      <c r="I333" s="32">
        <v>0</v>
      </c>
      <c r="J333" s="32">
        <v>0</v>
      </c>
      <c r="K333" s="29">
        <f>Лист4!E331/1000</f>
        <v>0</v>
      </c>
      <c r="L333" s="33"/>
      <c r="M333" s="33"/>
    </row>
    <row r="334" spans="1:13" s="34" customFormat="1" ht="18.75" customHeight="1" x14ac:dyDescent="0.25">
      <c r="A334" s="23" t="str">
        <f>Лист4!A332</f>
        <v xml:space="preserve">Красная Набережная ул. д.149 </v>
      </c>
      <c r="B334" s="74" t="str">
        <f>Лист4!C332</f>
        <v>г. Астрахань</v>
      </c>
      <c r="C334" s="41">
        <f t="shared" si="10"/>
        <v>0.91156610169491525</v>
      </c>
      <c r="D334" s="41">
        <f t="shared" si="11"/>
        <v>4.8833898305084743E-2</v>
      </c>
      <c r="E334" s="30">
        <v>0</v>
      </c>
      <c r="F334" s="31">
        <v>4.8833898305084743E-2</v>
      </c>
      <c r="G334" s="32">
        <v>0</v>
      </c>
      <c r="H334" s="32">
        <v>0</v>
      </c>
      <c r="I334" s="32">
        <v>0</v>
      </c>
      <c r="J334" s="32">
        <v>0</v>
      </c>
      <c r="K334" s="29">
        <f>Лист4!E332/1000</f>
        <v>0.96040000000000003</v>
      </c>
      <c r="L334" s="33"/>
      <c r="M334" s="33"/>
    </row>
    <row r="335" spans="1:13" s="34" customFormat="1" ht="18.75" customHeight="1" x14ac:dyDescent="0.25">
      <c r="A335" s="23" t="str">
        <f>Лист4!A333</f>
        <v>Красная Набережная ул. д.15 пом.3</v>
      </c>
      <c r="B335" s="74" t="str">
        <f>Лист4!C333</f>
        <v>г. Астрахань</v>
      </c>
      <c r="C335" s="41">
        <f t="shared" si="10"/>
        <v>19.563932203389829</v>
      </c>
      <c r="D335" s="41">
        <f t="shared" si="11"/>
        <v>1.0480677966101695</v>
      </c>
      <c r="E335" s="30">
        <v>0</v>
      </c>
      <c r="F335" s="31">
        <v>1.0480677966101695</v>
      </c>
      <c r="G335" s="32">
        <v>0</v>
      </c>
      <c r="H335" s="32">
        <v>0</v>
      </c>
      <c r="I335" s="32">
        <v>0</v>
      </c>
      <c r="J335" s="32">
        <v>0</v>
      </c>
      <c r="K335" s="29">
        <f>Лист4!E333/1000</f>
        <v>20.611999999999998</v>
      </c>
      <c r="L335" s="33"/>
      <c r="M335" s="33"/>
    </row>
    <row r="336" spans="1:13" s="34" customFormat="1" ht="18.75" customHeight="1" x14ac:dyDescent="0.25">
      <c r="A336" s="23" t="str">
        <f>Лист4!A334</f>
        <v xml:space="preserve">Красная Набережная ул. д.16 </v>
      </c>
      <c r="B336" s="74" t="str">
        <f>Лист4!C334</f>
        <v>г. Астрахань</v>
      </c>
      <c r="C336" s="41">
        <f t="shared" si="10"/>
        <v>105.33922711864408</v>
      </c>
      <c r="D336" s="41">
        <f t="shared" si="11"/>
        <v>5.643172881355933</v>
      </c>
      <c r="E336" s="30">
        <v>0</v>
      </c>
      <c r="F336" s="31">
        <v>5.643172881355933</v>
      </c>
      <c r="G336" s="32">
        <v>0</v>
      </c>
      <c r="H336" s="32">
        <v>0</v>
      </c>
      <c r="I336" s="32">
        <v>0</v>
      </c>
      <c r="J336" s="32">
        <v>0</v>
      </c>
      <c r="K336" s="29">
        <f>Лист4!E334/1000</f>
        <v>110.98240000000001</v>
      </c>
      <c r="L336" s="33"/>
      <c r="M336" s="33"/>
    </row>
    <row r="337" spans="1:13" s="34" customFormat="1" ht="18.75" customHeight="1" x14ac:dyDescent="0.25">
      <c r="A337" s="23" t="str">
        <f>Лист4!A335</f>
        <v xml:space="preserve">Красная Набережная ул. д.169 </v>
      </c>
      <c r="B337" s="74" t="str">
        <f>Лист4!C335</f>
        <v>г. Астрахань</v>
      </c>
      <c r="C337" s="41">
        <f t="shared" si="10"/>
        <v>120.03514576271186</v>
      </c>
      <c r="D337" s="41">
        <f t="shared" si="11"/>
        <v>6.4304542372881359</v>
      </c>
      <c r="E337" s="30">
        <v>0</v>
      </c>
      <c r="F337" s="31">
        <v>6.4304542372881359</v>
      </c>
      <c r="G337" s="32">
        <v>0</v>
      </c>
      <c r="H337" s="32">
        <v>0</v>
      </c>
      <c r="I337" s="32">
        <v>0</v>
      </c>
      <c r="J337" s="32">
        <v>0</v>
      </c>
      <c r="K337" s="29">
        <f>Лист4!E335/1000</f>
        <v>126.46559999999999</v>
      </c>
      <c r="L337" s="33"/>
      <c r="M337" s="33"/>
    </row>
    <row r="338" spans="1:13" s="34" customFormat="1" ht="18.75" customHeight="1" x14ac:dyDescent="0.25">
      <c r="A338" s="23" t="str">
        <f>Лист4!A336</f>
        <v xml:space="preserve">Красная Набережная ул. д.17 </v>
      </c>
      <c r="B338" s="74" t="str">
        <f>Лист4!C336</f>
        <v>г. Астрахань</v>
      </c>
      <c r="C338" s="41">
        <f t="shared" si="10"/>
        <v>447.03442711864403</v>
      </c>
      <c r="D338" s="41">
        <f t="shared" si="11"/>
        <v>23.94827288135593</v>
      </c>
      <c r="E338" s="30">
        <v>0</v>
      </c>
      <c r="F338" s="31">
        <v>23.94827288135593</v>
      </c>
      <c r="G338" s="32">
        <v>0</v>
      </c>
      <c r="H338" s="32">
        <v>0</v>
      </c>
      <c r="I338" s="32">
        <v>0</v>
      </c>
      <c r="J338" s="32">
        <v>0</v>
      </c>
      <c r="K338" s="29">
        <f>Лист4!E336/1000</f>
        <v>470.98269999999997</v>
      </c>
      <c r="L338" s="33"/>
      <c r="M338" s="33"/>
    </row>
    <row r="339" spans="1:13" s="34" customFormat="1" ht="18.75" customHeight="1" x14ac:dyDescent="0.25">
      <c r="A339" s="23" t="str">
        <f>Лист4!A337</f>
        <v xml:space="preserve">Красная Набережная ул. д.171А </v>
      </c>
      <c r="B339" s="74" t="str">
        <f>Лист4!C337</f>
        <v>г. Астрахань</v>
      </c>
      <c r="C339" s="41">
        <f t="shared" si="10"/>
        <v>615.23116745762718</v>
      </c>
      <c r="D339" s="41">
        <f t="shared" si="11"/>
        <v>32.958812542372883</v>
      </c>
      <c r="E339" s="30">
        <v>0</v>
      </c>
      <c r="F339" s="31">
        <v>32.958812542372883</v>
      </c>
      <c r="G339" s="32">
        <v>0</v>
      </c>
      <c r="H339" s="32">
        <v>0</v>
      </c>
      <c r="I339" s="32">
        <v>0</v>
      </c>
      <c r="J339" s="32">
        <v>0</v>
      </c>
      <c r="K339" s="29">
        <f>Лист4!E337/1000</f>
        <v>648.18998000000011</v>
      </c>
      <c r="L339" s="33"/>
      <c r="M339" s="33"/>
    </row>
    <row r="340" spans="1:13" s="34" customFormat="1" ht="18.75" customHeight="1" x14ac:dyDescent="0.25">
      <c r="A340" s="23" t="str">
        <f>Лист4!A338</f>
        <v xml:space="preserve">Красная Набережная ул. д.21 </v>
      </c>
      <c r="B340" s="74" t="str">
        <f>Лист4!C338</f>
        <v>г. Астрахань</v>
      </c>
      <c r="C340" s="41">
        <f t="shared" si="10"/>
        <v>100.76611525423729</v>
      </c>
      <c r="D340" s="41">
        <f t="shared" si="11"/>
        <v>5.3981847457627117</v>
      </c>
      <c r="E340" s="30">
        <v>0</v>
      </c>
      <c r="F340" s="31">
        <v>5.3981847457627117</v>
      </c>
      <c r="G340" s="32">
        <v>0</v>
      </c>
      <c r="H340" s="32">
        <v>0</v>
      </c>
      <c r="I340" s="32">
        <v>0</v>
      </c>
      <c r="J340" s="32">
        <v>0</v>
      </c>
      <c r="K340" s="29">
        <f>Лист4!E338/1000</f>
        <v>106.1643</v>
      </c>
      <c r="L340" s="33"/>
      <c r="M340" s="33"/>
    </row>
    <row r="341" spans="1:13" s="34" customFormat="1" ht="25.5" customHeight="1" x14ac:dyDescent="0.25">
      <c r="A341" s="23" t="str">
        <f>Лист4!A339</f>
        <v xml:space="preserve">Красная Набережная ул. д.223 </v>
      </c>
      <c r="B341" s="74" t="str">
        <f>Лист4!C339</f>
        <v>г. Астрахань</v>
      </c>
      <c r="C341" s="41">
        <f t="shared" si="10"/>
        <v>0</v>
      </c>
      <c r="D341" s="41">
        <f t="shared" si="11"/>
        <v>0</v>
      </c>
      <c r="E341" s="30">
        <v>0</v>
      </c>
      <c r="F341" s="31">
        <v>0</v>
      </c>
      <c r="G341" s="32">
        <v>0</v>
      </c>
      <c r="H341" s="32">
        <v>0</v>
      </c>
      <c r="I341" s="32">
        <v>0</v>
      </c>
      <c r="J341" s="32">
        <v>0</v>
      </c>
      <c r="K341" s="29">
        <f>Лист4!E339/1000</f>
        <v>0</v>
      </c>
      <c r="L341" s="33"/>
      <c r="M341" s="33"/>
    </row>
    <row r="342" spans="1:13" s="34" customFormat="1" ht="18.75" customHeight="1" x14ac:dyDescent="0.25">
      <c r="A342" s="23" t="str">
        <f>Лист4!A340</f>
        <v xml:space="preserve">Красная Набережная ул. д.227 </v>
      </c>
      <c r="B342" s="74" t="str">
        <f>Лист4!C340</f>
        <v>г. Астрахань</v>
      </c>
      <c r="C342" s="41">
        <f t="shared" si="10"/>
        <v>864.0915891525425</v>
      </c>
      <c r="D342" s="41">
        <f t="shared" si="11"/>
        <v>46.290620847457632</v>
      </c>
      <c r="E342" s="30">
        <v>0</v>
      </c>
      <c r="F342" s="31">
        <v>46.290620847457632</v>
      </c>
      <c r="G342" s="32">
        <v>0</v>
      </c>
      <c r="H342" s="32">
        <v>0</v>
      </c>
      <c r="I342" s="32">
        <v>0</v>
      </c>
      <c r="J342" s="32">
        <v>0</v>
      </c>
      <c r="K342" s="29">
        <f>Лист4!E340/1000</f>
        <v>910.3822100000001</v>
      </c>
      <c r="L342" s="33"/>
      <c r="M342" s="33"/>
    </row>
    <row r="343" spans="1:13" s="34" customFormat="1" ht="18.75" customHeight="1" x14ac:dyDescent="0.25">
      <c r="A343" s="23" t="str">
        <f>Лист4!A341</f>
        <v xml:space="preserve">Красная Набережная ул. д.231 </v>
      </c>
      <c r="B343" s="74" t="str">
        <f>Лист4!C341</f>
        <v>г. Астрахань</v>
      </c>
      <c r="C343" s="41">
        <f t="shared" si="10"/>
        <v>647.82109830508489</v>
      </c>
      <c r="D343" s="41">
        <f t="shared" si="11"/>
        <v>34.704701694915258</v>
      </c>
      <c r="E343" s="30">
        <v>0</v>
      </c>
      <c r="F343" s="31">
        <v>34.704701694915258</v>
      </c>
      <c r="G343" s="32">
        <v>0</v>
      </c>
      <c r="H343" s="32">
        <v>0</v>
      </c>
      <c r="I343" s="32">
        <v>0</v>
      </c>
      <c r="J343" s="32">
        <v>0</v>
      </c>
      <c r="K343" s="29">
        <f>Лист4!E341/1000</f>
        <v>682.52580000000012</v>
      </c>
      <c r="L343" s="33"/>
      <c r="M343" s="33"/>
    </row>
    <row r="344" spans="1:13" s="34" customFormat="1" ht="18.75" customHeight="1" x14ac:dyDescent="0.25">
      <c r="A344" s="23" t="str">
        <f>Лист4!A342</f>
        <v xml:space="preserve">Красная Набережная ул. д.231 - корп. 1 </v>
      </c>
      <c r="B344" s="74" t="str">
        <f>Лист4!C342</f>
        <v>г. Астрахань</v>
      </c>
      <c r="C344" s="41">
        <f t="shared" si="10"/>
        <v>628.22878644067794</v>
      </c>
      <c r="D344" s="41">
        <f t="shared" si="11"/>
        <v>33.655113559322032</v>
      </c>
      <c r="E344" s="30">
        <v>0</v>
      </c>
      <c r="F344" s="31">
        <v>33.655113559322032</v>
      </c>
      <c r="G344" s="32">
        <v>0</v>
      </c>
      <c r="H344" s="32">
        <v>0</v>
      </c>
      <c r="I344" s="32">
        <v>0</v>
      </c>
      <c r="J344" s="32">
        <v>0</v>
      </c>
      <c r="K344" s="29">
        <f>Лист4!E342/1000</f>
        <v>661.88389999999993</v>
      </c>
      <c r="L344" s="33"/>
      <c r="M344" s="33"/>
    </row>
    <row r="345" spans="1:13" s="34" customFormat="1" ht="18.75" customHeight="1" x14ac:dyDescent="0.25">
      <c r="A345" s="23" t="str">
        <f>Лист4!A343</f>
        <v xml:space="preserve">Красная Набережная ул. д.231 - корп. 2 </v>
      </c>
      <c r="B345" s="74" t="str">
        <f>Лист4!C343</f>
        <v>г. Астрахань</v>
      </c>
      <c r="C345" s="41">
        <f t="shared" si="10"/>
        <v>74.586941016949126</v>
      </c>
      <c r="D345" s="41">
        <f t="shared" si="11"/>
        <v>3.9957289830508462</v>
      </c>
      <c r="E345" s="30">
        <v>0</v>
      </c>
      <c r="F345" s="31">
        <v>3.9957289830508462</v>
      </c>
      <c r="G345" s="32">
        <v>0</v>
      </c>
      <c r="H345" s="32">
        <v>0</v>
      </c>
      <c r="I345" s="32">
        <v>0</v>
      </c>
      <c r="J345" s="32">
        <v>0</v>
      </c>
      <c r="K345" s="29">
        <f>Лист4!E343/1000</f>
        <v>78.582669999999979</v>
      </c>
      <c r="L345" s="33"/>
      <c r="M345" s="33"/>
    </row>
    <row r="346" spans="1:13" s="34" customFormat="1" ht="18.75" customHeight="1" x14ac:dyDescent="0.25">
      <c r="A346" s="23" t="str">
        <f>Лист4!A344</f>
        <v xml:space="preserve">Красная Набережная ул. д.28 </v>
      </c>
      <c r="B346" s="74" t="str">
        <f>Лист4!C344</f>
        <v>г. Астрахань</v>
      </c>
      <c r="C346" s="41">
        <f t="shared" si="10"/>
        <v>8.6023593220338963</v>
      </c>
      <c r="D346" s="41">
        <f t="shared" si="11"/>
        <v>0.46084067796610162</v>
      </c>
      <c r="E346" s="30">
        <v>0</v>
      </c>
      <c r="F346" s="31">
        <v>0.46084067796610162</v>
      </c>
      <c r="G346" s="32">
        <v>0</v>
      </c>
      <c r="H346" s="32">
        <v>0</v>
      </c>
      <c r="I346" s="32">
        <v>0</v>
      </c>
      <c r="J346" s="32">
        <v>0</v>
      </c>
      <c r="K346" s="29">
        <f>Лист4!E344/1000</f>
        <v>9.0631999999999984</v>
      </c>
      <c r="L346" s="33"/>
      <c r="M346" s="33"/>
    </row>
    <row r="347" spans="1:13" s="34" customFormat="1" ht="18.75" customHeight="1" x14ac:dyDescent="0.25">
      <c r="A347" s="23" t="str">
        <f>Лист4!A345</f>
        <v xml:space="preserve">Красная Набережная ул. д.33 </v>
      </c>
      <c r="B347" s="74" t="str">
        <f>Лист4!C345</f>
        <v>г. Астрахань</v>
      </c>
      <c r="C347" s="41">
        <f t="shared" si="10"/>
        <v>51.042196610169491</v>
      </c>
      <c r="D347" s="41">
        <f t="shared" si="11"/>
        <v>2.7344033898305087</v>
      </c>
      <c r="E347" s="30">
        <v>0</v>
      </c>
      <c r="F347" s="31">
        <v>2.7344033898305087</v>
      </c>
      <c r="G347" s="32">
        <v>0</v>
      </c>
      <c r="H347" s="32">
        <v>0</v>
      </c>
      <c r="I347" s="32">
        <v>0</v>
      </c>
      <c r="J347" s="32">
        <v>0</v>
      </c>
      <c r="K347" s="29">
        <f>Лист4!E345/1000</f>
        <v>53.776600000000002</v>
      </c>
      <c r="L347" s="33"/>
      <c r="M347" s="33"/>
    </row>
    <row r="348" spans="1:13" s="34" customFormat="1" ht="18.75" customHeight="1" x14ac:dyDescent="0.25">
      <c r="A348" s="23" t="str">
        <f>Лист4!A346</f>
        <v xml:space="preserve">Красная Набережная ул. д.38 </v>
      </c>
      <c r="B348" s="74" t="str">
        <f>Лист4!C346</f>
        <v>г. Астрахань</v>
      </c>
      <c r="C348" s="41">
        <f t="shared" si="10"/>
        <v>54.100840677966104</v>
      </c>
      <c r="D348" s="41">
        <f t="shared" si="11"/>
        <v>2.8982593220338986</v>
      </c>
      <c r="E348" s="30">
        <v>0</v>
      </c>
      <c r="F348" s="31">
        <v>2.8982593220338986</v>
      </c>
      <c r="G348" s="32">
        <v>0</v>
      </c>
      <c r="H348" s="32">
        <v>0</v>
      </c>
      <c r="I348" s="32">
        <v>0</v>
      </c>
      <c r="J348" s="32">
        <v>0</v>
      </c>
      <c r="K348" s="29">
        <f>Лист4!E346/1000</f>
        <v>56.999100000000006</v>
      </c>
      <c r="L348" s="33"/>
      <c r="M348" s="33"/>
    </row>
    <row r="349" spans="1:13" s="34" customFormat="1" ht="18.75" customHeight="1" x14ac:dyDescent="0.25">
      <c r="A349" s="23" t="str">
        <f>Лист4!A347</f>
        <v xml:space="preserve">Красная Набережная ул. д.46 </v>
      </c>
      <c r="B349" s="74" t="str">
        <f>Лист4!C347</f>
        <v>г. Астрахань</v>
      </c>
      <c r="C349" s="41">
        <f t="shared" si="10"/>
        <v>435.41750237288136</v>
      </c>
      <c r="D349" s="41">
        <f t="shared" si="11"/>
        <v>23.325937627118645</v>
      </c>
      <c r="E349" s="30">
        <v>0</v>
      </c>
      <c r="F349" s="31">
        <v>23.325937627118645</v>
      </c>
      <c r="G349" s="32">
        <v>0</v>
      </c>
      <c r="H349" s="32">
        <v>0</v>
      </c>
      <c r="I349" s="32">
        <v>0</v>
      </c>
      <c r="J349" s="32">
        <v>0</v>
      </c>
      <c r="K349" s="29">
        <f>Лист4!E347/1000</f>
        <v>458.74344000000002</v>
      </c>
      <c r="L349" s="33"/>
      <c r="M349" s="33"/>
    </row>
    <row r="350" spans="1:13" s="34" customFormat="1" ht="18.75" customHeight="1" x14ac:dyDescent="0.25">
      <c r="A350" s="23" t="str">
        <f>Лист4!A348</f>
        <v xml:space="preserve">Красная Набережная ул. д.47 </v>
      </c>
      <c r="B350" s="74" t="str">
        <f>Лист4!C348</f>
        <v>г. Астрахань</v>
      </c>
      <c r="C350" s="41">
        <f t="shared" si="10"/>
        <v>30.03555254237288</v>
      </c>
      <c r="D350" s="41">
        <f t="shared" si="11"/>
        <v>1.6090474576271183</v>
      </c>
      <c r="E350" s="30">
        <v>0</v>
      </c>
      <c r="F350" s="31">
        <v>1.6090474576271183</v>
      </c>
      <c r="G350" s="32">
        <v>0</v>
      </c>
      <c r="H350" s="32">
        <v>0</v>
      </c>
      <c r="I350" s="32">
        <v>0</v>
      </c>
      <c r="J350" s="32">
        <v>0</v>
      </c>
      <c r="K350" s="29">
        <f>Лист4!E348/1000</f>
        <v>31.644599999999997</v>
      </c>
      <c r="L350" s="33"/>
      <c r="M350" s="33"/>
    </row>
    <row r="351" spans="1:13" s="34" customFormat="1" ht="18.75" customHeight="1" x14ac:dyDescent="0.25">
      <c r="A351" s="23" t="str">
        <f>Лист4!A349</f>
        <v xml:space="preserve">Красная Набережная ул. д.48 </v>
      </c>
      <c r="B351" s="74" t="str">
        <f>Лист4!C349</f>
        <v>г. Астрахань</v>
      </c>
      <c r="C351" s="41">
        <f t="shared" si="10"/>
        <v>143.02903050847459</v>
      </c>
      <c r="D351" s="41">
        <f t="shared" si="11"/>
        <v>7.6622694915254241</v>
      </c>
      <c r="E351" s="30">
        <v>0</v>
      </c>
      <c r="F351" s="31">
        <v>7.6622694915254241</v>
      </c>
      <c r="G351" s="32">
        <v>0</v>
      </c>
      <c r="H351" s="32">
        <v>0</v>
      </c>
      <c r="I351" s="32">
        <v>0</v>
      </c>
      <c r="J351" s="32">
        <v>0</v>
      </c>
      <c r="K351" s="29">
        <f>Лист4!E349/1000</f>
        <v>150.69130000000001</v>
      </c>
      <c r="L351" s="33"/>
      <c r="M351" s="33"/>
    </row>
    <row r="352" spans="1:13" s="34" customFormat="1" ht="18.75" customHeight="1" x14ac:dyDescent="0.25">
      <c r="A352" s="23" t="str">
        <f>Лист4!A350</f>
        <v xml:space="preserve">Красная Набережная ул. д.5 </v>
      </c>
      <c r="B352" s="74" t="str">
        <f>Лист4!C350</f>
        <v>г. Астрахань</v>
      </c>
      <c r="C352" s="41">
        <f t="shared" si="10"/>
        <v>0</v>
      </c>
      <c r="D352" s="41">
        <f t="shared" si="11"/>
        <v>0</v>
      </c>
      <c r="E352" s="30">
        <v>0</v>
      </c>
      <c r="F352" s="31">
        <v>0</v>
      </c>
      <c r="G352" s="32">
        <v>0</v>
      </c>
      <c r="H352" s="32">
        <v>0</v>
      </c>
      <c r="I352" s="32">
        <v>0</v>
      </c>
      <c r="J352" s="32">
        <v>0</v>
      </c>
      <c r="K352" s="29">
        <f>Лист4!E350/1000</f>
        <v>0</v>
      </c>
      <c r="L352" s="33"/>
      <c r="M352" s="33"/>
    </row>
    <row r="353" spans="1:13" s="34" customFormat="1" ht="18.75" customHeight="1" x14ac:dyDescent="0.25">
      <c r="A353" s="23" t="str">
        <f>Лист4!A351</f>
        <v xml:space="preserve">Красная Набережная ул. д.50 </v>
      </c>
      <c r="B353" s="74" t="str">
        <f>Лист4!C351</f>
        <v>г. Астрахань</v>
      </c>
      <c r="C353" s="41">
        <f t="shared" si="10"/>
        <v>55.1055186440678</v>
      </c>
      <c r="D353" s="41">
        <f t="shared" si="11"/>
        <v>2.9520813559322034</v>
      </c>
      <c r="E353" s="30">
        <v>0</v>
      </c>
      <c r="F353" s="31">
        <v>2.9520813559322034</v>
      </c>
      <c r="G353" s="32">
        <v>0</v>
      </c>
      <c r="H353" s="32">
        <v>0</v>
      </c>
      <c r="I353" s="32">
        <v>0</v>
      </c>
      <c r="J353" s="32">
        <v>0</v>
      </c>
      <c r="K353" s="29">
        <f>Лист4!E351/1000</f>
        <v>58.057600000000001</v>
      </c>
      <c r="L353" s="33"/>
      <c r="M353" s="33"/>
    </row>
    <row r="354" spans="1:13" s="34" customFormat="1" ht="18.75" customHeight="1" x14ac:dyDescent="0.25">
      <c r="A354" s="23" t="str">
        <f>Лист4!A352</f>
        <v xml:space="preserve">Красная Набережная ул. д.52 </v>
      </c>
      <c r="B354" s="74" t="str">
        <f>Лист4!C352</f>
        <v>г. Астрахань</v>
      </c>
      <c r="C354" s="41">
        <f t="shared" si="10"/>
        <v>21.368081355932201</v>
      </c>
      <c r="D354" s="41">
        <f t="shared" si="11"/>
        <v>1.1447186440677966</v>
      </c>
      <c r="E354" s="30">
        <v>0</v>
      </c>
      <c r="F354" s="31">
        <v>1.1447186440677966</v>
      </c>
      <c r="G354" s="32">
        <v>0</v>
      </c>
      <c r="H354" s="32">
        <v>0</v>
      </c>
      <c r="I354" s="32">
        <v>0</v>
      </c>
      <c r="J354" s="32">
        <v>0</v>
      </c>
      <c r="K354" s="29">
        <f>Лист4!E352/1000</f>
        <v>22.512799999999999</v>
      </c>
      <c r="L354" s="33"/>
      <c r="M354" s="33"/>
    </row>
    <row r="355" spans="1:13" s="34" customFormat="1" ht="18.75" customHeight="1" x14ac:dyDescent="0.25">
      <c r="A355" s="23" t="str">
        <f>Лист4!A353</f>
        <v xml:space="preserve">Красная Набережная ул. д.55 </v>
      </c>
      <c r="B355" s="74" t="str">
        <f>Лист4!C353</f>
        <v>г. Астрахань</v>
      </c>
      <c r="C355" s="41">
        <f t="shared" si="10"/>
        <v>7.9192542372881363</v>
      </c>
      <c r="D355" s="41">
        <f t="shared" si="11"/>
        <v>0.42424576271186443</v>
      </c>
      <c r="E355" s="30">
        <v>0</v>
      </c>
      <c r="F355" s="31">
        <v>0.42424576271186443</v>
      </c>
      <c r="G355" s="32">
        <v>0</v>
      </c>
      <c r="H355" s="32">
        <v>0</v>
      </c>
      <c r="I355" s="32">
        <v>0</v>
      </c>
      <c r="J355" s="32">
        <v>0</v>
      </c>
      <c r="K355" s="29">
        <f>Лист4!E353/1000</f>
        <v>8.3435000000000006</v>
      </c>
      <c r="L355" s="33"/>
      <c r="M355" s="33"/>
    </row>
    <row r="356" spans="1:13" s="34" customFormat="1" ht="18.75" customHeight="1" x14ac:dyDescent="0.25">
      <c r="A356" s="23" t="str">
        <f>Лист4!A354</f>
        <v xml:space="preserve">Красная Набережная ул. д.59 </v>
      </c>
      <c r="B356" s="74" t="str">
        <f>Лист4!C354</f>
        <v>г. Астрахань</v>
      </c>
      <c r="C356" s="41">
        <f t="shared" si="10"/>
        <v>10.504081355932204</v>
      </c>
      <c r="D356" s="41">
        <f t="shared" si="11"/>
        <v>0.5627186440677967</v>
      </c>
      <c r="E356" s="30">
        <v>0</v>
      </c>
      <c r="F356" s="31">
        <v>0.5627186440677967</v>
      </c>
      <c r="G356" s="32">
        <v>0</v>
      </c>
      <c r="H356" s="32">
        <v>0</v>
      </c>
      <c r="I356" s="32">
        <v>0</v>
      </c>
      <c r="J356" s="32">
        <v>0</v>
      </c>
      <c r="K356" s="29">
        <f>Лист4!E354/1000</f>
        <v>11.066800000000001</v>
      </c>
      <c r="L356" s="33"/>
      <c r="M356" s="33"/>
    </row>
    <row r="357" spans="1:13" s="34" customFormat="1" ht="18.75" customHeight="1" x14ac:dyDescent="0.25">
      <c r="A357" s="23" t="str">
        <f>Лист4!A355</f>
        <v xml:space="preserve">Красная Набережная ул. д.63 </v>
      </c>
      <c r="B357" s="74" t="str">
        <f>Лист4!C355</f>
        <v>г. Астрахань</v>
      </c>
      <c r="C357" s="41">
        <f t="shared" si="10"/>
        <v>12.450413559322035</v>
      </c>
      <c r="D357" s="41">
        <f t="shared" si="11"/>
        <v>0.6669864406779662</v>
      </c>
      <c r="E357" s="30">
        <v>0</v>
      </c>
      <c r="F357" s="31">
        <v>0.6669864406779662</v>
      </c>
      <c r="G357" s="32">
        <v>0</v>
      </c>
      <c r="H357" s="32">
        <v>0</v>
      </c>
      <c r="I357" s="32">
        <v>0</v>
      </c>
      <c r="J357" s="32">
        <v>0</v>
      </c>
      <c r="K357" s="29">
        <f>Лист4!E355/1000</f>
        <v>13.117400000000002</v>
      </c>
      <c r="L357" s="33"/>
      <c r="M357" s="33"/>
    </row>
    <row r="358" spans="1:13" s="34" customFormat="1" ht="18.75" customHeight="1" x14ac:dyDescent="0.25">
      <c r="A358" s="23" t="str">
        <f>Лист4!A356</f>
        <v xml:space="preserve">Красная Набережная ул. д.64 </v>
      </c>
      <c r="B358" s="74" t="str">
        <f>Лист4!C356</f>
        <v>г. Астрахань</v>
      </c>
      <c r="C358" s="41">
        <f t="shared" si="10"/>
        <v>63.070616949152537</v>
      </c>
      <c r="D358" s="41">
        <f t="shared" si="11"/>
        <v>3.3787830508474572</v>
      </c>
      <c r="E358" s="30">
        <v>0</v>
      </c>
      <c r="F358" s="31">
        <v>3.3787830508474572</v>
      </c>
      <c r="G358" s="32">
        <v>0</v>
      </c>
      <c r="H358" s="32">
        <v>0</v>
      </c>
      <c r="I358" s="32">
        <v>0</v>
      </c>
      <c r="J358" s="32">
        <v>0</v>
      </c>
      <c r="K358" s="29">
        <f>Лист4!E356/1000</f>
        <v>66.449399999999997</v>
      </c>
      <c r="L358" s="33"/>
      <c r="M358" s="33"/>
    </row>
    <row r="359" spans="1:13" s="34" customFormat="1" ht="25.5" customHeight="1" x14ac:dyDescent="0.25">
      <c r="A359" s="23" t="str">
        <f>Лист4!A357</f>
        <v xml:space="preserve">Красная Набережная ул. д.65 </v>
      </c>
      <c r="B359" s="74" t="str">
        <f>Лист4!C357</f>
        <v>г. Астрахань</v>
      </c>
      <c r="C359" s="41">
        <f t="shared" si="10"/>
        <v>125.27610033898306</v>
      </c>
      <c r="D359" s="41">
        <f t="shared" si="11"/>
        <v>6.7112196610169494</v>
      </c>
      <c r="E359" s="30">
        <v>0</v>
      </c>
      <c r="F359" s="31">
        <v>6.7112196610169494</v>
      </c>
      <c r="G359" s="32">
        <v>0</v>
      </c>
      <c r="H359" s="32">
        <v>0</v>
      </c>
      <c r="I359" s="32">
        <v>0</v>
      </c>
      <c r="J359" s="32">
        <v>0</v>
      </c>
      <c r="K359" s="29">
        <f>Лист4!E357/1000</f>
        <v>131.98732000000001</v>
      </c>
      <c r="L359" s="33"/>
      <c r="M359" s="33"/>
    </row>
    <row r="360" spans="1:13" s="34" customFormat="1" ht="25.5" customHeight="1" x14ac:dyDescent="0.25">
      <c r="A360" s="23" t="str">
        <f>Лист4!A358</f>
        <v xml:space="preserve">Красная Набережная ул. д.66 </v>
      </c>
      <c r="B360" s="74" t="str">
        <f>Лист4!C358</f>
        <v>г. Астрахань</v>
      </c>
      <c r="C360" s="41">
        <f t="shared" si="10"/>
        <v>0.9200230508474575</v>
      </c>
      <c r="D360" s="41">
        <f t="shared" si="11"/>
        <v>4.9286949152542364E-2</v>
      </c>
      <c r="E360" s="30">
        <v>0</v>
      </c>
      <c r="F360" s="31">
        <v>4.9286949152542364E-2</v>
      </c>
      <c r="G360" s="32">
        <v>0</v>
      </c>
      <c r="H360" s="32">
        <v>0</v>
      </c>
      <c r="I360" s="32">
        <v>0</v>
      </c>
      <c r="J360" s="32">
        <v>0</v>
      </c>
      <c r="K360" s="29">
        <f>Лист4!E358/1000</f>
        <v>0.96930999999999989</v>
      </c>
      <c r="L360" s="33"/>
      <c r="M360" s="33"/>
    </row>
    <row r="361" spans="1:13" s="34" customFormat="1" ht="18.75" customHeight="1" x14ac:dyDescent="0.25">
      <c r="A361" s="23" t="str">
        <f>Лист4!A359</f>
        <v xml:space="preserve">Красная Набережная ул. д.67 </v>
      </c>
      <c r="B361" s="74" t="str">
        <f>Лист4!C359</f>
        <v>г. Астрахань</v>
      </c>
      <c r="C361" s="41">
        <f t="shared" si="10"/>
        <v>45.215444067796611</v>
      </c>
      <c r="D361" s="41">
        <f t="shared" si="11"/>
        <v>2.4222559322033899</v>
      </c>
      <c r="E361" s="30">
        <v>0</v>
      </c>
      <c r="F361" s="31">
        <v>2.4222559322033899</v>
      </c>
      <c r="G361" s="32">
        <v>0</v>
      </c>
      <c r="H361" s="32">
        <v>0</v>
      </c>
      <c r="I361" s="32">
        <v>0</v>
      </c>
      <c r="J361" s="32">
        <v>0</v>
      </c>
      <c r="K361" s="29">
        <f>Лист4!E359/1000</f>
        <v>47.637700000000002</v>
      </c>
      <c r="L361" s="33"/>
      <c r="M361" s="33"/>
    </row>
    <row r="362" spans="1:13" s="34" customFormat="1" ht="18.75" customHeight="1" x14ac:dyDescent="0.25">
      <c r="A362" s="23" t="str">
        <f>Лист4!A360</f>
        <v xml:space="preserve">Красная Набережная ул. д.68 </v>
      </c>
      <c r="B362" s="74" t="str">
        <f>Лист4!C360</f>
        <v>г. Астрахань</v>
      </c>
      <c r="C362" s="41">
        <f t="shared" si="10"/>
        <v>0</v>
      </c>
      <c r="D362" s="41">
        <f t="shared" si="11"/>
        <v>0</v>
      </c>
      <c r="E362" s="30">
        <v>0</v>
      </c>
      <c r="F362" s="31">
        <v>0</v>
      </c>
      <c r="G362" s="32">
        <v>0</v>
      </c>
      <c r="H362" s="32">
        <v>0</v>
      </c>
      <c r="I362" s="32">
        <v>0</v>
      </c>
      <c r="J362" s="32">
        <v>0</v>
      </c>
      <c r="K362" s="29">
        <f>Лист4!E360/1000</f>
        <v>0</v>
      </c>
      <c r="L362" s="33"/>
      <c r="M362" s="33"/>
    </row>
    <row r="363" spans="1:13" s="34" customFormat="1" ht="18.75" customHeight="1" x14ac:dyDescent="0.25">
      <c r="A363" s="23" t="str">
        <f>Лист4!A361</f>
        <v xml:space="preserve">Красная Набережная ул. д.70/75 </v>
      </c>
      <c r="B363" s="74" t="str">
        <f>Лист4!C361</f>
        <v>г. Астрахань</v>
      </c>
      <c r="C363" s="41">
        <f t="shared" si="10"/>
        <v>105.29848949152542</v>
      </c>
      <c r="D363" s="41">
        <f t="shared" si="11"/>
        <v>5.6409905084745757</v>
      </c>
      <c r="E363" s="30">
        <v>0</v>
      </c>
      <c r="F363" s="31">
        <v>5.6409905084745757</v>
      </c>
      <c r="G363" s="32">
        <v>0</v>
      </c>
      <c r="H363" s="32">
        <v>0</v>
      </c>
      <c r="I363" s="32">
        <v>0</v>
      </c>
      <c r="J363" s="32">
        <v>0</v>
      </c>
      <c r="K363" s="29">
        <f>Лист4!E361/1000</f>
        <v>110.93947999999999</v>
      </c>
      <c r="L363" s="33"/>
      <c r="M363" s="33"/>
    </row>
    <row r="364" spans="1:13" s="34" customFormat="1" ht="18.75" customHeight="1" x14ac:dyDescent="0.25">
      <c r="A364" s="23" t="str">
        <f>Лист4!A362</f>
        <v xml:space="preserve">Красная Набережная ул. д.72 </v>
      </c>
      <c r="B364" s="74" t="str">
        <f>Лист4!C362</f>
        <v>г. Астрахань</v>
      </c>
      <c r="C364" s="41">
        <f t="shared" si="10"/>
        <v>35.507227118644067</v>
      </c>
      <c r="D364" s="41">
        <f t="shared" si="11"/>
        <v>1.902172881355932</v>
      </c>
      <c r="E364" s="30">
        <v>0</v>
      </c>
      <c r="F364" s="31">
        <v>1.902172881355932</v>
      </c>
      <c r="G364" s="32">
        <v>0</v>
      </c>
      <c r="H364" s="32">
        <v>0</v>
      </c>
      <c r="I364" s="32">
        <v>0</v>
      </c>
      <c r="J364" s="32">
        <v>0</v>
      </c>
      <c r="K364" s="29">
        <f>Лист4!E362/1000</f>
        <v>37.409399999999998</v>
      </c>
      <c r="L364" s="33"/>
      <c r="M364" s="33"/>
    </row>
    <row r="365" spans="1:13" s="34" customFormat="1" ht="18.75" customHeight="1" x14ac:dyDescent="0.25">
      <c r="A365" s="23" t="str">
        <f>Лист4!A363</f>
        <v xml:space="preserve">Красная Набережная ул. д.73 </v>
      </c>
      <c r="B365" s="74" t="str">
        <f>Лист4!C363</f>
        <v>г. Астрахань</v>
      </c>
      <c r="C365" s="41">
        <f t="shared" si="10"/>
        <v>16.335484745762713</v>
      </c>
      <c r="D365" s="41">
        <f t="shared" si="11"/>
        <v>0.87511525423728798</v>
      </c>
      <c r="E365" s="30">
        <v>0</v>
      </c>
      <c r="F365" s="31">
        <v>0.87511525423728798</v>
      </c>
      <c r="G365" s="32">
        <v>0</v>
      </c>
      <c r="H365" s="32">
        <v>0</v>
      </c>
      <c r="I365" s="32">
        <v>0</v>
      </c>
      <c r="J365" s="32">
        <v>0</v>
      </c>
      <c r="K365" s="29">
        <f>Лист4!E363/1000</f>
        <v>17.210599999999999</v>
      </c>
      <c r="L365" s="33"/>
      <c r="M365" s="33"/>
    </row>
    <row r="366" spans="1:13" s="34" customFormat="1" ht="18.75" customHeight="1" x14ac:dyDescent="0.25">
      <c r="A366" s="23" t="str">
        <f>Лист4!A364</f>
        <v xml:space="preserve">Красная Набережная ул. д.76 </v>
      </c>
      <c r="B366" s="74" t="str">
        <f>Лист4!C364</f>
        <v>г. Астрахань</v>
      </c>
      <c r="C366" s="41">
        <f t="shared" si="10"/>
        <v>29.223267796610166</v>
      </c>
      <c r="D366" s="41">
        <f t="shared" si="11"/>
        <v>1.5655322033898305</v>
      </c>
      <c r="E366" s="30">
        <v>0</v>
      </c>
      <c r="F366" s="31">
        <v>1.5655322033898305</v>
      </c>
      <c r="G366" s="32">
        <v>0</v>
      </c>
      <c r="H366" s="32">
        <v>0</v>
      </c>
      <c r="I366" s="32">
        <v>0</v>
      </c>
      <c r="J366" s="32">
        <v>0</v>
      </c>
      <c r="K366" s="29">
        <f>Лист4!E364/1000</f>
        <v>30.788799999999998</v>
      </c>
      <c r="L366" s="33"/>
      <c r="M366" s="33"/>
    </row>
    <row r="367" spans="1:13" s="34" customFormat="1" ht="18.75" customHeight="1" x14ac:dyDescent="0.25">
      <c r="A367" s="23" t="str">
        <f>Лист4!A365</f>
        <v xml:space="preserve">Красная Набережная ул. д.77 </v>
      </c>
      <c r="B367" s="74" t="str">
        <f>Лист4!C365</f>
        <v>г. Астрахань</v>
      </c>
      <c r="C367" s="41">
        <f t="shared" si="10"/>
        <v>29.229598644067796</v>
      </c>
      <c r="D367" s="41">
        <f t="shared" si="11"/>
        <v>1.5658713559322033</v>
      </c>
      <c r="E367" s="30">
        <v>0</v>
      </c>
      <c r="F367" s="31">
        <v>1.5658713559322033</v>
      </c>
      <c r="G367" s="32">
        <v>0</v>
      </c>
      <c r="H367" s="32">
        <v>0</v>
      </c>
      <c r="I367" s="32">
        <v>0</v>
      </c>
      <c r="J367" s="32">
        <v>0</v>
      </c>
      <c r="K367" s="29">
        <f>Лист4!E365/1000</f>
        <v>30.795469999999998</v>
      </c>
      <c r="L367" s="33"/>
      <c r="M367" s="33"/>
    </row>
    <row r="368" spans="1:13" s="34" customFormat="1" ht="18.75" customHeight="1" x14ac:dyDescent="0.25">
      <c r="A368" s="23" t="str">
        <f>Лист4!A366</f>
        <v xml:space="preserve">Красная Набережная ул. д.78 </v>
      </c>
      <c r="B368" s="74" t="str">
        <f>Лист4!C366</f>
        <v>г. Астрахань</v>
      </c>
      <c r="C368" s="41">
        <f t="shared" si="10"/>
        <v>31.404040677966105</v>
      </c>
      <c r="D368" s="41">
        <f t="shared" si="11"/>
        <v>1.6823593220338986</v>
      </c>
      <c r="E368" s="30">
        <v>0</v>
      </c>
      <c r="F368" s="31">
        <v>1.6823593220338986</v>
      </c>
      <c r="G368" s="32">
        <v>0</v>
      </c>
      <c r="H368" s="32">
        <v>0</v>
      </c>
      <c r="I368" s="32">
        <v>0</v>
      </c>
      <c r="J368" s="32">
        <v>0</v>
      </c>
      <c r="K368" s="29">
        <f>Лист4!E366/1000</f>
        <v>33.086400000000005</v>
      </c>
      <c r="L368" s="33"/>
      <c r="M368" s="33"/>
    </row>
    <row r="369" spans="1:13" s="34" customFormat="1" ht="18.75" customHeight="1" x14ac:dyDescent="0.25">
      <c r="A369" s="23" t="str">
        <f>Лист4!A367</f>
        <v xml:space="preserve">Красная Набережная ул. д.80 </v>
      </c>
      <c r="B369" s="74" t="str">
        <f>Лист4!C367</f>
        <v>г. Астрахань</v>
      </c>
      <c r="C369" s="41">
        <f t="shared" si="10"/>
        <v>34.190183050847466</v>
      </c>
      <c r="D369" s="41">
        <f t="shared" si="11"/>
        <v>1.8316169491525427</v>
      </c>
      <c r="E369" s="30">
        <v>0</v>
      </c>
      <c r="F369" s="31">
        <v>1.8316169491525427</v>
      </c>
      <c r="G369" s="32">
        <v>0</v>
      </c>
      <c r="H369" s="32">
        <v>0</v>
      </c>
      <c r="I369" s="32">
        <v>0</v>
      </c>
      <c r="J369" s="32">
        <v>0</v>
      </c>
      <c r="K369" s="29">
        <f>Лист4!E367/1000</f>
        <v>36.021800000000006</v>
      </c>
      <c r="L369" s="33"/>
      <c r="M369" s="33"/>
    </row>
    <row r="370" spans="1:13" s="34" customFormat="1" ht="18.75" customHeight="1" x14ac:dyDescent="0.25">
      <c r="A370" s="23" t="str">
        <f>Лист4!A368</f>
        <v xml:space="preserve">Красная Набережная ул. д.81 </v>
      </c>
      <c r="B370" s="74" t="str">
        <f>Лист4!C368</f>
        <v>г. Астрахань</v>
      </c>
      <c r="C370" s="41">
        <f t="shared" si="10"/>
        <v>0</v>
      </c>
      <c r="D370" s="41">
        <f t="shared" si="11"/>
        <v>0</v>
      </c>
      <c r="E370" s="30">
        <v>0</v>
      </c>
      <c r="F370" s="31">
        <v>0</v>
      </c>
      <c r="G370" s="32">
        <v>0</v>
      </c>
      <c r="H370" s="32">
        <v>0</v>
      </c>
      <c r="I370" s="32">
        <v>0</v>
      </c>
      <c r="J370" s="32">
        <v>0</v>
      </c>
      <c r="K370" s="29">
        <f>Лист4!E368/1000</f>
        <v>0</v>
      </c>
      <c r="L370" s="33"/>
      <c r="M370" s="33"/>
    </row>
    <row r="371" spans="1:13" s="34" customFormat="1" ht="18.75" customHeight="1" x14ac:dyDescent="0.25">
      <c r="A371" s="23" t="str">
        <f>Лист4!A369</f>
        <v xml:space="preserve">Красная Набережная ул. д.92 </v>
      </c>
      <c r="B371" s="74" t="str">
        <f>Лист4!C369</f>
        <v>г. Астрахань</v>
      </c>
      <c r="C371" s="41">
        <f t="shared" si="10"/>
        <v>63.20748474576272</v>
      </c>
      <c r="D371" s="41">
        <f t="shared" si="11"/>
        <v>3.3861152542372888</v>
      </c>
      <c r="E371" s="30">
        <v>0</v>
      </c>
      <c r="F371" s="31">
        <v>3.3861152542372888</v>
      </c>
      <c r="G371" s="32">
        <v>0</v>
      </c>
      <c r="H371" s="32">
        <v>0</v>
      </c>
      <c r="I371" s="32">
        <v>0</v>
      </c>
      <c r="J371" s="32">
        <v>0</v>
      </c>
      <c r="K371" s="29">
        <f>Лист4!E369/1000</f>
        <v>66.593600000000009</v>
      </c>
      <c r="L371" s="33"/>
      <c r="M371" s="33"/>
    </row>
    <row r="372" spans="1:13" s="34" customFormat="1" ht="18.75" customHeight="1" x14ac:dyDescent="0.25">
      <c r="A372" s="23" t="str">
        <f>Лист4!A370</f>
        <v xml:space="preserve">Красная Набережная ул. д.93 </v>
      </c>
      <c r="B372" s="74" t="str">
        <f>Лист4!C370</f>
        <v>г. Астрахань</v>
      </c>
      <c r="C372" s="41">
        <f t="shared" si="10"/>
        <v>0</v>
      </c>
      <c r="D372" s="41">
        <f t="shared" si="11"/>
        <v>0</v>
      </c>
      <c r="E372" s="30">
        <v>0</v>
      </c>
      <c r="F372" s="31">
        <v>0</v>
      </c>
      <c r="G372" s="32">
        <v>0</v>
      </c>
      <c r="H372" s="32">
        <v>0</v>
      </c>
      <c r="I372" s="32">
        <v>0</v>
      </c>
      <c r="J372" s="32">
        <v>0</v>
      </c>
      <c r="K372" s="29">
        <f>Лист4!E370/1000</f>
        <v>0</v>
      </c>
      <c r="L372" s="33"/>
      <c r="M372" s="33"/>
    </row>
    <row r="373" spans="1:13" s="34" customFormat="1" ht="18.75" customHeight="1" x14ac:dyDescent="0.25">
      <c r="A373" s="23" t="str">
        <f>Лист4!A371</f>
        <v xml:space="preserve">Красная Набережная ул. д.94 </v>
      </c>
      <c r="B373" s="74" t="str">
        <f>Лист4!C371</f>
        <v>г. Астрахань</v>
      </c>
      <c r="C373" s="41">
        <f t="shared" si="10"/>
        <v>34.34271186440678</v>
      </c>
      <c r="D373" s="41">
        <f t="shared" si="11"/>
        <v>1.8397881355932202</v>
      </c>
      <c r="E373" s="30">
        <v>0</v>
      </c>
      <c r="F373" s="31">
        <v>1.8397881355932202</v>
      </c>
      <c r="G373" s="32">
        <v>0</v>
      </c>
      <c r="H373" s="32">
        <v>0</v>
      </c>
      <c r="I373" s="32">
        <v>0</v>
      </c>
      <c r="J373" s="32">
        <v>0</v>
      </c>
      <c r="K373" s="29">
        <f>Лист4!E371/1000</f>
        <v>36.182499999999997</v>
      </c>
      <c r="L373" s="33"/>
      <c r="M373" s="33"/>
    </row>
    <row r="374" spans="1:13" s="34" customFormat="1" ht="18.75" customHeight="1" x14ac:dyDescent="0.25">
      <c r="A374" s="23" t="str">
        <f>Лист4!A372</f>
        <v xml:space="preserve">Красная Набережная ул. д.97 </v>
      </c>
      <c r="B374" s="74" t="str">
        <f>Лист4!C372</f>
        <v>г. Астрахань</v>
      </c>
      <c r="C374" s="41">
        <f t="shared" si="10"/>
        <v>0</v>
      </c>
      <c r="D374" s="41">
        <f t="shared" si="11"/>
        <v>0</v>
      </c>
      <c r="E374" s="30">
        <v>0</v>
      </c>
      <c r="F374" s="31">
        <v>0</v>
      </c>
      <c r="G374" s="32">
        <v>0</v>
      </c>
      <c r="H374" s="32">
        <v>0</v>
      </c>
      <c r="I374" s="32">
        <v>0</v>
      </c>
      <c r="J374" s="32">
        <v>0</v>
      </c>
      <c r="K374" s="29">
        <f>Лист4!E372/1000</f>
        <v>0</v>
      </c>
      <c r="L374" s="33"/>
      <c r="M374" s="33"/>
    </row>
    <row r="375" spans="1:13" s="34" customFormat="1" ht="18.75" customHeight="1" x14ac:dyDescent="0.25">
      <c r="A375" s="23" t="str">
        <f>Лист4!A373</f>
        <v xml:space="preserve">Красного Знамени ул. д.1 </v>
      </c>
      <c r="B375" s="74" t="str">
        <f>Лист4!C373</f>
        <v>г. Астрахань</v>
      </c>
      <c r="C375" s="41">
        <f t="shared" si="10"/>
        <v>117.04294237288133</v>
      </c>
      <c r="D375" s="41">
        <f t="shared" si="11"/>
        <v>6.2701576271186426</v>
      </c>
      <c r="E375" s="30">
        <v>0</v>
      </c>
      <c r="F375" s="31">
        <v>6.2701576271186426</v>
      </c>
      <c r="G375" s="32">
        <v>0</v>
      </c>
      <c r="H375" s="32">
        <v>0</v>
      </c>
      <c r="I375" s="32">
        <v>0</v>
      </c>
      <c r="J375" s="32">
        <v>0</v>
      </c>
      <c r="K375" s="29">
        <f>Лист4!E373/1000</f>
        <v>123.31309999999998</v>
      </c>
      <c r="L375" s="33"/>
      <c r="M375" s="33"/>
    </row>
    <row r="376" spans="1:13" s="34" customFormat="1" ht="18.75" customHeight="1" x14ac:dyDescent="0.25">
      <c r="A376" s="23" t="str">
        <f>Лист4!A374</f>
        <v xml:space="preserve">Красного Знамени ул. д.11 </v>
      </c>
      <c r="B376" s="74" t="str">
        <f>Лист4!C374</f>
        <v>г. Астрахань</v>
      </c>
      <c r="C376" s="41">
        <f t="shared" si="10"/>
        <v>136.28340338983051</v>
      </c>
      <c r="D376" s="41">
        <f t="shared" si="11"/>
        <v>7.3008966101694917</v>
      </c>
      <c r="E376" s="30">
        <v>0</v>
      </c>
      <c r="F376" s="31">
        <v>7.3008966101694917</v>
      </c>
      <c r="G376" s="32">
        <v>0</v>
      </c>
      <c r="H376" s="32">
        <v>0</v>
      </c>
      <c r="I376" s="32">
        <v>0</v>
      </c>
      <c r="J376" s="32">
        <v>0</v>
      </c>
      <c r="K376" s="29">
        <f>Лист4!E374/1000</f>
        <v>143.58430000000001</v>
      </c>
      <c r="L376" s="33"/>
      <c r="M376" s="33"/>
    </row>
    <row r="377" spans="1:13" s="34" customFormat="1" ht="18.75" customHeight="1" x14ac:dyDescent="0.25">
      <c r="A377" s="23" t="str">
        <f>Лист4!A375</f>
        <v xml:space="preserve">Кремлевская ул. д.19 </v>
      </c>
      <c r="B377" s="74" t="str">
        <f>Лист4!C375</f>
        <v>г. Астрахань</v>
      </c>
      <c r="C377" s="41">
        <f t="shared" si="10"/>
        <v>0</v>
      </c>
      <c r="D377" s="41">
        <f t="shared" si="11"/>
        <v>0</v>
      </c>
      <c r="E377" s="30">
        <v>0</v>
      </c>
      <c r="F377" s="31">
        <v>0</v>
      </c>
      <c r="G377" s="32">
        <v>0</v>
      </c>
      <c r="H377" s="32">
        <v>0</v>
      </c>
      <c r="I377" s="32">
        <v>0</v>
      </c>
      <c r="J377" s="32">
        <v>0</v>
      </c>
      <c r="K377" s="29">
        <f>Лист4!E375/1000</f>
        <v>0</v>
      </c>
      <c r="L377" s="33"/>
      <c r="M377" s="33"/>
    </row>
    <row r="378" spans="1:13" s="34" customFormat="1" ht="18.75" customHeight="1" x14ac:dyDescent="0.25">
      <c r="A378" s="23" t="str">
        <f>Лист4!A376</f>
        <v xml:space="preserve">Кремлевская ул. д.7 </v>
      </c>
      <c r="B378" s="74" t="str">
        <f>Лист4!C376</f>
        <v>г. Астрахань</v>
      </c>
      <c r="C378" s="41">
        <f t="shared" si="10"/>
        <v>0</v>
      </c>
      <c r="D378" s="41">
        <f t="shared" si="11"/>
        <v>0</v>
      </c>
      <c r="E378" s="30">
        <v>0</v>
      </c>
      <c r="F378" s="31">
        <v>0</v>
      </c>
      <c r="G378" s="32">
        <v>0</v>
      </c>
      <c r="H378" s="32">
        <v>0</v>
      </c>
      <c r="I378" s="32">
        <v>0</v>
      </c>
      <c r="J378" s="32">
        <v>0</v>
      </c>
      <c r="K378" s="29">
        <f>Лист4!E376/1000</f>
        <v>0</v>
      </c>
      <c r="L378" s="33"/>
      <c r="M378" s="33"/>
    </row>
    <row r="379" spans="1:13" s="34" customFormat="1" ht="18.75" customHeight="1" x14ac:dyDescent="0.25">
      <c r="A379" s="23" t="str">
        <f>Лист4!A377</f>
        <v xml:space="preserve">Кремлевская ул. д.9 </v>
      </c>
      <c r="B379" s="74" t="str">
        <f>Лист4!C377</f>
        <v>г. Астрахань</v>
      </c>
      <c r="C379" s="41">
        <f t="shared" si="10"/>
        <v>32.370591186440684</v>
      </c>
      <c r="D379" s="41">
        <f t="shared" si="11"/>
        <v>1.7341388135593221</v>
      </c>
      <c r="E379" s="30">
        <v>0</v>
      </c>
      <c r="F379" s="31">
        <v>1.7341388135593221</v>
      </c>
      <c r="G379" s="32">
        <v>0</v>
      </c>
      <c r="H379" s="32">
        <v>0</v>
      </c>
      <c r="I379" s="32">
        <v>0</v>
      </c>
      <c r="J379" s="32">
        <v>0</v>
      </c>
      <c r="K379" s="29">
        <f>Лист4!E377/1000</f>
        <v>34.104730000000004</v>
      </c>
      <c r="L379" s="33"/>
      <c r="M379" s="33"/>
    </row>
    <row r="380" spans="1:13" s="34" customFormat="1" ht="18.75" customHeight="1" x14ac:dyDescent="0.25">
      <c r="A380" s="23" t="str">
        <f>Лист4!A378</f>
        <v xml:space="preserve">Круглова ул. д.36 </v>
      </c>
      <c r="B380" s="74" t="str">
        <f>Лист4!C378</f>
        <v>г. Астрахань</v>
      </c>
      <c r="C380" s="41">
        <f t="shared" si="10"/>
        <v>0</v>
      </c>
      <c r="D380" s="41">
        <f t="shared" si="11"/>
        <v>0</v>
      </c>
      <c r="E380" s="30">
        <v>0</v>
      </c>
      <c r="F380" s="31">
        <v>0</v>
      </c>
      <c r="G380" s="32">
        <v>0</v>
      </c>
      <c r="H380" s="32">
        <v>0</v>
      </c>
      <c r="I380" s="32">
        <v>0</v>
      </c>
      <c r="J380" s="32">
        <v>0</v>
      </c>
      <c r="K380" s="29">
        <f>Лист4!E378/1000</f>
        <v>0</v>
      </c>
      <c r="L380" s="33"/>
      <c r="M380" s="33"/>
    </row>
    <row r="381" spans="1:13" s="34" customFormat="1" ht="18.75" customHeight="1" x14ac:dyDescent="0.25">
      <c r="A381" s="23" t="str">
        <f>Лист4!A379</f>
        <v xml:space="preserve">Куйбышева ул. д.11 </v>
      </c>
      <c r="B381" s="74" t="str">
        <f>Лист4!C379</f>
        <v>г. Астрахань</v>
      </c>
      <c r="C381" s="41">
        <f t="shared" si="10"/>
        <v>18.097491525423727</v>
      </c>
      <c r="D381" s="41">
        <f t="shared" si="11"/>
        <v>0.96950847457627121</v>
      </c>
      <c r="E381" s="30">
        <v>0</v>
      </c>
      <c r="F381" s="31">
        <v>0.96950847457627121</v>
      </c>
      <c r="G381" s="32">
        <v>0</v>
      </c>
      <c r="H381" s="32">
        <v>0</v>
      </c>
      <c r="I381" s="32">
        <v>0</v>
      </c>
      <c r="J381" s="32">
        <v>0</v>
      </c>
      <c r="K381" s="29">
        <f>Лист4!E379/1000</f>
        <v>19.067</v>
      </c>
      <c r="L381" s="33"/>
      <c r="M381" s="33"/>
    </row>
    <row r="382" spans="1:13" s="34" customFormat="1" ht="18.75" customHeight="1" x14ac:dyDescent="0.25">
      <c r="A382" s="23" t="str">
        <f>Лист4!A380</f>
        <v xml:space="preserve">Куйбышева ул. д.20 </v>
      </c>
      <c r="B382" s="74" t="str">
        <f>Лист4!C380</f>
        <v>г. Астрахань</v>
      </c>
      <c r="C382" s="41">
        <f t="shared" si="10"/>
        <v>17.786169491525424</v>
      </c>
      <c r="D382" s="41">
        <f t="shared" si="11"/>
        <v>0.95283050847457629</v>
      </c>
      <c r="E382" s="30">
        <v>0</v>
      </c>
      <c r="F382" s="31">
        <v>0.95283050847457629</v>
      </c>
      <c r="G382" s="32">
        <v>0</v>
      </c>
      <c r="H382" s="32">
        <v>0</v>
      </c>
      <c r="I382" s="32">
        <v>0</v>
      </c>
      <c r="J382" s="32">
        <v>0</v>
      </c>
      <c r="K382" s="29">
        <f>Лист4!E380/1000</f>
        <v>18.739000000000001</v>
      </c>
      <c r="L382" s="33"/>
      <c r="M382" s="33"/>
    </row>
    <row r="383" spans="1:13" s="34" customFormat="1" ht="18.75" customHeight="1" x14ac:dyDescent="0.25">
      <c r="A383" s="23" t="str">
        <f>Лист4!A381</f>
        <v xml:space="preserve">Куйбышева ул. д.21 </v>
      </c>
      <c r="B383" s="74" t="str">
        <f>Лист4!C381</f>
        <v>г. Астрахань</v>
      </c>
      <c r="C383" s="41">
        <f t="shared" si="10"/>
        <v>40.103783050847461</v>
      </c>
      <c r="D383" s="41">
        <f t="shared" si="11"/>
        <v>2.1484169491525424</v>
      </c>
      <c r="E383" s="30">
        <v>0</v>
      </c>
      <c r="F383" s="31">
        <v>2.1484169491525424</v>
      </c>
      <c r="G383" s="32">
        <v>0</v>
      </c>
      <c r="H383" s="32">
        <v>0</v>
      </c>
      <c r="I383" s="32">
        <v>0</v>
      </c>
      <c r="J383" s="32">
        <v>0</v>
      </c>
      <c r="K383" s="29">
        <f>Лист4!E381/1000</f>
        <v>42.252200000000002</v>
      </c>
      <c r="L383" s="33"/>
      <c r="M383" s="33"/>
    </row>
    <row r="384" spans="1:13" s="34" customFormat="1" ht="18.75" customHeight="1" x14ac:dyDescent="0.25">
      <c r="A384" s="23" t="str">
        <f>Лист4!A382</f>
        <v xml:space="preserve">Куйбышева ул. д.22 </v>
      </c>
      <c r="B384" s="74" t="str">
        <f>Лист4!C382</f>
        <v>г. Астрахань</v>
      </c>
      <c r="C384" s="41">
        <f t="shared" si="10"/>
        <v>0.7593220338983051</v>
      </c>
      <c r="D384" s="41">
        <f t="shared" si="11"/>
        <v>4.0677966101694919E-2</v>
      </c>
      <c r="E384" s="30">
        <v>0</v>
      </c>
      <c r="F384" s="31">
        <v>4.0677966101694919E-2</v>
      </c>
      <c r="G384" s="32">
        <v>0</v>
      </c>
      <c r="H384" s="32">
        <v>0</v>
      </c>
      <c r="I384" s="32">
        <v>0</v>
      </c>
      <c r="J384" s="32">
        <v>0</v>
      </c>
      <c r="K384" s="29">
        <f>Лист4!E382/1000</f>
        <v>0.8</v>
      </c>
      <c r="L384" s="33"/>
      <c r="M384" s="33"/>
    </row>
    <row r="385" spans="1:13" s="34" customFormat="1" ht="18.75" customHeight="1" x14ac:dyDescent="0.25">
      <c r="A385" s="23" t="str">
        <f>Лист4!A383</f>
        <v xml:space="preserve">Куйбышева ул. д.22/10 </v>
      </c>
      <c r="B385" s="74" t="str">
        <f>Лист4!C383</f>
        <v>г. Астрахань</v>
      </c>
      <c r="C385" s="41">
        <f t="shared" si="10"/>
        <v>167.15238779661018</v>
      </c>
      <c r="D385" s="41">
        <f t="shared" si="11"/>
        <v>8.9545922033898311</v>
      </c>
      <c r="E385" s="30">
        <v>0</v>
      </c>
      <c r="F385" s="31">
        <v>8.9545922033898311</v>
      </c>
      <c r="G385" s="32">
        <v>0</v>
      </c>
      <c r="H385" s="32">
        <v>0</v>
      </c>
      <c r="I385" s="32">
        <v>0</v>
      </c>
      <c r="J385" s="32">
        <v>0</v>
      </c>
      <c r="K385" s="29">
        <f>Лист4!E383/1000</f>
        <v>176.10698000000002</v>
      </c>
      <c r="L385" s="33"/>
      <c r="M385" s="33"/>
    </row>
    <row r="386" spans="1:13" s="34" customFormat="1" ht="18.75" customHeight="1" x14ac:dyDescent="0.25">
      <c r="A386" s="23" t="str">
        <f>Лист4!A384</f>
        <v xml:space="preserve">Куйбышева ул. д.23 </v>
      </c>
      <c r="B386" s="74" t="str">
        <f>Лист4!C384</f>
        <v>г. Астрахань</v>
      </c>
      <c r="C386" s="41">
        <f t="shared" si="10"/>
        <v>15.403920000000001</v>
      </c>
      <c r="D386" s="41">
        <f t="shared" si="11"/>
        <v>0.82521000000000011</v>
      </c>
      <c r="E386" s="30">
        <v>0</v>
      </c>
      <c r="F386" s="31">
        <v>0.82521000000000011</v>
      </c>
      <c r="G386" s="32">
        <v>0</v>
      </c>
      <c r="H386" s="32">
        <v>0</v>
      </c>
      <c r="I386" s="32">
        <v>0</v>
      </c>
      <c r="J386" s="32">
        <v>0</v>
      </c>
      <c r="K386" s="29">
        <f>Лист4!E384/1000</f>
        <v>16.229130000000001</v>
      </c>
      <c r="L386" s="33"/>
      <c r="M386" s="33"/>
    </row>
    <row r="387" spans="1:13" s="34" customFormat="1" ht="18.75" customHeight="1" x14ac:dyDescent="0.25">
      <c r="A387" s="23" t="str">
        <f>Лист4!A385</f>
        <v xml:space="preserve">Куликова ул. д.13 - корп. 1 </v>
      </c>
      <c r="B387" s="74" t="str">
        <f>Лист4!C385</f>
        <v>г. Астрахань</v>
      </c>
      <c r="C387" s="41">
        <f t="shared" si="10"/>
        <v>1081.5623593220339</v>
      </c>
      <c r="D387" s="41">
        <f t="shared" si="11"/>
        <v>57.940840677966108</v>
      </c>
      <c r="E387" s="30">
        <v>0</v>
      </c>
      <c r="F387" s="31">
        <v>57.940840677966108</v>
      </c>
      <c r="G387" s="32">
        <v>0</v>
      </c>
      <c r="H387" s="32">
        <v>0</v>
      </c>
      <c r="I387" s="32">
        <v>0</v>
      </c>
      <c r="J387" s="32">
        <v>0</v>
      </c>
      <c r="K387" s="29">
        <f>Лист4!E385/1000</f>
        <v>1139.5032000000001</v>
      </c>
      <c r="L387" s="33"/>
      <c r="M387" s="33"/>
    </row>
    <row r="388" spans="1:13" s="34" customFormat="1" ht="18.75" customHeight="1" x14ac:dyDescent="0.25">
      <c r="A388" s="23" t="str">
        <f>Лист4!A386</f>
        <v xml:space="preserve">Куликова ул. д.13 - корп. 2 </v>
      </c>
      <c r="B388" s="74" t="str">
        <f>Лист4!C386</f>
        <v>г. Астрахань</v>
      </c>
      <c r="C388" s="41">
        <f t="shared" si="10"/>
        <v>1164.0822603389831</v>
      </c>
      <c r="D388" s="41">
        <f t="shared" si="11"/>
        <v>62.361549661016944</v>
      </c>
      <c r="E388" s="30">
        <v>0</v>
      </c>
      <c r="F388" s="31">
        <v>62.361549661016944</v>
      </c>
      <c r="G388" s="32">
        <v>0</v>
      </c>
      <c r="H388" s="32">
        <v>0</v>
      </c>
      <c r="I388" s="32">
        <v>0</v>
      </c>
      <c r="J388" s="32">
        <v>0</v>
      </c>
      <c r="K388" s="29">
        <f>Лист4!E386/1000</f>
        <v>1226.44381</v>
      </c>
      <c r="L388" s="33"/>
      <c r="M388" s="33"/>
    </row>
    <row r="389" spans="1:13" s="34" customFormat="1" ht="18.75" customHeight="1" x14ac:dyDescent="0.25">
      <c r="A389" s="23" t="str">
        <f>Лист4!A387</f>
        <v xml:space="preserve">Куликова ул. д.15 - корп. 1 </v>
      </c>
      <c r="B389" s="74" t="str">
        <f>Лист4!C387</f>
        <v>г. Астрахань</v>
      </c>
      <c r="C389" s="41">
        <f t="shared" si="10"/>
        <v>752.74284067796646</v>
      </c>
      <c r="D389" s="41">
        <f t="shared" si="11"/>
        <v>40.325509322033916</v>
      </c>
      <c r="E389" s="30">
        <v>0</v>
      </c>
      <c r="F389" s="31">
        <v>40.325509322033916</v>
      </c>
      <c r="G389" s="32">
        <v>0</v>
      </c>
      <c r="H389" s="32">
        <v>0</v>
      </c>
      <c r="I389" s="32">
        <v>0</v>
      </c>
      <c r="J389" s="32">
        <v>0</v>
      </c>
      <c r="K389" s="29">
        <f>Лист4!E387/1000</f>
        <v>793.06835000000035</v>
      </c>
      <c r="L389" s="33"/>
      <c r="M389" s="33"/>
    </row>
    <row r="390" spans="1:13" s="34" customFormat="1" ht="18.75" customHeight="1" x14ac:dyDescent="0.25">
      <c r="A390" s="23" t="str">
        <f>Лист4!A388</f>
        <v xml:space="preserve">Куликова ул. д.15 - корп. 2 </v>
      </c>
      <c r="B390" s="74" t="str">
        <f>Лист4!C388</f>
        <v>г. Астрахань</v>
      </c>
      <c r="C390" s="41">
        <f t="shared" si="10"/>
        <v>1187.3502033898303</v>
      </c>
      <c r="D390" s="41">
        <f t="shared" si="11"/>
        <v>63.608046610169495</v>
      </c>
      <c r="E390" s="30">
        <v>0</v>
      </c>
      <c r="F390" s="31">
        <v>63.608046610169495</v>
      </c>
      <c r="G390" s="32">
        <v>0</v>
      </c>
      <c r="H390" s="32">
        <v>0</v>
      </c>
      <c r="I390" s="32">
        <v>0</v>
      </c>
      <c r="J390" s="32">
        <v>0</v>
      </c>
      <c r="K390" s="29">
        <f>Лист4!E388/1000</f>
        <v>1250.9582499999999</v>
      </c>
      <c r="L390" s="33"/>
      <c r="M390" s="33"/>
    </row>
    <row r="391" spans="1:13" s="34" customFormat="1" ht="18.75" customHeight="1" x14ac:dyDescent="0.25">
      <c r="A391" s="23" t="str">
        <f>Лист4!A389</f>
        <v xml:space="preserve">Куликова ул. д.15 - корп. 3 </v>
      </c>
      <c r="B391" s="74" t="str">
        <f>Лист4!C389</f>
        <v>г. Астрахань</v>
      </c>
      <c r="C391" s="41">
        <f t="shared" ref="C391:C454" si="12">K391+J391-F391</f>
        <v>1390.7035064406778</v>
      </c>
      <c r="D391" s="41">
        <f t="shared" ref="D391:D454" si="13">F391</f>
        <v>74.501973559322025</v>
      </c>
      <c r="E391" s="30">
        <v>0</v>
      </c>
      <c r="F391" s="31">
        <v>74.501973559322025</v>
      </c>
      <c r="G391" s="32">
        <v>0</v>
      </c>
      <c r="H391" s="32">
        <v>0</v>
      </c>
      <c r="I391" s="32">
        <v>0</v>
      </c>
      <c r="J391" s="32">
        <v>0</v>
      </c>
      <c r="K391" s="29">
        <f>Лист4!E389/1000</f>
        <v>1465.2054799999999</v>
      </c>
      <c r="L391" s="33"/>
      <c r="M391" s="33"/>
    </row>
    <row r="392" spans="1:13" s="34" customFormat="1" ht="25.5" customHeight="1" x14ac:dyDescent="0.25">
      <c r="A392" s="23" t="str">
        <f>Лист4!A390</f>
        <v xml:space="preserve">Куликова ул. д.15А </v>
      </c>
      <c r="B392" s="74" t="str">
        <f>Лист4!C390</f>
        <v>г. Астрахань</v>
      </c>
      <c r="C392" s="41">
        <f t="shared" si="12"/>
        <v>0.99338305084745759</v>
      </c>
      <c r="D392" s="41">
        <f t="shared" si="13"/>
        <v>5.3216949152542374E-2</v>
      </c>
      <c r="E392" s="30">
        <v>0</v>
      </c>
      <c r="F392" s="31">
        <v>5.3216949152542374E-2</v>
      </c>
      <c r="G392" s="32">
        <v>0</v>
      </c>
      <c r="H392" s="32">
        <v>0</v>
      </c>
      <c r="I392" s="32">
        <v>0</v>
      </c>
      <c r="J392" s="32">
        <v>0</v>
      </c>
      <c r="K392" s="29">
        <f>Лист4!E390/1000-J392</f>
        <v>1.0466</v>
      </c>
      <c r="L392" s="33"/>
      <c r="M392" s="33"/>
    </row>
    <row r="393" spans="1:13" s="34" customFormat="1" ht="18.75" customHeight="1" x14ac:dyDescent="0.25">
      <c r="A393" s="23" t="str">
        <f>Лист4!A391</f>
        <v xml:space="preserve">Куликова ул. д.25 </v>
      </c>
      <c r="B393" s="74" t="str">
        <f>Лист4!C391</f>
        <v>г. Астрахань</v>
      </c>
      <c r="C393" s="41">
        <f t="shared" si="12"/>
        <v>1513.6373735593229</v>
      </c>
      <c r="D393" s="41">
        <f t="shared" si="13"/>
        <v>81.087716440678008</v>
      </c>
      <c r="E393" s="30">
        <v>0</v>
      </c>
      <c r="F393" s="31">
        <v>81.087716440678008</v>
      </c>
      <c r="G393" s="32">
        <v>0</v>
      </c>
      <c r="H393" s="32">
        <v>0</v>
      </c>
      <c r="I393" s="32">
        <v>0</v>
      </c>
      <c r="J393" s="32">
        <v>0</v>
      </c>
      <c r="K393" s="29">
        <f>Лист4!E391/1000</f>
        <v>1594.7250900000008</v>
      </c>
      <c r="L393" s="33"/>
      <c r="M393" s="33"/>
    </row>
    <row r="394" spans="1:13" s="34" customFormat="1" ht="18.75" customHeight="1" x14ac:dyDescent="0.25">
      <c r="A394" s="23" t="str">
        <f>Лист4!A392</f>
        <v xml:space="preserve">Куликова ул. д.36 </v>
      </c>
      <c r="B394" s="74" t="str">
        <f>Лист4!C392</f>
        <v>г. Астрахань</v>
      </c>
      <c r="C394" s="41">
        <f t="shared" si="12"/>
        <v>1251.1232786440678</v>
      </c>
      <c r="D394" s="41">
        <f t="shared" si="13"/>
        <v>67.024461355932218</v>
      </c>
      <c r="E394" s="30">
        <v>0</v>
      </c>
      <c r="F394" s="31">
        <v>67.024461355932218</v>
      </c>
      <c r="G394" s="32">
        <v>0</v>
      </c>
      <c r="H394" s="32">
        <v>0</v>
      </c>
      <c r="I394" s="32">
        <v>0</v>
      </c>
      <c r="J394" s="32">
        <v>0</v>
      </c>
      <c r="K394" s="29">
        <f>Лист4!E392/1000</f>
        <v>1318.1477400000001</v>
      </c>
      <c r="L394" s="33"/>
      <c r="M394" s="33"/>
    </row>
    <row r="395" spans="1:13" s="34" customFormat="1" ht="25.5" customHeight="1" x14ac:dyDescent="0.25">
      <c r="A395" s="23" t="str">
        <f>Лист4!A393</f>
        <v xml:space="preserve">Куликова ул. д.36 - корп. 1 </v>
      </c>
      <c r="B395" s="74" t="str">
        <f>Лист4!C393</f>
        <v>г. Астрахань</v>
      </c>
      <c r="C395" s="41">
        <f t="shared" si="12"/>
        <v>826.39251254237274</v>
      </c>
      <c r="D395" s="41">
        <f t="shared" si="13"/>
        <v>44.271027457627113</v>
      </c>
      <c r="E395" s="30">
        <v>0</v>
      </c>
      <c r="F395" s="31">
        <v>44.271027457627113</v>
      </c>
      <c r="G395" s="32">
        <v>0</v>
      </c>
      <c r="H395" s="32">
        <v>0</v>
      </c>
      <c r="I395" s="32">
        <v>0</v>
      </c>
      <c r="J395" s="32">
        <v>0</v>
      </c>
      <c r="K395" s="29">
        <f>Лист4!E393/1000-J395</f>
        <v>870.6635399999999</v>
      </c>
      <c r="L395" s="33"/>
      <c r="M395" s="33"/>
    </row>
    <row r="396" spans="1:13" s="34" customFormat="1" ht="25.5" customHeight="1" x14ac:dyDescent="0.25">
      <c r="A396" s="23" t="str">
        <f>Лист4!A394</f>
        <v xml:space="preserve">Куликова ул. д.36 - корп. 2 </v>
      </c>
      <c r="B396" s="74" t="str">
        <f>Лист4!C394</f>
        <v>г. Астрахань</v>
      </c>
      <c r="C396" s="41">
        <f t="shared" si="12"/>
        <v>363.81986983050848</v>
      </c>
      <c r="D396" s="41">
        <f t="shared" si="13"/>
        <v>19.490350169491528</v>
      </c>
      <c r="E396" s="30">
        <v>0</v>
      </c>
      <c r="F396" s="31">
        <v>19.490350169491528</v>
      </c>
      <c r="G396" s="32">
        <v>0</v>
      </c>
      <c r="H396" s="32">
        <v>0</v>
      </c>
      <c r="I396" s="32">
        <v>0</v>
      </c>
      <c r="J396" s="32">
        <v>0</v>
      </c>
      <c r="K396" s="29">
        <f>Лист4!E394/1000</f>
        <v>383.31022000000002</v>
      </c>
      <c r="L396" s="33"/>
      <c r="M396" s="33"/>
    </row>
    <row r="397" spans="1:13" s="34" customFormat="1" ht="25.5" customHeight="1" x14ac:dyDescent="0.25">
      <c r="A397" s="23" t="str">
        <f>Лист4!A395</f>
        <v xml:space="preserve">Куликова ул. д.36 - корп. 3 </v>
      </c>
      <c r="B397" s="74" t="str">
        <f>Лист4!C395</f>
        <v>г. Астрахань</v>
      </c>
      <c r="C397" s="41">
        <f t="shared" si="12"/>
        <v>794.32144542372885</v>
      </c>
      <c r="D397" s="41">
        <f t="shared" si="13"/>
        <v>42.552934576271191</v>
      </c>
      <c r="E397" s="30">
        <v>0</v>
      </c>
      <c r="F397" s="31">
        <v>42.552934576271191</v>
      </c>
      <c r="G397" s="32">
        <v>0</v>
      </c>
      <c r="H397" s="32">
        <v>0</v>
      </c>
      <c r="I397" s="32">
        <v>0</v>
      </c>
      <c r="J397" s="32">
        <v>0</v>
      </c>
      <c r="K397" s="29">
        <f>Лист4!E395/1000</f>
        <v>836.87438000000009</v>
      </c>
      <c r="L397" s="33"/>
      <c r="M397" s="33"/>
    </row>
    <row r="398" spans="1:13" s="34" customFormat="1" ht="25.5" customHeight="1" x14ac:dyDescent="0.25">
      <c r="A398" s="23" t="str">
        <f>Лист4!A396</f>
        <v xml:space="preserve">Куликова ул. д.38 </v>
      </c>
      <c r="B398" s="74" t="str">
        <f>Лист4!C396</f>
        <v>г. Астрахань</v>
      </c>
      <c r="C398" s="41">
        <f t="shared" si="12"/>
        <v>1710.0812067796612</v>
      </c>
      <c r="D398" s="41">
        <f t="shared" si="13"/>
        <v>91.611493220339</v>
      </c>
      <c r="E398" s="30">
        <v>0</v>
      </c>
      <c r="F398" s="31">
        <v>91.611493220339</v>
      </c>
      <c r="G398" s="32">
        <v>0</v>
      </c>
      <c r="H398" s="32">
        <v>0</v>
      </c>
      <c r="I398" s="32">
        <v>0</v>
      </c>
      <c r="J398" s="32">
        <v>0</v>
      </c>
      <c r="K398" s="29">
        <f>Лист4!E396/1000-J398</f>
        <v>1801.6927000000003</v>
      </c>
      <c r="L398" s="33"/>
      <c r="M398" s="33"/>
    </row>
    <row r="399" spans="1:13" s="34" customFormat="1" ht="18.75" customHeight="1" x14ac:dyDescent="0.25">
      <c r="A399" s="23" t="str">
        <f>Лист4!A397</f>
        <v xml:space="preserve">Куликова ул. д.38 - корп. 1 </v>
      </c>
      <c r="B399" s="74" t="str">
        <f>Лист4!C397</f>
        <v>г. Астрахань</v>
      </c>
      <c r="C399" s="41">
        <f t="shared" si="12"/>
        <v>2483.0195647457649</v>
      </c>
      <c r="D399" s="41">
        <f t="shared" si="13"/>
        <v>133.01890525423741</v>
      </c>
      <c r="E399" s="30">
        <v>0</v>
      </c>
      <c r="F399" s="31">
        <v>133.01890525423741</v>
      </c>
      <c r="G399" s="32">
        <v>0</v>
      </c>
      <c r="H399" s="32">
        <v>0</v>
      </c>
      <c r="I399" s="32">
        <v>0</v>
      </c>
      <c r="J399" s="32">
        <v>0</v>
      </c>
      <c r="K399" s="29">
        <f>Лист4!E397/1000-J399</f>
        <v>2616.0384700000022</v>
      </c>
      <c r="L399" s="33"/>
      <c r="M399" s="33"/>
    </row>
    <row r="400" spans="1:13" s="34" customFormat="1" ht="25.5" customHeight="1" x14ac:dyDescent="0.25">
      <c r="A400" s="23" t="str">
        <f>Лист4!A398</f>
        <v xml:space="preserve">Куликова ул. д.40 - корп. 1 </v>
      </c>
      <c r="B400" s="74" t="str">
        <f>Лист4!C398</f>
        <v>г. Астрахань</v>
      </c>
      <c r="C400" s="41">
        <f t="shared" si="12"/>
        <v>2055.3467864406771</v>
      </c>
      <c r="D400" s="41">
        <f t="shared" si="13"/>
        <v>110.107863559322</v>
      </c>
      <c r="E400" s="30">
        <v>0</v>
      </c>
      <c r="F400" s="31">
        <v>110.107863559322</v>
      </c>
      <c r="G400" s="32">
        <v>0</v>
      </c>
      <c r="H400" s="32">
        <v>0</v>
      </c>
      <c r="I400" s="32">
        <v>0</v>
      </c>
      <c r="J400" s="32">
        <v>0</v>
      </c>
      <c r="K400" s="29">
        <f>Лист4!E398/1000</f>
        <v>2165.4546499999992</v>
      </c>
      <c r="L400" s="33"/>
      <c r="M400" s="33"/>
    </row>
    <row r="401" spans="1:13" s="34" customFormat="1" ht="18.75" customHeight="1" x14ac:dyDescent="0.25">
      <c r="A401" s="23" t="str">
        <f>Лист4!A399</f>
        <v xml:space="preserve">Куликова ул. д.42 - корп. 1 </v>
      </c>
      <c r="B401" s="74" t="str">
        <f>Лист4!C399</f>
        <v>г. Астрахань</v>
      </c>
      <c r="C401" s="41">
        <f t="shared" si="12"/>
        <v>2172.4393410169491</v>
      </c>
      <c r="D401" s="41">
        <f t="shared" si="13"/>
        <v>116.38067898305084</v>
      </c>
      <c r="E401" s="30">
        <v>0</v>
      </c>
      <c r="F401" s="31">
        <v>116.38067898305084</v>
      </c>
      <c r="G401" s="32">
        <v>0</v>
      </c>
      <c r="H401" s="32">
        <v>0</v>
      </c>
      <c r="I401" s="32">
        <v>0</v>
      </c>
      <c r="J401" s="32">
        <f>2943.67+7293.98</f>
        <v>10237.65</v>
      </c>
      <c r="K401" s="29">
        <f>Лист4!E399/1000-J401</f>
        <v>-7948.8299799999995</v>
      </c>
      <c r="L401" s="33"/>
      <c r="M401" s="33"/>
    </row>
    <row r="402" spans="1:13" s="34" customFormat="1" ht="19.5" customHeight="1" x14ac:dyDescent="0.25">
      <c r="A402" s="23" t="str">
        <f>Лист4!A400</f>
        <v xml:space="preserve">Куликова ул. д.42 - корп. 2 </v>
      </c>
      <c r="B402" s="74" t="str">
        <f>Лист4!C400</f>
        <v>г. Астрахань</v>
      </c>
      <c r="C402" s="41">
        <f t="shared" si="12"/>
        <v>792.34289898305042</v>
      </c>
      <c r="D402" s="41">
        <f t="shared" si="13"/>
        <v>42.446941016949133</v>
      </c>
      <c r="E402" s="30">
        <v>0</v>
      </c>
      <c r="F402" s="31">
        <v>42.446941016949133</v>
      </c>
      <c r="G402" s="32">
        <v>0</v>
      </c>
      <c r="H402" s="32">
        <v>0</v>
      </c>
      <c r="I402" s="32">
        <v>0</v>
      </c>
      <c r="J402" s="32">
        <v>0</v>
      </c>
      <c r="K402" s="29">
        <f>Лист4!E400/1000</f>
        <v>834.78983999999957</v>
      </c>
      <c r="L402" s="33"/>
      <c r="M402" s="33"/>
    </row>
    <row r="403" spans="1:13" s="34" customFormat="1" ht="19.5" customHeight="1" x14ac:dyDescent="0.25">
      <c r="A403" s="23" t="str">
        <f>Лист4!A401</f>
        <v xml:space="preserve">Куликова ул. д.42 - корп. 3 </v>
      </c>
      <c r="B403" s="74" t="str">
        <f>Лист4!C401</f>
        <v>г. Астрахань</v>
      </c>
      <c r="C403" s="41">
        <f t="shared" si="12"/>
        <v>1196.4769884745765</v>
      </c>
      <c r="D403" s="41">
        <f t="shared" si="13"/>
        <v>64.096981525423743</v>
      </c>
      <c r="E403" s="30">
        <v>0</v>
      </c>
      <c r="F403" s="31">
        <v>64.096981525423743</v>
      </c>
      <c r="G403" s="32">
        <v>0</v>
      </c>
      <c r="H403" s="32">
        <v>0</v>
      </c>
      <c r="I403" s="32">
        <v>0</v>
      </c>
      <c r="J403" s="32">
        <v>0</v>
      </c>
      <c r="K403" s="29">
        <f>Лист4!E401/1000-J403</f>
        <v>1260.5739700000001</v>
      </c>
      <c r="L403" s="33"/>
      <c r="M403" s="33"/>
    </row>
    <row r="404" spans="1:13" s="34" customFormat="1" ht="18.75" customHeight="1" x14ac:dyDescent="0.25">
      <c r="A404" s="23" t="str">
        <f>Лист4!A402</f>
        <v xml:space="preserve">Куликова ул. д.44 </v>
      </c>
      <c r="B404" s="74" t="str">
        <f>Лист4!C402</f>
        <v>г. Астрахань</v>
      </c>
      <c r="C404" s="41">
        <f t="shared" si="12"/>
        <v>858.24099389830508</v>
      </c>
      <c r="D404" s="41">
        <f t="shared" si="13"/>
        <v>45.977196101694908</v>
      </c>
      <c r="E404" s="30">
        <v>0</v>
      </c>
      <c r="F404" s="31">
        <v>45.977196101694908</v>
      </c>
      <c r="G404" s="32">
        <v>0</v>
      </c>
      <c r="H404" s="32">
        <v>0</v>
      </c>
      <c r="I404" s="32">
        <v>0</v>
      </c>
      <c r="J404" s="32">
        <v>0</v>
      </c>
      <c r="K404" s="29">
        <f>Лист4!E402/1000</f>
        <v>904.21818999999994</v>
      </c>
      <c r="L404" s="33"/>
      <c r="M404" s="33"/>
    </row>
    <row r="405" spans="1:13" s="34" customFormat="1" ht="18.75" customHeight="1" x14ac:dyDescent="0.25">
      <c r="A405" s="23" t="str">
        <f>Лист4!A403</f>
        <v xml:space="preserve">Куликова ул. д.44А </v>
      </c>
      <c r="B405" s="74" t="str">
        <f>Лист4!C403</f>
        <v>г. Астрахань</v>
      </c>
      <c r="C405" s="41">
        <f t="shared" si="12"/>
        <v>380.97777627118643</v>
      </c>
      <c r="D405" s="41">
        <f t="shared" si="13"/>
        <v>20.409523728813557</v>
      </c>
      <c r="E405" s="30">
        <v>0</v>
      </c>
      <c r="F405" s="31">
        <v>20.409523728813557</v>
      </c>
      <c r="G405" s="32">
        <v>0</v>
      </c>
      <c r="H405" s="32">
        <v>0</v>
      </c>
      <c r="I405" s="32">
        <v>0</v>
      </c>
      <c r="J405" s="32">
        <v>0</v>
      </c>
      <c r="K405" s="29">
        <f>Лист4!E403/1000-J405</f>
        <v>401.38729999999998</v>
      </c>
      <c r="L405" s="33"/>
      <c r="M405" s="33"/>
    </row>
    <row r="406" spans="1:13" s="34" customFormat="1" ht="18.75" customHeight="1" x14ac:dyDescent="0.25">
      <c r="A406" s="23" t="str">
        <f>Лист4!A404</f>
        <v xml:space="preserve">Куликова ул. д.46 </v>
      </c>
      <c r="B406" s="74" t="str">
        <f>Лист4!C404</f>
        <v>г. Астрахань</v>
      </c>
      <c r="C406" s="41">
        <f t="shared" si="12"/>
        <v>532.86135593220342</v>
      </c>
      <c r="D406" s="41">
        <f t="shared" si="13"/>
        <v>28.546144067796611</v>
      </c>
      <c r="E406" s="30">
        <v>0</v>
      </c>
      <c r="F406" s="31">
        <v>28.546144067796611</v>
      </c>
      <c r="G406" s="32">
        <v>0</v>
      </c>
      <c r="H406" s="32">
        <v>0</v>
      </c>
      <c r="I406" s="32">
        <v>0</v>
      </c>
      <c r="J406" s="32">
        <v>0</v>
      </c>
      <c r="K406" s="29">
        <f>Лист4!E404/1000-J406</f>
        <v>561.40750000000003</v>
      </c>
      <c r="L406" s="33"/>
      <c r="M406" s="33"/>
    </row>
    <row r="407" spans="1:13" s="34" customFormat="1" ht="18.75" customHeight="1" x14ac:dyDescent="0.25">
      <c r="A407" s="23" t="str">
        <f>Лист4!A405</f>
        <v xml:space="preserve">Куликова ул. д.46 - корп. 2 </v>
      </c>
      <c r="B407" s="74" t="str">
        <f>Лист4!C405</f>
        <v>г. Астрахань</v>
      </c>
      <c r="C407" s="41">
        <f t="shared" si="12"/>
        <v>811.27872000000002</v>
      </c>
      <c r="D407" s="41">
        <f t="shared" si="13"/>
        <v>43.461360000000006</v>
      </c>
      <c r="E407" s="30">
        <v>0</v>
      </c>
      <c r="F407" s="31">
        <v>43.461360000000006</v>
      </c>
      <c r="G407" s="32">
        <v>0</v>
      </c>
      <c r="H407" s="32">
        <v>0</v>
      </c>
      <c r="I407" s="32">
        <v>0</v>
      </c>
      <c r="J407" s="32">
        <v>2640.85</v>
      </c>
      <c r="K407" s="29">
        <f>Лист4!E405/1000-J407</f>
        <v>-1786.1099199999999</v>
      </c>
      <c r="L407" s="33"/>
      <c r="M407" s="33"/>
    </row>
    <row r="408" spans="1:13" s="34" customFormat="1" ht="18.75" customHeight="1" x14ac:dyDescent="0.25">
      <c r="A408" s="23" t="str">
        <f>Лист4!A406</f>
        <v xml:space="preserve">Куликова ул. д.52 </v>
      </c>
      <c r="B408" s="74" t="str">
        <f>Лист4!C406</f>
        <v>г. Астрахань</v>
      </c>
      <c r="C408" s="41">
        <f t="shared" si="12"/>
        <v>1331.2114603389828</v>
      </c>
      <c r="D408" s="41">
        <f t="shared" si="13"/>
        <v>71.314899661016938</v>
      </c>
      <c r="E408" s="30">
        <v>0</v>
      </c>
      <c r="F408" s="31">
        <v>71.314899661016938</v>
      </c>
      <c r="G408" s="32">
        <v>0</v>
      </c>
      <c r="H408" s="32">
        <v>0</v>
      </c>
      <c r="I408" s="32">
        <v>0</v>
      </c>
      <c r="J408" s="32">
        <v>0</v>
      </c>
      <c r="K408" s="29">
        <f>Лист4!E406/1000</f>
        <v>1402.5263599999996</v>
      </c>
      <c r="L408" s="33"/>
      <c r="M408" s="33"/>
    </row>
    <row r="409" spans="1:13" s="34" customFormat="1" ht="18.75" customHeight="1" x14ac:dyDescent="0.25">
      <c r="A409" s="23" t="str">
        <f>Лист4!A407</f>
        <v xml:space="preserve">Куликова ул. д.56 </v>
      </c>
      <c r="B409" s="74" t="str">
        <f>Лист4!C407</f>
        <v>г. Астрахань</v>
      </c>
      <c r="C409" s="41">
        <f t="shared" si="12"/>
        <v>828.4381166101698</v>
      </c>
      <c r="D409" s="41">
        <f t="shared" si="13"/>
        <v>44.380613389830522</v>
      </c>
      <c r="E409" s="30">
        <v>0</v>
      </c>
      <c r="F409" s="31">
        <v>44.380613389830522</v>
      </c>
      <c r="G409" s="32">
        <v>0</v>
      </c>
      <c r="H409" s="32">
        <v>0</v>
      </c>
      <c r="I409" s="32">
        <v>0</v>
      </c>
      <c r="J409" s="32">
        <v>0</v>
      </c>
      <c r="K409" s="29">
        <f>Лист4!E407/1000</f>
        <v>872.8187300000003</v>
      </c>
      <c r="L409" s="33"/>
      <c r="M409" s="33"/>
    </row>
    <row r="410" spans="1:13" s="34" customFormat="1" ht="18.75" customHeight="1" x14ac:dyDescent="0.25">
      <c r="A410" s="23" t="str">
        <f>Лист4!A408</f>
        <v xml:space="preserve">Куликова ул. д.58 </v>
      </c>
      <c r="B410" s="74" t="str">
        <f>Лист4!C408</f>
        <v>г. Астрахань</v>
      </c>
      <c r="C410" s="41">
        <f t="shared" si="12"/>
        <v>759.12546440677943</v>
      </c>
      <c r="D410" s="41">
        <f t="shared" si="13"/>
        <v>40.667435593220318</v>
      </c>
      <c r="E410" s="30">
        <v>0</v>
      </c>
      <c r="F410" s="31">
        <v>40.667435593220318</v>
      </c>
      <c r="G410" s="32">
        <v>0</v>
      </c>
      <c r="H410" s="32">
        <v>0</v>
      </c>
      <c r="I410" s="32">
        <v>0</v>
      </c>
      <c r="J410" s="32">
        <v>0</v>
      </c>
      <c r="K410" s="29">
        <f>Лист4!E408/1000</f>
        <v>799.79289999999969</v>
      </c>
      <c r="L410" s="33"/>
      <c r="M410" s="33"/>
    </row>
    <row r="411" spans="1:13" s="34" customFormat="1" ht="18.75" customHeight="1" x14ac:dyDescent="0.25">
      <c r="A411" s="23" t="str">
        <f>Лист4!A409</f>
        <v xml:space="preserve">Куликова ул. д.62 </v>
      </c>
      <c r="B411" s="74" t="str">
        <f>Лист4!C409</f>
        <v>г. Астрахань</v>
      </c>
      <c r="C411" s="41">
        <f t="shared" si="12"/>
        <v>1469.1303484745765</v>
      </c>
      <c r="D411" s="41">
        <f t="shared" si="13"/>
        <v>78.703411525423746</v>
      </c>
      <c r="E411" s="30">
        <v>0</v>
      </c>
      <c r="F411" s="31">
        <v>78.703411525423746</v>
      </c>
      <c r="G411" s="32">
        <v>0</v>
      </c>
      <c r="H411" s="32">
        <v>0</v>
      </c>
      <c r="I411" s="32">
        <v>0</v>
      </c>
      <c r="J411" s="32">
        <v>0</v>
      </c>
      <c r="K411" s="29">
        <f>Лист4!E409/1000</f>
        <v>1547.8337600000002</v>
      </c>
      <c r="L411" s="33"/>
      <c r="M411" s="33"/>
    </row>
    <row r="412" spans="1:13" s="34" customFormat="1" ht="18.75" customHeight="1" x14ac:dyDescent="0.25">
      <c r="A412" s="23" t="str">
        <f>Лист4!A410</f>
        <v xml:space="preserve">Куликова ул. д.63 </v>
      </c>
      <c r="B412" s="74" t="str">
        <f>Лист4!C410</f>
        <v>г. Астрахань</v>
      </c>
      <c r="C412" s="41">
        <f t="shared" si="12"/>
        <v>1003.7922074576268</v>
      </c>
      <c r="D412" s="41">
        <f t="shared" si="13"/>
        <v>53.774582542372855</v>
      </c>
      <c r="E412" s="30">
        <v>0</v>
      </c>
      <c r="F412" s="31">
        <v>53.774582542372855</v>
      </c>
      <c r="G412" s="32">
        <v>0</v>
      </c>
      <c r="H412" s="32">
        <v>0</v>
      </c>
      <c r="I412" s="32">
        <v>0</v>
      </c>
      <c r="J412" s="32">
        <v>0</v>
      </c>
      <c r="K412" s="29">
        <f>Лист4!E410/1000</f>
        <v>1057.5667899999996</v>
      </c>
      <c r="L412" s="33"/>
      <c r="M412" s="33"/>
    </row>
    <row r="413" spans="1:13" s="34" customFormat="1" ht="18.75" customHeight="1" x14ac:dyDescent="0.25">
      <c r="A413" s="23" t="str">
        <f>Лист4!A411</f>
        <v xml:space="preserve">Куликова ул. д.64 </v>
      </c>
      <c r="B413" s="74" t="str">
        <f>Лист4!C411</f>
        <v>г. Астрахань</v>
      </c>
      <c r="C413" s="41">
        <f t="shared" si="12"/>
        <v>1462.4317044067795</v>
      </c>
      <c r="D413" s="41">
        <f t="shared" si="13"/>
        <v>78.344555593220335</v>
      </c>
      <c r="E413" s="30">
        <v>0</v>
      </c>
      <c r="F413" s="31">
        <v>78.344555593220335</v>
      </c>
      <c r="G413" s="32">
        <v>0</v>
      </c>
      <c r="H413" s="32">
        <v>0</v>
      </c>
      <c r="I413" s="32">
        <v>0</v>
      </c>
      <c r="J413" s="32">
        <v>0</v>
      </c>
      <c r="K413" s="29">
        <f>Лист4!E411/1000</f>
        <v>1540.7762599999999</v>
      </c>
      <c r="L413" s="33"/>
      <c r="M413" s="33"/>
    </row>
    <row r="414" spans="1:13" s="34" customFormat="1" ht="18.75" customHeight="1" x14ac:dyDescent="0.25">
      <c r="A414" s="23" t="str">
        <f>Лист4!A412</f>
        <v xml:space="preserve">Куликова ул. д.64 - корп. 1 </v>
      </c>
      <c r="B414" s="74" t="str">
        <f>Лист4!C412</f>
        <v>г. Астрахань</v>
      </c>
      <c r="C414" s="41">
        <f t="shared" si="12"/>
        <v>854.95608135593227</v>
      </c>
      <c r="D414" s="41">
        <f t="shared" si="13"/>
        <v>45.801218644067802</v>
      </c>
      <c r="E414" s="30">
        <v>0</v>
      </c>
      <c r="F414" s="31">
        <v>45.801218644067802</v>
      </c>
      <c r="G414" s="32">
        <v>0</v>
      </c>
      <c r="H414" s="32">
        <v>0</v>
      </c>
      <c r="I414" s="32">
        <v>0</v>
      </c>
      <c r="J414" s="32">
        <v>0</v>
      </c>
      <c r="K414" s="29">
        <f>Лист4!E412/1000</f>
        <v>900.7573000000001</v>
      </c>
      <c r="L414" s="33"/>
      <c r="M414" s="33"/>
    </row>
    <row r="415" spans="1:13" s="34" customFormat="1" ht="18.75" customHeight="1" x14ac:dyDescent="0.25">
      <c r="A415" s="23" t="str">
        <f>Лист4!A413</f>
        <v xml:space="preserve">Куликова ул. д.66 </v>
      </c>
      <c r="B415" s="74" t="str">
        <f>Лист4!C413</f>
        <v>г. Астрахань</v>
      </c>
      <c r="C415" s="41">
        <f t="shared" si="12"/>
        <v>572.8800569491525</v>
      </c>
      <c r="D415" s="41">
        <f t="shared" si="13"/>
        <v>30.690003050847452</v>
      </c>
      <c r="E415" s="30">
        <v>0</v>
      </c>
      <c r="F415" s="31">
        <v>30.690003050847452</v>
      </c>
      <c r="G415" s="32">
        <v>0</v>
      </c>
      <c r="H415" s="32">
        <v>0</v>
      </c>
      <c r="I415" s="32">
        <v>0</v>
      </c>
      <c r="J415" s="32">
        <v>0</v>
      </c>
      <c r="K415" s="29">
        <f>Лист4!E413/1000</f>
        <v>603.5700599999999</v>
      </c>
      <c r="L415" s="33"/>
      <c r="M415" s="33"/>
    </row>
    <row r="416" spans="1:13" s="34" customFormat="1" ht="18.75" customHeight="1" x14ac:dyDescent="0.25">
      <c r="A416" s="23" t="str">
        <f>Лист4!A414</f>
        <v>Куликова ул. д.66 - корп. 1 пом.02</v>
      </c>
      <c r="B416" s="74" t="str">
        <f>Лист4!C414</f>
        <v>г. Астрахань</v>
      </c>
      <c r="C416" s="41">
        <f t="shared" si="12"/>
        <v>229.70038237288134</v>
      </c>
      <c r="D416" s="41">
        <f t="shared" si="13"/>
        <v>12.305377627118645</v>
      </c>
      <c r="E416" s="30">
        <v>0</v>
      </c>
      <c r="F416" s="31">
        <v>12.305377627118645</v>
      </c>
      <c r="G416" s="32">
        <v>0</v>
      </c>
      <c r="H416" s="32">
        <v>0</v>
      </c>
      <c r="I416" s="32">
        <v>0</v>
      </c>
      <c r="J416" s="32">
        <v>0</v>
      </c>
      <c r="K416" s="29">
        <f>Лист4!E414/1000</f>
        <v>242.00575999999998</v>
      </c>
      <c r="L416" s="33"/>
      <c r="M416" s="33"/>
    </row>
    <row r="417" spans="1:13" s="34" customFormat="1" ht="18.75" customHeight="1" x14ac:dyDescent="0.25">
      <c r="A417" s="23" t="str">
        <f>Лист4!A415</f>
        <v>Куликова ул. д.66 - корп. 2 пом.37</v>
      </c>
      <c r="B417" s="74" t="str">
        <f>Лист4!C415</f>
        <v>г. Астрахань</v>
      </c>
      <c r="C417" s="41">
        <f t="shared" si="12"/>
        <v>225.41532881355934</v>
      </c>
      <c r="D417" s="41">
        <f t="shared" si="13"/>
        <v>12.075821186440681</v>
      </c>
      <c r="E417" s="30">
        <v>0</v>
      </c>
      <c r="F417" s="31">
        <v>12.075821186440681</v>
      </c>
      <c r="G417" s="32">
        <v>0</v>
      </c>
      <c r="H417" s="32">
        <v>0</v>
      </c>
      <c r="I417" s="32">
        <v>0</v>
      </c>
      <c r="J417" s="32">
        <v>0</v>
      </c>
      <c r="K417" s="29">
        <f>Лист4!E415/1000</f>
        <v>237.49115000000003</v>
      </c>
      <c r="L417" s="33"/>
      <c r="M417" s="33"/>
    </row>
    <row r="418" spans="1:13" s="34" customFormat="1" ht="18.75" customHeight="1" x14ac:dyDescent="0.25">
      <c r="A418" s="23" t="str">
        <f>Лист4!A416</f>
        <v xml:space="preserve">Куликова ул. д.73 - корп. 1 </v>
      </c>
      <c r="B418" s="74" t="str">
        <f>Лист4!C416</f>
        <v>г. Астрахань</v>
      </c>
      <c r="C418" s="41">
        <f t="shared" si="12"/>
        <v>807.56130711864409</v>
      </c>
      <c r="D418" s="41">
        <f t="shared" si="13"/>
        <v>43.262212881355936</v>
      </c>
      <c r="E418" s="30">
        <v>0</v>
      </c>
      <c r="F418" s="31">
        <v>43.262212881355936</v>
      </c>
      <c r="G418" s="32">
        <v>0</v>
      </c>
      <c r="H418" s="32">
        <v>0</v>
      </c>
      <c r="I418" s="32">
        <v>0</v>
      </c>
      <c r="J418" s="32">
        <v>0</v>
      </c>
      <c r="K418" s="29">
        <f>Лист4!E416/1000</f>
        <v>850.82352000000003</v>
      </c>
      <c r="L418" s="33"/>
      <c r="M418" s="33"/>
    </row>
    <row r="419" spans="1:13" s="34" customFormat="1" ht="18.75" customHeight="1" x14ac:dyDescent="0.25">
      <c r="A419" s="23" t="str">
        <f>Лист4!A417</f>
        <v xml:space="preserve">Куликова ул. д.73 - корп. 3 </v>
      </c>
      <c r="B419" s="74" t="str">
        <f>Лист4!C417</f>
        <v>г. Астрахань</v>
      </c>
      <c r="C419" s="41">
        <f t="shared" si="12"/>
        <v>530.51365559322016</v>
      </c>
      <c r="D419" s="41">
        <f t="shared" si="13"/>
        <v>28.420374406779651</v>
      </c>
      <c r="E419" s="30">
        <v>0</v>
      </c>
      <c r="F419" s="31">
        <v>28.420374406779651</v>
      </c>
      <c r="G419" s="32">
        <v>0</v>
      </c>
      <c r="H419" s="32">
        <v>0</v>
      </c>
      <c r="I419" s="32">
        <v>0</v>
      </c>
      <c r="J419" s="32">
        <v>0</v>
      </c>
      <c r="K419" s="29">
        <f>Лист4!E417/1000</f>
        <v>558.93402999999978</v>
      </c>
      <c r="L419" s="33"/>
      <c r="M419" s="33"/>
    </row>
    <row r="420" spans="1:13" s="34" customFormat="1" ht="18.75" customHeight="1" x14ac:dyDescent="0.25">
      <c r="A420" s="23" t="str">
        <f>Лист4!A418</f>
        <v xml:space="preserve">Куликова ул. д.73 - корп. 4 </v>
      </c>
      <c r="B420" s="74" t="str">
        <f>Лист4!C418</f>
        <v>г. Астрахань</v>
      </c>
      <c r="C420" s="41">
        <f t="shared" si="12"/>
        <v>1030.9977193220341</v>
      </c>
      <c r="D420" s="41">
        <f t="shared" si="13"/>
        <v>55.232020677966119</v>
      </c>
      <c r="E420" s="30">
        <v>0</v>
      </c>
      <c r="F420" s="31">
        <v>55.232020677966119</v>
      </c>
      <c r="G420" s="32">
        <v>0</v>
      </c>
      <c r="H420" s="32">
        <v>0</v>
      </c>
      <c r="I420" s="32">
        <v>0</v>
      </c>
      <c r="J420" s="32">
        <v>0</v>
      </c>
      <c r="K420" s="29">
        <f>Лист4!E418/1000</f>
        <v>1086.2297400000002</v>
      </c>
      <c r="L420" s="33"/>
      <c r="M420" s="33"/>
    </row>
    <row r="421" spans="1:13" s="34" customFormat="1" ht="18.75" customHeight="1" x14ac:dyDescent="0.25">
      <c r="A421" s="23" t="str">
        <f>Лист4!A419</f>
        <v xml:space="preserve">Куликова ул. д.75 </v>
      </c>
      <c r="B421" s="74" t="str">
        <f>Лист4!C419</f>
        <v>г. Астрахань</v>
      </c>
      <c r="C421" s="41">
        <f t="shared" si="12"/>
        <v>1170.6618427118635</v>
      </c>
      <c r="D421" s="41">
        <f t="shared" si="13"/>
        <v>62.714027288135554</v>
      </c>
      <c r="E421" s="30">
        <v>0</v>
      </c>
      <c r="F421" s="31">
        <v>62.714027288135554</v>
      </c>
      <c r="G421" s="32">
        <v>0</v>
      </c>
      <c r="H421" s="32">
        <v>0</v>
      </c>
      <c r="I421" s="32">
        <v>0</v>
      </c>
      <c r="J421" s="32">
        <v>0</v>
      </c>
      <c r="K421" s="29">
        <f>Лист4!E419/1000</f>
        <v>1233.3758699999992</v>
      </c>
      <c r="L421" s="33"/>
      <c r="M421" s="33"/>
    </row>
    <row r="422" spans="1:13" s="34" customFormat="1" ht="18.75" customHeight="1" x14ac:dyDescent="0.25">
      <c r="A422" s="23" t="str">
        <f>Лист4!A420</f>
        <v xml:space="preserve">Куликова ул. д.77 </v>
      </c>
      <c r="B422" s="74" t="str">
        <f>Лист4!C420</f>
        <v>г. Астрахань</v>
      </c>
      <c r="C422" s="41">
        <f t="shared" si="12"/>
        <v>1425.2196569491521</v>
      </c>
      <c r="D422" s="41">
        <f t="shared" si="13"/>
        <v>76.35105305084744</v>
      </c>
      <c r="E422" s="30">
        <v>0</v>
      </c>
      <c r="F422" s="31">
        <v>76.35105305084744</v>
      </c>
      <c r="G422" s="32">
        <v>0</v>
      </c>
      <c r="H422" s="32">
        <v>0</v>
      </c>
      <c r="I422" s="32">
        <v>0</v>
      </c>
      <c r="J422" s="32">
        <v>0</v>
      </c>
      <c r="K422" s="29">
        <f>Лист4!E420/1000</f>
        <v>1501.5707099999995</v>
      </c>
      <c r="L422" s="33"/>
      <c r="M422" s="33"/>
    </row>
    <row r="423" spans="1:13" s="34" customFormat="1" ht="18.75" customHeight="1" x14ac:dyDescent="0.25">
      <c r="A423" s="23" t="str">
        <f>Лист4!A421</f>
        <v xml:space="preserve">Куликова ул. д.77 - корп. 1 </v>
      </c>
      <c r="B423" s="74" t="str">
        <f>Лист4!C421</f>
        <v>г. Астрахань</v>
      </c>
      <c r="C423" s="41">
        <f t="shared" si="12"/>
        <v>889.6214576271185</v>
      </c>
      <c r="D423" s="41">
        <f t="shared" si="13"/>
        <v>47.658292372881348</v>
      </c>
      <c r="E423" s="30">
        <v>0</v>
      </c>
      <c r="F423" s="31">
        <v>47.658292372881348</v>
      </c>
      <c r="G423" s="32">
        <v>0</v>
      </c>
      <c r="H423" s="32">
        <v>0</v>
      </c>
      <c r="I423" s="32">
        <v>0</v>
      </c>
      <c r="J423" s="32">
        <v>0</v>
      </c>
      <c r="K423" s="29">
        <f>Лист4!E421/1000</f>
        <v>937.27974999999981</v>
      </c>
      <c r="L423" s="33"/>
      <c r="M423" s="33"/>
    </row>
    <row r="424" spans="1:13" s="34" customFormat="1" ht="18.75" customHeight="1" x14ac:dyDescent="0.25">
      <c r="A424" s="23" t="str">
        <f>Лист4!A422</f>
        <v xml:space="preserve">Куликова ул. д.77 - корп. 2 </v>
      </c>
      <c r="B424" s="74" t="str">
        <f>Лист4!C422</f>
        <v>г. Астрахань</v>
      </c>
      <c r="C424" s="41">
        <f t="shared" si="12"/>
        <v>1179.4312433898299</v>
      </c>
      <c r="D424" s="41">
        <f t="shared" si="13"/>
        <v>63.183816610169458</v>
      </c>
      <c r="E424" s="30">
        <v>0</v>
      </c>
      <c r="F424" s="31">
        <v>63.183816610169458</v>
      </c>
      <c r="G424" s="32">
        <v>0</v>
      </c>
      <c r="H424" s="32">
        <v>0</v>
      </c>
      <c r="I424" s="32">
        <v>0</v>
      </c>
      <c r="J424" s="32">
        <v>0</v>
      </c>
      <c r="K424" s="29">
        <f>Лист4!E422/1000</f>
        <v>1242.6150599999994</v>
      </c>
      <c r="L424" s="33"/>
      <c r="M424" s="33"/>
    </row>
    <row r="425" spans="1:13" s="34" customFormat="1" ht="25.5" customHeight="1" x14ac:dyDescent="0.25">
      <c r="A425" s="23" t="str">
        <f>Лист4!A423</f>
        <v xml:space="preserve">Куликова ул. д.77 - корп. 3 </v>
      </c>
      <c r="B425" s="74" t="str">
        <f>Лист4!C423</f>
        <v>г. Астрахань</v>
      </c>
      <c r="C425" s="41">
        <f t="shared" si="12"/>
        <v>736.6083105084748</v>
      </c>
      <c r="D425" s="41">
        <f t="shared" si="13"/>
        <v>39.461159491525436</v>
      </c>
      <c r="E425" s="30">
        <v>0</v>
      </c>
      <c r="F425" s="31">
        <v>39.461159491525436</v>
      </c>
      <c r="G425" s="32">
        <v>0</v>
      </c>
      <c r="H425" s="32">
        <v>0</v>
      </c>
      <c r="I425" s="32">
        <v>0</v>
      </c>
      <c r="J425" s="32">
        <v>0</v>
      </c>
      <c r="K425" s="29">
        <f>Лист4!E423/1000</f>
        <v>776.06947000000025</v>
      </c>
      <c r="L425" s="33"/>
      <c r="M425" s="33"/>
    </row>
    <row r="426" spans="1:13" s="34" customFormat="1" ht="18.75" customHeight="1" x14ac:dyDescent="0.25">
      <c r="A426" s="23" t="str">
        <f>Лист4!A424</f>
        <v xml:space="preserve">Куликова ул. д.79 </v>
      </c>
      <c r="B426" s="74" t="str">
        <f>Лист4!C424</f>
        <v>г. Астрахань</v>
      </c>
      <c r="C426" s="41">
        <f t="shared" si="12"/>
        <v>1414.2549803389834</v>
      </c>
      <c r="D426" s="41">
        <f t="shared" si="13"/>
        <v>75.763659661016973</v>
      </c>
      <c r="E426" s="30">
        <v>0</v>
      </c>
      <c r="F426" s="31">
        <v>75.763659661016973</v>
      </c>
      <c r="G426" s="32">
        <v>0</v>
      </c>
      <c r="H426" s="32">
        <v>0</v>
      </c>
      <c r="I426" s="32">
        <v>0</v>
      </c>
      <c r="J426" s="32">
        <v>0</v>
      </c>
      <c r="K426" s="29">
        <f>Лист4!E424/1000</f>
        <v>1490.0186400000005</v>
      </c>
      <c r="L426" s="33"/>
      <c r="M426" s="33"/>
    </row>
    <row r="427" spans="1:13" s="34" customFormat="1" ht="18.75" customHeight="1" x14ac:dyDescent="0.25">
      <c r="A427" s="23" t="str">
        <f>Лист4!A425</f>
        <v xml:space="preserve">Куликова ул. д.79 - корп. 1 </v>
      </c>
      <c r="B427" s="74" t="str">
        <f>Лист4!C425</f>
        <v>г. Астрахань</v>
      </c>
      <c r="C427" s="41">
        <f t="shared" si="12"/>
        <v>1314.9869789830504</v>
      </c>
      <c r="D427" s="41">
        <f t="shared" si="13"/>
        <v>70.445731016949139</v>
      </c>
      <c r="E427" s="30">
        <v>0</v>
      </c>
      <c r="F427" s="31">
        <v>70.445731016949139</v>
      </c>
      <c r="G427" s="32">
        <v>0</v>
      </c>
      <c r="H427" s="32">
        <v>0</v>
      </c>
      <c r="I427" s="32">
        <v>0</v>
      </c>
      <c r="J427" s="32">
        <v>0</v>
      </c>
      <c r="K427" s="29">
        <f>Лист4!E425/1000</f>
        <v>1385.4327099999996</v>
      </c>
      <c r="L427" s="33"/>
      <c r="M427" s="33"/>
    </row>
    <row r="428" spans="1:13" s="34" customFormat="1" ht="18.75" customHeight="1" x14ac:dyDescent="0.25">
      <c r="A428" s="23" t="str">
        <f>Лист4!A426</f>
        <v xml:space="preserve">Куликова ул. д.79 - корп. 2 </v>
      </c>
      <c r="B428" s="74" t="str">
        <f>Лист4!C426</f>
        <v>г. Астрахань</v>
      </c>
      <c r="C428" s="41">
        <f t="shared" si="12"/>
        <v>893.78923389830538</v>
      </c>
      <c r="D428" s="41">
        <f t="shared" si="13"/>
        <v>47.881566101694929</v>
      </c>
      <c r="E428" s="30">
        <v>0</v>
      </c>
      <c r="F428" s="31">
        <v>47.881566101694929</v>
      </c>
      <c r="G428" s="32">
        <v>0</v>
      </c>
      <c r="H428" s="32">
        <v>0</v>
      </c>
      <c r="I428" s="32">
        <v>0</v>
      </c>
      <c r="J428" s="32">
        <v>0</v>
      </c>
      <c r="K428" s="29">
        <f>Лист4!E426/1000</f>
        <v>941.67080000000033</v>
      </c>
      <c r="L428" s="33"/>
      <c r="M428" s="33"/>
    </row>
    <row r="429" spans="1:13" s="34" customFormat="1" ht="18.75" customHeight="1" x14ac:dyDescent="0.25">
      <c r="A429" s="23" t="str">
        <f>Лист4!A427</f>
        <v xml:space="preserve">Куликова ул. д.79 - корп. 3 </v>
      </c>
      <c r="B429" s="74" t="str">
        <f>Лист4!C427</f>
        <v>г. Астрахань</v>
      </c>
      <c r="C429" s="41">
        <f t="shared" si="12"/>
        <v>1011.4923593220335</v>
      </c>
      <c r="D429" s="41">
        <f t="shared" si="13"/>
        <v>54.187090677966083</v>
      </c>
      <c r="E429" s="30">
        <v>0</v>
      </c>
      <c r="F429" s="31">
        <v>54.187090677966083</v>
      </c>
      <c r="G429" s="32">
        <v>0</v>
      </c>
      <c r="H429" s="32">
        <v>0</v>
      </c>
      <c r="I429" s="32">
        <v>0</v>
      </c>
      <c r="J429" s="32">
        <v>0</v>
      </c>
      <c r="K429" s="29">
        <f>Лист4!E427/1000</f>
        <v>1065.6794499999996</v>
      </c>
      <c r="L429" s="33"/>
      <c r="M429" s="33"/>
    </row>
    <row r="430" spans="1:13" s="34" customFormat="1" ht="18.75" customHeight="1" x14ac:dyDescent="0.25">
      <c r="A430" s="23" t="str">
        <f>Лист4!A428</f>
        <v xml:space="preserve">Куликова ул. д.81 - корп. 1 </v>
      </c>
      <c r="B430" s="74" t="str">
        <f>Лист4!C428</f>
        <v>г. Астрахань</v>
      </c>
      <c r="C430" s="41">
        <f t="shared" si="12"/>
        <v>657.18146033898302</v>
      </c>
      <c r="D430" s="41">
        <f t="shared" si="13"/>
        <v>35.206149661016951</v>
      </c>
      <c r="E430" s="30">
        <v>0</v>
      </c>
      <c r="F430" s="31">
        <v>35.206149661016951</v>
      </c>
      <c r="G430" s="32">
        <v>0</v>
      </c>
      <c r="H430" s="32">
        <v>0</v>
      </c>
      <c r="I430" s="32">
        <v>0</v>
      </c>
      <c r="J430" s="32">
        <v>0</v>
      </c>
      <c r="K430" s="29">
        <f>Лист4!E428/1000</f>
        <v>692.38761</v>
      </c>
      <c r="L430" s="33"/>
      <c r="M430" s="33"/>
    </row>
    <row r="431" spans="1:13" s="34" customFormat="1" ht="18.75" customHeight="1" x14ac:dyDescent="0.25">
      <c r="A431" s="23" t="str">
        <f>Лист4!A429</f>
        <v xml:space="preserve">Куликова ул. д.81 - корп. 3 </v>
      </c>
      <c r="B431" s="74" t="str">
        <f>Лист4!C429</f>
        <v>г. Астрахань</v>
      </c>
      <c r="C431" s="41">
        <f t="shared" si="12"/>
        <v>843.71421423728827</v>
      </c>
      <c r="D431" s="41">
        <f t="shared" si="13"/>
        <v>45.198975762711868</v>
      </c>
      <c r="E431" s="30">
        <v>0</v>
      </c>
      <c r="F431" s="31">
        <v>45.198975762711868</v>
      </c>
      <c r="G431" s="32">
        <v>0</v>
      </c>
      <c r="H431" s="32">
        <v>0</v>
      </c>
      <c r="I431" s="32">
        <v>0</v>
      </c>
      <c r="J431" s="32">
        <v>0</v>
      </c>
      <c r="K431" s="29">
        <f>Лист4!E429/1000</f>
        <v>888.9131900000001</v>
      </c>
      <c r="L431" s="33"/>
      <c r="M431" s="33"/>
    </row>
    <row r="432" spans="1:13" s="34" customFormat="1" ht="15.75" customHeight="1" x14ac:dyDescent="0.25">
      <c r="A432" s="23" t="str">
        <f>Лист4!A430</f>
        <v xml:space="preserve">Куликова ул. д.81 корп. 2 </v>
      </c>
      <c r="B432" s="74" t="str">
        <f>Лист4!C430</f>
        <v>г. Астрахань</v>
      </c>
      <c r="C432" s="41">
        <f t="shared" si="12"/>
        <v>782.69211525423714</v>
      </c>
      <c r="D432" s="41">
        <f t="shared" si="13"/>
        <v>41.929934745762701</v>
      </c>
      <c r="E432" s="30">
        <v>0</v>
      </c>
      <c r="F432" s="31">
        <v>41.929934745762701</v>
      </c>
      <c r="G432" s="32">
        <v>0</v>
      </c>
      <c r="H432" s="32">
        <v>0</v>
      </c>
      <c r="I432" s="32">
        <v>0</v>
      </c>
      <c r="J432" s="32">
        <v>0</v>
      </c>
      <c r="K432" s="29">
        <f>Лист4!E430/1000</f>
        <v>824.62204999999983</v>
      </c>
      <c r="L432" s="33"/>
      <c r="M432" s="33"/>
    </row>
    <row r="433" spans="1:13" s="34" customFormat="1" ht="15.75" customHeight="1" x14ac:dyDescent="0.25">
      <c r="A433" s="23" t="str">
        <f>Лист4!A431</f>
        <v xml:space="preserve">Куликова ул. д.83 </v>
      </c>
      <c r="B433" s="74" t="str">
        <f>Лист4!C431</f>
        <v>г. Астрахань</v>
      </c>
      <c r="C433" s="41">
        <f t="shared" si="12"/>
        <v>1404.6025355932204</v>
      </c>
      <c r="D433" s="41">
        <f t="shared" si="13"/>
        <v>75.246564406779669</v>
      </c>
      <c r="E433" s="30">
        <v>0</v>
      </c>
      <c r="F433" s="31">
        <v>75.246564406779669</v>
      </c>
      <c r="G433" s="32">
        <v>0</v>
      </c>
      <c r="H433" s="32">
        <v>0</v>
      </c>
      <c r="I433" s="32">
        <v>0</v>
      </c>
      <c r="J433" s="32">
        <v>0</v>
      </c>
      <c r="K433" s="29">
        <f>Лист4!E431/1000</f>
        <v>1479.8491000000001</v>
      </c>
      <c r="L433" s="33"/>
      <c r="M433" s="33"/>
    </row>
    <row r="434" spans="1:13" s="34" customFormat="1" ht="15.75" customHeight="1" x14ac:dyDescent="0.25">
      <c r="A434" s="23" t="str">
        <f>Лист4!A432</f>
        <v xml:space="preserve">Куликова ул. д.83 - корп. 1 </v>
      </c>
      <c r="B434" s="74" t="str">
        <f>Лист4!C432</f>
        <v>г. Астрахань</v>
      </c>
      <c r="C434" s="41">
        <f t="shared" si="12"/>
        <v>1198.3631159322035</v>
      </c>
      <c r="D434" s="41">
        <f t="shared" si="13"/>
        <v>64.198024067796609</v>
      </c>
      <c r="E434" s="30">
        <v>0</v>
      </c>
      <c r="F434" s="31">
        <v>64.198024067796609</v>
      </c>
      <c r="G434" s="32">
        <v>0</v>
      </c>
      <c r="H434" s="32">
        <v>0</v>
      </c>
      <c r="I434" s="32">
        <v>0</v>
      </c>
      <c r="J434" s="32">
        <v>0</v>
      </c>
      <c r="K434" s="29">
        <f>Лист4!E432/1000</f>
        <v>1262.56114</v>
      </c>
      <c r="L434" s="33"/>
      <c r="M434" s="33"/>
    </row>
    <row r="435" spans="1:13" s="34" customFormat="1" ht="15.75" customHeight="1" x14ac:dyDescent="0.25">
      <c r="A435" s="23" t="str">
        <f>Лист4!A433</f>
        <v xml:space="preserve">Куликова ул. д.85 - корп. 1 </v>
      </c>
      <c r="B435" s="74" t="str">
        <f>Лист4!C433</f>
        <v>г. Астрахань</v>
      </c>
      <c r="C435" s="41">
        <f t="shared" si="12"/>
        <v>976.01740338983029</v>
      </c>
      <c r="D435" s="41">
        <f t="shared" si="13"/>
        <v>52.286646610169477</v>
      </c>
      <c r="E435" s="30">
        <v>0</v>
      </c>
      <c r="F435" s="31">
        <v>52.286646610169477</v>
      </c>
      <c r="G435" s="32">
        <v>0</v>
      </c>
      <c r="H435" s="32">
        <v>0</v>
      </c>
      <c r="I435" s="32">
        <v>0</v>
      </c>
      <c r="J435" s="32">
        <v>0</v>
      </c>
      <c r="K435" s="29">
        <f>Лист4!E433/1000</f>
        <v>1028.3040499999997</v>
      </c>
      <c r="L435" s="33"/>
      <c r="M435" s="33"/>
    </row>
    <row r="436" spans="1:13" s="34" customFormat="1" ht="15.75" customHeight="1" x14ac:dyDescent="0.25">
      <c r="A436" s="23" t="str">
        <f>Лист4!A434</f>
        <v xml:space="preserve">Куликова ул. д.85 - корп. 2 </v>
      </c>
      <c r="B436" s="74" t="str">
        <f>Лист4!C434</f>
        <v>г. Астрахань</v>
      </c>
      <c r="C436" s="41">
        <f t="shared" si="12"/>
        <v>879.13890305084783</v>
      </c>
      <c r="D436" s="41">
        <f t="shared" si="13"/>
        <v>47.096726949152561</v>
      </c>
      <c r="E436" s="30">
        <v>0</v>
      </c>
      <c r="F436" s="31">
        <v>47.096726949152561</v>
      </c>
      <c r="G436" s="32">
        <v>0</v>
      </c>
      <c r="H436" s="32">
        <v>0</v>
      </c>
      <c r="I436" s="32">
        <v>0</v>
      </c>
      <c r="J436" s="32">
        <v>0</v>
      </c>
      <c r="K436" s="29">
        <f>Лист4!E434/1000</f>
        <v>926.23563000000036</v>
      </c>
      <c r="L436" s="33"/>
      <c r="M436" s="33"/>
    </row>
    <row r="437" spans="1:13" s="34" customFormat="1" ht="15.75" customHeight="1" x14ac:dyDescent="0.25">
      <c r="A437" s="23" t="str">
        <f>Лист4!A435</f>
        <v xml:space="preserve">Курская ул. д.23 </v>
      </c>
      <c r="B437" s="74" t="str">
        <f>Лист4!C435</f>
        <v>г. Астрахань</v>
      </c>
      <c r="C437" s="41">
        <f t="shared" si="12"/>
        <v>25.547484745762713</v>
      </c>
      <c r="D437" s="41">
        <f t="shared" si="13"/>
        <v>1.3686152542372882</v>
      </c>
      <c r="E437" s="30">
        <v>0</v>
      </c>
      <c r="F437" s="31">
        <v>1.3686152542372882</v>
      </c>
      <c r="G437" s="32">
        <v>0</v>
      </c>
      <c r="H437" s="32">
        <v>0</v>
      </c>
      <c r="I437" s="32">
        <v>0</v>
      </c>
      <c r="J437" s="32">
        <v>0</v>
      </c>
      <c r="K437" s="29">
        <f>Лист4!E435/1000</f>
        <v>26.9161</v>
      </c>
      <c r="L437" s="33"/>
      <c r="M437" s="33"/>
    </row>
    <row r="438" spans="1:13" s="34" customFormat="1" ht="18.75" customHeight="1" x14ac:dyDescent="0.25">
      <c r="A438" s="23" t="str">
        <f>Лист4!A436</f>
        <v xml:space="preserve">Курская ул. д.53 </v>
      </c>
      <c r="B438" s="74" t="str">
        <f>Лист4!C436</f>
        <v>г. Астрахань</v>
      </c>
      <c r="C438" s="41">
        <f t="shared" si="12"/>
        <v>1669.4635145762704</v>
      </c>
      <c r="D438" s="41">
        <f t="shared" si="13"/>
        <v>89.435545423728769</v>
      </c>
      <c r="E438" s="30">
        <v>0</v>
      </c>
      <c r="F438" s="31">
        <v>89.435545423728769</v>
      </c>
      <c r="G438" s="32">
        <v>0</v>
      </c>
      <c r="H438" s="32">
        <v>0</v>
      </c>
      <c r="I438" s="32">
        <v>0</v>
      </c>
      <c r="J438" s="32">
        <v>0</v>
      </c>
      <c r="K438" s="29">
        <f>Лист4!E436/1000</f>
        <v>1758.8990599999993</v>
      </c>
      <c r="L438" s="33"/>
      <c r="M438" s="33"/>
    </row>
    <row r="439" spans="1:13" s="34" customFormat="1" ht="18.75" customHeight="1" x14ac:dyDescent="0.25">
      <c r="A439" s="23" t="str">
        <f>Лист4!A437</f>
        <v xml:space="preserve">Курская ул. д.53 - корп. 1 </v>
      </c>
      <c r="B439" s="74" t="str">
        <f>Лист4!C437</f>
        <v>г. Астрахань</v>
      </c>
      <c r="C439" s="41">
        <f t="shared" si="12"/>
        <v>2018.629997288135</v>
      </c>
      <c r="D439" s="41">
        <f t="shared" si="13"/>
        <v>108.14089271186437</v>
      </c>
      <c r="E439" s="30">
        <v>0</v>
      </c>
      <c r="F439" s="31">
        <v>108.14089271186437</v>
      </c>
      <c r="G439" s="32">
        <v>0</v>
      </c>
      <c r="H439" s="32">
        <v>0</v>
      </c>
      <c r="I439" s="32">
        <v>0</v>
      </c>
      <c r="J439" s="32">
        <v>0</v>
      </c>
      <c r="K439" s="29">
        <f>Лист4!E437/1000</f>
        <v>2126.7708899999993</v>
      </c>
      <c r="L439" s="33"/>
      <c r="M439" s="33"/>
    </row>
    <row r="440" spans="1:13" s="34" customFormat="1" ht="18.75" customHeight="1" x14ac:dyDescent="0.25">
      <c r="A440" s="23" t="str">
        <f>Лист4!A438</f>
        <v xml:space="preserve">Курская ул. д.57 </v>
      </c>
      <c r="B440" s="74" t="str">
        <f>Лист4!C438</f>
        <v>г. Астрахань</v>
      </c>
      <c r="C440" s="41">
        <f t="shared" si="12"/>
        <v>1531.0426101694916</v>
      </c>
      <c r="D440" s="41">
        <f t="shared" si="13"/>
        <v>82.020139830508469</v>
      </c>
      <c r="E440" s="30">
        <v>0</v>
      </c>
      <c r="F440" s="31">
        <v>82.020139830508469</v>
      </c>
      <c r="G440" s="32">
        <v>0</v>
      </c>
      <c r="H440" s="32">
        <v>0</v>
      </c>
      <c r="I440" s="32">
        <v>0</v>
      </c>
      <c r="J440" s="32">
        <v>0</v>
      </c>
      <c r="K440" s="29">
        <f>Лист4!E438/1000</f>
        <v>1613.0627500000001</v>
      </c>
      <c r="L440" s="33"/>
      <c r="M440" s="33"/>
    </row>
    <row r="441" spans="1:13" s="34" customFormat="1" ht="18.75" customHeight="1" x14ac:dyDescent="0.25">
      <c r="A441" s="23" t="str">
        <f>Лист4!A439</f>
        <v xml:space="preserve">Курская ул. д.57 - корп. 1 </v>
      </c>
      <c r="B441" s="74" t="str">
        <f>Лист4!C439</f>
        <v>г. Астрахань</v>
      </c>
      <c r="C441" s="41">
        <f t="shared" si="12"/>
        <v>712.3860989830506</v>
      </c>
      <c r="D441" s="41">
        <f t="shared" si="13"/>
        <v>38.163541016949139</v>
      </c>
      <c r="E441" s="30">
        <v>0</v>
      </c>
      <c r="F441" s="31">
        <v>38.163541016949139</v>
      </c>
      <c r="G441" s="32">
        <v>0</v>
      </c>
      <c r="H441" s="32">
        <v>0</v>
      </c>
      <c r="I441" s="32">
        <v>0</v>
      </c>
      <c r="J441" s="32">
        <v>0</v>
      </c>
      <c r="K441" s="29">
        <f>Лист4!E439/1000</f>
        <v>750.54963999999973</v>
      </c>
      <c r="L441" s="33"/>
      <c r="M441" s="33"/>
    </row>
    <row r="442" spans="1:13" s="34" customFormat="1" ht="21" customHeight="1" x14ac:dyDescent="0.25">
      <c r="A442" s="23" t="str">
        <f>Лист4!A440</f>
        <v xml:space="preserve">Курская ул. д.59 </v>
      </c>
      <c r="B442" s="74" t="str">
        <f>Лист4!C440</f>
        <v>г. Астрахань</v>
      </c>
      <c r="C442" s="41">
        <f t="shared" si="12"/>
        <v>1658.723749152542</v>
      </c>
      <c r="D442" s="41">
        <f t="shared" si="13"/>
        <v>88.860200847457605</v>
      </c>
      <c r="E442" s="30">
        <v>0</v>
      </c>
      <c r="F442" s="31">
        <v>88.860200847457605</v>
      </c>
      <c r="G442" s="32">
        <v>0</v>
      </c>
      <c r="H442" s="32">
        <v>0</v>
      </c>
      <c r="I442" s="32">
        <v>0</v>
      </c>
      <c r="J442" s="32">
        <v>0</v>
      </c>
      <c r="K442" s="29">
        <f>Лист4!E440/1000</f>
        <v>1747.5839499999997</v>
      </c>
      <c r="L442" s="33"/>
      <c r="M442" s="33"/>
    </row>
    <row r="443" spans="1:13" s="34" customFormat="1" ht="21" customHeight="1" x14ac:dyDescent="0.25">
      <c r="A443" s="23" t="str">
        <f>Лист4!A441</f>
        <v xml:space="preserve">Курская ул. д.78 </v>
      </c>
      <c r="B443" s="74" t="str">
        <f>Лист4!C441</f>
        <v>г. Астрахань</v>
      </c>
      <c r="C443" s="41">
        <f t="shared" si="12"/>
        <v>974.66790779661051</v>
      </c>
      <c r="D443" s="41">
        <f t="shared" si="13"/>
        <v>52.214352203389851</v>
      </c>
      <c r="E443" s="30">
        <v>0</v>
      </c>
      <c r="F443" s="31">
        <v>52.214352203389851</v>
      </c>
      <c r="G443" s="32">
        <v>0</v>
      </c>
      <c r="H443" s="32">
        <v>0</v>
      </c>
      <c r="I443" s="32">
        <v>0</v>
      </c>
      <c r="J443" s="32">
        <v>0</v>
      </c>
      <c r="K443" s="29">
        <f>Лист4!E441/1000</f>
        <v>1026.8822600000003</v>
      </c>
      <c r="L443" s="33"/>
      <c r="M443" s="33"/>
    </row>
    <row r="444" spans="1:13" s="34" customFormat="1" ht="21" customHeight="1" x14ac:dyDescent="0.25">
      <c r="A444" s="23" t="str">
        <f>Лист4!A442</f>
        <v xml:space="preserve">Лабинская ул. д.8 </v>
      </c>
      <c r="B444" s="74" t="str">
        <f>Лист4!C442</f>
        <v>г. Астрахань</v>
      </c>
      <c r="C444" s="41">
        <f t="shared" si="12"/>
        <v>0</v>
      </c>
      <c r="D444" s="41">
        <f t="shared" si="13"/>
        <v>0</v>
      </c>
      <c r="E444" s="30">
        <v>0</v>
      </c>
      <c r="F444" s="31">
        <v>0</v>
      </c>
      <c r="G444" s="32">
        <v>0</v>
      </c>
      <c r="H444" s="32">
        <v>0</v>
      </c>
      <c r="I444" s="32">
        <v>0</v>
      </c>
      <c r="J444" s="32">
        <v>0</v>
      </c>
      <c r="K444" s="29">
        <f>Лист4!E442/1000</f>
        <v>0</v>
      </c>
      <c r="L444" s="33"/>
      <c r="M444" s="33"/>
    </row>
    <row r="445" spans="1:13" s="34" customFormat="1" ht="21" customHeight="1" x14ac:dyDescent="0.25">
      <c r="A445" s="23" t="str">
        <f>Лист4!A443</f>
        <v xml:space="preserve">Лазо ул. д.16 </v>
      </c>
      <c r="B445" s="74" t="str">
        <f>Лист4!C443</f>
        <v>г. Астрахань</v>
      </c>
      <c r="C445" s="41">
        <f t="shared" si="12"/>
        <v>0.9142237288135594</v>
      </c>
      <c r="D445" s="41">
        <f t="shared" si="13"/>
        <v>4.8976271186440684E-2</v>
      </c>
      <c r="E445" s="30">
        <v>0</v>
      </c>
      <c r="F445" s="31">
        <v>4.8976271186440684E-2</v>
      </c>
      <c r="G445" s="32">
        <v>0</v>
      </c>
      <c r="H445" s="32">
        <v>0</v>
      </c>
      <c r="I445" s="32">
        <v>0</v>
      </c>
      <c r="J445" s="32">
        <v>0</v>
      </c>
      <c r="K445" s="29">
        <f>Лист4!E443/1000</f>
        <v>0.96320000000000006</v>
      </c>
      <c r="L445" s="33"/>
      <c r="M445" s="33"/>
    </row>
    <row r="446" spans="1:13" s="34" customFormat="1" ht="21" customHeight="1" x14ac:dyDescent="0.25">
      <c r="A446" s="23" t="str">
        <f>Лист4!A444</f>
        <v xml:space="preserve">Лазо ул. д.4 </v>
      </c>
      <c r="B446" s="74" t="str">
        <f>Лист4!C444</f>
        <v>г. Астрахань</v>
      </c>
      <c r="C446" s="41">
        <f t="shared" si="12"/>
        <v>19.801600000000001</v>
      </c>
      <c r="D446" s="41">
        <f t="shared" si="13"/>
        <v>1.0608</v>
      </c>
      <c r="E446" s="30">
        <v>0</v>
      </c>
      <c r="F446" s="31">
        <v>1.0608</v>
      </c>
      <c r="G446" s="32">
        <v>0</v>
      </c>
      <c r="H446" s="32">
        <v>0</v>
      </c>
      <c r="I446" s="32">
        <v>0</v>
      </c>
      <c r="J446" s="32">
        <v>0</v>
      </c>
      <c r="K446" s="29">
        <f>Лист4!E444/1000</f>
        <v>20.862400000000001</v>
      </c>
      <c r="L446" s="33"/>
      <c r="M446" s="33"/>
    </row>
    <row r="447" spans="1:13" s="34" customFormat="1" ht="21" customHeight="1" x14ac:dyDescent="0.25">
      <c r="A447" s="23" t="str">
        <f>Лист4!A445</f>
        <v xml:space="preserve">Ленина пл д.10 </v>
      </c>
      <c r="B447" s="74" t="str">
        <f>Лист4!C445</f>
        <v>г. Астрахань</v>
      </c>
      <c r="C447" s="41">
        <f t="shared" si="12"/>
        <v>708.94139661016948</v>
      </c>
      <c r="D447" s="41">
        <f t="shared" si="13"/>
        <v>37.97900338983051</v>
      </c>
      <c r="E447" s="30">
        <v>0</v>
      </c>
      <c r="F447" s="31">
        <v>37.97900338983051</v>
      </c>
      <c r="G447" s="32">
        <v>0</v>
      </c>
      <c r="H447" s="32">
        <v>0</v>
      </c>
      <c r="I447" s="32">
        <v>0</v>
      </c>
      <c r="J447" s="32">
        <v>0</v>
      </c>
      <c r="K447" s="29">
        <f>Лист4!E445/1000</f>
        <v>746.92039999999997</v>
      </c>
      <c r="L447" s="33"/>
      <c r="M447" s="33"/>
    </row>
    <row r="448" spans="1:13" s="34" customFormat="1" ht="21" customHeight="1" x14ac:dyDescent="0.25">
      <c r="A448" s="23" t="str">
        <f>Лист4!A446</f>
        <v xml:space="preserve">Ленина пл д.12 </v>
      </c>
      <c r="B448" s="74" t="str">
        <f>Лист4!C446</f>
        <v>г. Астрахань</v>
      </c>
      <c r="C448" s="41">
        <f t="shared" si="12"/>
        <v>751.8896569491526</v>
      </c>
      <c r="D448" s="41">
        <f t="shared" si="13"/>
        <v>40.279803050847462</v>
      </c>
      <c r="E448" s="30">
        <v>0</v>
      </c>
      <c r="F448" s="31">
        <v>40.279803050847462</v>
      </c>
      <c r="G448" s="32">
        <v>0</v>
      </c>
      <c r="H448" s="32">
        <v>0</v>
      </c>
      <c r="I448" s="32">
        <v>0</v>
      </c>
      <c r="J448" s="32">
        <v>0</v>
      </c>
      <c r="K448" s="29">
        <f>Лист4!E446/1000</f>
        <v>792.16946000000007</v>
      </c>
      <c r="L448" s="33"/>
      <c r="M448" s="33"/>
    </row>
    <row r="449" spans="1:13" s="34" customFormat="1" ht="15" customHeight="1" x14ac:dyDescent="0.25">
      <c r="A449" s="23" t="str">
        <f>Лист4!A447</f>
        <v xml:space="preserve">Ленина пл д.14 </v>
      </c>
      <c r="B449" s="74" t="str">
        <f>Лист4!C447</f>
        <v>г. Астрахань</v>
      </c>
      <c r="C449" s="41">
        <f t="shared" si="12"/>
        <v>536.6299945762712</v>
      </c>
      <c r="D449" s="41">
        <f t="shared" si="13"/>
        <v>28.748035423728815</v>
      </c>
      <c r="E449" s="30">
        <v>0</v>
      </c>
      <c r="F449" s="31">
        <v>28.748035423728815</v>
      </c>
      <c r="G449" s="32">
        <v>0</v>
      </c>
      <c r="H449" s="32">
        <v>0</v>
      </c>
      <c r="I449" s="32">
        <v>0</v>
      </c>
      <c r="J449" s="32">
        <v>0</v>
      </c>
      <c r="K449" s="29">
        <f>Лист4!E447/1000</f>
        <v>565.37802999999997</v>
      </c>
      <c r="L449" s="33"/>
      <c r="M449" s="33"/>
    </row>
    <row r="450" spans="1:13" s="34" customFormat="1" ht="25.5" customHeight="1" x14ac:dyDescent="0.25">
      <c r="A450" s="23" t="str">
        <f>Лист4!A448</f>
        <v xml:space="preserve">Ленина пл д.2 </v>
      </c>
      <c r="B450" s="74" t="str">
        <f>Лист4!C448</f>
        <v>г. Астрахань</v>
      </c>
      <c r="C450" s="41">
        <f t="shared" si="12"/>
        <v>657.10827118644067</v>
      </c>
      <c r="D450" s="41">
        <f t="shared" si="13"/>
        <v>35.20222881355933</v>
      </c>
      <c r="E450" s="30">
        <v>0</v>
      </c>
      <c r="F450" s="31">
        <v>35.20222881355933</v>
      </c>
      <c r="G450" s="32">
        <v>0</v>
      </c>
      <c r="H450" s="32">
        <v>0</v>
      </c>
      <c r="I450" s="32">
        <v>0</v>
      </c>
      <c r="J450" s="32">
        <v>0</v>
      </c>
      <c r="K450" s="29">
        <f>Лист4!E448/1000</f>
        <v>692.31050000000005</v>
      </c>
      <c r="L450" s="33"/>
      <c r="M450" s="33"/>
    </row>
    <row r="451" spans="1:13" s="34" customFormat="1" ht="25.5" customHeight="1" x14ac:dyDescent="0.25">
      <c r="A451" s="23" t="str">
        <f>Лист4!A449</f>
        <v xml:space="preserve">Ленина пл д.6 </v>
      </c>
      <c r="B451" s="74" t="str">
        <f>Лист4!C449</f>
        <v>г. Астрахань</v>
      </c>
      <c r="C451" s="41">
        <f t="shared" si="12"/>
        <v>188.34343322033902</v>
      </c>
      <c r="D451" s="41">
        <f t="shared" si="13"/>
        <v>10.089826779661019</v>
      </c>
      <c r="E451" s="30">
        <v>0</v>
      </c>
      <c r="F451" s="31">
        <v>10.089826779661019</v>
      </c>
      <c r="G451" s="32">
        <v>0</v>
      </c>
      <c r="H451" s="32">
        <v>0</v>
      </c>
      <c r="I451" s="32">
        <v>0</v>
      </c>
      <c r="J451" s="32">
        <v>0</v>
      </c>
      <c r="K451" s="29">
        <f>Лист4!E449/1000</f>
        <v>198.43326000000005</v>
      </c>
      <c r="L451" s="33"/>
      <c r="M451" s="33"/>
    </row>
    <row r="452" spans="1:13" s="34" customFormat="1" ht="25.5" customHeight="1" x14ac:dyDescent="0.25">
      <c r="A452" s="23" t="str">
        <f>Лист4!A450</f>
        <v xml:space="preserve">Ленина пл д.8 </v>
      </c>
      <c r="B452" s="74" t="str">
        <f>Лист4!C450</f>
        <v>г. Астрахань</v>
      </c>
      <c r="C452" s="41">
        <f t="shared" si="12"/>
        <v>982.02027118644071</v>
      </c>
      <c r="D452" s="41">
        <f t="shared" si="13"/>
        <v>52.608228813559322</v>
      </c>
      <c r="E452" s="30">
        <v>0</v>
      </c>
      <c r="F452" s="31">
        <v>52.608228813559322</v>
      </c>
      <c r="G452" s="32">
        <v>0</v>
      </c>
      <c r="H452" s="32">
        <v>0</v>
      </c>
      <c r="I452" s="32">
        <v>0</v>
      </c>
      <c r="J452" s="32">
        <v>0</v>
      </c>
      <c r="K452" s="29">
        <f>Лист4!E450/1000</f>
        <v>1034.6285</v>
      </c>
      <c r="L452" s="33"/>
      <c r="M452" s="33"/>
    </row>
    <row r="453" spans="1:13" s="34" customFormat="1" ht="25.5" customHeight="1" x14ac:dyDescent="0.25">
      <c r="A453" s="23" t="str">
        <f>Лист4!A451</f>
        <v xml:space="preserve">Ленина ул. д.1 </v>
      </c>
      <c r="B453" s="74" t="str">
        <f>Лист4!C451</f>
        <v>г. Астрахань</v>
      </c>
      <c r="C453" s="41">
        <f t="shared" si="12"/>
        <v>45.652433898305084</v>
      </c>
      <c r="D453" s="41">
        <f t="shared" si="13"/>
        <v>2.4456661016949157</v>
      </c>
      <c r="E453" s="30">
        <v>0</v>
      </c>
      <c r="F453" s="31">
        <v>2.4456661016949157</v>
      </c>
      <c r="G453" s="32">
        <v>0</v>
      </c>
      <c r="H453" s="32">
        <v>0</v>
      </c>
      <c r="I453" s="32">
        <v>0</v>
      </c>
      <c r="J453" s="32">
        <v>0</v>
      </c>
      <c r="K453" s="29">
        <f>Лист4!E451/1000</f>
        <v>48.098100000000002</v>
      </c>
      <c r="L453" s="33"/>
      <c r="M453" s="33"/>
    </row>
    <row r="454" spans="1:13" s="34" customFormat="1" ht="25.5" customHeight="1" x14ac:dyDescent="0.25">
      <c r="A454" s="23" t="str">
        <f>Лист4!A452</f>
        <v xml:space="preserve">Ленина ул. д.10 </v>
      </c>
      <c r="B454" s="74" t="str">
        <f>Лист4!C452</f>
        <v>г. Астрахань</v>
      </c>
      <c r="C454" s="41">
        <f t="shared" si="12"/>
        <v>19.080718644067797</v>
      </c>
      <c r="D454" s="41">
        <f t="shared" si="13"/>
        <v>1.0221813559322035</v>
      </c>
      <c r="E454" s="30">
        <v>0</v>
      </c>
      <c r="F454" s="31">
        <v>1.0221813559322035</v>
      </c>
      <c r="G454" s="32">
        <v>0</v>
      </c>
      <c r="H454" s="32">
        <v>0</v>
      </c>
      <c r="I454" s="32">
        <v>0</v>
      </c>
      <c r="J454" s="32">
        <v>0</v>
      </c>
      <c r="K454" s="29">
        <f>Лист4!E452/1000</f>
        <v>20.102900000000002</v>
      </c>
      <c r="L454" s="33"/>
      <c r="M454" s="33"/>
    </row>
    <row r="455" spans="1:13" s="34" customFormat="1" ht="25.5" customHeight="1" x14ac:dyDescent="0.25">
      <c r="A455" s="23" t="str">
        <f>Лист4!A453</f>
        <v xml:space="preserve">Ленина ул. д.11 </v>
      </c>
      <c r="B455" s="74" t="str">
        <f>Лист4!C453</f>
        <v>г. Астрахань</v>
      </c>
      <c r="C455" s="41">
        <f t="shared" ref="C455:C518" si="14">K455+J455-F455</f>
        <v>136.81445423728815</v>
      </c>
      <c r="D455" s="41">
        <f t="shared" ref="D455:D518" si="15">F455</f>
        <v>7.3293457627118652</v>
      </c>
      <c r="E455" s="30">
        <v>0</v>
      </c>
      <c r="F455" s="31">
        <v>7.3293457627118652</v>
      </c>
      <c r="G455" s="32">
        <v>0</v>
      </c>
      <c r="H455" s="32">
        <v>0</v>
      </c>
      <c r="I455" s="32">
        <v>0</v>
      </c>
      <c r="J455" s="32">
        <v>0</v>
      </c>
      <c r="K455" s="29">
        <f>Лист4!E453/1000</f>
        <v>144.1438</v>
      </c>
      <c r="L455" s="33"/>
      <c r="M455" s="33"/>
    </row>
    <row r="456" spans="1:13" s="34" customFormat="1" ht="25.5" customHeight="1" x14ac:dyDescent="0.25">
      <c r="A456" s="23" t="str">
        <f>Лист4!A454</f>
        <v xml:space="preserve">Ленина ул. д.12 </v>
      </c>
      <c r="B456" s="74" t="str">
        <f>Лист4!C454</f>
        <v>г. Астрахань</v>
      </c>
      <c r="C456" s="41">
        <f t="shared" si="14"/>
        <v>31.561505084745768</v>
      </c>
      <c r="D456" s="41">
        <f t="shared" si="15"/>
        <v>1.6907949152542376</v>
      </c>
      <c r="E456" s="30">
        <v>0</v>
      </c>
      <c r="F456" s="31">
        <v>1.6907949152542376</v>
      </c>
      <c r="G456" s="32">
        <v>0</v>
      </c>
      <c r="H456" s="32">
        <v>0</v>
      </c>
      <c r="I456" s="32">
        <v>0</v>
      </c>
      <c r="J456" s="32">
        <v>0</v>
      </c>
      <c r="K456" s="29">
        <f>Лист4!E454/1000</f>
        <v>33.252300000000005</v>
      </c>
      <c r="L456" s="33"/>
      <c r="M456" s="33"/>
    </row>
    <row r="457" spans="1:13" s="34" customFormat="1" ht="25.5" customHeight="1" x14ac:dyDescent="0.25">
      <c r="A457" s="23" t="str">
        <f>Лист4!A455</f>
        <v xml:space="preserve">Ленина ул. д.14 </v>
      </c>
      <c r="B457" s="74" t="str">
        <f>Лист4!C455</f>
        <v>г. Астрахань</v>
      </c>
      <c r="C457" s="41">
        <f t="shared" si="14"/>
        <v>39.166836610169497</v>
      </c>
      <c r="D457" s="41">
        <f t="shared" si="15"/>
        <v>2.0982233898305087</v>
      </c>
      <c r="E457" s="30">
        <v>0</v>
      </c>
      <c r="F457" s="31">
        <v>2.0982233898305087</v>
      </c>
      <c r="G457" s="32">
        <v>0</v>
      </c>
      <c r="H457" s="32">
        <v>0</v>
      </c>
      <c r="I457" s="32">
        <v>0</v>
      </c>
      <c r="J457" s="32">
        <v>0</v>
      </c>
      <c r="K457" s="29">
        <f>Лист4!E455/1000</f>
        <v>41.265060000000005</v>
      </c>
      <c r="L457" s="33"/>
      <c r="M457" s="33"/>
    </row>
    <row r="458" spans="1:13" s="34" customFormat="1" ht="25.5" customHeight="1" x14ac:dyDescent="0.25">
      <c r="A458" s="23" t="str">
        <f>Лист4!A456</f>
        <v xml:space="preserve">Ленина ул. д.16 </v>
      </c>
      <c r="B458" s="74" t="str">
        <f>Лист4!C456</f>
        <v>г. Астрахань</v>
      </c>
      <c r="C458" s="41">
        <f t="shared" si="14"/>
        <v>6.065464406779661</v>
      </c>
      <c r="D458" s="41">
        <f t="shared" si="15"/>
        <v>0.32493559322033905</v>
      </c>
      <c r="E458" s="30">
        <v>0</v>
      </c>
      <c r="F458" s="31">
        <v>0.32493559322033905</v>
      </c>
      <c r="G458" s="32">
        <v>0</v>
      </c>
      <c r="H458" s="32">
        <v>0</v>
      </c>
      <c r="I458" s="32">
        <v>0</v>
      </c>
      <c r="J458" s="32">
        <v>0</v>
      </c>
      <c r="K458" s="29">
        <f>Лист4!E456/1000</f>
        <v>6.3904000000000005</v>
      </c>
      <c r="L458" s="33"/>
      <c r="M458" s="33"/>
    </row>
    <row r="459" spans="1:13" s="34" customFormat="1" ht="25.5" customHeight="1" x14ac:dyDescent="0.25">
      <c r="A459" s="23" t="str">
        <f>Лист4!A457</f>
        <v xml:space="preserve">Ленина ул. д.19/1 </v>
      </c>
      <c r="B459" s="74" t="str">
        <f>Лист4!C457</f>
        <v>г. Астрахань</v>
      </c>
      <c r="C459" s="41">
        <f t="shared" si="14"/>
        <v>673.86783728813543</v>
      </c>
      <c r="D459" s="41">
        <f t="shared" si="15"/>
        <v>36.100062711864396</v>
      </c>
      <c r="E459" s="30">
        <v>0</v>
      </c>
      <c r="F459" s="31">
        <v>36.100062711864396</v>
      </c>
      <c r="G459" s="32">
        <v>0</v>
      </c>
      <c r="H459" s="32">
        <v>0</v>
      </c>
      <c r="I459" s="32">
        <v>0</v>
      </c>
      <c r="J459" s="32">
        <v>0</v>
      </c>
      <c r="K459" s="29">
        <f>Лист4!E457/1000</f>
        <v>709.96789999999987</v>
      </c>
      <c r="L459" s="33"/>
      <c r="M459" s="33"/>
    </row>
    <row r="460" spans="1:13" s="34" customFormat="1" ht="25.5" customHeight="1" x14ac:dyDescent="0.25">
      <c r="A460" s="23" t="str">
        <f>Лист4!A458</f>
        <v xml:space="preserve">Ленина ул. д.24 </v>
      </c>
      <c r="B460" s="74" t="str">
        <f>Лист4!C458</f>
        <v>г. Астрахань</v>
      </c>
      <c r="C460" s="41">
        <f t="shared" si="14"/>
        <v>281.02290169491528</v>
      </c>
      <c r="D460" s="41">
        <f t="shared" si="15"/>
        <v>15.054798305084745</v>
      </c>
      <c r="E460" s="30">
        <v>0</v>
      </c>
      <c r="F460" s="31">
        <v>15.054798305084745</v>
      </c>
      <c r="G460" s="32">
        <v>0</v>
      </c>
      <c r="H460" s="32">
        <v>0</v>
      </c>
      <c r="I460" s="32">
        <v>0</v>
      </c>
      <c r="J460" s="32">
        <v>0</v>
      </c>
      <c r="K460" s="29">
        <f>Лист4!E458/1000</f>
        <v>296.07769999999999</v>
      </c>
      <c r="L460" s="33"/>
      <c r="M460" s="33"/>
    </row>
    <row r="461" spans="1:13" s="34" customFormat="1" ht="25.5" customHeight="1" x14ac:dyDescent="0.25">
      <c r="A461" s="23" t="str">
        <f>Лист4!A459</f>
        <v xml:space="preserve">Ленина ул. д.4 </v>
      </c>
      <c r="B461" s="74" t="str">
        <f>Лист4!C459</f>
        <v>г. Астрахань</v>
      </c>
      <c r="C461" s="41">
        <f t="shared" si="14"/>
        <v>160.70190915254233</v>
      </c>
      <c r="D461" s="41">
        <f t="shared" si="15"/>
        <v>8.6090308474576247</v>
      </c>
      <c r="E461" s="30">
        <v>0</v>
      </c>
      <c r="F461" s="31">
        <v>8.6090308474576247</v>
      </c>
      <c r="G461" s="32">
        <v>0</v>
      </c>
      <c r="H461" s="32">
        <v>0</v>
      </c>
      <c r="I461" s="32">
        <v>0</v>
      </c>
      <c r="J461" s="32">
        <v>0</v>
      </c>
      <c r="K461" s="29">
        <f>Лист4!E459/1000</f>
        <v>169.31093999999996</v>
      </c>
      <c r="L461" s="33"/>
      <c r="M461" s="33"/>
    </row>
    <row r="462" spans="1:13" s="34" customFormat="1" ht="25.5" customHeight="1" x14ac:dyDescent="0.25">
      <c r="A462" s="23" t="str">
        <f>Лист4!A460</f>
        <v xml:space="preserve">Ленина ул. д.48 </v>
      </c>
      <c r="B462" s="74" t="str">
        <f>Лист4!C460</f>
        <v>г. Астрахань</v>
      </c>
      <c r="C462" s="41">
        <f t="shared" si="14"/>
        <v>0</v>
      </c>
      <c r="D462" s="41">
        <f t="shared" si="15"/>
        <v>0</v>
      </c>
      <c r="E462" s="30">
        <v>0</v>
      </c>
      <c r="F462" s="31">
        <v>0</v>
      </c>
      <c r="G462" s="32">
        <v>0</v>
      </c>
      <c r="H462" s="32">
        <v>0</v>
      </c>
      <c r="I462" s="32">
        <v>0</v>
      </c>
      <c r="J462" s="32">
        <v>0</v>
      </c>
      <c r="K462" s="29">
        <f>Лист4!E460/1000</f>
        <v>0</v>
      </c>
      <c r="L462" s="33"/>
      <c r="M462" s="33"/>
    </row>
    <row r="463" spans="1:13" s="34" customFormat="1" ht="25.5" customHeight="1" x14ac:dyDescent="0.25">
      <c r="A463" s="23" t="str">
        <f>Лист4!A461</f>
        <v xml:space="preserve">Ленина ул. д.5 </v>
      </c>
      <c r="B463" s="74" t="str">
        <f>Лист4!C461</f>
        <v>г. Астрахань</v>
      </c>
      <c r="C463" s="41">
        <f t="shared" si="14"/>
        <v>94.37025084745764</v>
      </c>
      <c r="D463" s="41">
        <f t="shared" si="15"/>
        <v>5.0555491525423735</v>
      </c>
      <c r="E463" s="30">
        <v>0</v>
      </c>
      <c r="F463" s="31">
        <v>5.0555491525423735</v>
      </c>
      <c r="G463" s="32">
        <v>0</v>
      </c>
      <c r="H463" s="32">
        <v>0</v>
      </c>
      <c r="I463" s="32">
        <v>0</v>
      </c>
      <c r="J463" s="32">
        <v>0</v>
      </c>
      <c r="K463" s="29">
        <f>Лист4!E461/1000-J463</f>
        <v>99.42580000000001</v>
      </c>
      <c r="L463" s="33"/>
      <c r="M463" s="33"/>
    </row>
    <row r="464" spans="1:13" s="34" customFormat="1" ht="25.5" customHeight="1" x14ac:dyDescent="0.25">
      <c r="A464" s="23" t="str">
        <f>Лист4!A462</f>
        <v xml:space="preserve">Ленина ул. д.52 </v>
      </c>
      <c r="B464" s="74" t="str">
        <f>Лист4!C462</f>
        <v>г. Астрахань</v>
      </c>
      <c r="C464" s="41">
        <f t="shared" si="14"/>
        <v>181.51213559322031</v>
      </c>
      <c r="D464" s="41">
        <f t="shared" si="15"/>
        <v>9.7238644067796596</v>
      </c>
      <c r="E464" s="30">
        <v>0</v>
      </c>
      <c r="F464" s="31">
        <v>9.7238644067796596</v>
      </c>
      <c r="G464" s="32">
        <v>0</v>
      </c>
      <c r="H464" s="32">
        <v>0</v>
      </c>
      <c r="I464" s="32">
        <v>0</v>
      </c>
      <c r="J464" s="32">
        <v>0</v>
      </c>
      <c r="K464" s="29">
        <f>Лист4!E462/1000</f>
        <v>191.23599999999996</v>
      </c>
      <c r="L464" s="33"/>
      <c r="M464" s="33"/>
    </row>
    <row r="465" spans="1:13" s="34" customFormat="1" ht="25.5" customHeight="1" x14ac:dyDescent="0.25">
      <c r="A465" s="23" t="str">
        <f>Лист4!A463</f>
        <v xml:space="preserve">Ленина ул. д.6 </v>
      </c>
      <c r="B465" s="74" t="str">
        <f>Лист4!C463</f>
        <v>г. Астрахань</v>
      </c>
      <c r="C465" s="41">
        <f t="shared" si="14"/>
        <v>86.476756610169488</v>
      </c>
      <c r="D465" s="41">
        <f t="shared" si="15"/>
        <v>4.6326833898305084</v>
      </c>
      <c r="E465" s="30">
        <v>0</v>
      </c>
      <c r="F465" s="31">
        <v>4.6326833898305084</v>
      </c>
      <c r="G465" s="32">
        <v>0</v>
      </c>
      <c r="H465" s="32">
        <v>0</v>
      </c>
      <c r="I465" s="32">
        <v>0</v>
      </c>
      <c r="J465" s="32">
        <v>0</v>
      </c>
      <c r="K465" s="29">
        <f>Лист4!E463/1000</f>
        <v>91.109439999999992</v>
      </c>
      <c r="L465" s="33"/>
      <c r="M465" s="33"/>
    </row>
    <row r="466" spans="1:13" s="34" customFormat="1" ht="25.5" customHeight="1" x14ac:dyDescent="0.25">
      <c r="A466" s="23" t="str">
        <f>Лист4!A464</f>
        <v xml:space="preserve">Ленина ул. д.8 </v>
      </c>
      <c r="B466" s="74" t="str">
        <f>Лист4!C464</f>
        <v>г. Астрахань</v>
      </c>
      <c r="C466" s="41">
        <f t="shared" si="14"/>
        <v>120.49940474576272</v>
      </c>
      <c r="D466" s="41">
        <f t="shared" si="15"/>
        <v>6.4553252542372874</v>
      </c>
      <c r="E466" s="30">
        <v>0</v>
      </c>
      <c r="F466" s="31">
        <v>6.4553252542372874</v>
      </c>
      <c r="G466" s="32">
        <v>0</v>
      </c>
      <c r="H466" s="32">
        <v>0</v>
      </c>
      <c r="I466" s="32">
        <v>0</v>
      </c>
      <c r="J466" s="32">
        <v>0</v>
      </c>
      <c r="K466" s="29">
        <f>Лист4!E464/1000</f>
        <v>126.95473</v>
      </c>
      <c r="L466" s="33"/>
      <c r="M466" s="33"/>
    </row>
    <row r="467" spans="1:13" s="34" customFormat="1" ht="25.5" customHeight="1" x14ac:dyDescent="0.25">
      <c r="A467" s="23" t="str">
        <f>Лист4!A465</f>
        <v xml:space="preserve">Лычманова ул. д.13 </v>
      </c>
      <c r="B467" s="74" t="str">
        <f>Лист4!C465</f>
        <v>г. Астрахань</v>
      </c>
      <c r="C467" s="41">
        <f t="shared" si="14"/>
        <v>1.416135593220339</v>
      </c>
      <c r="D467" s="41">
        <f t="shared" si="15"/>
        <v>7.5864406779661012E-2</v>
      </c>
      <c r="E467" s="30">
        <v>0</v>
      </c>
      <c r="F467" s="31">
        <v>7.5864406779661012E-2</v>
      </c>
      <c r="G467" s="32">
        <v>0</v>
      </c>
      <c r="H467" s="32">
        <v>0</v>
      </c>
      <c r="I467" s="32">
        <v>0</v>
      </c>
      <c r="J467" s="32">
        <v>0</v>
      </c>
      <c r="K467" s="29">
        <f>Лист4!E465/1000-J467</f>
        <v>1.492</v>
      </c>
      <c r="L467" s="33"/>
      <c r="M467" s="33"/>
    </row>
    <row r="468" spans="1:13" s="34" customFormat="1" ht="25.5" customHeight="1" x14ac:dyDescent="0.25">
      <c r="A468" s="23" t="str">
        <f>Лист4!A466</f>
        <v xml:space="preserve">Лычманова ул. д.19 </v>
      </c>
      <c r="B468" s="74" t="str">
        <f>Лист4!C466</f>
        <v>г. Астрахань</v>
      </c>
      <c r="C468" s="41">
        <f t="shared" si="14"/>
        <v>13.891616271186441</v>
      </c>
      <c r="D468" s="41">
        <f t="shared" si="15"/>
        <v>0.74419372881355939</v>
      </c>
      <c r="E468" s="30">
        <v>0</v>
      </c>
      <c r="F468" s="31">
        <v>0.74419372881355939</v>
      </c>
      <c r="G468" s="32">
        <v>0</v>
      </c>
      <c r="H468" s="32">
        <v>0</v>
      </c>
      <c r="I468" s="32">
        <v>0</v>
      </c>
      <c r="J468" s="32">
        <v>0</v>
      </c>
      <c r="K468" s="29">
        <f>Лист4!E466/1000</f>
        <v>14.635810000000001</v>
      </c>
      <c r="L468" s="33"/>
      <c r="M468" s="33"/>
    </row>
    <row r="469" spans="1:13" s="34" customFormat="1" ht="25.5" customHeight="1" x14ac:dyDescent="0.25">
      <c r="A469" s="23" t="str">
        <f>Лист4!A467</f>
        <v xml:space="preserve">Лычманова ул. д.2 </v>
      </c>
      <c r="B469" s="74" t="str">
        <f>Лист4!C467</f>
        <v>г. Астрахань</v>
      </c>
      <c r="C469" s="41">
        <f t="shared" si="14"/>
        <v>12.064772881355932</v>
      </c>
      <c r="D469" s="41">
        <f t="shared" si="15"/>
        <v>0.64632711864406778</v>
      </c>
      <c r="E469" s="30">
        <v>0</v>
      </c>
      <c r="F469" s="31">
        <v>0.64632711864406778</v>
      </c>
      <c r="G469" s="32">
        <v>0</v>
      </c>
      <c r="H469" s="32">
        <v>0</v>
      </c>
      <c r="I469" s="32">
        <v>0</v>
      </c>
      <c r="J469" s="32">
        <v>0</v>
      </c>
      <c r="K469" s="29">
        <f>Лист4!E467/1000</f>
        <v>12.7111</v>
      </c>
      <c r="L469" s="33"/>
      <c r="M469" s="33"/>
    </row>
    <row r="470" spans="1:13" s="34" customFormat="1" ht="25.5" customHeight="1" x14ac:dyDescent="0.25">
      <c r="A470" s="23" t="str">
        <f>Лист4!A468</f>
        <v xml:space="preserve">Лычманова ул. д.26 </v>
      </c>
      <c r="B470" s="74" t="str">
        <f>Лист4!C468</f>
        <v>г. Астрахань</v>
      </c>
      <c r="C470" s="41">
        <f t="shared" si="14"/>
        <v>1.8651796610169491</v>
      </c>
      <c r="D470" s="41">
        <f t="shared" si="15"/>
        <v>9.9920338983050833E-2</v>
      </c>
      <c r="E470" s="30">
        <v>0</v>
      </c>
      <c r="F470" s="31">
        <v>9.9920338983050833E-2</v>
      </c>
      <c r="G470" s="32">
        <v>0</v>
      </c>
      <c r="H470" s="32">
        <v>0</v>
      </c>
      <c r="I470" s="32">
        <v>0</v>
      </c>
      <c r="J470" s="32">
        <v>0</v>
      </c>
      <c r="K470" s="29">
        <f>Лист4!E468/1000</f>
        <v>1.9650999999999998</v>
      </c>
      <c r="L470" s="33"/>
      <c r="M470" s="33"/>
    </row>
    <row r="471" spans="1:13" s="34" customFormat="1" ht="25.5" customHeight="1" x14ac:dyDescent="0.25">
      <c r="A471" s="23" t="str">
        <f>Лист4!A469</f>
        <v xml:space="preserve">Лычманова ул. д.27 </v>
      </c>
      <c r="B471" s="74" t="str">
        <f>Лист4!C469</f>
        <v>г. Астрахань</v>
      </c>
      <c r="C471" s="41">
        <f t="shared" si="14"/>
        <v>27.931376271186441</v>
      </c>
      <c r="D471" s="41">
        <f t="shared" si="15"/>
        <v>1.4963237288135596</v>
      </c>
      <c r="E471" s="30">
        <v>0</v>
      </c>
      <c r="F471" s="31">
        <v>1.4963237288135596</v>
      </c>
      <c r="G471" s="32">
        <v>0</v>
      </c>
      <c r="H471" s="32">
        <v>0</v>
      </c>
      <c r="I471" s="32">
        <v>0</v>
      </c>
      <c r="J471" s="32">
        <v>0</v>
      </c>
      <c r="K471" s="29">
        <f>Лист4!E469/1000</f>
        <v>29.427700000000002</v>
      </c>
      <c r="L471" s="33"/>
      <c r="M471" s="33"/>
    </row>
    <row r="472" spans="1:13" s="34" customFormat="1" ht="25.5" customHeight="1" x14ac:dyDescent="0.25">
      <c r="A472" s="23" t="str">
        <f>Лист4!A470</f>
        <v xml:space="preserve">Лычманова ул. д.28 </v>
      </c>
      <c r="B472" s="74" t="str">
        <f>Лист4!C470</f>
        <v>г. Астрахань</v>
      </c>
      <c r="C472" s="41">
        <f t="shared" si="14"/>
        <v>2.770006779661017</v>
      </c>
      <c r="D472" s="41">
        <f t="shared" si="15"/>
        <v>0.14839322033898306</v>
      </c>
      <c r="E472" s="30">
        <v>0</v>
      </c>
      <c r="F472" s="31">
        <v>0.14839322033898306</v>
      </c>
      <c r="G472" s="32">
        <v>0</v>
      </c>
      <c r="H472" s="32">
        <v>0</v>
      </c>
      <c r="I472" s="32">
        <v>0</v>
      </c>
      <c r="J472" s="32">
        <v>0</v>
      </c>
      <c r="K472" s="29">
        <f>Лист4!E470/1000</f>
        <v>2.9184000000000001</v>
      </c>
      <c r="L472" s="33"/>
      <c r="M472" s="33"/>
    </row>
    <row r="473" spans="1:13" s="34" customFormat="1" ht="18.75" customHeight="1" x14ac:dyDescent="0.25">
      <c r="A473" s="23" t="str">
        <f>Лист4!A471</f>
        <v xml:space="preserve">Лычманова ул. д.3 </v>
      </c>
      <c r="B473" s="74" t="str">
        <f>Лист4!C471</f>
        <v>г. Астрахань</v>
      </c>
      <c r="C473" s="41">
        <f t="shared" si="14"/>
        <v>23.177033220338984</v>
      </c>
      <c r="D473" s="41">
        <f t="shared" si="15"/>
        <v>1.2416267796610168</v>
      </c>
      <c r="E473" s="30">
        <v>0</v>
      </c>
      <c r="F473" s="31">
        <v>1.2416267796610168</v>
      </c>
      <c r="G473" s="32">
        <v>0</v>
      </c>
      <c r="H473" s="32">
        <v>0</v>
      </c>
      <c r="I473" s="32">
        <v>0</v>
      </c>
      <c r="J473" s="32">
        <v>0</v>
      </c>
      <c r="K473" s="29">
        <f>Лист4!E471/1000</f>
        <v>24.418659999999999</v>
      </c>
      <c r="L473" s="33"/>
      <c r="M473" s="33"/>
    </row>
    <row r="474" spans="1:13" s="34" customFormat="1" ht="18.75" customHeight="1" x14ac:dyDescent="0.25">
      <c r="A474" s="23" t="str">
        <f>Лист4!A472</f>
        <v xml:space="preserve">Лычманова ул. д.33 </v>
      </c>
      <c r="B474" s="74" t="str">
        <f>Лист4!C472</f>
        <v>г. Астрахань</v>
      </c>
      <c r="C474" s="41">
        <f t="shared" si="14"/>
        <v>17.867322033898304</v>
      </c>
      <c r="D474" s="41">
        <f t="shared" si="15"/>
        <v>0.95717796610169492</v>
      </c>
      <c r="E474" s="30">
        <v>0</v>
      </c>
      <c r="F474" s="31">
        <v>0.95717796610169492</v>
      </c>
      <c r="G474" s="32">
        <v>0</v>
      </c>
      <c r="H474" s="32">
        <v>0</v>
      </c>
      <c r="I474" s="32">
        <v>0</v>
      </c>
      <c r="J474" s="32">
        <v>0</v>
      </c>
      <c r="K474" s="29">
        <f>Лист4!E472/1000</f>
        <v>18.8245</v>
      </c>
      <c r="L474" s="33"/>
      <c r="M474" s="33"/>
    </row>
    <row r="475" spans="1:13" s="34" customFormat="1" ht="18.75" customHeight="1" x14ac:dyDescent="0.25">
      <c r="A475" s="23" t="str">
        <f>Лист4!A473</f>
        <v xml:space="preserve">Лычманова ул. д.39 </v>
      </c>
      <c r="B475" s="74" t="str">
        <f>Лист4!C473</f>
        <v>г. Астрахань</v>
      </c>
      <c r="C475" s="41">
        <f t="shared" si="14"/>
        <v>17.57602711864407</v>
      </c>
      <c r="D475" s="41">
        <f t="shared" si="15"/>
        <v>0.94157288135593231</v>
      </c>
      <c r="E475" s="30">
        <v>0</v>
      </c>
      <c r="F475" s="31">
        <v>0.94157288135593231</v>
      </c>
      <c r="G475" s="32">
        <v>0</v>
      </c>
      <c r="H475" s="32">
        <v>0</v>
      </c>
      <c r="I475" s="32">
        <v>0</v>
      </c>
      <c r="J475" s="32">
        <v>0</v>
      </c>
      <c r="K475" s="29">
        <f>Лист4!E473/1000</f>
        <v>18.517600000000002</v>
      </c>
      <c r="L475" s="33"/>
      <c r="M475" s="33"/>
    </row>
    <row r="476" spans="1:13" s="34" customFormat="1" ht="18.75" customHeight="1" x14ac:dyDescent="0.25">
      <c r="A476" s="23" t="str">
        <f>Лист4!A474</f>
        <v xml:space="preserve">Лычманова ул. д.40 </v>
      </c>
      <c r="B476" s="74" t="str">
        <f>Лист4!C474</f>
        <v>г. Астрахань</v>
      </c>
      <c r="C476" s="41">
        <f t="shared" si="14"/>
        <v>100.85706305084747</v>
      </c>
      <c r="D476" s="41">
        <f t="shared" si="15"/>
        <v>5.4030569491525426</v>
      </c>
      <c r="E476" s="30">
        <v>0</v>
      </c>
      <c r="F476" s="31">
        <v>5.4030569491525426</v>
      </c>
      <c r="G476" s="32">
        <v>0</v>
      </c>
      <c r="H476" s="32">
        <v>0</v>
      </c>
      <c r="I476" s="32">
        <v>0</v>
      </c>
      <c r="J476" s="32">
        <v>0</v>
      </c>
      <c r="K476" s="29">
        <f>Лист4!E474/1000</f>
        <v>106.26012000000001</v>
      </c>
      <c r="L476" s="33"/>
      <c r="M476" s="33"/>
    </row>
    <row r="477" spans="1:13" s="34" customFormat="1" ht="18.75" customHeight="1" x14ac:dyDescent="0.25">
      <c r="A477" s="23" t="str">
        <f>Лист4!A475</f>
        <v xml:space="preserve">Лычманова ул. д.45 </v>
      </c>
      <c r="B477" s="74" t="str">
        <f>Лист4!C475</f>
        <v>г. Астрахань</v>
      </c>
      <c r="C477" s="41">
        <f t="shared" si="14"/>
        <v>0</v>
      </c>
      <c r="D477" s="41">
        <f t="shared" si="15"/>
        <v>0</v>
      </c>
      <c r="E477" s="30">
        <v>0</v>
      </c>
      <c r="F477" s="31">
        <v>0</v>
      </c>
      <c r="G477" s="32">
        <v>0</v>
      </c>
      <c r="H477" s="32">
        <v>0</v>
      </c>
      <c r="I477" s="32">
        <v>0</v>
      </c>
      <c r="J477" s="32">
        <v>0</v>
      </c>
      <c r="K477" s="29">
        <f>Лист4!E475/1000</f>
        <v>0</v>
      </c>
      <c r="L477" s="33"/>
      <c r="M477" s="33"/>
    </row>
    <row r="478" spans="1:13" s="34" customFormat="1" ht="18.75" customHeight="1" x14ac:dyDescent="0.25">
      <c r="A478" s="23" t="str">
        <f>Лист4!A476</f>
        <v xml:space="preserve">Лычманова ул. д.5 </v>
      </c>
      <c r="B478" s="74" t="str">
        <f>Лист4!C476</f>
        <v>г. Астрахань</v>
      </c>
      <c r="C478" s="41">
        <f t="shared" si="14"/>
        <v>0</v>
      </c>
      <c r="D478" s="41">
        <f t="shared" si="15"/>
        <v>0</v>
      </c>
      <c r="E478" s="30">
        <v>0</v>
      </c>
      <c r="F478" s="31">
        <v>0</v>
      </c>
      <c r="G478" s="32">
        <v>0</v>
      </c>
      <c r="H478" s="32">
        <v>0</v>
      </c>
      <c r="I478" s="32">
        <v>0</v>
      </c>
      <c r="J478" s="32">
        <v>0</v>
      </c>
      <c r="K478" s="29">
        <f>Лист4!E476/1000</f>
        <v>0</v>
      </c>
      <c r="L478" s="33"/>
      <c r="M478" s="33"/>
    </row>
    <row r="479" spans="1:13" s="34" customFormat="1" ht="18.75" customHeight="1" x14ac:dyDescent="0.25">
      <c r="A479" s="23" t="str">
        <f>Лист4!A477</f>
        <v xml:space="preserve">Лычманова ул. д.50 </v>
      </c>
      <c r="B479" s="74" t="str">
        <f>Лист4!C477</f>
        <v>г. Астрахань</v>
      </c>
      <c r="C479" s="41">
        <f t="shared" si="14"/>
        <v>25.636562711864411</v>
      </c>
      <c r="D479" s="41">
        <f t="shared" si="15"/>
        <v>1.3733872881355933</v>
      </c>
      <c r="E479" s="30">
        <v>0</v>
      </c>
      <c r="F479" s="31">
        <v>1.3733872881355933</v>
      </c>
      <c r="G479" s="32">
        <v>0</v>
      </c>
      <c r="H479" s="32">
        <v>0</v>
      </c>
      <c r="I479" s="32">
        <v>0</v>
      </c>
      <c r="J479" s="32">
        <v>0</v>
      </c>
      <c r="K479" s="29">
        <f>Лист4!E477/1000</f>
        <v>27.009950000000003</v>
      </c>
      <c r="L479" s="33"/>
      <c r="M479" s="33"/>
    </row>
    <row r="480" spans="1:13" s="34" customFormat="1" ht="18.75" customHeight="1" x14ac:dyDescent="0.25">
      <c r="A480" s="23" t="str">
        <f>Лист4!A478</f>
        <v xml:space="preserve">Лычманова ул. д.54 </v>
      </c>
      <c r="B480" s="74" t="str">
        <f>Лист4!C478</f>
        <v>г. Астрахань</v>
      </c>
      <c r="C480" s="41">
        <f t="shared" si="14"/>
        <v>1.8098440677966101</v>
      </c>
      <c r="D480" s="41">
        <f t="shared" si="15"/>
        <v>9.6955932203389827E-2</v>
      </c>
      <c r="E480" s="30">
        <v>0</v>
      </c>
      <c r="F480" s="31">
        <v>9.6955932203389827E-2</v>
      </c>
      <c r="G480" s="32">
        <v>0</v>
      </c>
      <c r="H480" s="32">
        <v>0</v>
      </c>
      <c r="I480" s="32">
        <v>0</v>
      </c>
      <c r="J480" s="32">
        <v>0</v>
      </c>
      <c r="K480" s="29">
        <f>Лист4!E478/1000</f>
        <v>1.9068000000000001</v>
      </c>
      <c r="L480" s="33"/>
      <c r="M480" s="33"/>
    </row>
    <row r="481" spans="1:13" s="34" customFormat="1" ht="18.75" customHeight="1" x14ac:dyDescent="0.25">
      <c r="A481" s="23" t="str">
        <f>Лист4!A479</f>
        <v xml:space="preserve">Лычманова ул. д.55 </v>
      </c>
      <c r="B481" s="74" t="str">
        <f>Лист4!C479</f>
        <v>г. Астрахань</v>
      </c>
      <c r="C481" s="41">
        <f t="shared" si="14"/>
        <v>0</v>
      </c>
      <c r="D481" s="41">
        <f t="shared" si="15"/>
        <v>0</v>
      </c>
      <c r="E481" s="30">
        <v>0</v>
      </c>
      <c r="F481" s="31">
        <v>0</v>
      </c>
      <c r="G481" s="32">
        <v>0</v>
      </c>
      <c r="H481" s="32">
        <v>0</v>
      </c>
      <c r="I481" s="32">
        <v>0</v>
      </c>
      <c r="J481" s="32">
        <v>0</v>
      </c>
      <c r="K481" s="29">
        <f>Лист4!E479/1000</f>
        <v>0</v>
      </c>
      <c r="L481" s="33"/>
      <c r="M481" s="33"/>
    </row>
    <row r="482" spans="1:13" s="34" customFormat="1" ht="25.5" customHeight="1" x14ac:dyDescent="0.25">
      <c r="A482" s="23" t="str">
        <f>Лист4!A480</f>
        <v xml:space="preserve">Лычманова ул. д.59 </v>
      </c>
      <c r="B482" s="74" t="str">
        <f>Лист4!C480</f>
        <v>г. Астрахань</v>
      </c>
      <c r="C482" s="41">
        <f t="shared" si="14"/>
        <v>0.56778305084745773</v>
      </c>
      <c r="D482" s="41">
        <f t="shared" si="15"/>
        <v>3.0416949152542377E-2</v>
      </c>
      <c r="E482" s="30">
        <v>0</v>
      </c>
      <c r="F482" s="31">
        <v>3.0416949152542377E-2</v>
      </c>
      <c r="G482" s="32">
        <v>0</v>
      </c>
      <c r="H482" s="32">
        <v>0</v>
      </c>
      <c r="I482" s="32">
        <v>0</v>
      </c>
      <c r="J482" s="32">
        <v>0</v>
      </c>
      <c r="K482" s="29">
        <f>Лист4!E480/1000</f>
        <v>0.59820000000000007</v>
      </c>
      <c r="L482" s="33"/>
      <c r="M482" s="33"/>
    </row>
    <row r="483" spans="1:13" s="34" customFormat="1" ht="18.75" customHeight="1" x14ac:dyDescent="0.25">
      <c r="A483" s="23" t="str">
        <f>Лист4!A481</f>
        <v xml:space="preserve">Лычманова ул. д.81 </v>
      </c>
      <c r="B483" s="74" t="str">
        <f>Лист4!C481</f>
        <v>г. Астрахань</v>
      </c>
      <c r="C483" s="41">
        <f t="shared" si="14"/>
        <v>1.5034576271186442</v>
      </c>
      <c r="D483" s="41">
        <f t="shared" si="15"/>
        <v>8.0542372881355934E-2</v>
      </c>
      <c r="E483" s="30">
        <v>0</v>
      </c>
      <c r="F483" s="31">
        <v>8.0542372881355934E-2</v>
      </c>
      <c r="G483" s="32">
        <v>0</v>
      </c>
      <c r="H483" s="32">
        <v>0</v>
      </c>
      <c r="I483" s="32">
        <v>0</v>
      </c>
      <c r="J483" s="32">
        <v>0</v>
      </c>
      <c r="K483" s="29">
        <f>Лист4!E481/1000</f>
        <v>1.5840000000000001</v>
      </c>
      <c r="L483" s="33"/>
      <c r="M483" s="33"/>
    </row>
    <row r="484" spans="1:13" s="34" customFormat="1" ht="18.75" customHeight="1" x14ac:dyDescent="0.25">
      <c r="A484" s="23" t="str">
        <f>Лист4!A482</f>
        <v xml:space="preserve">Лычманова ул. д.9 </v>
      </c>
      <c r="B484" s="74" t="str">
        <f>Лист4!C482</f>
        <v>г. Астрахань</v>
      </c>
      <c r="C484" s="41">
        <f t="shared" si="14"/>
        <v>58.046752542372872</v>
      </c>
      <c r="D484" s="41">
        <f t="shared" si="15"/>
        <v>3.1096474576271182</v>
      </c>
      <c r="E484" s="30">
        <v>0</v>
      </c>
      <c r="F484" s="31">
        <v>3.1096474576271182</v>
      </c>
      <c r="G484" s="32">
        <v>0</v>
      </c>
      <c r="H484" s="32">
        <v>0</v>
      </c>
      <c r="I484" s="32">
        <v>0</v>
      </c>
      <c r="J484" s="32">
        <v>0</v>
      </c>
      <c r="K484" s="29">
        <f>Лист4!E482/1000</f>
        <v>61.156399999999991</v>
      </c>
      <c r="L484" s="33"/>
      <c r="M484" s="33"/>
    </row>
    <row r="485" spans="1:13" s="34" customFormat="1" ht="18.75" customHeight="1" x14ac:dyDescent="0.25">
      <c r="A485" s="23" t="str">
        <f>Лист4!A483</f>
        <v xml:space="preserve">М.Горького ул. д.11 </v>
      </c>
      <c r="B485" s="74" t="str">
        <f>Лист4!C483</f>
        <v>г. Астрахань</v>
      </c>
      <c r="C485" s="41">
        <f t="shared" si="14"/>
        <v>2.7392542372881357</v>
      </c>
      <c r="D485" s="41">
        <f t="shared" si="15"/>
        <v>0.1467457627118644</v>
      </c>
      <c r="E485" s="30">
        <v>0</v>
      </c>
      <c r="F485" s="31">
        <v>0.1467457627118644</v>
      </c>
      <c r="G485" s="32">
        <v>0</v>
      </c>
      <c r="H485" s="32">
        <v>0</v>
      </c>
      <c r="I485" s="32">
        <v>0</v>
      </c>
      <c r="J485" s="32">
        <v>0</v>
      </c>
      <c r="K485" s="29">
        <f>Лист4!E483/1000</f>
        <v>2.8860000000000001</v>
      </c>
      <c r="L485" s="33"/>
      <c r="M485" s="33"/>
    </row>
    <row r="486" spans="1:13" s="34" customFormat="1" ht="18.75" customHeight="1" x14ac:dyDescent="0.25">
      <c r="A486" s="23" t="str">
        <f>Лист4!A484</f>
        <v xml:space="preserve">М.Горького ул. д.15 </v>
      </c>
      <c r="B486" s="74" t="str">
        <f>Лист4!C484</f>
        <v>г. Астрахань</v>
      </c>
      <c r="C486" s="41">
        <f t="shared" si="14"/>
        <v>24.723373559322035</v>
      </c>
      <c r="D486" s="41">
        <f t="shared" si="15"/>
        <v>1.3244664406779663</v>
      </c>
      <c r="E486" s="30">
        <v>0</v>
      </c>
      <c r="F486" s="31">
        <v>1.3244664406779663</v>
      </c>
      <c r="G486" s="32">
        <v>0</v>
      </c>
      <c r="H486" s="32">
        <v>0</v>
      </c>
      <c r="I486" s="32">
        <v>0</v>
      </c>
      <c r="J486" s="32">
        <v>0</v>
      </c>
      <c r="K486" s="29">
        <f>Лист4!E484/1000</f>
        <v>26.047840000000001</v>
      </c>
      <c r="L486" s="33"/>
      <c r="M486" s="33"/>
    </row>
    <row r="487" spans="1:13" s="34" customFormat="1" ht="18.75" customHeight="1" x14ac:dyDescent="0.25">
      <c r="A487" s="23" t="str">
        <f>Лист4!A485</f>
        <v xml:space="preserve">М.Горького ул. д.16 </v>
      </c>
      <c r="B487" s="74" t="str">
        <f>Лист4!C485</f>
        <v>г. Астрахань</v>
      </c>
      <c r="C487" s="41">
        <f t="shared" si="14"/>
        <v>87.523728813559302</v>
      </c>
      <c r="D487" s="41">
        <f t="shared" si="15"/>
        <v>4.6887711864406771</v>
      </c>
      <c r="E487" s="30">
        <v>0</v>
      </c>
      <c r="F487" s="31">
        <v>4.6887711864406771</v>
      </c>
      <c r="G487" s="32">
        <v>0</v>
      </c>
      <c r="H487" s="32">
        <v>0</v>
      </c>
      <c r="I487" s="32">
        <v>0</v>
      </c>
      <c r="J487" s="32">
        <v>0</v>
      </c>
      <c r="K487" s="29">
        <f>Лист4!E485/1000</f>
        <v>92.212499999999977</v>
      </c>
      <c r="L487" s="33"/>
      <c r="M487" s="33"/>
    </row>
    <row r="488" spans="1:13" s="34" customFormat="1" ht="18.75" customHeight="1" x14ac:dyDescent="0.25">
      <c r="A488" s="23" t="str">
        <f>Лист4!A486</f>
        <v xml:space="preserve">М.Горького ул. д.17 </v>
      </c>
      <c r="B488" s="74" t="str">
        <f>Лист4!C486</f>
        <v>г. Астрахань</v>
      </c>
      <c r="C488" s="41">
        <f t="shared" si="14"/>
        <v>37.568501694915255</v>
      </c>
      <c r="D488" s="41">
        <f t="shared" si="15"/>
        <v>2.0125983050847456</v>
      </c>
      <c r="E488" s="30">
        <v>0</v>
      </c>
      <c r="F488" s="31">
        <v>2.0125983050847456</v>
      </c>
      <c r="G488" s="32">
        <v>0</v>
      </c>
      <c r="H488" s="32">
        <v>0</v>
      </c>
      <c r="I488" s="32">
        <v>0</v>
      </c>
      <c r="J488" s="32">
        <v>0</v>
      </c>
      <c r="K488" s="29">
        <f>Лист4!E486/1000</f>
        <v>39.581099999999999</v>
      </c>
      <c r="L488" s="33"/>
      <c r="M488" s="33"/>
    </row>
    <row r="489" spans="1:13" s="34" customFormat="1" ht="18.75" customHeight="1" x14ac:dyDescent="0.25">
      <c r="A489" s="23" t="str">
        <f>Лист4!A487</f>
        <v xml:space="preserve">М.Горького ул. д.21 </v>
      </c>
      <c r="B489" s="74" t="str">
        <f>Лист4!C487</f>
        <v>г. Астрахань</v>
      </c>
      <c r="C489" s="41">
        <f t="shared" si="14"/>
        <v>85.455886101694929</v>
      </c>
      <c r="D489" s="41">
        <f t="shared" si="15"/>
        <v>4.5779938983050856</v>
      </c>
      <c r="E489" s="30">
        <v>0</v>
      </c>
      <c r="F489" s="31">
        <v>4.5779938983050856</v>
      </c>
      <c r="G489" s="32">
        <v>0</v>
      </c>
      <c r="H489" s="32">
        <v>0</v>
      </c>
      <c r="I489" s="32">
        <v>0</v>
      </c>
      <c r="J489" s="32">
        <v>0</v>
      </c>
      <c r="K489" s="29">
        <f>Лист4!E487/1000</f>
        <v>90.033880000000011</v>
      </c>
      <c r="L489" s="33"/>
      <c r="M489" s="33"/>
    </row>
    <row r="490" spans="1:13" s="34" customFormat="1" ht="18.75" customHeight="1" x14ac:dyDescent="0.25">
      <c r="A490" s="23" t="str">
        <f>Лист4!A488</f>
        <v xml:space="preserve">М.Горького ул. д.23 </v>
      </c>
      <c r="B490" s="74" t="str">
        <f>Лист4!C488</f>
        <v>г. Астрахань</v>
      </c>
      <c r="C490" s="41">
        <f t="shared" si="14"/>
        <v>97.373160677966084</v>
      </c>
      <c r="D490" s="41">
        <f t="shared" si="15"/>
        <v>5.2164193220338975</v>
      </c>
      <c r="E490" s="30">
        <v>0</v>
      </c>
      <c r="F490" s="31">
        <v>5.2164193220338975</v>
      </c>
      <c r="G490" s="32">
        <v>0</v>
      </c>
      <c r="H490" s="32">
        <v>0</v>
      </c>
      <c r="I490" s="32">
        <v>0</v>
      </c>
      <c r="J490" s="32">
        <v>0</v>
      </c>
      <c r="K490" s="29">
        <f>Лист4!E488/1000</f>
        <v>102.58957999999998</v>
      </c>
      <c r="L490" s="33"/>
      <c r="M490" s="33"/>
    </row>
    <row r="491" spans="1:13" s="34" customFormat="1" ht="18.75" customHeight="1" x14ac:dyDescent="0.25">
      <c r="A491" s="23" t="str">
        <f>Лист4!A489</f>
        <v xml:space="preserve">М.Горького ул. д.25 </v>
      </c>
      <c r="B491" s="74" t="str">
        <f>Лист4!C489</f>
        <v>г. Астрахань</v>
      </c>
      <c r="C491" s="41">
        <f t="shared" si="14"/>
        <v>130.73769491525425</v>
      </c>
      <c r="D491" s="41">
        <f t="shared" si="15"/>
        <v>7.0038050847457631</v>
      </c>
      <c r="E491" s="30">
        <v>0</v>
      </c>
      <c r="F491" s="31">
        <v>7.0038050847457631</v>
      </c>
      <c r="G491" s="32">
        <v>0</v>
      </c>
      <c r="H491" s="32">
        <v>0</v>
      </c>
      <c r="I491" s="32">
        <v>0</v>
      </c>
      <c r="J491" s="32">
        <v>0</v>
      </c>
      <c r="K491" s="29">
        <f>Лист4!E489/1000</f>
        <v>137.7415</v>
      </c>
      <c r="L491" s="33"/>
      <c r="M491" s="33"/>
    </row>
    <row r="492" spans="1:13" s="34" customFormat="1" ht="18.75" customHeight="1" x14ac:dyDescent="0.25">
      <c r="A492" s="23" t="str">
        <f>Лист4!A490</f>
        <v xml:space="preserve">М.Горького ул. д.27 </v>
      </c>
      <c r="B492" s="74" t="str">
        <f>Лист4!C490</f>
        <v>г. Астрахань</v>
      </c>
      <c r="C492" s="41">
        <f t="shared" si="14"/>
        <v>84.301925423728804</v>
      </c>
      <c r="D492" s="41">
        <f t="shared" si="15"/>
        <v>4.5161745762711858</v>
      </c>
      <c r="E492" s="30">
        <v>0</v>
      </c>
      <c r="F492" s="31">
        <v>4.5161745762711858</v>
      </c>
      <c r="G492" s="32">
        <v>0</v>
      </c>
      <c r="H492" s="32">
        <v>0</v>
      </c>
      <c r="I492" s="32">
        <v>0</v>
      </c>
      <c r="J492" s="32">
        <v>0</v>
      </c>
      <c r="K492" s="29">
        <f>Лист4!E490/1000</f>
        <v>88.818099999999987</v>
      </c>
      <c r="L492" s="33"/>
      <c r="M492" s="33"/>
    </row>
    <row r="493" spans="1:13" s="34" customFormat="1" ht="18.75" customHeight="1" x14ac:dyDescent="0.25">
      <c r="A493" s="23" t="str">
        <f>Лист4!A491</f>
        <v xml:space="preserve">М.Горького ул. д.3 </v>
      </c>
      <c r="B493" s="74" t="str">
        <f>Лист4!C491</f>
        <v>г. Астрахань</v>
      </c>
      <c r="C493" s="41">
        <f t="shared" si="14"/>
        <v>114.99305762711865</v>
      </c>
      <c r="D493" s="41">
        <f t="shared" si="15"/>
        <v>6.160342372881356</v>
      </c>
      <c r="E493" s="30">
        <v>0</v>
      </c>
      <c r="F493" s="31">
        <v>6.160342372881356</v>
      </c>
      <c r="G493" s="32">
        <v>0</v>
      </c>
      <c r="H493" s="32">
        <v>0</v>
      </c>
      <c r="I493" s="32">
        <v>0</v>
      </c>
      <c r="J493" s="32">
        <v>0</v>
      </c>
      <c r="K493" s="29">
        <f>Лист4!E491/1000</f>
        <v>121.1534</v>
      </c>
      <c r="L493" s="33"/>
      <c r="M493" s="33"/>
    </row>
    <row r="494" spans="1:13" s="34" customFormat="1" ht="18.75" customHeight="1" x14ac:dyDescent="0.25">
      <c r="A494" s="23" t="str">
        <f>Лист4!A492</f>
        <v xml:space="preserve">М.Горького ул. д.33 </v>
      </c>
      <c r="B494" s="74" t="str">
        <f>Лист4!C492</f>
        <v>г. Астрахань</v>
      </c>
      <c r="C494" s="41">
        <f t="shared" si="14"/>
        <v>28.438603389830508</v>
      </c>
      <c r="D494" s="41">
        <f t="shared" si="15"/>
        <v>1.5234966101694916</v>
      </c>
      <c r="E494" s="30">
        <v>0</v>
      </c>
      <c r="F494" s="31">
        <v>1.5234966101694916</v>
      </c>
      <c r="G494" s="32">
        <v>0</v>
      </c>
      <c r="H494" s="32">
        <v>0</v>
      </c>
      <c r="I494" s="32">
        <v>0</v>
      </c>
      <c r="J494" s="32">
        <v>0</v>
      </c>
      <c r="K494" s="29">
        <f>Лист4!E492/1000</f>
        <v>29.9621</v>
      </c>
      <c r="L494" s="33"/>
      <c r="M494" s="33"/>
    </row>
    <row r="495" spans="1:13" s="34" customFormat="1" ht="18.75" customHeight="1" x14ac:dyDescent="0.25">
      <c r="A495" s="23" t="str">
        <f>Лист4!A493</f>
        <v xml:space="preserve">М.Горького ул. д.37 </v>
      </c>
      <c r="B495" s="74" t="str">
        <f>Лист4!C493</f>
        <v>г. Астрахань</v>
      </c>
      <c r="C495" s="41">
        <f t="shared" si="14"/>
        <v>3.9241762711864401</v>
      </c>
      <c r="D495" s="41">
        <f t="shared" si="15"/>
        <v>0.2102237288135593</v>
      </c>
      <c r="E495" s="30">
        <v>0</v>
      </c>
      <c r="F495" s="31">
        <v>0.2102237288135593</v>
      </c>
      <c r="G495" s="32">
        <v>0</v>
      </c>
      <c r="H495" s="32">
        <v>0</v>
      </c>
      <c r="I495" s="32">
        <v>0</v>
      </c>
      <c r="J495" s="32">
        <v>0</v>
      </c>
      <c r="K495" s="29">
        <f>Лист4!E493/1000</f>
        <v>4.1343999999999994</v>
      </c>
      <c r="L495" s="33"/>
      <c r="M495" s="33"/>
    </row>
    <row r="496" spans="1:13" s="34" customFormat="1" ht="18.75" customHeight="1" x14ac:dyDescent="0.25">
      <c r="A496" s="23" t="str">
        <f>Лист4!A494</f>
        <v xml:space="preserve">М.Горького ул. д.37/3 </v>
      </c>
      <c r="B496" s="74" t="str">
        <f>Лист4!C494</f>
        <v>г. Астрахань</v>
      </c>
      <c r="C496" s="41">
        <f t="shared" si="14"/>
        <v>5.1117559322033896</v>
      </c>
      <c r="D496" s="41">
        <f t="shared" si="15"/>
        <v>0.27384406779661019</v>
      </c>
      <c r="E496" s="30">
        <v>0</v>
      </c>
      <c r="F496" s="31">
        <v>0.27384406779661019</v>
      </c>
      <c r="G496" s="32">
        <v>0</v>
      </c>
      <c r="H496" s="32">
        <v>0</v>
      </c>
      <c r="I496" s="32">
        <v>0</v>
      </c>
      <c r="J496" s="32">
        <v>0</v>
      </c>
      <c r="K496" s="29">
        <f>Лист4!E494/1000</f>
        <v>5.3856000000000002</v>
      </c>
      <c r="L496" s="33"/>
      <c r="M496" s="33"/>
    </row>
    <row r="497" spans="1:13" s="34" customFormat="1" ht="18.75" customHeight="1" x14ac:dyDescent="0.25">
      <c r="A497" s="23" t="str">
        <f>Лист4!A495</f>
        <v xml:space="preserve">М.Горького ул. д.41 </v>
      </c>
      <c r="B497" s="74" t="str">
        <f>Лист4!C495</f>
        <v>г. Астрахань</v>
      </c>
      <c r="C497" s="41">
        <f t="shared" si="14"/>
        <v>2.444827118644068</v>
      </c>
      <c r="D497" s="41">
        <f t="shared" si="15"/>
        <v>0.13097288135593221</v>
      </c>
      <c r="E497" s="30">
        <v>0</v>
      </c>
      <c r="F497" s="31">
        <v>0.13097288135593221</v>
      </c>
      <c r="G497" s="32">
        <v>0</v>
      </c>
      <c r="H497" s="32">
        <v>0</v>
      </c>
      <c r="I497" s="32">
        <v>0</v>
      </c>
      <c r="J497" s="32">
        <v>0</v>
      </c>
      <c r="K497" s="29">
        <f>Лист4!E495/1000</f>
        <v>2.5758000000000001</v>
      </c>
      <c r="L497" s="33"/>
      <c r="M497" s="33"/>
    </row>
    <row r="498" spans="1:13" s="34" customFormat="1" ht="18.75" customHeight="1" x14ac:dyDescent="0.25">
      <c r="A498" s="23" t="str">
        <f>Лист4!A496</f>
        <v xml:space="preserve">М.Горького ул. д.41/44 </v>
      </c>
      <c r="B498" s="74" t="str">
        <f>Лист4!C496</f>
        <v>г. Астрахань</v>
      </c>
      <c r="C498" s="41">
        <f t="shared" si="14"/>
        <v>81.599213559322024</v>
      </c>
      <c r="D498" s="41">
        <f t="shared" si="15"/>
        <v>4.3713864406779654</v>
      </c>
      <c r="E498" s="30">
        <v>0</v>
      </c>
      <c r="F498" s="31">
        <v>4.3713864406779654</v>
      </c>
      <c r="G498" s="32">
        <v>0</v>
      </c>
      <c r="H498" s="32">
        <v>0</v>
      </c>
      <c r="I498" s="32">
        <v>0</v>
      </c>
      <c r="J498" s="32">
        <v>0</v>
      </c>
      <c r="K498" s="29">
        <f>Лист4!E496/1000</f>
        <v>85.97059999999999</v>
      </c>
      <c r="L498" s="33"/>
      <c r="M498" s="33"/>
    </row>
    <row r="499" spans="1:13" s="34" customFormat="1" ht="18.75" customHeight="1" x14ac:dyDescent="0.25">
      <c r="A499" s="23" t="str">
        <f>Лист4!A497</f>
        <v xml:space="preserve">М.Горького ул. д.43 </v>
      </c>
      <c r="B499" s="74" t="str">
        <f>Лист4!C497</f>
        <v>г. Астрахань</v>
      </c>
      <c r="C499" s="41">
        <f t="shared" si="14"/>
        <v>47.672989830508477</v>
      </c>
      <c r="D499" s="41">
        <f t="shared" si="15"/>
        <v>2.5539101694915254</v>
      </c>
      <c r="E499" s="30">
        <v>0</v>
      </c>
      <c r="F499" s="31">
        <v>2.5539101694915254</v>
      </c>
      <c r="G499" s="32">
        <v>0</v>
      </c>
      <c r="H499" s="32">
        <v>0</v>
      </c>
      <c r="I499" s="32">
        <v>0</v>
      </c>
      <c r="J499" s="32">
        <v>0</v>
      </c>
      <c r="K499" s="29">
        <f>Лист4!E497/1000</f>
        <v>50.226900000000001</v>
      </c>
      <c r="L499" s="33"/>
      <c r="M499" s="33"/>
    </row>
    <row r="500" spans="1:13" s="34" customFormat="1" ht="18.75" customHeight="1" x14ac:dyDescent="0.25">
      <c r="A500" s="23" t="str">
        <f>Лист4!A498</f>
        <v xml:space="preserve">М.Горького ул. д.45 </v>
      </c>
      <c r="B500" s="74" t="str">
        <f>Лист4!C498</f>
        <v>г. Астрахань</v>
      </c>
      <c r="C500" s="41">
        <f t="shared" si="14"/>
        <v>33.568108474576263</v>
      </c>
      <c r="D500" s="41">
        <f t="shared" si="15"/>
        <v>1.7982915254237284</v>
      </c>
      <c r="E500" s="30">
        <v>0</v>
      </c>
      <c r="F500" s="31">
        <v>1.7982915254237284</v>
      </c>
      <c r="G500" s="32">
        <v>0</v>
      </c>
      <c r="H500" s="32">
        <v>0</v>
      </c>
      <c r="I500" s="32">
        <v>0</v>
      </c>
      <c r="J500" s="32">
        <v>0</v>
      </c>
      <c r="K500" s="29">
        <f>Лист4!E498/1000</f>
        <v>35.366399999999992</v>
      </c>
      <c r="L500" s="33"/>
      <c r="M500" s="33"/>
    </row>
    <row r="501" spans="1:13" s="34" customFormat="1" ht="18.75" customHeight="1" x14ac:dyDescent="0.25">
      <c r="A501" s="23" t="str">
        <f>Лист4!A499</f>
        <v xml:space="preserve">М.Горького ул. д.47 </v>
      </c>
      <c r="B501" s="74" t="str">
        <f>Лист4!C499</f>
        <v>г. Астрахань</v>
      </c>
      <c r="C501" s="41">
        <f t="shared" si="14"/>
        <v>73.604273898305067</v>
      </c>
      <c r="D501" s="41">
        <f t="shared" si="15"/>
        <v>3.9430861016949148</v>
      </c>
      <c r="E501" s="30">
        <v>0</v>
      </c>
      <c r="F501" s="31">
        <v>3.9430861016949148</v>
      </c>
      <c r="G501" s="32">
        <v>0</v>
      </c>
      <c r="H501" s="32">
        <v>0</v>
      </c>
      <c r="I501" s="32">
        <v>0</v>
      </c>
      <c r="J501" s="32">
        <v>0</v>
      </c>
      <c r="K501" s="29">
        <f>Лист4!E499/1000</f>
        <v>77.547359999999983</v>
      </c>
      <c r="L501" s="33"/>
      <c r="M501" s="33"/>
    </row>
    <row r="502" spans="1:13" s="34" customFormat="1" ht="18" customHeight="1" x14ac:dyDescent="0.25">
      <c r="A502" s="23" t="str">
        <f>Лист4!A500</f>
        <v xml:space="preserve">М.Горького ул. д.52/11 </v>
      </c>
      <c r="B502" s="74" t="str">
        <f>Лист4!C500</f>
        <v>г. Астрахань</v>
      </c>
      <c r="C502" s="41">
        <f t="shared" si="14"/>
        <v>76.129911864406793</v>
      </c>
      <c r="D502" s="41">
        <f t="shared" si="15"/>
        <v>4.0783881355932206</v>
      </c>
      <c r="E502" s="30">
        <v>0</v>
      </c>
      <c r="F502" s="31">
        <v>4.0783881355932206</v>
      </c>
      <c r="G502" s="32">
        <v>0</v>
      </c>
      <c r="H502" s="32">
        <v>0</v>
      </c>
      <c r="I502" s="32">
        <v>0</v>
      </c>
      <c r="J502" s="32">
        <v>0</v>
      </c>
      <c r="K502" s="29">
        <f>Лист4!E500/1000</f>
        <v>80.208300000000008</v>
      </c>
      <c r="L502" s="33"/>
      <c r="M502" s="33"/>
    </row>
    <row r="503" spans="1:13" s="34" customFormat="1" ht="18" customHeight="1" x14ac:dyDescent="0.25">
      <c r="A503" s="23" t="str">
        <f>Лист4!A501</f>
        <v xml:space="preserve">М.Горького ул. д.55 </v>
      </c>
      <c r="B503" s="74" t="str">
        <f>Лист4!C501</f>
        <v>г. Астрахань</v>
      </c>
      <c r="C503" s="41">
        <f t="shared" si="14"/>
        <v>68.363281355932216</v>
      </c>
      <c r="D503" s="41">
        <f t="shared" si="15"/>
        <v>3.6623186440677973</v>
      </c>
      <c r="E503" s="30">
        <v>0</v>
      </c>
      <c r="F503" s="31">
        <v>3.6623186440677973</v>
      </c>
      <c r="G503" s="32">
        <v>0</v>
      </c>
      <c r="H503" s="32">
        <v>0</v>
      </c>
      <c r="I503" s="32">
        <v>0</v>
      </c>
      <c r="J503" s="32">
        <v>0</v>
      </c>
      <c r="K503" s="29">
        <f>Лист4!E501/1000</f>
        <v>72.025600000000011</v>
      </c>
      <c r="L503" s="33"/>
      <c r="M503" s="33"/>
    </row>
    <row r="504" spans="1:13" s="34" customFormat="1" ht="18" customHeight="1" x14ac:dyDescent="0.25">
      <c r="A504" s="23" t="str">
        <f>Лист4!A502</f>
        <v xml:space="preserve">М.Горького ул. д.59 </v>
      </c>
      <c r="B504" s="74" t="str">
        <f>Лист4!C502</f>
        <v>г. Астрахань</v>
      </c>
      <c r="C504" s="41">
        <f t="shared" si="14"/>
        <v>0</v>
      </c>
      <c r="D504" s="41">
        <f t="shared" si="15"/>
        <v>0</v>
      </c>
      <c r="E504" s="30">
        <v>0</v>
      </c>
      <c r="F504" s="31">
        <v>0</v>
      </c>
      <c r="G504" s="32">
        <v>0</v>
      </c>
      <c r="H504" s="32">
        <v>0</v>
      </c>
      <c r="I504" s="32">
        <v>0</v>
      </c>
      <c r="J504" s="32">
        <v>0</v>
      </c>
      <c r="K504" s="29">
        <f>Лист4!E502/1000</f>
        <v>0</v>
      </c>
      <c r="L504" s="33"/>
      <c r="M504" s="33"/>
    </row>
    <row r="505" spans="1:13" s="34" customFormat="1" ht="18.75" customHeight="1" x14ac:dyDescent="0.25">
      <c r="A505" s="23" t="str">
        <f>Лист4!A503</f>
        <v xml:space="preserve">М.Горького ул. д.6 </v>
      </c>
      <c r="B505" s="74" t="str">
        <f>Лист4!C503</f>
        <v>г. Астрахань</v>
      </c>
      <c r="C505" s="41">
        <f t="shared" si="14"/>
        <v>83.691620338983029</v>
      </c>
      <c r="D505" s="41">
        <f t="shared" si="15"/>
        <v>4.4834796610169478</v>
      </c>
      <c r="E505" s="30">
        <v>0</v>
      </c>
      <c r="F505" s="31">
        <v>4.4834796610169478</v>
      </c>
      <c r="G505" s="32">
        <v>0</v>
      </c>
      <c r="H505" s="32">
        <v>0</v>
      </c>
      <c r="I505" s="32">
        <v>0</v>
      </c>
      <c r="J505" s="32">
        <v>0</v>
      </c>
      <c r="K505" s="29">
        <f>Лист4!E503/1000</f>
        <v>88.175099999999972</v>
      </c>
      <c r="L505" s="33"/>
      <c r="M505" s="33"/>
    </row>
    <row r="506" spans="1:13" s="34" customFormat="1" ht="18.75" customHeight="1" x14ac:dyDescent="0.25">
      <c r="A506" s="23" t="str">
        <f>Лист4!A504</f>
        <v xml:space="preserve">М.Горького ул. д.6/2 </v>
      </c>
      <c r="B506" s="74" t="str">
        <f>Лист4!C504</f>
        <v>г. Астрахань</v>
      </c>
      <c r="C506" s="41">
        <f t="shared" si="14"/>
        <v>9.9905898305084726</v>
      </c>
      <c r="D506" s="41">
        <f t="shared" si="15"/>
        <v>0.53521016949152533</v>
      </c>
      <c r="E506" s="30">
        <v>0</v>
      </c>
      <c r="F506" s="31">
        <v>0.53521016949152533</v>
      </c>
      <c r="G506" s="32">
        <v>0</v>
      </c>
      <c r="H506" s="32">
        <v>0</v>
      </c>
      <c r="I506" s="32">
        <v>0</v>
      </c>
      <c r="J506" s="32">
        <v>0</v>
      </c>
      <c r="K506" s="29">
        <f>Лист4!E504/1000</f>
        <v>10.525799999999998</v>
      </c>
      <c r="L506" s="33"/>
      <c r="M506" s="33"/>
    </row>
    <row r="507" spans="1:13" s="34" customFormat="1" ht="18.75" customHeight="1" x14ac:dyDescent="0.25">
      <c r="A507" s="23" t="str">
        <f>Лист4!A505</f>
        <v xml:space="preserve">М.Горького ул. д.8 </v>
      </c>
      <c r="B507" s="74" t="str">
        <f>Лист4!C505</f>
        <v>г. Астрахань</v>
      </c>
      <c r="C507" s="41">
        <f t="shared" si="14"/>
        <v>59.679674576271189</v>
      </c>
      <c r="D507" s="41">
        <f t="shared" si="15"/>
        <v>3.1971254237288136</v>
      </c>
      <c r="E507" s="30">
        <v>0</v>
      </c>
      <c r="F507" s="31">
        <v>3.1971254237288136</v>
      </c>
      <c r="G507" s="32">
        <v>0</v>
      </c>
      <c r="H507" s="32">
        <v>0</v>
      </c>
      <c r="I507" s="32">
        <v>0</v>
      </c>
      <c r="J507" s="32">
        <v>0</v>
      </c>
      <c r="K507" s="29">
        <f>Лист4!E505/1000</f>
        <v>62.876800000000003</v>
      </c>
      <c r="L507" s="33"/>
      <c r="M507" s="33"/>
    </row>
    <row r="508" spans="1:13" s="34" customFormat="1" ht="18.75" customHeight="1" x14ac:dyDescent="0.25">
      <c r="A508" s="23" t="str">
        <f>Лист4!A506</f>
        <v xml:space="preserve">Магнитогорская ул. д.11 </v>
      </c>
      <c r="B508" s="74" t="str">
        <f>Лист4!C506</f>
        <v>г. Астрахань</v>
      </c>
      <c r="C508" s="41">
        <f t="shared" si="14"/>
        <v>0</v>
      </c>
      <c r="D508" s="41">
        <f t="shared" si="15"/>
        <v>0</v>
      </c>
      <c r="E508" s="30">
        <v>0</v>
      </c>
      <c r="F508" s="31">
        <v>0</v>
      </c>
      <c r="G508" s="32">
        <v>0</v>
      </c>
      <c r="H508" s="32">
        <v>0</v>
      </c>
      <c r="I508" s="32">
        <v>0</v>
      </c>
      <c r="J508" s="32">
        <v>0</v>
      </c>
      <c r="K508" s="29">
        <f>Лист4!E506/1000</f>
        <v>0</v>
      </c>
      <c r="L508" s="33"/>
      <c r="M508" s="33"/>
    </row>
    <row r="509" spans="1:13" s="34" customFormat="1" ht="18.75" customHeight="1" x14ac:dyDescent="0.25">
      <c r="A509" s="23" t="str">
        <f>Лист4!A507</f>
        <v xml:space="preserve">Магнитогорская ул. д.13 </v>
      </c>
      <c r="B509" s="74" t="str">
        <f>Лист4!C507</f>
        <v>г. Астрахань</v>
      </c>
      <c r="C509" s="41">
        <f t="shared" si="14"/>
        <v>8.4127186440677963</v>
      </c>
      <c r="D509" s="41">
        <f t="shared" si="15"/>
        <v>0.45068135593220338</v>
      </c>
      <c r="E509" s="30">
        <v>0</v>
      </c>
      <c r="F509" s="31">
        <v>0.45068135593220338</v>
      </c>
      <c r="G509" s="32">
        <v>0</v>
      </c>
      <c r="H509" s="32">
        <v>0</v>
      </c>
      <c r="I509" s="32">
        <v>0</v>
      </c>
      <c r="J509" s="32">
        <v>0</v>
      </c>
      <c r="K509" s="29">
        <f>Лист4!E507/1000</f>
        <v>8.8634000000000004</v>
      </c>
      <c r="L509" s="33"/>
      <c r="M509" s="33"/>
    </row>
    <row r="510" spans="1:13" s="34" customFormat="1" ht="18.75" customHeight="1" x14ac:dyDescent="0.25">
      <c r="A510" s="23" t="str">
        <f>Лист4!A508</f>
        <v xml:space="preserve">Маяковского ул. д.11 </v>
      </c>
      <c r="B510" s="74" t="str">
        <f>Лист4!C508</f>
        <v>г. Астрахань</v>
      </c>
      <c r="C510" s="41">
        <f t="shared" si="14"/>
        <v>0</v>
      </c>
      <c r="D510" s="41">
        <f t="shared" si="15"/>
        <v>0</v>
      </c>
      <c r="E510" s="30">
        <v>0</v>
      </c>
      <c r="F510" s="31">
        <v>0</v>
      </c>
      <c r="G510" s="32">
        <v>0</v>
      </c>
      <c r="H510" s="32">
        <v>0</v>
      </c>
      <c r="I510" s="32">
        <v>0</v>
      </c>
      <c r="J510" s="32">
        <v>0</v>
      </c>
      <c r="K510" s="29">
        <f>Лист4!E508/1000</f>
        <v>0</v>
      </c>
      <c r="L510" s="33"/>
      <c r="M510" s="33"/>
    </row>
    <row r="511" spans="1:13" s="34" customFormat="1" ht="18.75" customHeight="1" x14ac:dyDescent="0.25">
      <c r="A511" s="23" t="str">
        <f>Лист4!A509</f>
        <v xml:space="preserve">Маяковского ул. д.14 </v>
      </c>
      <c r="B511" s="74" t="str">
        <f>Лист4!C509</f>
        <v>г. Астрахань</v>
      </c>
      <c r="C511" s="41">
        <f t="shared" si="14"/>
        <v>5.5418169491525422</v>
      </c>
      <c r="D511" s="41">
        <f t="shared" si="15"/>
        <v>0.29688305084745764</v>
      </c>
      <c r="E511" s="30">
        <v>0</v>
      </c>
      <c r="F511" s="31">
        <v>0.29688305084745764</v>
      </c>
      <c r="G511" s="32">
        <v>0</v>
      </c>
      <c r="H511" s="32">
        <v>0</v>
      </c>
      <c r="I511" s="32">
        <v>0</v>
      </c>
      <c r="J511" s="32">
        <v>0</v>
      </c>
      <c r="K511" s="29">
        <f>Лист4!E509/1000</f>
        <v>5.8387000000000002</v>
      </c>
      <c r="L511" s="33"/>
      <c r="M511" s="33"/>
    </row>
    <row r="512" spans="1:13" s="34" customFormat="1" ht="18.75" customHeight="1" x14ac:dyDescent="0.25">
      <c r="A512" s="23" t="str">
        <f>Лист4!A510</f>
        <v xml:space="preserve">Маяковского ул. д.17 </v>
      </c>
      <c r="B512" s="74" t="str">
        <f>Лист4!C510</f>
        <v>г. Астрахань</v>
      </c>
      <c r="C512" s="41">
        <f t="shared" si="14"/>
        <v>9.820122033898306</v>
      </c>
      <c r="D512" s="41">
        <f t="shared" si="15"/>
        <v>0.52607796610169499</v>
      </c>
      <c r="E512" s="30">
        <v>0</v>
      </c>
      <c r="F512" s="31">
        <v>0.52607796610169499</v>
      </c>
      <c r="G512" s="32">
        <v>0</v>
      </c>
      <c r="H512" s="32">
        <v>0</v>
      </c>
      <c r="I512" s="32">
        <v>0</v>
      </c>
      <c r="J512" s="32">
        <v>0</v>
      </c>
      <c r="K512" s="29">
        <f>Лист4!E510/1000</f>
        <v>10.346200000000001</v>
      </c>
      <c r="L512" s="33"/>
      <c r="M512" s="33"/>
    </row>
    <row r="513" spans="1:13" s="34" customFormat="1" ht="18.75" customHeight="1" x14ac:dyDescent="0.25">
      <c r="A513" s="23" t="str">
        <f>Лист4!A511</f>
        <v xml:space="preserve">Маяковского ул. д.2 </v>
      </c>
      <c r="B513" s="74" t="str">
        <f>Лист4!C511</f>
        <v>г. Астрахань</v>
      </c>
      <c r="C513" s="41">
        <f t="shared" si="14"/>
        <v>62.118901694915245</v>
      </c>
      <c r="D513" s="41">
        <f t="shared" si="15"/>
        <v>3.3277983050847455</v>
      </c>
      <c r="E513" s="30">
        <v>0</v>
      </c>
      <c r="F513" s="31">
        <v>3.3277983050847455</v>
      </c>
      <c r="G513" s="32">
        <v>0</v>
      </c>
      <c r="H513" s="32">
        <v>0</v>
      </c>
      <c r="I513" s="32">
        <v>0</v>
      </c>
      <c r="J513" s="32">
        <v>0</v>
      </c>
      <c r="K513" s="29">
        <f>Лист4!E511/1000</f>
        <v>65.446699999999993</v>
      </c>
      <c r="L513" s="33"/>
      <c r="M513" s="33"/>
    </row>
    <row r="514" spans="1:13" s="34" customFormat="1" ht="18.75" customHeight="1" x14ac:dyDescent="0.25">
      <c r="A514" s="23" t="str">
        <f>Лист4!A512</f>
        <v xml:space="preserve">Маяковского ул. д.23 </v>
      </c>
      <c r="B514" s="74" t="str">
        <f>Лист4!C512</f>
        <v>г. Астрахань</v>
      </c>
      <c r="C514" s="41">
        <f t="shared" si="14"/>
        <v>4.6289220338983048</v>
      </c>
      <c r="D514" s="41">
        <f t="shared" si="15"/>
        <v>0.24797796610169492</v>
      </c>
      <c r="E514" s="30">
        <v>0</v>
      </c>
      <c r="F514" s="31">
        <v>0.24797796610169492</v>
      </c>
      <c r="G514" s="32">
        <v>0</v>
      </c>
      <c r="H514" s="32">
        <v>0</v>
      </c>
      <c r="I514" s="32">
        <v>0</v>
      </c>
      <c r="J514" s="32">
        <v>0</v>
      </c>
      <c r="K514" s="29">
        <f>Лист4!E512/1000</f>
        <v>4.8769</v>
      </c>
      <c r="L514" s="33"/>
      <c r="M514" s="33"/>
    </row>
    <row r="515" spans="1:13" s="34" customFormat="1" ht="18.75" customHeight="1" x14ac:dyDescent="0.25">
      <c r="A515" s="23" t="str">
        <f>Лист4!A513</f>
        <v xml:space="preserve">Маяковского ул. д.26 </v>
      </c>
      <c r="B515" s="74" t="str">
        <f>Лист4!C513</f>
        <v>г. Астрахань</v>
      </c>
      <c r="C515" s="41">
        <f t="shared" si="14"/>
        <v>3.0901559322033902</v>
      </c>
      <c r="D515" s="41">
        <f t="shared" si="15"/>
        <v>0.16554406779661018</v>
      </c>
      <c r="E515" s="30">
        <v>0</v>
      </c>
      <c r="F515" s="31">
        <v>0.16554406779661018</v>
      </c>
      <c r="G515" s="32">
        <v>0</v>
      </c>
      <c r="H515" s="32">
        <v>0</v>
      </c>
      <c r="I515" s="32">
        <v>0</v>
      </c>
      <c r="J515" s="32">
        <v>0</v>
      </c>
      <c r="K515" s="29">
        <f>Лист4!E513/1000</f>
        <v>3.2557000000000005</v>
      </c>
      <c r="L515" s="33"/>
      <c r="M515" s="33"/>
    </row>
    <row r="516" spans="1:13" s="34" customFormat="1" ht="18.75" customHeight="1" x14ac:dyDescent="0.25">
      <c r="A516" s="23" t="str">
        <f>Лист4!A514</f>
        <v xml:space="preserve">Маяковского ул. д.27 </v>
      </c>
      <c r="B516" s="74" t="str">
        <f>Лист4!C514</f>
        <v>г. Астрахань</v>
      </c>
      <c r="C516" s="41">
        <f t="shared" si="14"/>
        <v>9.5387932203389827</v>
      </c>
      <c r="D516" s="41">
        <f t="shared" si="15"/>
        <v>0.51100677966101693</v>
      </c>
      <c r="E516" s="30">
        <v>0</v>
      </c>
      <c r="F516" s="31">
        <v>0.51100677966101693</v>
      </c>
      <c r="G516" s="32">
        <v>0</v>
      </c>
      <c r="H516" s="32">
        <v>0</v>
      </c>
      <c r="I516" s="32">
        <v>0</v>
      </c>
      <c r="J516" s="32">
        <v>0</v>
      </c>
      <c r="K516" s="29">
        <f>Лист4!E514/1000</f>
        <v>10.049799999999999</v>
      </c>
      <c r="L516" s="33"/>
      <c r="M516" s="33"/>
    </row>
    <row r="517" spans="1:13" s="34" customFormat="1" ht="18.75" customHeight="1" x14ac:dyDescent="0.25">
      <c r="A517" s="23" t="str">
        <f>Лист4!A515</f>
        <v xml:space="preserve">Маяковского ул. д.28 </v>
      </c>
      <c r="B517" s="74" t="str">
        <f>Лист4!C515</f>
        <v>г. Астрахань</v>
      </c>
      <c r="C517" s="41">
        <f t="shared" si="14"/>
        <v>8.5492067796610183</v>
      </c>
      <c r="D517" s="41">
        <f t="shared" si="15"/>
        <v>0.4579932203389831</v>
      </c>
      <c r="E517" s="30">
        <v>0</v>
      </c>
      <c r="F517" s="31">
        <v>0.4579932203389831</v>
      </c>
      <c r="G517" s="32">
        <v>0</v>
      </c>
      <c r="H517" s="32">
        <v>0</v>
      </c>
      <c r="I517" s="32">
        <v>0</v>
      </c>
      <c r="J517" s="32">
        <v>0</v>
      </c>
      <c r="K517" s="29">
        <f>Лист4!E515/1000</f>
        <v>9.007200000000001</v>
      </c>
      <c r="L517" s="33"/>
      <c r="M517" s="33"/>
    </row>
    <row r="518" spans="1:13" s="34" customFormat="1" ht="18.75" customHeight="1" x14ac:dyDescent="0.25">
      <c r="A518" s="23" t="str">
        <f>Лист4!A516</f>
        <v xml:space="preserve">Маяковского ул. д.34 </v>
      </c>
      <c r="B518" s="74" t="str">
        <f>Лист4!C516</f>
        <v>г. Астрахань</v>
      </c>
      <c r="C518" s="41">
        <f t="shared" si="14"/>
        <v>0.37633898305084745</v>
      </c>
      <c r="D518" s="41">
        <f t="shared" si="15"/>
        <v>2.0161016949152542E-2</v>
      </c>
      <c r="E518" s="30">
        <v>0</v>
      </c>
      <c r="F518" s="31">
        <v>2.0161016949152542E-2</v>
      </c>
      <c r="G518" s="32">
        <v>0</v>
      </c>
      <c r="H518" s="32">
        <v>0</v>
      </c>
      <c r="I518" s="32">
        <v>0</v>
      </c>
      <c r="J518" s="32">
        <v>0</v>
      </c>
      <c r="K518" s="29">
        <f>Лист4!E516/1000</f>
        <v>0.39650000000000002</v>
      </c>
      <c r="L518" s="33"/>
      <c r="M518" s="33"/>
    </row>
    <row r="519" spans="1:13" s="34" customFormat="1" ht="18.75" customHeight="1" x14ac:dyDescent="0.25">
      <c r="A519" s="23" t="str">
        <f>Лист4!A517</f>
        <v xml:space="preserve">Маяковского ул. д.36 </v>
      </c>
      <c r="B519" s="74" t="str">
        <f>Лист4!C517</f>
        <v>г. Астрахань</v>
      </c>
      <c r="C519" s="41">
        <f t="shared" ref="C519:C582" si="16">K519+J519-F519</f>
        <v>0</v>
      </c>
      <c r="D519" s="41">
        <f t="shared" ref="D519:D582" si="17">F519</f>
        <v>0</v>
      </c>
      <c r="E519" s="30">
        <v>0</v>
      </c>
      <c r="F519" s="31">
        <v>0</v>
      </c>
      <c r="G519" s="32">
        <v>0</v>
      </c>
      <c r="H519" s="32">
        <v>0</v>
      </c>
      <c r="I519" s="32">
        <v>0</v>
      </c>
      <c r="J519" s="32">
        <v>0</v>
      </c>
      <c r="K519" s="29">
        <f>Лист4!E517/1000</f>
        <v>0</v>
      </c>
      <c r="L519" s="33"/>
      <c r="M519" s="33"/>
    </row>
    <row r="520" spans="1:13" s="34" customFormat="1" ht="18.75" customHeight="1" x14ac:dyDescent="0.25">
      <c r="A520" s="23" t="str">
        <f>Лист4!A518</f>
        <v xml:space="preserve">Маяковского ул. д.4 </v>
      </c>
      <c r="B520" s="74" t="str">
        <f>Лист4!C518</f>
        <v>г. Астрахань</v>
      </c>
      <c r="C520" s="41">
        <f t="shared" si="16"/>
        <v>16.233925423728813</v>
      </c>
      <c r="D520" s="41">
        <f t="shared" si="17"/>
        <v>0.86967457627118638</v>
      </c>
      <c r="E520" s="30">
        <v>0</v>
      </c>
      <c r="F520" s="31">
        <v>0.86967457627118638</v>
      </c>
      <c r="G520" s="32">
        <v>0</v>
      </c>
      <c r="H520" s="32">
        <v>0</v>
      </c>
      <c r="I520" s="32">
        <v>0</v>
      </c>
      <c r="J520" s="32">
        <v>0</v>
      </c>
      <c r="K520" s="29">
        <f>Лист4!E518/1000</f>
        <v>17.1036</v>
      </c>
      <c r="L520" s="33"/>
      <c r="M520" s="33"/>
    </row>
    <row r="521" spans="1:13" s="34" customFormat="1" ht="18.75" customHeight="1" x14ac:dyDescent="0.25">
      <c r="A521" s="23" t="str">
        <f>Лист4!A519</f>
        <v xml:space="preserve">Маяковского ул. д.40 </v>
      </c>
      <c r="B521" s="74" t="str">
        <f>Лист4!C519</f>
        <v>г. Астрахань</v>
      </c>
      <c r="C521" s="41">
        <f t="shared" si="16"/>
        <v>0.88603389830508472</v>
      </c>
      <c r="D521" s="41">
        <f t="shared" si="17"/>
        <v>4.7466101694915261E-2</v>
      </c>
      <c r="E521" s="30">
        <v>0</v>
      </c>
      <c r="F521" s="31">
        <v>4.7466101694915261E-2</v>
      </c>
      <c r="G521" s="32">
        <v>0</v>
      </c>
      <c r="H521" s="32">
        <v>0</v>
      </c>
      <c r="I521" s="32">
        <v>0</v>
      </c>
      <c r="J521" s="32">
        <v>0</v>
      </c>
      <c r="K521" s="29">
        <f>Лист4!E519/1000</f>
        <v>0.9335</v>
      </c>
      <c r="L521" s="33"/>
      <c r="M521" s="33"/>
    </row>
    <row r="522" spans="1:13" s="34" customFormat="1" ht="18.75" customHeight="1" x14ac:dyDescent="0.25">
      <c r="A522" s="23" t="str">
        <f>Лист4!A520</f>
        <v xml:space="preserve">Маяковского ул. д.41 </v>
      </c>
      <c r="B522" s="74" t="str">
        <f>Лист4!C520</f>
        <v>г. Астрахань</v>
      </c>
      <c r="C522" s="41">
        <f t="shared" si="16"/>
        <v>1.161193220338983</v>
      </c>
      <c r="D522" s="41">
        <f t="shared" si="17"/>
        <v>6.2206779661016953E-2</v>
      </c>
      <c r="E522" s="30">
        <v>0</v>
      </c>
      <c r="F522" s="31">
        <v>6.2206779661016953E-2</v>
      </c>
      <c r="G522" s="32">
        <v>0</v>
      </c>
      <c r="H522" s="32">
        <v>0</v>
      </c>
      <c r="I522" s="32">
        <v>0</v>
      </c>
      <c r="J522" s="32">
        <v>0</v>
      </c>
      <c r="K522" s="29">
        <f>Лист4!E520/1000</f>
        <v>1.2234</v>
      </c>
      <c r="L522" s="33"/>
      <c r="M522" s="33"/>
    </row>
    <row r="523" spans="1:13" s="34" customFormat="1" ht="25.5" customHeight="1" x14ac:dyDescent="0.25">
      <c r="A523" s="23" t="str">
        <f>Лист4!A521</f>
        <v xml:space="preserve">Мельникова ул. д.10 </v>
      </c>
      <c r="B523" s="74" t="str">
        <f>Лист4!C521</f>
        <v>г. Астрахань</v>
      </c>
      <c r="C523" s="41">
        <f t="shared" si="16"/>
        <v>0</v>
      </c>
      <c r="D523" s="41">
        <f t="shared" si="17"/>
        <v>0</v>
      </c>
      <c r="E523" s="30">
        <v>0</v>
      </c>
      <c r="F523" s="31">
        <v>0</v>
      </c>
      <c r="G523" s="32">
        <v>0</v>
      </c>
      <c r="H523" s="32">
        <v>0</v>
      </c>
      <c r="I523" s="32">
        <v>0</v>
      </c>
      <c r="J523" s="32">
        <v>0</v>
      </c>
      <c r="K523" s="29">
        <f>Лист4!E521/1000</f>
        <v>0</v>
      </c>
      <c r="L523" s="33"/>
      <c r="M523" s="33"/>
    </row>
    <row r="524" spans="1:13" s="34" customFormat="1" ht="18.75" customHeight="1" x14ac:dyDescent="0.25">
      <c r="A524" s="23" t="str">
        <f>Лист4!A522</f>
        <v xml:space="preserve">Мельникова ул. д.4 </v>
      </c>
      <c r="B524" s="74" t="str">
        <f>Лист4!C522</f>
        <v>г. Астрахань</v>
      </c>
      <c r="C524" s="41">
        <f t="shared" si="16"/>
        <v>0.30410847457627116</v>
      </c>
      <c r="D524" s="41">
        <f t="shared" si="17"/>
        <v>1.629152542372881E-2</v>
      </c>
      <c r="E524" s="30">
        <v>0</v>
      </c>
      <c r="F524" s="31">
        <v>1.629152542372881E-2</v>
      </c>
      <c r="G524" s="32">
        <v>0</v>
      </c>
      <c r="H524" s="32">
        <v>0</v>
      </c>
      <c r="I524" s="32">
        <v>0</v>
      </c>
      <c r="J524" s="32">
        <v>0</v>
      </c>
      <c r="K524" s="29">
        <f>Лист4!E522/1000</f>
        <v>0.32039999999999996</v>
      </c>
      <c r="L524" s="33"/>
      <c r="M524" s="33"/>
    </row>
    <row r="525" spans="1:13" s="34" customFormat="1" ht="18.75" customHeight="1" x14ac:dyDescent="0.25">
      <c r="A525" s="23" t="str">
        <f>Лист4!A523</f>
        <v xml:space="preserve">Мельникова ул. д.8 </v>
      </c>
      <c r="B525" s="74" t="str">
        <f>Лист4!C523</f>
        <v>г. Астрахань</v>
      </c>
      <c r="C525" s="41">
        <f t="shared" si="16"/>
        <v>0</v>
      </c>
      <c r="D525" s="41">
        <f t="shared" si="17"/>
        <v>0</v>
      </c>
      <c r="E525" s="30">
        <v>0</v>
      </c>
      <c r="F525" s="31">
        <v>0</v>
      </c>
      <c r="G525" s="32">
        <v>0</v>
      </c>
      <c r="H525" s="32">
        <v>0</v>
      </c>
      <c r="I525" s="32">
        <v>0</v>
      </c>
      <c r="J525" s="32">
        <v>0</v>
      </c>
      <c r="K525" s="29">
        <f>Лист4!E523/1000</f>
        <v>0</v>
      </c>
      <c r="L525" s="33"/>
      <c r="M525" s="33"/>
    </row>
    <row r="526" spans="1:13" s="34" customFormat="1" ht="18.75" customHeight="1" x14ac:dyDescent="0.25">
      <c r="A526" s="23" t="str">
        <f>Лист4!A524</f>
        <v xml:space="preserve">Мечникова ул. д.11 </v>
      </c>
      <c r="B526" s="74" t="str">
        <f>Лист4!C524</f>
        <v>г. Астрахань</v>
      </c>
      <c r="C526" s="41">
        <f t="shared" si="16"/>
        <v>9.0864271186440675</v>
      </c>
      <c r="D526" s="41">
        <f t="shared" si="17"/>
        <v>0.48677288135593216</v>
      </c>
      <c r="E526" s="30">
        <v>0</v>
      </c>
      <c r="F526" s="31">
        <v>0.48677288135593216</v>
      </c>
      <c r="G526" s="32">
        <v>0</v>
      </c>
      <c r="H526" s="32">
        <v>0</v>
      </c>
      <c r="I526" s="32">
        <v>0</v>
      </c>
      <c r="J526" s="32">
        <v>0</v>
      </c>
      <c r="K526" s="29">
        <f>Лист4!E524/1000</f>
        <v>9.5731999999999999</v>
      </c>
      <c r="L526" s="33"/>
      <c r="M526" s="33"/>
    </row>
    <row r="527" spans="1:13" s="34" customFormat="1" ht="18.75" customHeight="1" x14ac:dyDescent="0.25">
      <c r="A527" s="23" t="str">
        <f>Лист4!A525</f>
        <v xml:space="preserve">Минусинская ул. д.14 - корп. 3 </v>
      </c>
      <c r="B527" s="74" t="str">
        <f>Лист4!C525</f>
        <v>г. Астрахань</v>
      </c>
      <c r="C527" s="41">
        <f t="shared" si="16"/>
        <v>27.01493152542373</v>
      </c>
      <c r="D527" s="41">
        <f t="shared" si="17"/>
        <v>1.4472284745762711</v>
      </c>
      <c r="E527" s="30">
        <v>0</v>
      </c>
      <c r="F527" s="31">
        <v>1.4472284745762711</v>
      </c>
      <c r="G527" s="32">
        <v>0</v>
      </c>
      <c r="H527" s="32">
        <v>0</v>
      </c>
      <c r="I527" s="32">
        <v>0</v>
      </c>
      <c r="J527" s="32">
        <v>0</v>
      </c>
      <c r="K527" s="29">
        <f>Лист4!E525/1000</f>
        <v>28.462160000000001</v>
      </c>
      <c r="L527" s="33"/>
      <c r="M527" s="33"/>
    </row>
    <row r="528" spans="1:13" s="34" customFormat="1" ht="18.75" customHeight="1" x14ac:dyDescent="0.25">
      <c r="A528" s="23" t="str">
        <f>Лист4!A526</f>
        <v xml:space="preserve">Минусинская ул. д.2 </v>
      </c>
      <c r="B528" s="74" t="str">
        <f>Лист4!C526</f>
        <v>г. Астрахань</v>
      </c>
      <c r="C528" s="41">
        <f t="shared" si="16"/>
        <v>758.28363254237286</v>
      </c>
      <c r="D528" s="41">
        <f t="shared" si="17"/>
        <v>40.622337457627125</v>
      </c>
      <c r="E528" s="30">
        <v>0</v>
      </c>
      <c r="F528" s="31">
        <v>40.622337457627125</v>
      </c>
      <c r="G528" s="32">
        <v>0</v>
      </c>
      <c r="H528" s="32">
        <v>0</v>
      </c>
      <c r="I528" s="32">
        <v>0</v>
      </c>
      <c r="J528" s="32">
        <v>0</v>
      </c>
      <c r="K528" s="29">
        <f>Лист4!E526/1000</f>
        <v>798.90597000000002</v>
      </c>
      <c r="L528" s="33"/>
      <c r="M528" s="33"/>
    </row>
    <row r="529" spans="1:13" s="34" customFormat="1" ht="18.75" customHeight="1" x14ac:dyDescent="0.25">
      <c r="A529" s="23" t="str">
        <f>Лист4!A527</f>
        <v xml:space="preserve">Минусинская ул. д.5 </v>
      </c>
      <c r="B529" s="74" t="str">
        <f>Лист4!C527</f>
        <v>г. Астрахань</v>
      </c>
      <c r="C529" s="41">
        <f t="shared" si="16"/>
        <v>1689.7344799999996</v>
      </c>
      <c r="D529" s="41">
        <f t="shared" si="17"/>
        <v>90.521489999999986</v>
      </c>
      <c r="E529" s="30">
        <v>0</v>
      </c>
      <c r="F529" s="31">
        <v>90.521489999999986</v>
      </c>
      <c r="G529" s="32">
        <v>0</v>
      </c>
      <c r="H529" s="32">
        <v>0</v>
      </c>
      <c r="I529" s="32">
        <v>0</v>
      </c>
      <c r="J529" s="32">
        <v>0</v>
      </c>
      <c r="K529" s="29">
        <f>Лист4!E527/1000</f>
        <v>1780.2559699999997</v>
      </c>
      <c r="L529" s="33"/>
      <c r="M529" s="33"/>
    </row>
    <row r="530" spans="1:13" s="34" customFormat="1" ht="18.75" customHeight="1" x14ac:dyDescent="0.25">
      <c r="A530" s="23" t="str">
        <f>Лист4!A528</f>
        <v xml:space="preserve">Михаила Аладьина ул. д.15 </v>
      </c>
      <c r="B530" s="74" t="str">
        <f>Лист4!C528</f>
        <v>г. Астрахань</v>
      </c>
      <c r="C530" s="41">
        <f t="shared" si="16"/>
        <v>30.733844067796614</v>
      </c>
      <c r="D530" s="41">
        <f t="shared" si="17"/>
        <v>1.64645593220339</v>
      </c>
      <c r="E530" s="30">
        <v>0</v>
      </c>
      <c r="F530" s="31">
        <v>1.64645593220339</v>
      </c>
      <c r="G530" s="32">
        <v>0</v>
      </c>
      <c r="H530" s="32">
        <v>0</v>
      </c>
      <c r="I530" s="32">
        <v>0</v>
      </c>
      <c r="J530" s="32">
        <v>0</v>
      </c>
      <c r="K530" s="29">
        <f>Лист4!E528/1000</f>
        <v>32.380300000000005</v>
      </c>
      <c r="L530" s="33"/>
      <c r="M530" s="33"/>
    </row>
    <row r="531" spans="1:13" s="34" customFormat="1" ht="18.75" customHeight="1" x14ac:dyDescent="0.25">
      <c r="A531" s="23" t="str">
        <f>Лист4!A529</f>
        <v xml:space="preserve">Михаила Аладьина ул. д.3 </v>
      </c>
      <c r="B531" s="74" t="str">
        <f>Лист4!C529</f>
        <v>г. Астрахань</v>
      </c>
      <c r="C531" s="41">
        <f t="shared" si="16"/>
        <v>31.285301694915255</v>
      </c>
      <c r="D531" s="41">
        <f t="shared" si="17"/>
        <v>1.6759983050847458</v>
      </c>
      <c r="E531" s="30">
        <v>0</v>
      </c>
      <c r="F531" s="31">
        <v>1.6759983050847458</v>
      </c>
      <c r="G531" s="32">
        <v>0</v>
      </c>
      <c r="H531" s="32">
        <v>0</v>
      </c>
      <c r="I531" s="32">
        <v>0</v>
      </c>
      <c r="J531" s="32">
        <v>0</v>
      </c>
      <c r="K531" s="29">
        <f>Лист4!E529/1000</f>
        <v>32.961300000000001</v>
      </c>
      <c r="L531" s="33"/>
      <c r="M531" s="33"/>
    </row>
    <row r="532" spans="1:13" s="34" customFormat="1" ht="18.75" customHeight="1" x14ac:dyDescent="0.25">
      <c r="A532" s="23" t="str">
        <f>Лист4!A530</f>
        <v xml:space="preserve">Михаила Аладьина ул. д.6 </v>
      </c>
      <c r="B532" s="74" t="str">
        <f>Лист4!C530</f>
        <v>г. Астрахань</v>
      </c>
      <c r="C532" s="41">
        <f t="shared" si="16"/>
        <v>795.37608677966091</v>
      </c>
      <c r="D532" s="41">
        <f t="shared" si="17"/>
        <v>42.609433220338985</v>
      </c>
      <c r="E532" s="30">
        <v>0</v>
      </c>
      <c r="F532" s="31">
        <v>42.609433220338985</v>
      </c>
      <c r="G532" s="32">
        <v>0</v>
      </c>
      <c r="H532" s="32">
        <v>0</v>
      </c>
      <c r="I532" s="32">
        <v>0</v>
      </c>
      <c r="J532" s="32">
        <v>0</v>
      </c>
      <c r="K532" s="29">
        <f>Лист4!E530/1000</f>
        <v>837.98551999999995</v>
      </c>
      <c r="L532" s="33"/>
      <c r="M532" s="33"/>
    </row>
    <row r="533" spans="1:13" s="34" customFormat="1" ht="18.75" customHeight="1" x14ac:dyDescent="0.25">
      <c r="A533" s="23" t="str">
        <f>Лист4!A531</f>
        <v xml:space="preserve">Михаила Аладьина ул. д.8 </v>
      </c>
      <c r="B533" s="74" t="str">
        <f>Лист4!C531</f>
        <v>г. Астрахань</v>
      </c>
      <c r="C533" s="41">
        <f t="shared" si="16"/>
        <v>563.94296949152533</v>
      </c>
      <c r="D533" s="41">
        <f t="shared" si="17"/>
        <v>30.211230508474571</v>
      </c>
      <c r="E533" s="30">
        <v>0</v>
      </c>
      <c r="F533" s="31">
        <v>30.211230508474571</v>
      </c>
      <c r="G533" s="32">
        <v>0</v>
      </c>
      <c r="H533" s="32">
        <v>0</v>
      </c>
      <c r="I533" s="32">
        <v>0</v>
      </c>
      <c r="J533" s="32">
        <v>0</v>
      </c>
      <c r="K533" s="29">
        <f>Лист4!E531/1000</f>
        <v>594.15419999999995</v>
      </c>
      <c r="L533" s="33"/>
      <c r="M533" s="33"/>
    </row>
    <row r="534" spans="1:13" s="34" customFormat="1" ht="18.75" customHeight="1" x14ac:dyDescent="0.25">
      <c r="A534" s="23" t="str">
        <f>Лист4!A532</f>
        <v xml:space="preserve">Молодой Гвардии ул. д.15/36 </v>
      </c>
      <c r="B534" s="74" t="str">
        <f>Лист4!C532</f>
        <v>г. Астрахань</v>
      </c>
      <c r="C534" s="41">
        <f t="shared" si="16"/>
        <v>914.58730169491537</v>
      </c>
      <c r="D534" s="41">
        <f t="shared" si="17"/>
        <v>48.99574830508476</v>
      </c>
      <c r="E534" s="30">
        <v>0</v>
      </c>
      <c r="F534" s="31">
        <v>48.99574830508476</v>
      </c>
      <c r="G534" s="32">
        <v>0</v>
      </c>
      <c r="H534" s="32">
        <v>0</v>
      </c>
      <c r="I534" s="32">
        <v>0</v>
      </c>
      <c r="J534" s="32">
        <v>0</v>
      </c>
      <c r="K534" s="29">
        <f>Лист4!E532/1000</f>
        <v>963.58305000000018</v>
      </c>
      <c r="L534" s="33"/>
      <c r="M534" s="33"/>
    </row>
    <row r="535" spans="1:13" s="34" customFormat="1" ht="18.75" customHeight="1" x14ac:dyDescent="0.25">
      <c r="A535" s="23" t="str">
        <f>Лист4!A533</f>
        <v xml:space="preserve">Молодой Гвардии ул. д.16 </v>
      </c>
      <c r="B535" s="74" t="str">
        <f>Лист4!C533</f>
        <v>г. Астрахань</v>
      </c>
      <c r="C535" s="41">
        <f t="shared" si="16"/>
        <v>21.487389830508477</v>
      </c>
      <c r="D535" s="41">
        <f t="shared" si="17"/>
        <v>1.1511101694915256</v>
      </c>
      <c r="E535" s="30">
        <v>0</v>
      </c>
      <c r="F535" s="31">
        <v>1.1511101694915256</v>
      </c>
      <c r="G535" s="32">
        <v>0</v>
      </c>
      <c r="H535" s="32">
        <v>0</v>
      </c>
      <c r="I535" s="32">
        <v>0</v>
      </c>
      <c r="J535" s="32">
        <v>0</v>
      </c>
      <c r="K535" s="29">
        <f>Лист4!E533/1000</f>
        <v>22.638500000000001</v>
      </c>
      <c r="L535" s="33"/>
      <c r="M535" s="33"/>
    </row>
    <row r="536" spans="1:13" s="34" customFormat="1" ht="18.75" customHeight="1" x14ac:dyDescent="0.25">
      <c r="A536" s="23" t="str">
        <f>Лист4!A534</f>
        <v xml:space="preserve">Молодой Гвардии ул. д.9 </v>
      </c>
      <c r="B536" s="74" t="str">
        <f>Лист4!C534</f>
        <v>г. Астрахань</v>
      </c>
      <c r="C536" s="41">
        <f t="shared" si="16"/>
        <v>30.259457627118646</v>
      </c>
      <c r="D536" s="41">
        <f t="shared" si="17"/>
        <v>1.6210423728813561</v>
      </c>
      <c r="E536" s="30">
        <v>0</v>
      </c>
      <c r="F536" s="31">
        <v>1.6210423728813561</v>
      </c>
      <c r="G536" s="32">
        <v>0</v>
      </c>
      <c r="H536" s="32">
        <v>0</v>
      </c>
      <c r="I536" s="32">
        <v>0</v>
      </c>
      <c r="J536" s="32">
        <v>0</v>
      </c>
      <c r="K536" s="29">
        <f>Лист4!E534/1000</f>
        <v>31.880500000000001</v>
      </c>
      <c r="L536" s="33"/>
      <c r="M536" s="33"/>
    </row>
    <row r="537" spans="1:13" s="34" customFormat="1" ht="18.75" customHeight="1" x14ac:dyDescent="0.25">
      <c r="A537" s="23" t="str">
        <f>Лист4!A535</f>
        <v xml:space="preserve">Московская ул. д.12 </v>
      </c>
      <c r="B537" s="74" t="str">
        <f>Лист4!C535</f>
        <v>г. Астрахань</v>
      </c>
      <c r="C537" s="41">
        <f t="shared" si="16"/>
        <v>13.730250847457627</v>
      </c>
      <c r="D537" s="41">
        <f t="shared" si="17"/>
        <v>0.73554915254237285</v>
      </c>
      <c r="E537" s="30">
        <v>0</v>
      </c>
      <c r="F537" s="31">
        <v>0.73554915254237285</v>
      </c>
      <c r="G537" s="32">
        <v>0</v>
      </c>
      <c r="H537" s="32">
        <v>0</v>
      </c>
      <c r="I537" s="32">
        <v>0</v>
      </c>
      <c r="J537" s="32">
        <v>0</v>
      </c>
      <c r="K537" s="29">
        <f>Лист4!E535/1000</f>
        <v>14.4658</v>
      </c>
      <c r="L537" s="33"/>
      <c r="M537" s="33"/>
    </row>
    <row r="538" spans="1:13" s="34" customFormat="1" ht="18.75" customHeight="1" x14ac:dyDescent="0.25">
      <c r="A538" s="23" t="str">
        <f>Лист4!A536</f>
        <v xml:space="preserve">Московская ул. д.13 </v>
      </c>
      <c r="B538" s="74" t="str">
        <f>Лист4!C536</f>
        <v>г. Астрахань</v>
      </c>
      <c r="C538" s="41">
        <f t="shared" si="16"/>
        <v>0</v>
      </c>
      <c r="D538" s="41">
        <f t="shared" si="17"/>
        <v>0</v>
      </c>
      <c r="E538" s="30">
        <v>0</v>
      </c>
      <c r="F538" s="31">
        <v>0</v>
      </c>
      <c r="G538" s="32">
        <v>0</v>
      </c>
      <c r="H538" s="32">
        <v>0</v>
      </c>
      <c r="I538" s="32">
        <v>0</v>
      </c>
      <c r="J538" s="32">
        <v>0</v>
      </c>
      <c r="K538" s="29">
        <f>Лист4!E536/1000</f>
        <v>0</v>
      </c>
      <c r="L538" s="33"/>
      <c r="M538" s="33"/>
    </row>
    <row r="539" spans="1:13" s="34" customFormat="1" ht="18.75" customHeight="1" x14ac:dyDescent="0.25">
      <c r="A539" s="23" t="str">
        <f>Лист4!A537</f>
        <v xml:space="preserve">Московская ул. д.17Б </v>
      </c>
      <c r="B539" s="74" t="str">
        <f>Лист4!C537</f>
        <v>г. Астрахань</v>
      </c>
      <c r="C539" s="41">
        <f t="shared" si="16"/>
        <v>0</v>
      </c>
      <c r="D539" s="41">
        <f t="shared" si="17"/>
        <v>0</v>
      </c>
      <c r="E539" s="30">
        <v>0</v>
      </c>
      <c r="F539" s="31">
        <v>0</v>
      </c>
      <c r="G539" s="32">
        <v>0</v>
      </c>
      <c r="H539" s="32">
        <v>0</v>
      </c>
      <c r="I539" s="32">
        <v>0</v>
      </c>
      <c r="J539" s="32">
        <v>0</v>
      </c>
      <c r="K539" s="29">
        <f>Лист4!E537/1000</f>
        <v>0</v>
      </c>
      <c r="L539" s="33"/>
      <c r="M539" s="33"/>
    </row>
    <row r="540" spans="1:13" s="34" customFormat="1" ht="18.75" customHeight="1" x14ac:dyDescent="0.25">
      <c r="A540" s="23" t="str">
        <f>Лист4!A538</f>
        <v xml:space="preserve">Московская ул. д.2 </v>
      </c>
      <c r="B540" s="74" t="str">
        <f>Лист4!C538</f>
        <v>г. Астрахань</v>
      </c>
      <c r="C540" s="41">
        <f t="shared" si="16"/>
        <v>15.430942372881356</v>
      </c>
      <c r="D540" s="41">
        <f t="shared" si="17"/>
        <v>0.8266576271186441</v>
      </c>
      <c r="E540" s="30">
        <v>0</v>
      </c>
      <c r="F540" s="31">
        <v>0.8266576271186441</v>
      </c>
      <c r="G540" s="32">
        <v>0</v>
      </c>
      <c r="H540" s="32">
        <v>0</v>
      </c>
      <c r="I540" s="32">
        <v>0</v>
      </c>
      <c r="J540" s="32">
        <v>0</v>
      </c>
      <c r="K540" s="29">
        <f>Лист4!E538/1000</f>
        <v>16.2576</v>
      </c>
      <c r="L540" s="33"/>
      <c r="M540" s="33"/>
    </row>
    <row r="541" spans="1:13" s="34" customFormat="1" ht="18.75" customHeight="1" x14ac:dyDescent="0.25">
      <c r="A541" s="23" t="str">
        <f>Лист4!A539</f>
        <v xml:space="preserve">Московская ул. д.22 </v>
      </c>
      <c r="B541" s="74" t="str">
        <f>Лист4!C539</f>
        <v>г. Астрахань</v>
      </c>
      <c r="C541" s="41">
        <f t="shared" si="16"/>
        <v>288.21387118644066</v>
      </c>
      <c r="D541" s="41">
        <f t="shared" si="17"/>
        <v>15.440028813559319</v>
      </c>
      <c r="E541" s="30">
        <v>0</v>
      </c>
      <c r="F541" s="31">
        <v>15.440028813559319</v>
      </c>
      <c r="G541" s="32">
        <v>0</v>
      </c>
      <c r="H541" s="32">
        <v>0</v>
      </c>
      <c r="I541" s="32">
        <v>0</v>
      </c>
      <c r="J541" s="32">
        <v>0</v>
      </c>
      <c r="K541" s="29">
        <f>Лист4!E539/1000</f>
        <v>303.65389999999996</v>
      </c>
      <c r="L541" s="33"/>
      <c r="M541" s="33"/>
    </row>
    <row r="542" spans="1:13" s="34" customFormat="1" ht="18.75" customHeight="1" x14ac:dyDescent="0.25">
      <c r="A542" s="23" t="str">
        <f>Лист4!A540</f>
        <v xml:space="preserve">Московская ул. д.7 </v>
      </c>
      <c r="B542" s="74" t="str">
        <f>Лист4!C540</f>
        <v>г. Астрахань</v>
      </c>
      <c r="C542" s="41">
        <f t="shared" si="16"/>
        <v>48.317369491525426</v>
      </c>
      <c r="D542" s="41">
        <f t="shared" si="17"/>
        <v>2.5884305084745769</v>
      </c>
      <c r="E542" s="30">
        <v>0</v>
      </c>
      <c r="F542" s="31">
        <v>2.5884305084745769</v>
      </c>
      <c r="G542" s="32">
        <v>0</v>
      </c>
      <c r="H542" s="32">
        <v>0</v>
      </c>
      <c r="I542" s="32">
        <v>0</v>
      </c>
      <c r="J542" s="32">
        <v>0</v>
      </c>
      <c r="K542" s="29">
        <f>Лист4!E540/1000</f>
        <v>50.905800000000006</v>
      </c>
      <c r="L542" s="33"/>
      <c r="M542" s="33"/>
    </row>
    <row r="543" spans="1:13" s="34" customFormat="1" ht="18.75" customHeight="1" x14ac:dyDescent="0.25">
      <c r="A543" s="23" t="str">
        <f>Лист4!A541</f>
        <v xml:space="preserve">Московская ул. д.9 </v>
      </c>
      <c r="B543" s="74" t="str">
        <f>Лист4!C541</f>
        <v>г. Астрахань</v>
      </c>
      <c r="C543" s="41">
        <f t="shared" si="16"/>
        <v>0.28474576271186441</v>
      </c>
      <c r="D543" s="41">
        <f t="shared" si="17"/>
        <v>1.5254237288135592E-2</v>
      </c>
      <c r="E543" s="30">
        <v>0</v>
      </c>
      <c r="F543" s="31">
        <v>1.5254237288135592E-2</v>
      </c>
      <c r="G543" s="32">
        <v>0</v>
      </c>
      <c r="H543" s="32">
        <v>0</v>
      </c>
      <c r="I543" s="32">
        <v>0</v>
      </c>
      <c r="J543" s="32">
        <v>0</v>
      </c>
      <c r="K543" s="29">
        <f>Лист4!E541/1000</f>
        <v>0.3</v>
      </c>
      <c r="L543" s="33"/>
      <c r="M543" s="33"/>
    </row>
    <row r="544" spans="1:13" s="34" customFormat="1" ht="18.75" customHeight="1" x14ac:dyDescent="0.25">
      <c r="A544" s="23" t="str">
        <f>Лист4!A542</f>
        <v xml:space="preserve">Мусы Джалиля ул. д.12 </v>
      </c>
      <c r="B544" s="74" t="str">
        <f>Лист4!C542</f>
        <v>г. Астрахань</v>
      </c>
      <c r="C544" s="41">
        <f t="shared" si="16"/>
        <v>9.1392000000000007</v>
      </c>
      <c r="D544" s="41">
        <f t="shared" si="17"/>
        <v>0.48960000000000004</v>
      </c>
      <c r="E544" s="30">
        <v>0</v>
      </c>
      <c r="F544" s="31">
        <v>0.48960000000000004</v>
      </c>
      <c r="G544" s="32">
        <v>0</v>
      </c>
      <c r="H544" s="32">
        <v>0</v>
      </c>
      <c r="I544" s="32">
        <v>0</v>
      </c>
      <c r="J544" s="32">
        <v>0</v>
      </c>
      <c r="K544" s="29">
        <f>Лист4!E542/1000</f>
        <v>9.6288</v>
      </c>
      <c r="L544" s="33"/>
      <c r="M544" s="33"/>
    </row>
    <row r="545" spans="1:13" s="34" customFormat="1" ht="18.75" customHeight="1" x14ac:dyDescent="0.25">
      <c r="A545" s="23" t="str">
        <f>Лист4!A543</f>
        <v xml:space="preserve">Набережная 1-го Мая ул. д.101 </v>
      </c>
      <c r="B545" s="74" t="str">
        <f>Лист4!C543</f>
        <v>г. Астрахань</v>
      </c>
      <c r="C545" s="41">
        <f t="shared" si="16"/>
        <v>132.86009491525422</v>
      </c>
      <c r="D545" s="41">
        <f t="shared" si="17"/>
        <v>7.1175050847457619</v>
      </c>
      <c r="E545" s="30">
        <v>0</v>
      </c>
      <c r="F545" s="31">
        <v>7.1175050847457619</v>
      </c>
      <c r="G545" s="32">
        <v>0</v>
      </c>
      <c r="H545" s="32">
        <v>0</v>
      </c>
      <c r="I545" s="32">
        <v>0</v>
      </c>
      <c r="J545" s="32">
        <v>0</v>
      </c>
      <c r="K545" s="29">
        <f>Лист4!E543/1000</f>
        <v>139.9776</v>
      </c>
      <c r="L545" s="33"/>
      <c r="M545" s="33"/>
    </row>
    <row r="546" spans="1:13" s="34" customFormat="1" ht="18.75" customHeight="1" x14ac:dyDescent="0.25">
      <c r="A546" s="23" t="str">
        <f>Лист4!A544</f>
        <v xml:space="preserve">Набережная 1-го Мая ул. д.103 </v>
      </c>
      <c r="B546" s="74" t="str">
        <f>Лист4!C544</f>
        <v>г. Астрахань</v>
      </c>
      <c r="C546" s="41">
        <f t="shared" si="16"/>
        <v>72.298942372881342</v>
      </c>
      <c r="D546" s="41">
        <f t="shared" si="17"/>
        <v>3.8731576271186432</v>
      </c>
      <c r="E546" s="30">
        <v>0</v>
      </c>
      <c r="F546" s="31">
        <v>3.8731576271186432</v>
      </c>
      <c r="G546" s="32">
        <v>0</v>
      </c>
      <c r="H546" s="32">
        <v>0</v>
      </c>
      <c r="I546" s="32">
        <v>0</v>
      </c>
      <c r="J546" s="32">
        <v>0</v>
      </c>
      <c r="K546" s="29">
        <f>Лист4!E544/1000</f>
        <v>76.172099999999986</v>
      </c>
      <c r="L546" s="33"/>
      <c r="M546" s="33"/>
    </row>
    <row r="547" spans="1:13" s="34" customFormat="1" ht="18.75" customHeight="1" x14ac:dyDescent="0.25">
      <c r="A547" s="23" t="str">
        <f>Лист4!A545</f>
        <v xml:space="preserve">Набережная 1-го Мая ул. д.104 </v>
      </c>
      <c r="B547" s="74" t="str">
        <f>Лист4!C545</f>
        <v>г. Астрахань</v>
      </c>
      <c r="C547" s="41">
        <f t="shared" si="16"/>
        <v>37.331783050847456</v>
      </c>
      <c r="D547" s="41">
        <f t="shared" si="17"/>
        <v>1.9999169491525424</v>
      </c>
      <c r="E547" s="30">
        <v>0</v>
      </c>
      <c r="F547" s="31">
        <v>1.9999169491525424</v>
      </c>
      <c r="G547" s="32">
        <v>0</v>
      </c>
      <c r="H547" s="32">
        <v>0</v>
      </c>
      <c r="I547" s="32">
        <v>0</v>
      </c>
      <c r="J547" s="32">
        <v>0</v>
      </c>
      <c r="K547" s="29">
        <f>Лист4!E545/1000</f>
        <v>39.331699999999998</v>
      </c>
      <c r="L547" s="33"/>
      <c r="M547" s="33"/>
    </row>
    <row r="548" spans="1:13" s="34" customFormat="1" ht="18.75" customHeight="1" x14ac:dyDescent="0.25">
      <c r="A548" s="23" t="str">
        <f>Лист4!A546</f>
        <v xml:space="preserve">Набережная 1-го Мая ул. д.106 </v>
      </c>
      <c r="B548" s="74" t="str">
        <f>Лист4!C546</f>
        <v>г. Астрахань</v>
      </c>
      <c r="C548" s="41">
        <f t="shared" si="16"/>
        <v>105.15746440677968</v>
      </c>
      <c r="D548" s="41">
        <f t="shared" si="17"/>
        <v>5.6334355932203399</v>
      </c>
      <c r="E548" s="30">
        <v>0</v>
      </c>
      <c r="F548" s="31">
        <v>5.6334355932203399</v>
      </c>
      <c r="G548" s="32">
        <v>0</v>
      </c>
      <c r="H548" s="32">
        <v>0</v>
      </c>
      <c r="I548" s="32">
        <v>0</v>
      </c>
      <c r="J548" s="32">
        <v>0</v>
      </c>
      <c r="K548" s="29">
        <f>Лист4!E546/1000</f>
        <v>110.79090000000002</v>
      </c>
      <c r="L548" s="33"/>
      <c r="M548" s="33"/>
    </row>
    <row r="549" spans="1:13" s="34" customFormat="1" ht="18.75" customHeight="1" x14ac:dyDescent="0.25">
      <c r="A549" s="23" t="str">
        <f>Лист4!A547</f>
        <v xml:space="preserve">Набережная 1-го Мая ул. д.107 </v>
      </c>
      <c r="B549" s="74" t="str">
        <f>Лист4!C547</f>
        <v>г. Астрахань</v>
      </c>
      <c r="C549" s="41">
        <f t="shared" si="16"/>
        <v>66.758738983050861</v>
      </c>
      <c r="D549" s="41">
        <f t="shared" si="17"/>
        <v>3.5763610169491531</v>
      </c>
      <c r="E549" s="30">
        <v>0</v>
      </c>
      <c r="F549" s="31">
        <v>3.5763610169491531</v>
      </c>
      <c r="G549" s="32">
        <v>0</v>
      </c>
      <c r="H549" s="32">
        <v>0</v>
      </c>
      <c r="I549" s="32">
        <v>0</v>
      </c>
      <c r="J549" s="32">
        <v>0</v>
      </c>
      <c r="K549" s="29">
        <f>Лист4!E547/1000</f>
        <v>70.335100000000011</v>
      </c>
      <c r="L549" s="33"/>
      <c r="M549" s="33"/>
    </row>
    <row r="550" spans="1:13" s="34" customFormat="1" ht="18.75" customHeight="1" x14ac:dyDescent="0.25">
      <c r="A550" s="23" t="str">
        <f>Лист4!A548</f>
        <v xml:space="preserve">Набережная 1-го Мая ул. д.108 </v>
      </c>
      <c r="B550" s="74" t="str">
        <f>Лист4!C548</f>
        <v>г. Астрахань</v>
      </c>
      <c r="C550" s="41">
        <f t="shared" si="16"/>
        <v>54.019688135593213</v>
      </c>
      <c r="D550" s="41">
        <f t="shared" si="17"/>
        <v>2.8939118644067792</v>
      </c>
      <c r="E550" s="30">
        <v>0</v>
      </c>
      <c r="F550" s="31">
        <v>2.8939118644067792</v>
      </c>
      <c r="G550" s="32">
        <v>0</v>
      </c>
      <c r="H550" s="32">
        <v>0</v>
      </c>
      <c r="I550" s="32">
        <v>0</v>
      </c>
      <c r="J550" s="32">
        <v>0</v>
      </c>
      <c r="K550" s="29">
        <f>Лист4!E548/1000</f>
        <v>56.913599999999995</v>
      </c>
      <c r="L550" s="33"/>
      <c r="M550" s="33"/>
    </row>
    <row r="551" spans="1:13" s="34" customFormat="1" ht="25.5" customHeight="1" x14ac:dyDescent="0.25">
      <c r="A551" s="23" t="str">
        <f>Лист4!A549</f>
        <v xml:space="preserve">Набережная 1-го Мая ул. д.109 </v>
      </c>
      <c r="B551" s="74" t="str">
        <f>Лист4!C549</f>
        <v>г. Астрахань</v>
      </c>
      <c r="C551" s="41">
        <f t="shared" si="16"/>
        <v>0</v>
      </c>
      <c r="D551" s="41">
        <f t="shared" si="17"/>
        <v>0</v>
      </c>
      <c r="E551" s="30">
        <v>0</v>
      </c>
      <c r="F551" s="31">
        <v>0</v>
      </c>
      <c r="G551" s="32">
        <v>0</v>
      </c>
      <c r="H551" s="32">
        <v>0</v>
      </c>
      <c r="I551" s="32">
        <v>0</v>
      </c>
      <c r="J551" s="32">
        <v>0</v>
      </c>
      <c r="K551" s="29">
        <f>Лист4!E549/1000</f>
        <v>0</v>
      </c>
      <c r="L551" s="33"/>
      <c r="M551" s="33"/>
    </row>
    <row r="552" spans="1:13" s="34" customFormat="1" ht="18.75" customHeight="1" x14ac:dyDescent="0.25">
      <c r="A552" s="23" t="str">
        <f>Лист4!A550</f>
        <v xml:space="preserve">Набережная 1-го Мая ул. д.111 </v>
      </c>
      <c r="B552" s="74" t="str">
        <f>Лист4!C550</f>
        <v>г. Астрахань</v>
      </c>
      <c r="C552" s="41">
        <f t="shared" si="16"/>
        <v>66.151091525423723</v>
      </c>
      <c r="D552" s="41">
        <f t="shared" si="17"/>
        <v>3.543808474576271</v>
      </c>
      <c r="E552" s="30">
        <v>0</v>
      </c>
      <c r="F552" s="31">
        <v>3.543808474576271</v>
      </c>
      <c r="G552" s="32">
        <v>0</v>
      </c>
      <c r="H552" s="32">
        <v>0</v>
      </c>
      <c r="I552" s="32">
        <v>0</v>
      </c>
      <c r="J552" s="32">
        <v>0</v>
      </c>
      <c r="K552" s="29">
        <f>Лист4!E550/1000</f>
        <v>69.69489999999999</v>
      </c>
      <c r="L552" s="33"/>
      <c r="M552" s="33"/>
    </row>
    <row r="553" spans="1:13" s="34" customFormat="1" ht="18.75" customHeight="1" x14ac:dyDescent="0.25">
      <c r="A553" s="23" t="str">
        <f>Лист4!A551</f>
        <v xml:space="preserve">Набережная 1-го Мая ул. д.112 </v>
      </c>
      <c r="B553" s="74" t="str">
        <f>Лист4!C551</f>
        <v>г. Астрахань</v>
      </c>
      <c r="C553" s="41">
        <f t="shared" si="16"/>
        <v>0</v>
      </c>
      <c r="D553" s="41">
        <f t="shared" si="17"/>
        <v>0</v>
      </c>
      <c r="E553" s="30">
        <v>0</v>
      </c>
      <c r="F553" s="31">
        <v>0</v>
      </c>
      <c r="G553" s="32">
        <v>0</v>
      </c>
      <c r="H553" s="32">
        <v>0</v>
      </c>
      <c r="I553" s="32">
        <v>0</v>
      </c>
      <c r="J553" s="32">
        <v>0</v>
      </c>
      <c r="K553" s="29">
        <f>Лист4!E551/1000</f>
        <v>0</v>
      </c>
      <c r="L553" s="33"/>
      <c r="M553" s="33"/>
    </row>
    <row r="554" spans="1:13" s="34" customFormat="1" ht="18.75" customHeight="1" x14ac:dyDescent="0.25">
      <c r="A554" s="23" t="str">
        <f>Лист4!A552</f>
        <v xml:space="preserve">Набережная 1-го Мая ул. д.113 </v>
      </c>
      <c r="B554" s="74" t="str">
        <f>Лист4!C552</f>
        <v>г. Астрахань</v>
      </c>
      <c r="C554" s="41">
        <f t="shared" si="16"/>
        <v>64.466440677966105</v>
      </c>
      <c r="D554" s="41">
        <f t="shared" si="17"/>
        <v>3.4535593220338985</v>
      </c>
      <c r="E554" s="30">
        <v>0</v>
      </c>
      <c r="F554" s="31">
        <v>3.4535593220338985</v>
      </c>
      <c r="G554" s="32">
        <v>0</v>
      </c>
      <c r="H554" s="32">
        <v>0</v>
      </c>
      <c r="I554" s="32">
        <v>0</v>
      </c>
      <c r="J554" s="32">
        <v>0</v>
      </c>
      <c r="K554" s="29">
        <f>Лист4!E552/1000</f>
        <v>67.92</v>
      </c>
      <c r="L554" s="33"/>
      <c r="M554" s="33"/>
    </row>
    <row r="555" spans="1:13" s="34" customFormat="1" ht="18.75" customHeight="1" x14ac:dyDescent="0.25">
      <c r="A555" s="23" t="str">
        <f>Лист4!A553</f>
        <v xml:space="preserve">Набережная 1-го Мая ул. д.114 </v>
      </c>
      <c r="B555" s="74" t="str">
        <f>Лист4!C553</f>
        <v>г. Астрахань</v>
      </c>
      <c r="C555" s="41">
        <f t="shared" si="16"/>
        <v>12.380840677966102</v>
      </c>
      <c r="D555" s="41">
        <f t="shared" si="17"/>
        <v>0.66325932203389826</v>
      </c>
      <c r="E555" s="30">
        <v>0</v>
      </c>
      <c r="F555" s="31">
        <v>0.66325932203389826</v>
      </c>
      <c r="G555" s="32">
        <v>0</v>
      </c>
      <c r="H555" s="32">
        <v>0</v>
      </c>
      <c r="I555" s="32">
        <v>0</v>
      </c>
      <c r="J555" s="32">
        <v>0</v>
      </c>
      <c r="K555" s="29">
        <f>Лист4!E553/1000</f>
        <v>13.0441</v>
      </c>
      <c r="L555" s="33"/>
      <c r="M555" s="33"/>
    </row>
    <row r="556" spans="1:13" s="34" customFormat="1" ht="18.75" customHeight="1" x14ac:dyDescent="0.25">
      <c r="A556" s="23" t="str">
        <f>Лист4!A554</f>
        <v xml:space="preserve">Набережная 1-го Мая ул. д.116 </v>
      </c>
      <c r="B556" s="74" t="str">
        <f>Лист4!C554</f>
        <v>г. Астрахань</v>
      </c>
      <c r="C556" s="41">
        <f t="shared" si="16"/>
        <v>21.649410169491524</v>
      </c>
      <c r="D556" s="41">
        <f t="shared" si="17"/>
        <v>1.1597898305084746</v>
      </c>
      <c r="E556" s="30">
        <v>0</v>
      </c>
      <c r="F556" s="31">
        <v>1.1597898305084746</v>
      </c>
      <c r="G556" s="32">
        <v>0</v>
      </c>
      <c r="H556" s="32">
        <v>0</v>
      </c>
      <c r="I556" s="32">
        <v>0</v>
      </c>
      <c r="J556" s="32">
        <v>0</v>
      </c>
      <c r="K556" s="29">
        <f>Лист4!E554/1000</f>
        <v>22.809200000000001</v>
      </c>
      <c r="L556" s="33"/>
      <c r="M556" s="33"/>
    </row>
    <row r="557" spans="1:13" s="34" customFormat="1" ht="18.75" customHeight="1" x14ac:dyDescent="0.25">
      <c r="A557" s="23" t="str">
        <f>Лист4!A555</f>
        <v xml:space="preserve">Набережная 1-го Мая ул. д.119 </v>
      </c>
      <c r="B557" s="74" t="str">
        <f>Лист4!C555</f>
        <v>г. Астрахань</v>
      </c>
      <c r="C557" s="41">
        <f t="shared" si="16"/>
        <v>199.28577627118648</v>
      </c>
      <c r="D557" s="41">
        <f t="shared" si="17"/>
        <v>10.676023728813561</v>
      </c>
      <c r="E557" s="30">
        <v>0</v>
      </c>
      <c r="F557" s="31">
        <v>10.676023728813561</v>
      </c>
      <c r="G557" s="32">
        <v>0</v>
      </c>
      <c r="H557" s="32">
        <v>0</v>
      </c>
      <c r="I557" s="32">
        <v>0</v>
      </c>
      <c r="J557" s="32">
        <v>0</v>
      </c>
      <c r="K557" s="29">
        <f>Лист4!E555/1000</f>
        <v>209.96180000000004</v>
      </c>
      <c r="L557" s="33"/>
      <c r="M557" s="33"/>
    </row>
    <row r="558" spans="1:13" s="34" customFormat="1" ht="17.25" customHeight="1" x14ac:dyDescent="0.25">
      <c r="A558" s="23" t="str">
        <f>Лист4!A556</f>
        <v xml:space="preserve">Набережная 1-го Мая ул. д.12 </v>
      </c>
      <c r="B558" s="74" t="str">
        <f>Лист4!C556</f>
        <v>г. Астрахань</v>
      </c>
      <c r="C558" s="41">
        <f t="shared" si="16"/>
        <v>15.766942372881358</v>
      </c>
      <c r="D558" s="41">
        <f t="shared" si="17"/>
        <v>0.84465762711864423</v>
      </c>
      <c r="E558" s="30">
        <v>0</v>
      </c>
      <c r="F558" s="31">
        <v>0.84465762711864423</v>
      </c>
      <c r="G558" s="32">
        <v>0</v>
      </c>
      <c r="H558" s="32">
        <v>0</v>
      </c>
      <c r="I558" s="32">
        <v>0</v>
      </c>
      <c r="J558" s="32">
        <v>0</v>
      </c>
      <c r="K558" s="29">
        <f>Лист4!E556/1000</f>
        <v>16.611600000000003</v>
      </c>
      <c r="L558" s="33"/>
      <c r="M558" s="33"/>
    </row>
    <row r="559" spans="1:13" s="34" customFormat="1" ht="18.75" customHeight="1" x14ac:dyDescent="0.25">
      <c r="A559" s="23" t="str">
        <f>Лист4!A557</f>
        <v xml:space="preserve">Набережная 1-го Мая ул. д.122 </v>
      </c>
      <c r="B559" s="74" t="str">
        <f>Лист4!C557</f>
        <v>г. Астрахань</v>
      </c>
      <c r="C559" s="41">
        <f t="shared" si="16"/>
        <v>19.304974915254235</v>
      </c>
      <c r="D559" s="41">
        <f t="shared" si="17"/>
        <v>1.0341950847457628</v>
      </c>
      <c r="E559" s="30">
        <v>0</v>
      </c>
      <c r="F559" s="31">
        <v>1.0341950847457628</v>
      </c>
      <c r="G559" s="32">
        <v>0</v>
      </c>
      <c r="H559" s="32">
        <v>0</v>
      </c>
      <c r="I559" s="32">
        <v>0</v>
      </c>
      <c r="J559" s="32">
        <v>0</v>
      </c>
      <c r="K559" s="29">
        <f>Лист4!E557/1000</f>
        <v>20.339169999999999</v>
      </c>
      <c r="L559" s="33"/>
      <c r="M559" s="33"/>
    </row>
    <row r="560" spans="1:13" s="34" customFormat="1" ht="18.75" customHeight="1" x14ac:dyDescent="0.25">
      <c r="A560" s="23" t="str">
        <f>Лист4!A558</f>
        <v xml:space="preserve">Набережная 1-го Мая ул. д.123 </v>
      </c>
      <c r="B560" s="74" t="str">
        <f>Лист4!C558</f>
        <v>г. Астрахань</v>
      </c>
      <c r="C560" s="41">
        <f t="shared" si="16"/>
        <v>7.0477423728813555</v>
      </c>
      <c r="D560" s="41">
        <f t="shared" si="17"/>
        <v>0.37755762711864405</v>
      </c>
      <c r="E560" s="30">
        <v>0</v>
      </c>
      <c r="F560" s="31">
        <v>0.37755762711864405</v>
      </c>
      <c r="G560" s="32">
        <v>0</v>
      </c>
      <c r="H560" s="32">
        <v>0</v>
      </c>
      <c r="I560" s="32">
        <v>0</v>
      </c>
      <c r="J560" s="32">
        <v>0</v>
      </c>
      <c r="K560" s="29">
        <f>Лист4!E558/1000</f>
        <v>7.4253</v>
      </c>
      <c r="L560" s="33"/>
      <c r="M560" s="33"/>
    </row>
    <row r="561" spans="1:13" s="34" customFormat="1" ht="18.75" customHeight="1" x14ac:dyDescent="0.25">
      <c r="A561" s="23" t="str">
        <f>Лист4!A559</f>
        <v xml:space="preserve">Набережная 1-го Мая ул. д.125 </v>
      </c>
      <c r="B561" s="74" t="str">
        <f>Лист4!C559</f>
        <v>г. Астрахань</v>
      </c>
      <c r="C561" s="41">
        <f t="shared" si="16"/>
        <v>20.583739661016949</v>
      </c>
      <c r="D561" s="41">
        <f t="shared" si="17"/>
        <v>1.102700338983051</v>
      </c>
      <c r="E561" s="30">
        <v>0</v>
      </c>
      <c r="F561" s="31">
        <v>1.102700338983051</v>
      </c>
      <c r="G561" s="32">
        <v>0</v>
      </c>
      <c r="H561" s="32">
        <v>0</v>
      </c>
      <c r="I561" s="32">
        <v>0</v>
      </c>
      <c r="J561" s="32">
        <v>0</v>
      </c>
      <c r="K561" s="29">
        <f>Лист4!E559/1000</f>
        <v>21.686440000000001</v>
      </c>
      <c r="L561" s="33"/>
      <c r="M561" s="33"/>
    </row>
    <row r="562" spans="1:13" s="34" customFormat="1" ht="18.75" customHeight="1" x14ac:dyDescent="0.25">
      <c r="A562" s="23" t="str">
        <f>Лист4!A560</f>
        <v xml:space="preserve">Набережная 1-го Мая ул. д.126 </v>
      </c>
      <c r="B562" s="74" t="str">
        <f>Лист4!C560</f>
        <v>г. Астрахань</v>
      </c>
      <c r="C562" s="41">
        <f t="shared" si="16"/>
        <v>33.182562711864406</v>
      </c>
      <c r="D562" s="41">
        <f t="shared" si="17"/>
        <v>1.7776372881355933</v>
      </c>
      <c r="E562" s="30">
        <v>0</v>
      </c>
      <c r="F562" s="31">
        <v>1.7776372881355933</v>
      </c>
      <c r="G562" s="32">
        <v>0</v>
      </c>
      <c r="H562" s="32">
        <v>0</v>
      </c>
      <c r="I562" s="32">
        <v>0</v>
      </c>
      <c r="J562" s="32">
        <v>0</v>
      </c>
      <c r="K562" s="29">
        <f>Лист4!E560/1000</f>
        <v>34.9602</v>
      </c>
      <c r="L562" s="33"/>
      <c r="M562" s="33"/>
    </row>
    <row r="563" spans="1:13" s="34" customFormat="1" ht="18.75" customHeight="1" x14ac:dyDescent="0.25">
      <c r="A563" s="23" t="str">
        <f>Лист4!A561</f>
        <v xml:space="preserve">Набережная 1-го Мая ул. д.127 </v>
      </c>
      <c r="B563" s="74" t="str">
        <f>Лист4!C561</f>
        <v>г. Астрахань</v>
      </c>
      <c r="C563" s="41">
        <f t="shared" si="16"/>
        <v>27.306644067796611</v>
      </c>
      <c r="D563" s="41">
        <f t="shared" si="17"/>
        <v>1.4628559322033898</v>
      </c>
      <c r="E563" s="30">
        <v>0</v>
      </c>
      <c r="F563" s="31">
        <v>1.4628559322033898</v>
      </c>
      <c r="G563" s="32">
        <v>0</v>
      </c>
      <c r="H563" s="32">
        <v>0</v>
      </c>
      <c r="I563" s="32">
        <v>0</v>
      </c>
      <c r="J563" s="32">
        <v>0</v>
      </c>
      <c r="K563" s="29">
        <f>Лист4!E561/1000</f>
        <v>28.769500000000001</v>
      </c>
      <c r="L563" s="33"/>
      <c r="M563" s="33"/>
    </row>
    <row r="564" spans="1:13" s="34" customFormat="1" ht="18.75" customHeight="1" x14ac:dyDescent="0.25">
      <c r="A564" s="23" t="str">
        <f>Лист4!A562</f>
        <v xml:space="preserve">Набережная 1-го Мая ул. д.129 </v>
      </c>
      <c r="B564" s="74" t="str">
        <f>Лист4!C562</f>
        <v>г. Астрахань</v>
      </c>
      <c r="C564" s="41">
        <f t="shared" si="16"/>
        <v>31.715552542372883</v>
      </c>
      <c r="D564" s="41">
        <f t="shared" si="17"/>
        <v>1.6990474576271186</v>
      </c>
      <c r="E564" s="30">
        <v>0</v>
      </c>
      <c r="F564" s="31">
        <v>1.6990474576271186</v>
      </c>
      <c r="G564" s="32">
        <v>0</v>
      </c>
      <c r="H564" s="32">
        <v>0</v>
      </c>
      <c r="I564" s="32">
        <v>0</v>
      </c>
      <c r="J564" s="32">
        <v>0</v>
      </c>
      <c r="K564" s="29">
        <f>Лист4!E562/1000</f>
        <v>33.4146</v>
      </c>
      <c r="L564" s="33"/>
      <c r="M564" s="33"/>
    </row>
    <row r="565" spans="1:13" s="34" customFormat="1" ht="18.75" customHeight="1" x14ac:dyDescent="0.25">
      <c r="A565" s="23" t="str">
        <f>Лист4!A563</f>
        <v xml:space="preserve">Набережная 1-го Мая ул. д.133 </v>
      </c>
      <c r="B565" s="74" t="str">
        <f>Лист4!C563</f>
        <v>г. Астрахань</v>
      </c>
      <c r="C565" s="41">
        <f t="shared" si="16"/>
        <v>14.605084745762712</v>
      </c>
      <c r="D565" s="41">
        <f t="shared" si="17"/>
        <v>0.78241525423728808</v>
      </c>
      <c r="E565" s="30">
        <v>0</v>
      </c>
      <c r="F565" s="31">
        <v>0.78241525423728808</v>
      </c>
      <c r="G565" s="32">
        <v>0</v>
      </c>
      <c r="H565" s="32">
        <v>0</v>
      </c>
      <c r="I565" s="32">
        <v>0</v>
      </c>
      <c r="J565" s="32">
        <v>0</v>
      </c>
      <c r="K565" s="29">
        <f>Лист4!E563/1000</f>
        <v>15.387499999999999</v>
      </c>
      <c r="L565" s="33"/>
      <c r="M565" s="33"/>
    </row>
    <row r="566" spans="1:13" s="34" customFormat="1" ht="18.75" customHeight="1" x14ac:dyDescent="0.25">
      <c r="A566" s="23" t="str">
        <f>Лист4!A564</f>
        <v xml:space="preserve">Набережная 1-го Мая ул. д.134 </v>
      </c>
      <c r="B566" s="74" t="str">
        <f>Лист4!C564</f>
        <v>г. Астрахань</v>
      </c>
      <c r="C566" s="41">
        <f t="shared" si="16"/>
        <v>71.596474576271191</v>
      </c>
      <c r="D566" s="41">
        <f t="shared" si="17"/>
        <v>3.8355254237288134</v>
      </c>
      <c r="E566" s="30">
        <v>0</v>
      </c>
      <c r="F566" s="31">
        <v>3.8355254237288134</v>
      </c>
      <c r="G566" s="32">
        <v>0</v>
      </c>
      <c r="H566" s="32">
        <v>0</v>
      </c>
      <c r="I566" s="32">
        <v>0</v>
      </c>
      <c r="J566" s="32">
        <v>0</v>
      </c>
      <c r="K566" s="29">
        <f>Лист4!E564/1000</f>
        <v>75.432000000000002</v>
      </c>
      <c r="L566" s="33"/>
      <c r="M566" s="33"/>
    </row>
    <row r="567" spans="1:13" s="34" customFormat="1" ht="18.75" customHeight="1" x14ac:dyDescent="0.25">
      <c r="A567" s="23" t="str">
        <f>Лист4!A565</f>
        <v xml:space="preserve">Набережная 1-го Мая ул. д.136 </v>
      </c>
      <c r="B567" s="74" t="str">
        <f>Лист4!C565</f>
        <v>г. Астрахань</v>
      </c>
      <c r="C567" s="41">
        <f t="shared" si="16"/>
        <v>27.260420338983053</v>
      </c>
      <c r="D567" s="41">
        <f t="shared" si="17"/>
        <v>1.460379661016949</v>
      </c>
      <c r="E567" s="30">
        <v>0</v>
      </c>
      <c r="F567" s="31">
        <v>1.460379661016949</v>
      </c>
      <c r="G567" s="32">
        <v>0</v>
      </c>
      <c r="H567" s="32">
        <v>0</v>
      </c>
      <c r="I567" s="32">
        <v>0</v>
      </c>
      <c r="J567" s="32">
        <v>0</v>
      </c>
      <c r="K567" s="29">
        <f>Лист4!E565/1000</f>
        <v>28.720800000000001</v>
      </c>
      <c r="L567" s="33"/>
      <c r="M567" s="33"/>
    </row>
    <row r="568" spans="1:13" s="34" customFormat="1" ht="18.75" customHeight="1" x14ac:dyDescent="0.25">
      <c r="A568" s="23" t="str">
        <f>Лист4!A566</f>
        <v xml:space="preserve">Набережная 1-го Мая ул. д.139 </v>
      </c>
      <c r="B568" s="74" t="str">
        <f>Лист4!C566</f>
        <v>г. Астрахань</v>
      </c>
      <c r="C568" s="41">
        <f t="shared" si="16"/>
        <v>5.1367186440677965</v>
      </c>
      <c r="D568" s="41">
        <f t="shared" si="17"/>
        <v>0.27518135593220339</v>
      </c>
      <c r="E568" s="30">
        <v>0</v>
      </c>
      <c r="F568" s="31">
        <v>0.27518135593220339</v>
      </c>
      <c r="G568" s="32">
        <v>0</v>
      </c>
      <c r="H568" s="32">
        <v>0</v>
      </c>
      <c r="I568" s="32">
        <v>0</v>
      </c>
      <c r="J568" s="32">
        <v>0</v>
      </c>
      <c r="K568" s="29">
        <f>Лист4!E566/1000</f>
        <v>5.4119000000000002</v>
      </c>
      <c r="L568" s="33"/>
      <c r="M568" s="33"/>
    </row>
    <row r="569" spans="1:13" s="34" customFormat="1" ht="18.75" customHeight="1" x14ac:dyDescent="0.25">
      <c r="A569" s="23" t="str">
        <f>Лист4!A567</f>
        <v xml:space="preserve">Набережная 1-го Мая ул. д.14 </v>
      </c>
      <c r="B569" s="74" t="str">
        <f>Лист4!C567</f>
        <v>г. Астрахань</v>
      </c>
      <c r="C569" s="41">
        <f t="shared" si="16"/>
        <v>52.118630508474574</v>
      </c>
      <c r="D569" s="41">
        <f t="shared" si="17"/>
        <v>2.7920694915254236</v>
      </c>
      <c r="E569" s="30">
        <v>0</v>
      </c>
      <c r="F569" s="31">
        <v>2.7920694915254236</v>
      </c>
      <c r="G569" s="32">
        <v>0</v>
      </c>
      <c r="H569" s="32">
        <v>0</v>
      </c>
      <c r="I569" s="32">
        <v>0</v>
      </c>
      <c r="J569" s="32">
        <v>0</v>
      </c>
      <c r="K569" s="29">
        <f>Лист4!E567/1000</f>
        <v>54.910699999999999</v>
      </c>
      <c r="L569" s="33"/>
      <c r="M569" s="33"/>
    </row>
    <row r="570" spans="1:13" s="34" customFormat="1" ht="18.75" customHeight="1" x14ac:dyDescent="0.25">
      <c r="A570" s="23" t="str">
        <f>Лист4!A568</f>
        <v xml:space="preserve">Набережная 1-го Мая ул. д.140 </v>
      </c>
      <c r="B570" s="74" t="str">
        <f>Лист4!C568</f>
        <v>г. Астрахань</v>
      </c>
      <c r="C570" s="41">
        <f t="shared" si="16"/>
        <v>0.28522033898305083</v>
      </c>
      <c r="D570" s="41">
        <f t="shared" si="17"/>
        <v>1.5279661016949152E-2</v>
      </c>
      <c r="E570" s="30">
        <v>0</v>
      </c>
      <c r="F570" s="31">
        <v>1.5279661016949152E-2</v>
      </c>
      <c r="G570" s="32">
        <v>0</v>
      </c>
      <c r="H570" s="32">
        <v>0</v>
      </c>
      <c r="I570" s="32">
        <v>0</v>
      </c>
      <c r="J570" s="32">
        <v>0</v>
      </c>
      <c r="K570" s="29">
        <f>Лист4!E568/1000</f>
        <v>0.30049999999999999</v>
      </c>
      <c r="L570" s="33"/>
      <c r="M570" s="33"/>
    </row>
    <row r="571" spans="1:13" s="34" customFormat="1" ht="25.5" customHeight="1" x14ac:dyDescent="0.25">
      <c r="A571" s="23" t="str">
        <f>Лист4!A569</f>
        <v xml:space="preserve">Набережная 1-го Мая ул. д.145 </v>
      </c>
      <c r="B571" s="74" t="str">
        <f>Лист4!C569</f>
        <v>г. Астрахань</v>
      </c>
      <c r="C571" s="41">
        <f t="shared" si="16"/>
        <v>72.119077966101685</v>
      </c>
      <c r="D571" s="41">
        <f t="shared" si="17"/>
        <v>3.8635220338983047</v>
      </c>
      <c r="E571" s="30">
        <v>0</v>
      </c>
      <c r="F571" s="31">
        <v>3.8635220338983047</v>
      </c>
      <c r="G571" s="32">
        <v>0</v>
      </c>
      <c r="H571" s="32">
        <v>0</v>
      </c>
      <c r="I571" s="32">
        <v>0</v>
      </c>
      <c r="J571" s="32">
        <v>0</v>
      </c>
      <c r="K571" s="29">
        <f>Лист4!E569/1000</f>
        <v>75.982599999999991</v>
      </c>
      <c r="L571" s="33"/>
      <c r="M571" s="33"/>
    </row>
    <row r="572" spans="1:13" s="34" customFormat="1" ht="18.75" customHeight="1" x14ac:dyDescent="0.25">
      <c r="A572" s="23" t="str">
        <f>Лист4!A570</f>
        <v xml:space="preserve">Набережная 1-го Мая ул. д.147 </v>
      </c>
      <c r="B572" s="74" t="str">
        <f>Лист4!C570</f>
        <v>г. Астрахань</v>
      </c>
      <c r="C572" s="41">
        <f t="shared" si="16"/>
        <v>244.32268474576273</v>
      </c>
      <c r="D572" s="41">
        <f t="shared" si="17"/>
        <v>13.08871525423729</v>
      </c>
      <c r="E572" s="30">
        <v>0</v>
      </c>
      <c r="F572" s="31">
        <v>13.08871525423729</v>
      </c>
      <c r="G572" s="32">
        <v>0</v>
      </c>
      <c r="H572" s="32">
        <v>0</v>
      </c>
      <c r="I572" s="32">
        <v>0</v>
      </c>
      <c r="J572" s="32">
        <v>0</v>
      </c>
      <c r="K572" s="29">
        <f>Лист4!E570/1000</f>
        <v>257.41140000000001</v>
      </c>
      <c r="L572" s="33"/>
      <c r="M572" s="33"/>
    </row>
    <row r="573" spans="1:13" s="34" customFormat="1" ht="18.75" customHeight="1" x14ac:dyDescent="0.25">
      <c r="A573" s="23" t="str">
        <f>Лист4!A571</f>
        <v xml:space="preserve">Набережная 1-го Мая ул. д.148 </v>
      </c>
      <c r="B573" s="74" t="str">
        <f>Лист4!C571</f>
        <v>г. Астрахань</v>
      </c>
      <c r="C573" s="41">
        <f t="shared" si="16"/>
        <v>0</v>
      </c>
      <c r="D573" s="41">
        <f t="shared" si="17"/>
        <v>0</v>
      </c>
      <c r="E573" s="30">
        <v>0</v>
      </c>
      <c r="F573" s="31">
        <v>0</v>
      </c>
      <c r="G573" s="32">
        <v>0</v>
      </c>
      <c r="H573" s="32">
        <v>0</v>
      </c>
      <c r="I573" s="32">
        <v>0</v>
      </c>
      <c r="J573" s="32">
        <v>0</v>
      </c>
      <c r="K573" s="29">
        <f>Лист4!E571/1000</f>
        <v>0</v>
      </c>
      <c r="L573" s="33"/>
      <c r="M573" s="33"/>
    </row>
    <row r="574" spans="1:13" s="34" customFormat="1" ht="18.75" customHeight="1" x14ac:dyDescent="0.25">
      <c r="A574" s="23" t="str">
        <f>Лист4!A572</f>
        <v xml:space="preserve">Набережная 1-го Мая ул. д.15 </v>
      </c>
      <c r="B574" s="74" t="str">
        <f>Лист4!C572</f>
        <v>г. Астрахань</v>
      </c>
      <c r="C574" s="41">
        <f t="shared" si="16"/>
        <v>145.52644067796609</v>
      </c>
      <c r="D574" s="41">
        <f t="shared" si="17"/>
        <v>7.7960593220338978</v>
      </c>
      <c r="E574" s="30">
        <v>0</v>
      </c>
      <c r="F574" s="31">
        <v>7.7960593220338978</v>
      </c>
      <c r="G574" s="32">
        <v>0</v>
      </c>
      <c r="H574" s="32">
        <v>0</v>
      </c>
      <c r="I574" s="32">
        <v>0</v>
      </c>
      <c r="J574" s="32">
        <v>0</v>
      </c>
      <c r="K574" s="29">
        <f>Лист4!E572/1000</f>
        <v>153.32249999999999</v>
      </c>
      <c r="L574" s="33"/>
      <c r="M574" s="33"/>
    </row>
    <row r="575" spans="1:13" s="34" customFormat="1" ht="18.75" customHeight="1" x14ac:dyDescent="0.25">
      <c r="A575" s="23" t="str">
        <f>Лист4!A573</f>
        <v xml:space="preserve">Набережная 1-го Мая ул. д.150 </v>
      </c>
      <c r="B575" s="74" t="str">
        <f>Лист4!C573</f>
        <v>г. Астрахань</v>
      </c>
      <c r="C575" s="41">
        <f t="shared" si="16"/>
        <v>22.957627118644069</v>
      </c>
      <c r="D575" s="41">
        <f t="shared" si="17"/>
        <v>1.2298728813559323</v>
      </c>
      <c r="E575" s="30">
        <v>0</v>
      </c>
      <c r="F575" s="31">
        <v>1.2298728813559323</v>
      </c>
      <c r="G575" s="32">
        <v>0</v>
      </c>
      <c r="H575" s="32">
        <v>0</v>
      </c>
      <c r="I575" s="32">
        <v>0</v>
      </c>
      <c r="J575" s="32">
        <v>0</v>
      </c>
      <c r="K575" s="29">
        <f>Лист4!E573/1000</f>
        <v>24.1875</v>
      </c>
      <c r="L575" s="33"/>
      <c r="M575" s="33"/>
    </row>
    <row r="576" spans="1:13" s="34" customFormat="1" ht="18.75" customHeight="1" x14ac:dyDescent="0.25">
      <c r="A576" s="23" t="str">
        <f>Лист4!A574</f>
        <v xml:space="preserve">Набережная 1-го Мая ул. д.154А </v>
      </c>
      <c r="B576" s="74" t="str">
        <f>Лист4!C574</f>
        <v>г. Астрахань</v>
      </c>
      <c r="C576" s="41">
        <f t="shared" si="16"/>
        <v>80.0930033898305</v>
      </c>
      <c r="D576" s="41">
        <f t="shared" si="17"/>
        <v>4.2906966101694906</v>
      </c>
      <c r="E576" s="30">
        <v>0</v>
      </c>
      <c r="F576" s="31">
        <v>4.2906966101694906</v>
      </c>
      <c r="G576" s="32">
        <v>0</v>
      </c>
      <c r="H576" s="32">
        <v>0</v>
      </c>
      <c r="I576" s="32">
        <v>0</v>
      </c>
      <c r="J576" s="32">
        <v>0</v>
      </c>
      <c r="K576" s="29">
        <f>Лист4!E574/1000</f>
        <v>84.38369999999999</v>
      </c>
      <c r="L576" s="33"/>
      <c r="M576" s="33"/>
    </row>
    <row r="577" spans="1:13" s="34" customFormat="1" ht="18.75" customHeight="1" x14ac:dyDescent="0.25">
      <c r="A577" s="23" t="str">
        <f>Лист4!A575</f>
        <v xml:space="preserve">Набережная 1-го Мая ул. д.16 </v>
      </c>
      <c r="B577" s="74" t="str">
        <f>Лист4!C575</f>
        <v>г. Астрахань</v>
      </c>
      <c r="C577" s="41">
        <f t="shared" si="16"/>
        <v>3.2064271186440676</v>
      </c>
      <c r="D577" s="41">
        <f t="shared" si="17"/>
        <v>0.17177288135593219</v>
      </c>
      <c r="E577" s="30">
        <v>0</v>
      </c>
      <c r="F577" s="31">
        <v>0.17177288135593219</v>
      </c>
      <c r="G577" s="32">
        <v>0</v>
      </c>
      <c r="H577" s="32">
        <v>0</v>
      </c>
      <c r="I577" s="32">
        <v>0</v>
      </c>
      <c r="J577" s="32">
        <v>0</v>
      </c>
      <c r="K577" s="29">
        <f>Лист4!E575/1000</f>
        <v>3.3781999999999996</v>
      </c>
      <c r="L577" s="33"/>
      <c r="M577" s="33"/>
    </row>
    <row r="578" spans="1:13" s="34" customFormat="1" ht="18.75" customHeight="1" x14ac:dyDescent="0.25">
      <c r="A578" s="23" t="str">
        <f>Лист4!A576</f>
        <v xml:space="preserve">Набережная 1-го Мая ул. д.22 </v>
      </c>
      <c r="B578" s="74" t="str">
        <f>Лист4!C576</f>
        <v>г. Астрахань</v>
      </c>
      <c r="C578" s="41">
        <f t="shared" si="16"/>
        <v>23.809871186440674</v>
      </c>
      <c r="D578" s="41">
        <f t="shared" si="17"/>
        <v>1.2755288135593219</v>
      </c>
      <c r="E578" s="30">
        <v>0</v>
      </c>
      <c r="F578" s="31">
        <v>1.2755288135593219</v>
      </c>
      <c r="G578" s="32">
        <v>0</v>
      </c>
      <c r="H578" s="32">
        <v>0</v>
      </c>
      <c r="I578" s="32">
        <v>0</v>
      </c>
      <c r="J578" s="32">
        <v>0</v>
      </c>
      <c r="K578" s="29">
        <f>Лист4!E576/1000</f>
        <v>25.085399999999996</v>
      </c>
      <c r="L578" s="33"/>
      <c r="M578" s="33"/>
    </row>
    <row r="579" spans="1:13" s="34" customFormat="1" ht="25.5" customHeight="1" x14ac:dyDescent="0.25">
      <c r="A579" s="23" t="str">
        <f>Лист4!A577</f>
        <v xml:space="preserve">Набережная 1-го Мая ул. д.23 </v>
      </c>
      <c r="B579" s="74" t="str">
        <f>Лист4!C577</f>
        <v>г. Астрахань</v>
      </c>
      <c r="C579" s="41">
        <f t="shared" si="16"/>
        <v>40.827606779661004</v>
      </c>
      <c r="D579" s="41">
        <f t="shared" si="17"/>
        <v>2.1871932203389823</v>
      </c>
      <c r="E579" s="30">
        <v>0</v>
      </c>
      <c r="F579" s="31">
        <v>2.1871932203389823</v>
      </c>
      <c r="G579" s="32">
        <v>0</v>
      </c>
      <c r="H579" s="32">
        <v>0</v>
      </c>
      <c r="I579" s="32">
        <v>0</v>
      </c>
      <c r="J579" s="32">
        <v>0</v>
      </c>
      <c r="K579" s="29">
        <f>Лист4!E577/1000</f>
        <v>43.014799999999987</v>
      </c>
      <c r="L579" s="33"/>
      <c r="M579" s="33"/>
    </row>
    <row r="580" spans="1:13" s="34" customFormat="1" ht="18.75" customHeight="1" x14ac:dyDescent="0.25">
      <c r="A580" s="23" t="str">
        <f>Лист4!A578</f>
        <v xml:space="preserve">Набережная 1-го Мая ул. д.26 </v>
      </c>
      <c r="B580" s="74" t="str">
        <f>Лист4!C578</f>
        <v>г. Астрахань</v>
      </c>
      <c r="C580" s="41">
        <f t="shared" si="16"/>
        <v>34.174996610169494</v>
      </c>
      <c r="D580" s="41">
        <f t="shared" si="17"/>
        <v>1.8308033898305085</v>
      </c>
      <c r="E580" s="30">
        <v>0</v>
      </c>
      <c r="F580" s="31">
        <v>1.8308033898305085</v>
      </c>
      <c r="G580" s="32">
        <v>0</v>
      </c>
      <c r="H580" s="32">
        <v>0</v>
      </c>
      <c r="I580" s="32">
        <v>0</v>
      </c>
      <c r="J580" s="32">
        <v>0</v>
      </c>
      <c r="K580" s="29">
        <f>Лист4!E578/1000</f>
        <v>36.005800000000001</v>
      </c>
      <c r="L580" s="33"/>
      <c r="M580" s="33"/>
    </row>
    <row r="581" spans="1:13" s="34" customFormat="1" ht="18.75" customHeight="1" x14ac:dyDescent="0.25">
      <c r="A581" s="23" t="str">
        <f>Лист4!A579</f>
        <v xml:space="preserve">Набережная 1-го Мая ул. д.3 </v>
      </c>
      <c r="B581" s="74" t="str">
        <f>Лист4!C579</f>
        <v>г. Астрахань</v>
      </c>
      <c r="C581" s="41">
        <f t="shared" si="16"/>
        <v>51.149925423728803</v>
      </c>
      <c r="D581" s="41">
        <f t="shared" si="17"/>
        <v>2.740174576271186</v>
      </c>
      <c r="E581" s="30">
        <v>0</v>
      </c>
      <c r="F581" s="31">
        <v>2.740174576271186</v>
      </c>
      <c r="G581" s="32">
        <v>0</v>
      </c>
      <c r="H581" s="32">
        <v>0</v>
      </c>
      <c r="I581" s="32">
        <v>0</v>
      </c>
      <c r="J581" s="32">
        <v>0</v>
      </c>
      <c r="K581" s="29">
        <f>Лист4!E579/1000</f>
        <v>53.89009999999999</v>
      </c>
      <c r="L581" s="33"/>
      <c r="M581" s="33"/>
    </row>
    <row r="582" spans="1:13" s="34" customFormat="1" ht="18.75" customHeight="1" x14ac:dyDescent="0.25">
      <c r="A582" s="23" t="str">
        <f>Лист4!A580</f>
        <v xml:space="preserve">Набережная 1-го Мая ул. д.31 </v>
      </c>
      <c r="B582" s="74" t="str">
        <f>Лист4!C580</f>
        <v>г. Астрахань</v>
      </c>
      <c r="C582" s="41">
        <f t="shared" si="16"/>
        <v>52.700650847457631</v>
      </c>
      <c r="D582" s="41">
        <f t="shared" si="17"/>
        <v>2.8232491525423731</v>
      </c>
      <c r="E582" s="30">
        <v>0</v>
      </c>
      <c r="F582" s="31">
        <v>2.8232491525423731</v>
      </c>
      <c r="G582" s="32">
        <v>0</v>
      </c>
      <c r="H582" s="32">
        <v>0</v>
      </c>
      <c r="I582" s="32">
        <v>0</v>
      </c>
      <c r="J582" s="32">
        <v>0</v>
      </c>
      <c r="K582" s="29">
        <f>Лист4!E580/1000</f>
        <v>55.523900000000005</v>
      </c>
      <c r="L582" s="33"/>
      <c r="M582" s="33"/>
    </row>
    <row r="583" spans="1:13" s="34" customFormat="1" ht="17.25" customHeight="1" x14ac:dyDescent="0.25">
      <c r="A583" s="23" t="str">
        <f>Лист4!A581</f>
        <v xml:space="preserve">Набережная 1-го Мая ул. д.35 </v>
      </c>
      <c r="B583" s="74" t="str">
        <f>Лист4!C581</f>
        <v>г. Астрахань</v>
      </c>
      <c r="C583" s="41">
        <f t="shared" ref="C583:C646" si="18">K583+J583-F583</f>
        <v>42.12656949152543</v>
      </c>
      <c r="D583" s="41">
        <f t="shared" ref="D583:D646" si="19">F583</f>
        <v>2.2567805084745767</v>
      </c>
      <c r="E583" s="30">
        <v>0</v>
      </c>
      <c r="F583" s="31">
        <v>2.2567805084745767</v>
      </c>
      <c r="G583" s="32">
        <v>0</v>
      </c>
      <c r="H583" s="32">
        <v>0</v>
      </c>
      <c r="I583" s="32">
        <v>0</v>
      </c>
      <c r="J583" s="32">
        <v>0</v>
      </c>
      <c r="K583" s="29">
        <f>Лист4!E581/1000</f>
        <v>44.383350000000007</v>
      </c>
      <c r="L583" s="33"/>
      <c r="M583" s="33"/>
    </row>
    <row r="584" spans="1:13" s="34" customFormat="1" ht="18.75" customHeight="1" x14ac:dyDescent="0.25">
      <c r="A584" s="23" t="str">
        <f>Лист4!A582</f>
        <v xml:space="preserve">Набережная 1-го Мая ул. д.37 </v>
      </c>
      <c r="B584" s="74" t="str">
        <f>Лист4!C582</f>
        <v>г. Астрахань</v>
      </c>
      <c r="C584" s="41">
        <f t="shared" si="18"/>
        <v>43.653993220338975</v>
      </c>
      <c r="D584" s="41">
        <f t="shared" si="19"/>
        <v>2.3386067796610166</v>
      </c>
      <c r="E584" s="30">
        <v>0</v>
      </c>
      <c r="F584" s="31">
        <v>2.3386067796610166</v>
      </c>
      <c r="G584" s="32">
        <v>0</v>
      </c>
      <c r="H584" s="32">
        <v>0</v>
      </c>
      <c r="I584" s="32">
        <v>0</v>
      </c>
      <c r="J584" s="32">
        <v>0</v>
      </c>
      <c r="K584" s="29">
        <f>Лист4!E582/1000</f>
        <v>45.992599999999989</v>
      </c>
      <c r="L584" s="33"/>
      <c r="M584" s="33"/>
    </row>
    <row r="585" spans="1:13" s="34" customFormat="1" ht="18.75" customHeight="1" x14ac:dyDescent="0.25">
      <c r="A585" s="23" t="str">
        <f>Лист4!A583</f>
        <v xml:space="preserve">Набережная 1-го Мая ул. д.48 </v>
      </c>
      <c r="B585" s="74" t="str">
        <f>Лист4!C583</f>
        <v>г. Астрахань</v>
      </c>
      <c r="C585" s="41">
        <f t="shared" si="18"/>
        <v>42.277911864406782</v>
      </c>
      <c r="D585" s="41">
        <f t="shared" si="19"/>
        <v>2.2648881355932202</v>
      </c>
      <c r="E585" s="30">
        <v>0</v>
      </c>
      <c r="F585" s="31">
        <v>2.2648881355932202</v>
      </c>
      <c r="G585" s="32">
        <v>0</v>
      </c>
      <c r="H585" s="32">
        <v>0</v>
      </c>
      <c r="I585" s="32">
        <v>0</v>
      </c>
      <c r="J585" s="32">
        <v>0</v>
      </c>
      <c r="K585" s="29">
        <f>Лист4!E583/1000</f>
        <v>44.5428</v>
      </c>
      <c r="L585" s="33"/>
      <c r="M585" s="33"/>
    </row>
    <row r="586" spans="1:13" s="34" customFormat="1" ht="17.25" customHeight="1" x14ac:dyDescent="0.25">
      <c r="A586" s="23" t="str">
        <f>Лист4!A584</f>
        <v>Набережная 1-го Мая ул. д.51 пом.007</v>
      </c>
      <c r="B586" s="74" t="str">
        <f>Лист4!C584</f>
        <v>г. Астрахань</v>
      </c>
      <c r="C586" s="41">
        <f t="shared" si="18"/>
        <v>52.610737627118645</v>
      </c>
      <c r="D586" s="41">
        <f t="shared" si="19"/>
        <v>2.8184323728813561</v>
      </c>
      <c r="E586" s="30">
        <v>0</v>
      </c>
      <c r="F586" s="31">
        <v>2.8184323728813561</v>
      </c>
      <c r="G586" s="32">
        <v>0</v>
      </c>
      <c r="H586" s="32">
        <v>0</v>
      </c>
      <c r="I586" s="32">
        <v>0</v>
      </c>
      <c r="J586" s="32">
        <v>0</v>
      </c>
      <c r="K586" s="29">
        <f>Лист4!E584/1000</f>
        <v>55.429169999999999</v>
      </c>
      <c r="L586" s="33"/>
      <c r="M586" s="33"/>
    </row>
    <row r="587" spans="1:13" s="34" customFormat="1" ht="17.25" customHeight="1" x14ac:dyDescent="0.25">
      <c r="A587" s="23" t="str">
        <f>Лист4!A585</f>
        <v xml:space="preserve">Набережная 1-го Мая ул. д.57 </v>
      </c>
      <c r="B587" s="74" t="str">
        <f>Лист4!C585</f>
        <v>г. Астрахань</v>
      </c>
      <c r="C587" s="41">
        <f t="shared" si="18"/>
        <v>74.778793220338983</v>
      </c>
      <c r="D587" s="41">
        <f t="shared" si="19"/>
        <v>4.0060067796610168</v>
      </c>
      <c r="E587" s="30">
        <v>0</v>
      </c>
      <c r="F587" s="31">
        <v>4.0060067796610168</v>
      </c>
      <c r="G587" s="32">
        <v>0</v>
      </c>
      <c r="H587" s="32">
        <v>0</v>
      </c>
      <c r="I587" s="32">
        <v>0</v>
      </c>
      <c r="J587" s="32">
        <v>0</v>
      </c>
      <c r="K587" s="29">
        <f>Лист4!E585/1000</f>
        <v>78.784800000000004</v>
      </c>
      <c r="L587" s="33"/>
      <c r="M587" s="33"/>
    </row>
    <row r="588" spans="1:13" s="34" customFormat="1" ht="17.25" customHeight="1" x14ac:dyDescent="0.25">
      <c r="A588" s="23" t="str">
        <f>Лист4!A586</f>
        <v xml:space="preserve">Набережная 1-го Мая ул. д.59 </v>
      </c>
      <c r="B588" s="74" t="str">
        <f>Лист4!C586</f>
        <v>г. Астрахань</v>
      </c>
      <c r="C588" s="41">
        <f t="shared" si="18"/>
        <v>0</v>
      </c>
      <c r="D588" s="41">
        <f t="shared" si="19"/>
        <v>0</v>
      </c>
      <c r="E588" s="30">
        <v>0</v>
      </c>
      <c r="F588" s="31">
        <v>0</v>
      </c>
      <c r="G588" s="32">
        <v>0</v>
      </c>
      <c r="H588" s="32">
        <v>0</v>
      </c>
      <c r="I588" s="32">
        <v>0</v>
      </c>
      <c r="J588" s="32">
        <v>0</v>
      </c>
      <c r="K588" s="29">
        <f>Лист4!E586/1000</f>
        <v>0</v>
      </c>
      <c r="L588" s="33"/>
      <c r="M588" s="33"/>
    </row>
    <row r="589" spans="1:13" s="34" customFormat="1" ht="17.25" customHeight="1" x14ac:dyDescent="0.25">
      <c r="A589" s="23" t="str">
        <f>Лист4!A587</f>
        <v xml:space="preserve">Набережная 1-го Мая ул. д.6 </v>
      </c>
      <c r="B589" s="74" t="str">
        <f>Лист4!C587</f>
        <v>г. Астрахань</v>
      </c>
      <c r="C589" s="41">
        <f t="shared" si="18"/>
        <v>0.45844067796610166</v>
      </c>
      <c r="D589" s="41">
        <f t="shared" si="19"/>
        <v>2.4559322033898302E-2</v>
      </c>
      <c r="E589" s="30">
        <v>0</v>
      </c>
      <c r="F589" s="31">
        <v>2.4559322033898302E-2</v>
      </c>
      <c r="G589" s="32">
        <v>0</v>
      </c>
      <c r="H589" s="32">
        <v>0</v>
      </c>
      <c r="I589" s="32">
        <v>0</v>
      </c>
      <c r="J589" s="32">
        <v>0</v>
      </c>
      <c r="K589" s="29">
        <f>Лист4!E587/1000</f>
        <v>0.48299999999999998</v>
      </c>
      <c r="L589" s="33"/>
      <c r="M589" s="33"/>
    </row>
    <row r="590" spans="1:13" s="34" customFormat="1" ht="17.25" customHeight="1" x14ac:dyDescent="0.25">
      <c r="A590" s="23" t="str">
        <f>Лист4!A588</f>
        <v xml:space="preserve">Набережная 1-го Мая ул. д.61 </v>
      </c>
      <c r="B590" s="74" t="str">
        <f>Лист4!C588</f>
        <v>г. Астрахань</v>
      </c>
      <c r="C590" s="41">
        <f t="shared" si="18"/>
        <v>33.410833898305086</v>
      </c>
      <c r="D590" s="41">
        <f t="shared" si="19"/>
        <v>1.7898661016949151</v>
      </c>
      <c r="E590" s="30">
        <v>0</v>
      </c>
      <c r="F590" s="31">
        <v>1.7898661016949151</v>
      </c>
      <c r="G590" s="32">
        <v>0</v>
      </c>
      <c r="H590" s="32">
        <v>0</v>
      </c>
      <c r="I590" s="32">
        <v>0</v>
      </c>
      <c r="J590" s="32">
        <v>0</v>
      </c>
      <c r="K590" s="29">
        <f>Лист4!E588/1000</f>
        <v>35.200699999999998</v>
      </c>
      <c r="L590" s="33"/>
      <c r="M590" s="33"/>
    </row>
    <row r="591" spans="1:13" s="34" customFormat="1" ht="17.25" customHeight="1" x14ac:dyDescent="0.25">
      <c r="A591" s="23" t="str">
        <f>Лист4!A589</f>
        <v xml:space="preserve">Набережная 1-го Мая ул. д.65 </v>
      </c>
      <c r="B591" s="74" t="str">
        <f>Лист4!C589</f>
        <v>г. Астрахань</v>
      </c>
      <c r="C591" s="41">
        <f t="shared" si="18"/>
        <v>38.134861016949159</v>
      </c>
      <c r="D591" s="41">
        <f t="shared" si="19"/>
        <v>2.0429389830508478</v>
      </c>
      <c r="E591" s="30">
        <v>0</v>
      </c>
      <c r="F591" s="31">
        <v>2.0429389830508478</v>
      </c>
      <c r="G591" s="32">
        <v>0</v>
      </c>
      <c r="H591" s="32">
        <v>0</v>
      </c>
      <c r="I591" s="32">
        <v>0</v>
      </c>
      <c r="J591" s="32">
        <v>0</v>
      </c>
      <c r="K591" s="29">
        <f>Лист4!E589/1000</f>
        <v>40.177800000000005</v>
      </c>
      <c r="L591" s="33"/>
      <c r="M591" s="33"/>
    </row>
    <row r="592" spans="1:13" s="34" customFormat="1" ht="17.25" customHeight="1" x14ac:dyDescent="0.25">
      <c r="A592" s="23" t="str">
        <f>Лист4!A590</f>
        <v xml:space="preserve">Набережная 1-го Мая ул. д.67 </v>
      </c>
      <c r="B592" s="74" t="str">
        <f>Лист4!C590</f>
        <v>г. Астрахань</v>
      </c>
      <c r="C592" s="41">
        <f t="shared" si="18"/>
        <v>14.124623728813559</v>
      </c>
      <c r="D592" s="41">
        <f t="shared" si="19"/>
        <v>0.75667627118644076</v>
      </c>
      <c r="E592" s="30">
        <v>0</v>
      </c>
      <c r="F592" s="31">
        <v>0.75667627118644076</v>
      </c>
      <c r="G592" s="32">
        <v>0</v>
      </c>
      <c r="H592" s="32">
        <v>0</v>
      </c>
      <c r="I592" s="32">
        <v>0</v>
      </c>
      <c r="J592" s="32">
        <v>0</v>
      </c>
      <c r="K592" s="29">
        <f>Лист4!E590/1000</f>
        <v>14.8813</v>
      </c>
      <c r="L592" s="33"/>
      <c r="M592" s="33"/>
    </row>
    <row r="593" spans="1:13" s="34" customFormat="1" ht="17.25" customHeight="1" x14ac:dyDescent="0.25">
      <c r="A593" s="23" t="str">
        <f>Лист4!A591</f>
        <v xml:space="preserve">Набережная 1-го Мая ул. д.68 </v>
      </c>
      <c r="B593" s="74" t="str">
        <f>Лист4!C591</f>
        <v>г. Астрахань</v>
      </c>
      <c r="C593" s="41">
        <f t="shared" si="18"/>
        <v>47.824569491525423</v>
      </c>
      <c r="D593" s="41">
        <f t="shared" si="19"/>
        <v>2.5620305084745763</v>
      </c>
      <c r="E593" s="30">
        <v>0</v>
      </c>
      <c r="F593" s="31">
        <v>2.5620305084745763</v>
      </c>
      <c r="G593" s="32">
        <v>0</v>
      </c>
      <c r="H593" s="32">
        <v>0</v>
      </c>
      <c r="I593" s="32">
        <v>0</v>
      </c>
      <c r="J593" s="32">
        <v>0</v>
      </c>
      <c r="K593" s="29">
        <f>Лист4!E591/1000</f>
        <v>50.386600000000001</v>
      </c>
      <c r="L593" s="33"/>
      <c r="M593" s="33"/>
    </row>
    <row r="594" spans="1:13" s="34" customFormat="1" ht="17.25" customHeight="1" x14ac:dyDescent="0.25">
      <c r="A594" s="23" t="str">
        <f>Лист4!A592</f>
        <v xml:space="preserve">Набережная 1-го Мая ул. д.70 </v>
      </c>
      <c r="B594" s="74" t="str">
        <f>Лист4!C592</f>
        <v>г. Астрахань</v>
      </c>
      <c r="C594" s="41">
        <f t="shared" si="18"/>
        <v>0</v>
      </c>
      <c r="D594" s="41">
        <f t="shared" si="19"/>
        <v>0</v>
      </c>
      <c r="E594" s="30">
        <v>0</v>
      </c>
      <c r="F594" s="31">
        <v>0</v>
      </c>
      <c r="G594" s="32">
        <v>0</v>
      </c>
      <c r="H594" s="32">
        <v>0</v>
      </c>
      <c r="I594" s="32">
        <v>0</v>
      </c>
      <c r="J594" s="32">
        <v>0</v>
      </c>
      <c r="K594" s="29">
        <f>Лист4!E592/1000</f>
        <v>0</v>
      </c>
      <c r="L594" s="33"/>
      <c r="M594" s="33"/>
    </row>
    <row r="595" spans="1:13" s="34" customFormat="1" ht="17.25" customHeight="1" x14ac:dyDescent="0.25">
      <c r="A595" s="23" t="str">
        <f>Лист4!A593</f>
        <v xml:space="preserve">Набережная 1-го Мая ул. д.71 </v>
      </c>
      <c r="B595" s="74" t="str">
        <f>Лист4!C593</f>
        <v>г. Астрахань</v>
      </c>
      <c r="C595" s="41">
        <f t="shared" si="18"/>
        <v>80.469854915254231</v>
      </c>
      <c r="D595" s="41">
        <f t="shared" si="19"/>
        <v>4.3108850847457623</v>
      </c>
      <c r="E595" s="30">
        <v>0</v>
      </c>
      <c r="F595" s="31">
        <v>4.3108850847457623</v>
      </c>
      <c r="G595" s="32">
        <v>0</v>
      </c>
      <c r="H595" s="32">
        <v>0</v>
      </c>
      <c r="I595" s="32">
        <v>0</v>
      </c>
      <c r="J595" s="32">
        <v>0</v>
      </c>
      <c r="K595" s="29">
        <f>Лист4!E593/1000</f>
        <v>84.780739999999994</v>
      </c>
      <c r="L595" s="33"/>
      <c r="M595" s="33"/>
    </row>
    <row r="596" spans="1:13" s="34" customFormat="1" ht="17.25" customHeight="1" x14ac:dyDescent="0.25">
      <c r="A596" s="23" t="str">
        <f>Лист4!A594</f>
        <v xml:space="preserve">Набережная 1-го Мая ул. д.72 </v>
      </c>
      <c r="B596" s="74" t="str">
        <f>Лист4!C594</f>
        <v>г. Астрахань</v>
      </c>
      <c r="C596" s="41">
        <f t="shared" si="18"/>
        <v>13.817610847457628</v>
      </c>
      <c r="D596" s="41">
        <f t="shared" si="19"/>
        <v>0.74022915254237287</v>
      </c>
      <c r="E596" s="30">
        <v>0</v>
      </c>
      <c r="F596" s="31">
        <v>0.74022915254237287</v>
      </c>
      <c r="G596" s="32">
        <v>0</v>
      </c>
      <c r="H596" s="32">
        <v>0</v>
      </c>
      <c r="I596" s="32">
        <v>0</v>
      </c>
      <c r="J596" s="32">
        <v>0</v>
      </c>
      <c r="K596" s="29">
        <f>Лист4!E594/1000</f>
        <v>14.557840000000001</v>
      </c>
      <c r="L596" s="33"/>
      <c r="M596" s="33"/>
    </row>
    <row r="597" spans="1:13" s="34" customFormat="1" ht="17.25" customHeight="1" x14ac:dyDescent="0.25">
      <c r="A597" s="23" t="str">
        <f>Лист4!A595</f>
        <v xml:space="preserve">Набережная 1-го Мая ул. д.74 </v>
      </c>
      <c r="B597" s="74" t="str">
        <f>Лист4!C595</f>
        <v>г. Астрахань</v>
      </c>
      <c r="C597" s="41">
        <f t="shared" si="18"/>
        <v>26.974440677966101</v>
      </c>
      <c r="D597" s="41">
        <f t="shared" si="19"/>
        <v>1.4450593220338983</v>
      </c>
      <c r="E597" s="30">
        <v>0</v>
      </c>
      <c r="F597" s="31">
        <v>1.4450593220338983</v>
      </c>
      <c r="G597" s="32">
        <v>0</v>
      </c>
      <c r="H597" s="32">
        <v>0</v>
      </c>
      <c r="I597" s="32">
        <v>0</v>
      </c>
      <c r="J597" s="32">
        <v>0</v>
      </c>
      <c r="K597" s="29">
        <f>Лист4!E595/1000</f>
        <v>28.419499999999999</v>
      </c>
      <c r="L597" s="33"/>
      <c r="M597" s="33"/>
    </row>
    <row r="598" spans="1:13" s="34" customFormat="1" ht="17.25" customHeight="1" x14ac:dyDescent="0.25">
      <c r="A598" s="23" t="str">
        <f>Лист4!A596</f>
        <v xml:space="preserve">Набережная 1-го Мая ул. д.82 </v>
      </c>
      <c r="B598" s="74" t="str">
        <f>Лист4!C596</f>
        <v>г. Астрахань</v>
      </c>
      <c r="C598" s="41">
        <f t="shared" si="18"/>
        <v>64.655891525423741</v>
      </c>
      <c r="D598" s="41">
        <f t="shared" si="19"/>
        <v>3.4637084745762716</v>
      </c>
      <c r="E598" s="30">
        <v>0</v>
      </c>
      <c r="F598" s="31">
        <v>3.4637084745762716</v>
      </c>
      <c r="G598" s="32">
        <v>0</v>
      </c>
      <c r="H598" s="32">
        <v>0</v>
      </c>
      <c r="I598" s="32">
        <v>0</v>
      </c>
      <c r="J598" s="32">
        <v>0</v>
      </c>
      <c r="K598" s="29">
        <f>Лист4!E596/1000</f>
        <v>68.119600000000005</v>
      </c>
      <c r="L598" s="33"/>
      <c r="M598" s="33"/>
    </row>
    <row r="599" spans="1:13" s="34" customFormat="1" ht="17.25" customHeight="1" x14ac:dyDescent="0.25">
      <c r="A599" s="23" t="str">
        <f>Лист4!A597</f>
        <v xml:space="preserve">Набережная 1-го Мая ул. д.84 </v>
      </c>
      <c r="B599" s="74" t="str">
        <f>Лист4!C597</f>
        <v>г. Астрахань</v>
      </c>
      <c r="C599" s="41">
        <f t="shared" si="18"/>
        <v>92.81449491525423</v>
      </c>
      <c r="D599" s="41">
        <f t="shared" si="19"/>
        <v>4.9722050847457622</v>
      </c>
      <c r="E599" s="30">
        <v>0</v>
      </c>
      <c r="F599" s="31">
        <v>4.9722050847457622</v>
      </c>
      <c r="G599" s="32">
        <v>0</v>
      </c>
      <c r="H599" s="32">
        <v>0</v>
      </c>
      <c r="I599" s="32">
        <v>0</v>
      </c>
      <c r="J599" s="32">
        <v>0</v>
      </c>
      <c r="K599" s="29">
        <f>Лист4!E597/1000</f>
        <v>97.786699999999996</v>
      </c>
      <c r="L599" s="33"/>
      <c r="M599" s="33"/>
    </row>
    <row r="600" spans="1:13" s="34" customFormat="1" ht="17.25" customHeight="1" x14ac:dyDescent="0.25">
      <c r="A600" s="23" t="str">
        <f>Лист4!A598</f>
        <v xml:space="preserve">Набережная 1-го Мая ул. д.88 </v>
      </c>
      <c r="B600" s="74" t="str">
        <f>Лист4!C598</f>
        <v>г. Астрахань</v>
      </c>
      <c r="C600" s="41">
        <f t="shared" si="18"/>
        <v>0</v>
      </c>
      <c r="D600" s="41">
        <f t="shared" si="19"/>
        <v>0</v>
      </c>
      <c r="E600" s="30">
        <v>0</v>
      </c>
      <c r="F600" s="31">
        <v>0</v>
      </c>
      <c r="G600" s="32">
        <v>0</v>
      </c>
      <c r="H600" s="32">
        <v>0</v>
      </c>
      <c r="I600" s="32">
        <v>0</v>
      </c>
      <c r="J600" s="32">
        <v>0</v>
      </c>
      <c r="K600" s="29">
        <f>Лист4!E598/1000</f>
        <v>0</v>
      </c>
      <c r="L600" s="33"/>
      <c r="M600" s="33"/>
    </row>
    <row r="601" spans="1:13" s="34" customFormat="1" ht="17.25" customHeight="1" x14ac:dyDescent="0.25">
      <c r="A601" s="23" t="str">
        <f>Лист4!A599</f>
        <v xml:space="preserve">Набережная 1-го Мая ул. д.88а </v>
      </c>
      <c r="B601" s="74" t="str">
        <f>Лист4!C599</f>
        <v>г. Астрахань</v>
      </c>
      <c r="C601" s="41">
        <f t="shared" si="18"/>
        <v>0</v>
      </c>
      <c r="D601" s="41">
        <f t="shared" si="19"/>
        <v>0</v>
      </c>
      <c r="E601" s="30">
        <v>0</v>
      </c>
      <c r="F601" s="31">
        <v>0</v>
      </c>
      <c r="G601" s="32">
        <v>0</v>
      </c>
      <c r="H601" s="32">
        <v>0</v>
      </c>
      <c r="I601" s="32">
        <v>0</v>
      </c>
      <c r="J601" s="32">
        <v>0</v>
      </c>
      <c r="K601" s="29">
        <f>Лист4!E599/1000</f>
        <v>0</v>
      </c>
      <c r="L601" s="33"/>
      <c r="M601" s="33"/>
    </row>
    <row r="602" spans="1:13" s="34" customFormat="1" ht="17.25" customHeight="1" x14ac:dyDescent="0.25">
      <c r="A602" s="23" t="str">
        <f>Лист4!A600</f>
        <v xml:space="preserve">Набережная 1-го Мая ул. д.9 </v>
      </c>
      <c r="B602" s="74" t="str">
        <f>Лист4!C600</f>
        <v>г. Астрахань</v>
      </c>
      <c r="C602" s="41">
        <f t="shared" si="18"/>
        <v>861.63686237288107</v>
      </c>
      <c r="D602" s="41">
        <f t="shared" si="19"/>
        <v>46.159117627118633</v>
      </c>
      <c r="E602" s="30">
        <v>0</v>
      </c>
      <c r="F602" s="31">
        <v>46.159117627118633</v>
      </c>
      <c r="G602" s="32">
        <v>0</v>
      </c>
      <c r="H602" s="32">
        <v>0</v>
      </c>
      <c r="I602" s="32">
        <v>0</v>
      </c>
      <c r="J602" s="32">
        <v>0</v>
      </c>
      <c r="K602" s="29">
        <f>Лист4!E600/1000</f>
        <v>907.79597999999976</v>
      </c>
      <c r="L602" s="33"/>
      <c r="M602" s="33"/>
    </row>
    <row r="603" spans="1:13" s="34" customFormat="1" ht="17.25" customHeight="1" x14ac:dyDescent="0.25">
      <c r="A603" s="23" t="str">
        <f>Лист4!A601</f>
        <v xml:space="preserve">Набережная 1-го Мая ул. д.90 </v>
      </c>
      <c r="B603" s="74" t="str">
        <f>Лист4!C601</f>
        <v>г. Астрахань</v>
      </c>
      <c r="C603" s="41">
        <f t="shared" si="18"/>
        <v>42.402535593220335</v>
      </c>
      <c r="D603" s="41">
        <f t="shared" si="19"/>
        <v>2.2715644067796608</v>
      </c>
      <c r="E603" s="30">
        <v>0</v>
      </c>
      <c r="F603" s="31">
        <v>2.2715644067796608</v>
      </c>
      <c r="G603" s="32">
        <v>0</v>
      </c>
      <c r="H603" s="32">
        <v>0</v>
      </c>
      <c r="I603" s="32">
        <v>0</v>
      </c>
      <c r="J603" s="32">
        <v>0</v>
      </c>
      <c r="K603" s="29">
        <f>Лист4!E601/1000</f>
        <v>44.674099999999996</v>
      </c>
      <c r="L603" s="33"/>
      <c r="M603" s="33"/>
    </row>
    <row r="604" spans="1:13" s="34" customFormat="1" ht="17.25" customHeight="1" x14ac:dyDescent="0.25">
      <c r="A604" s="23" t="str">
        <f>Лист4!A602</f>
        <v>Набережная 1-го Мая ул. д.91 пом.35</v>
      </c>
      <c r="B604" s="74" t="str">
        <f>Лист4!C602</f>
        <v>г. Астрахань</v>
      </c>
      <c r="C604" s="41">
        <f t="shared" si="18"/>
        <v>413.24953220338983</v>
      </c>
      <c r="D604" s="41">
        <f t="shared" si="19"/>
        <v>22.138367796610169</v>
      </c>
      <c r="E604" s="30">
        <v>0</v>
      </c>
      <c r="F604" s="31">
        <v>22.138367796610169</v>
      </c>
      <c r="G604" s="32">
        <v>0</v>
      </c>
      <c r="H604" s="32">
        <v>0</v>
      </c>
      <c r="I604" s="32">
        <v>0</v>
      </c>
      <c r="J604" s="32">
        <v>0</v>
      </c>
      <c r="K604" s="29">
        <f>Лист4!E602/1000</f>
        <v>435.3879</v>
      </c>
      <c r="L604" s="33"/>
      <c r="M604" s="33"/>
    </row>
    <row r="605" spans="1:13" s="34" customFormat="1" ht="17.25" customHeight="1" x14ac:dyDescent="0.25">
      <c r="A605" s="23" t="str">
        <f>Лист4!A603</f>
        <v xml:space="preserve">Набережная 1-го Мая ул. д.92 </v>
      </c>
      <c r="B605" s="74" t="str">
        <f>Лист4!C603</f>
        <v>г. Астрахань</v>
      </c>
      <c r="C605" s="41">
        <f t="shared" si="18"/>
        <v>27.470372881355932</v>
      </c>
      <c r="D605" s="41">
        <f t="shared" si="19"/>
        <v>1.4716271186440677</v>
      </c>
      <c r="E605" s="30">
        <v>0</v>
      </c>
      <c r="F605" s="31">
        <v>1.4716271186440677</v>
      </c>
      <c r="G605" s="32">
        <v>0</v>
      </c>
      <c r="H605" s="32">
        <v>0</v>
      </c>
      <c r="I605" s="32">
        <v>0</v>
      </c>
      <c r="J605" s="32">
        <v>0</v>
      </c>
      <c r="K605" s="29">
        <f>Лист4!E603/1000</f>
        <v>28.942</v>
      </c>
      <c r="L605" s="33"/>
      <c r="M605" s="33"/>
    </row>
    <row r="606" spans="1:13" s="34" customFormat="1" ht="17.25" customHeight="1" x14ac:dyDescent="0.25">
      <c r="A606" s="23" t="str">
        <f>Лист4!A604</f>
        <v xml:space="preserve">Набережная 1-го Мая ул. д.93 </v>
      </c>
      <c r="B606" s="74" t="str">
        <f>Лист4!C604</f>
        <v>г. Астрахань</v>
      </c>
      <c r="C606" s="41">
        <f t="shared" si="18"/>
        <v>25.149030508474578</v>
      </c>
      <c r="D606" s="41">
        <f t="shared" si="19"/>
        <v>1.3472694915254237</v>
      </c>
      <c r="E606" s="30">
        <v>0</v>
      </c>
      <c r="F606" s="31">
        <v>1.3472694915254237</v>
      </c>
      <c r="G606" s="32">
        <v>0</v>
      </c>
      <c r="H606" s="32">
        <v>0</v>
      </c>
      <c r="I606" s="32">
        <v>0</v>
      </c>
      <c r="J606" s="32">
        <v>0</v>
      </c>
      <c r="K606" s="29">
        <f>Лист4!E604/1000</f>
        <v>26.496300000000002</v>
      </c>
      <c r="L606" s="33"/>
      <c r="M606" s="33"/>
    </row>
    <row r="607" spans="1:13" s="34" customFormat="1" ht="17.25" customHeight="1" x14ac:dyDescent="0.25">
      <c r="A607" s="23" t="str">
        <f>Лист4!A605</f>
        <v xml:space="preserve">Набережная 1-го Мая ул. д.94 </v>
      </c>
      <c r="B607" s="74" t="str">
        <f>Лист4!C605</f>
        <v>г. Астрахань</v>
      </c>
      <c r="C607" s="41">
        <f t="shared" si="18"/>
        <v>29.638616949152542</v>
      </c>
      <c r="D607" s="41">
        <f t="shared" si="19"/>
        <v>1.5877830508474575</v>
      </c>
      <c r="E607" s="30">
        <v>0</v>
      </c>
      <c r="F607" s="31">
        <v>1.5877830508474575</v>
      </c>
      <c r="G607" s="32">
        <v>0</v>
      </c>
      <c r="H607" s="32">
        <v>0</v>
      </c>
      <c r="I607" s="32">
        <v>0</v>
      </c>
      <c r="J607" s="32">
        <v>0</v>
      </c>
      <c r="K607" s="29">
        <f>Лист4!E605/1000</f>
        <v>31.226399999999998</v>
      </c>
      <c r="L607" s="33"/>
      <c r="M607" s="33"/>
    </row>
    <row r="608" spans="1:13" s="34" customFormat="1" ht="17.25" customHeight="1" x14ac:dyDescent="0.25">
      <c r="A608" s="23" t="str">
        <f>Лист4!A606</f>
        <v xml:space="preserve">Набережная 1-го Мая ул. д.97 </v>
      </c>
      <c r="B608" s="74" t="str">
        <f>Лист4!C606</f>
        <v>г. Астрахань</v>
      </c>
      <c r="C608" s="41">
        <f t="shared" si="18"/>
        <v>79.327957966101707</v>
      </c>
      <c r="D608" s="41">
        <f t="shared" si="19"/>
        <v>4.2497120338983052</v>
      </c>
      <c r="E608" s="30">
        <v>0</v>
      </c>
      <c r="F608" s="31">
        <v>4.2497120338983052</v>
      </c>
      <c r="G608" s="32">
        <v>0</v>
      </c>
      <c r="H608" s="32">
        <v>0</v>
      </c>
      <c r="I608" s="32">
        <v>0</v>
      </c>
      <c r="J608" s="32">
        <v>0</v>
      </c>
      <c r="K608" s="29">
        <f>Лист4!E606/1000</f>
        <v>83.577670000000012</v>
      </c>
      <c r="L608" s="33"/>
      <c r="M608" s="33"/>
    </row>
    <row r="609" spans="1:13" s="34" customFormat="1" ht="17.25" customHeight="1" x14ac:dyDescent="0.25">
      <c r="A609" s="23" t="str">
        <f>Лист4!A607</f>
        <v xml:space="preserve">Набережная 1-го Мая ул. д.98 </v>
      </c>
      <c r="B609" s="74" t="str">
        <f>Лист4!C607</f>
        <v>г. Астрахань</v>
      </c>
      <c r="C609" s="41">
        <f t="shared" si="18"/>
        <v>12.65837288135593</v>
      </c>
      <c r="D609" s="41">
        <f t="shared" si="19"/>
        <v>0.67812711864406783</v>
      </c>
      <c r="E609" s="30">
        <v>0</v>
      </c>
      <c r="F609" s="31">
        <v>0.67812711864406783</v>
      </c>
      <c r="G609" s="32">
        <v>0</v>
      </c>
      <c r="H609" s="32">
        <v>0</v>
      </c>
      <c r="I609" s="32">
        <v>0</v>
      </c>
      <c r="J609" s="32">
        <v>0</v>
      </c>
      <c r="K609" s="29">
        <f>Лист4!E607/1000</f>
        <v>13.336499999999999</v>
      </c>
      <c r="L609" s="33"/>
      <c r="M609" s="33"/>
    </row>
    <row r="610" spans="1:13" s="34" customFormat="1" ht="17.25" customHeight="1" x14ac:dyDescent="0.25">
      <c r="A610" s="23" t="str">
        <f>Лист4!A608</f>
        <v xml:space="preserve">Набережная Приволжского затона ул. д.11 </v>
      </c>
      <c r="B610" s="74" t="str">
        <f>Лист4!C608</f>
        <v>г. Астрахань</v>
      </c>
      <c r="C610" s="41">
        <f t="shared" si="18"/>
        <v>75.884233220338984</v>
      </c>
      <c r="D610" s="41">
        <f t="shared" si="19"/>
        <v>4.0652267796610175</v>
      </c>
      <c r="E610" s="30">
        <v>0</v>
      </c>
      <c r="F610" s="31">
        <v>4.0652267796610175</v>
      </c>
      <c r="G610" s="32">
        <v>0</v>
      </c>
      <c r="H610" s="32">
        <v>0</v>
      </c>
      <c r="I610" s="32">
        <v>0</v>
      </c>
      <c r="J610" s="32">
        <v>0</v>
      </c>
      <c r="K610" s="29">
        <f>Лист4!E608/1000</f>
        <v>79.949460000000002</v>
      </c>
      <c r="L610" s="33"/>
      <c r="M610" s="33"/>
    </row>
    <row r="611" spans="1:13" s="34" customFormat="1" ht="17.25" customHeight="1" x14ac:dyDescent="0.25">
      <c r="A611" s="23" t="str">
        <f>Лист4!A609</f>
        <v xml:space="preserve">Набережная Приволжского затона ул. д.14 - корп. 2 </v>
      </c>
      <c r="B611" s="74" t="str">
        <f>Лист4!C609</f>
        <v>г. Астрахань</v>
      </c>
      <c r="C611" s="41">
        <f t="shared" si="18"/>
        <v>968.3805884745766</v>
      </c>
      <c r="D611" s="41">
        <f t="shared" si="19"/>
        <v>51.877531525423748</v>
      </c>
      <c r="E611" s="30">
        <v>0</v>
      </c>
      <c r="F611" s="31">
        <v>51.877531525423748</v>
      </c>
      <c r="G611" s="32">
        <v>0</v>
      </c>
      <c r="H611" s="32">
        <v>0</v>
      </c>
      <c r="I611" s="32">
        <v>0</v>
      </c>
      <c r="J611" s="32">
        <v>0</v>
      </c>
      <c r="K611" s="29">
        <f>Лист4!E609/1000</f>
        <v>1020.2581200000003</v>
      </c>
      <c r="L611" s="33"/>
      <c r="M611" s="33"/>
    </row>
    <row r="612" spans="1:13" s="34" customFormat="1" ht="18.75" customHeight="1" x14ac:dyDescent="0.25">
      <c r="A612" s="23" t="str">
        <f>Лист4!A610</f>
        <v xml:space="preserve">Набережная Приволжского затона ул. д.16 - корп. 1 </v>
      </c>
      <c r="B612" s="74" t="str">
        <f>Лист4!C610</f>
        <v>г. Астрахань</v>
      </c>
      <c r="C612" s="41">
        <f t="shared" si="18"/>
        <v>587.23621694915255</v>
      </c>
      <c r="D612" s="41">
        <f t="shared" si="19"/>
        <v>31.459083050847454</v>
      </c>
      <c r="E612" s="30">
        <v>0</v>
      </c>
      <c r="F612" s="31">
        <v>31.459083050847454</v>
      </c>
      <c r="G612" s="32">
        <v>0</v>
      </c>
      <c r="H612" s="32">
        <v>0</v>
      </c>
      <c r="I612" s="32">
        <v>0</v>
      </c>
      <c r="J612" s="32">
        <v>0</v>
      </c>
      <c r="K612" s="29">
        <f>Лист4!E610/1000</f>
        <v>618.69529999999997</v>
      </c>
      <c r="L612" s="33"/>
      <c r="M612" s="33"/>
    </row>
    <row r="613" spans="1:13" s="34" customFormat="1" ht="18.75" customHeight="1" x14ac:dyDescent="0.25">
      <c r="A613" s="23" t="str">
        <f>Лист4!A611</f>
        <v xml:space="preserve">Набережная Приволжского затона ул. д.16 - корп. 2 </v>
      </c>
      <c r="B613" s="74" t="str">
        <f>Лист4!C611</f>
        <v>г. Астрахань</v>
      </c>
      <c r="C613" s="41">
        <f t="shared" si="18"/>
        <v>860.60685152542374</v>
      </c>
      <c r="D613" s="41">
        <f t="shared" si="19"/>
        <v>46.103938474576267</v>
      </c>
      <c r="E613" s="30">
        <v>0</v>
      </c>
      <c r="F613" s="31">
        <v>46.103938474576267</v>
      </c>
      <c r="G613" s="32">
        <v>0</v>
      </c>
      <c r="H613" s="32">
        <v>0</v>
      </c>
      <c r="I613" s="32">
        <v>0</v>
      </c>
      <c r="J613" s="32">
        <v>0</v>
      </c>
      <c r="K613" s="29">
        <f>Лист4!E611/1000</f>
        <v>906.71078999999997</v>
      </c>
      <c r="L613" s="33"/>
      <c r="M613" s="33"/>
    </row>
    <row r="614" spans="1:13" s="34" customFormat="1" ht="18.75" customHeight="1" x14ac:dyDescent="0.25">
      <c r="A614" s="23" t="str">
        <f>Лист4!A612</f>
        <v xml:space="preserve">Набережная Приволжского затона ул. д.18 </v>
      </c>
      <c r="B614" s="74" t="str">
        <f>Лист4!C612</f>
        <v>г. Астрахань</v>
      </c>
      <c r="C614" s="41">
        <f t="shared" si="18"/>
        <v>101.8931674576271</v>
      </c>
      <c r="D614" s="41">
        <f t="shared" si="19"/>
        <v>5.4585625423728805</v>
      </c>
      <c r="E614" s="30">
        <v>0</v>
      </c>
      <c r="F614" s="31">
        <v>5.4585625423728805</v>
      </c>
      <c r="G614" s="32">
        <v>0</v>
      </c>
      <c r="H614" s="32">
        <v>0</v>
      </c>
      <c r="I614" s="32">
        <v>0</v>
      </c>
      <c r="J614" s="32">
        <v>0</v>
      </c>
      <c r="K614" s="29">
        <f>Лист4!E612/1000</f>
        <v>107.35172999999998</v>
      </c>
      <c r="L614" s="33"/>
      <c r="M614" s="33"/>
    </row>
    <row r="615" spans="1:13" s="34" customFormat="1" ht="18.75" customHeight="1" x14ac:dyDescent="0.25">
      <c r="A615" s="23" t="str">
        <f>Лист4!A613</f>
        <v xml:space="preserve">Набережная Приволжского затона ул. д.18И </v>
      </c>
      <c r="B615" s="74" t="str">
        <f>Лист4!C613</f>
        <v>г. Астрахань</v>
      </c>
      <c r="C615" s="41">
        <f t="shared" si="18"/>
        <v>126.38801355932202</v>
      </c>
      <c r="D615" s="41">
        <f t="shared" si="19"/>
        <v>6.7707864406779663</v>
      </c>
      <c r="E615" s="30">
        <v>0</v>
      </c>
      <c r="F615" s="31">
        <v>6.7707864406779663</v>
      </c>
      <c r="G615" s="32">
        <v>0</v>
      </c>
      <c r="H615" s="32">
        <v>0</v>
      </c>
      <c r="I615" s="32">
        <v>0</v>
      </c>
      <c r="J615" s="32">
        <v>0</v>
      </c>
      <c r="K615" s="29">
        <f>Лист4!E613/1000</f>
        <v>133.15879999999999</v>
      </c>
      <c r="L615" s="33"/>
      <c r="M615" s="33"/>
    </row>
    <row r="616" spans="1:13" s="34" customFormat="1" ht="18.75" customHeight="1" x14ac:dyDescent="0.25">
      <c r="A616" s="23" t="str">
        <f>Лист4!A614</f>
        <v xml:space="preserve">Набережная Приволжского затона ул. д.18К </v>
      </c>
      <c r="B616" s="74" t="str">
        <f>Лист4!C614</f>
        <v>г. Астрахань</v>
      </c>
      <c r="C616" s="41">
        <f t="shared" si="18"/>
        <v>103.86690169491526</v>
      </c>
      <c r="D616" s="41">
        <f t="shared" si="19"/>
        <v>5.5642983050847459</v>
      </c>
      <c r="E616" s="30">
        <v>0</v>
      </c>
      <c r="F616" s="31">
        <v>5.5642983050847459</v>
      </c>
      <c r="G616" s="32">
        <v>0</v>
      </c>
      <c r="H616" s="32">
        <v>0</v>
      </c>
      <c r="I616" s="32">
        <v>0</v>
      </c>
      <c r="J616" s="32">
        <v>0</v>
      </c>
      <c r="K616" s="29">
        <f>Лист4!E614/1000</f>
        <v>109.4312</v>
      </c>
      <c r="L616" s="33"/>
      <c r="M616" s="33"/>
    </row>
    <row r="617" spans="1:13" s="34" customFormat="1" ht="18.75" customHeight="1" x14ac:dyDescent="0.25">
      <c r="A617" s="23" t="str">
        <f>Лист4!A615</f>
        <v xml:space="preserve">Набережная Приволжского затона ул. д.18Л </v>
      </c>
      <c r="B617" s="74" t="str">
        <f>Лист4!C615</f>
        <v>г. Астрахань</v>
      </c>
      <c r="C617" s="41">
        <f t="shared" si="18"/>
        <v>93.589572881355934</v>
      </c>
      <c r="D617" s="41">
        <f t="shared" si="19"/>
        <v>5.0137271186440682</v>
      </c>
      <c r="E617" s="30">
        <v>0</v>
      </c>
      <c r="F617" s="31">
        <v>5.0137271186440682</v>
      </c>
      <c r="G617" s="32">
        <v>0</v>
      </c>
      <c r="H617" s="32">
        <v>0</v>
      </c>
      <c r="I617" s="32">
        <v>0</v>
      </c>
      <c r="J617" s="32">
        <v>0</v>
      </c>
      <c r="K617" s="29">
        <f>Лист4!E615/1000</f>
        <v>98.603300000000004</v>
      </c>
      <c r="L617" s="33"/>
      <c r="M617" s="33"/>
    </row>
    <row r="618" spans="1:13" s="34" customFormat="1" ht="25.5" customHeight="1" x14ac:dyDescent="0.25">
      <c r="A618" s="23" t="str">
        <f>Лист4!A616</f>
        <v xml:space="preserve">Набережная Приволжского затона ул. д.34 </v>
      </c>
      <c r="B618" s="74" t="str">
        <f>Лист4!C616</f>
        <v>г. Астрахань</v>
      </c>
      <c r="C618" s="41">
        <f t="shared" si="18"/>
        <v>695.15214644067817</v>
      </c>
      <c r="D618" s="41">
        <f t="shared" si="19"/>
        <v>37.240293559322041</v>
      </c>
      <c r="E618" s="30">
        <v>0</v>
      </c>
      <c r="F618" s="31">
        <v>37.240293559322041</v>
      </c>
      <c r="G618" s="32">
        <v>0</v>
      </c>
      <c r="H618" s="32">
        <v>0</v>
      </c>
      <c r="I618" s="32">
        <v>0</v>
      </c>
      <c r="J618" s="32">
        <v>0</v>
      </c>
      <c r="K618" s="29">
        <f>Лист4!E616/1000</f>
        <v>732.39244000000019</v>
      </c>
      <c r="L618" s="33"/>
      <c r="M618" s="33"/>
    </row>
    <row r="619" spans="1:13" s="34" customFormat="1" ht="18.75" customHeight="1" x14ac:dyDescent="0.25">
      <c r="A619" s="23" t="str">
        <f>Лист4!A617</f>
        <v xml:space="preserve">Набережная Приволжского затона ул. д.36 </v>
      </c>
      <c r="B619" s="74" t="str">
        <f>Лист4!C617</f>
        <v>г. Астрахань</v>
      </c>
      <c r="C619" s="41">
        <f t="shared" si="18"/>
        <v>678.59966644067788</v>
      </c>
      <c r="D619" s="41">
        <f t="shared" si="19"/>
        <v>36.35355355932203</v>
      </c>
      <c r="E619" s="30">
        <v>0</v>
      </c>
      <c r="F619" s="31">
        <v>36.35355355932203</v>
      </c>
      <c r="G619" s="32">
        <v>0</v>
      </c>
      <c r="H619" s="32">
        <v>0</v>
      </c>
      <c r="I619" s="32">
        <v>0</v>
      </c>
      <c r="J619" s="32">
        <v>0</v>
      </c>
      <c r="K619" s="29">
        <f>Лист4!E617/1000</f>
        <v>714.95321999999987</v>
      </c>
      <c r="L619" s="33"/>
      <c r="M619" s="33"/>
    </row>
    <row r="620" spans="1:13" s="34" customFormat="1" ht="18.75" customHeight="1" x14ac:dyDescent="0.25">
      <c r="A620" s="23" t="str">
        <f>Лист4!A618</f>
        <v xml:space="preserve">Наташи Качуевской ул. д.1 </v>
      </c>
      <c r="B620" s="74" t="str">
        <f>Лист4!C618</f>
        <v>г. Астрахань</v>
      </c>
      <c r="C620" s="41">
        <f t="shared" si="18"/>
        <v>25.050983050847456</v>
      </c>
      <c r="D620" s="41">
        <f t="shared" si="19"/>
        <v>1.3420169491525424</v>
      </c>
      <c r="E620" s="30">
        <v>0</v>
      </c>
      <c r="F620" s="31">
        <v>1.3420169491525424</v>
      </c>
      <c r="G620" s="32">
        <v>0</v>
      </c>
      <c r="H620" s="32">
        <v>0</v>
      </c>
      <c r="I620" s="32">
        <v>0</v>
      </c>
      <c r="J620" s="32">
        <v>0</v>
      </c>
      <c r="K620" s="29">
        <f>Лист4!E618/1000</f>
        <v>26.393000000000001</v>
      </c>
      <c r="L620" s="33"/>
      <c r="M620" s="33"/>
    </row>
    <row r="621" spans="1:13" s="34" customFormat="1" ht="18.75" customHeight="1" x14ac:dyDescent="0.25">
      <c r="A621" s="23" t="str">
        <f>Лист4!A619</f>
        <v xml:space="preserve">Наташи Качуевской ул. д.12 </v>
      </c>
      <c r="B621" s="74" t="str">
        <f>Лист4!C619</f>
        <v>г. Астрахань</v>
      </c>
      <c r="C621" s="41">
        <f t="shared" si="18"/>
        <v>69.345464406779655</v>
      </c>
      <c r="D621" s="41">
        <f t="shared" si="19"/>
        <v>3.7149355932203383</v>
      </c>
      <c r="E621" s="30">
        <v>0</v>
      </c>
      <c r="F621" s="31">
        <v>3.7149355932203383</v>
      </c>
      <c r="G621" s="32">
        <v>0</v>
      </c>
      <c r="H621" s="32">
        <v>0</v>
      </c>
      <c r="I621" s="32">
        <v>0</v>
      </c>
      <c r="J621" s="32">
        <v>0</v>
      </c>
      <c r="K621" s="29">
        <f>Лист4!E619/1000</f>
        <v>73.060399999999987</v>
      </c>
      <c r="L621" s="33"/>
      <c r="M621" s="33"/>
    </row>
    <row r="622" spans="1:13" s="34" customFormat="1" ht="17.25" customHeight="1" x14ac:dyDescent="0.25">
      <c r="A622" s="23" t="str">
        <f>Лист4!A620</f>
        <v xml:space="preserve">Наташи Качуевской ул. д.15 </v>
      </c>
      <c r="B622" s="74" t="str">
        <f>Лист4!C620</f>
        <v>г. Астрахань</v>
      </c>
      <c r="C622" s="41">
        <f t="shared" si="18"/>
        <v>6.2298576271186441</v>
      </c>
      <c r="D622" s="41">
        <f t="shared" si="19"/>
        <v>0.33374237288135594</v>
      </c>
      <c r="E622" s="30">
        <v>0</v>
      </c>
      <c r="F622" s="31">
        <v>0.33374237288135594</v>
      </c>
      <c r="G622" s="32">
        <v>0</v>
      </c>
      <c r="H622" s="32">
        <v>0</v>
      </c>
      <c r="I622" s="32">
        <v>0</v>
      </c>
      <c r="J622" s="32">
        <v>0</v>
      </c>
      <c r="K622" s="29">
        <f>Лист4!E620/1000</f>
        <v>6.5636000000000001</v>
      </c>
      <c r="L622" s="33"/>
      <c r="M622" s="33"/>
    </row>
    <row r="623" spans="1:13" s="34" customFormat="1" ht="17.25" customHeight="1" x14ac:dyDescent="0.25">
      <c r="A623" s="23" t="str">
        <f>Лист4!A621</f>
        <v xml:space="preserve">Наташи Качуевской ул. д.17 </v>
      </c>
      <c r="B623" s="74" t="str">
        <f>Лист4!C621</f>
        <v>г. Астрахань</v>
      </c>
      <c r="C623" s="41">
        <f t="shared" si="18"/>
        <v>56.474481355932205</v>
      </c>
      <c r="D623" s="41">
        <f t="shared" si="19"/>
        <v>3.0254186440677966</v>
      </c>
      <c r="E623" s="30">
        <v>0</v>
      </c>
      <c r="F623" s="31">
        <v>3.0254186440677966</v>
      </c>
      <c r="G623" s="32">
        <v>0</v>
      </c>
      <c r="H623" s="32">
        <v>0</v>
      </c>
      <c r="I623" s="32">
        <v>0</v>
      </c>
      <c r="J623" s="32">
        <v>0</v>
      </c>
      <c r="K623" s="29">
        <f>Лист4!E621/1000</f>
        <v>59.499900000000004</v>
      </c>
      <c r="L623" s="33"/>
      <c r="M623" s="33"/>
    </row>
    <row r="624" spans="1:13" s="34" customFormat="1" ht="17.25" customHeight="1" x14ac:dyDescent="0.25">
      <c r="A624" s="23" t="str">
        <f>Лист4!A622</f>
        <v xml:space="preserve">Наташи Качуевской ул. д.18 </v>
      </c>
      <c r="B624" s="74" t="str">
        <f>Лист4!C622</f>
        <v>г. Астрахань</v>
      </c>
      <c r="C624" s="41">
        <f t="shared" si="18"/>
        <v>0.24184406779661013</v>
      </c>
      <c r="D624" s="41">
        <f t="shared" si="19"/>
        <v>1.2955932203389829E-2</v>
      </c>
      <c r="E624" s="30">
        <v>0</v>
      </c>
      <c r="F624" s="31">
        <v>1.2955932203389829E-2</v>
      </c>
      <c r="G624" s="32">
        <v>0</v>
      </c>
      <c r="H624" s="32">
        <v>0</v>
      </c>
      <c r="I624" s="32">
        <v>0</v>
      </c>
      <c r="J624" s="32">
        <v>0</v>
      </c>
      <c r="K624" s="29">
        <f>Лист4!E622/1000</f>
        <v>0.25479999999999997</v>
      </c>
      <c r="L624" s="33"/>
      <c r="M624" s="33"/>
    </row>
    <row r="625" spans="1:13" s="34" customFormat="1" ht="17.25" customHeight="1" x14ac:dyDescent="0.25">
      <c r="A625" s="23" t="str">
        <f>Лист4!A623</f>
        <v xml:space="preserve">Наташи Качуевской ул. д.19 </v>
      </c>
      <c r="B625" s="74" t="str">
        <f>Лист4!C623</f>
        <v>г. Астрахань</v>
      </c>
      <c r="C625" s="41">
        <f t="shared" si="18"/>
        <v>20.131069830508476</v>
      </c>
      <c r="D625" s="41">
        <f t="shared" si="19"/>
        <v>1.0784501694915254</v>
      </c>
      <c r="E625" s="30">
        <v>0</v>
      </c>
      <c r="F625" s="31">
        <v>1.0784501694915254</v>
      </c>
      <c r="G625" s="32">
        <v>0</v>
      </c>
      <c r="H625" s="32">
        <v>0</v>
      </c>
      <c r="I625" s="32">
        <v>0</v>
      </c>
      <c r="J625" s="32">
        <v>0</v>
      </c>
      <c r="K625" s="29">
        <f>Лист4!E623/1000</f>
        <v>21.209520000000001</v>
      </c>
      <c r="L625" s="33"/>
      <c r="M625" s="33"/>
    </row>
    <row r="626" spans="1:13" s="34" customFormat="1" ht="17.25" customHeight="1" x14ac:dyDescent="0.25">
      <c r="A626" s="23" t="str">
        <f>Лист4!A624</f>
        <v xml:space="preserve">Наташи Качуевской ул. д.2 </v>
      </c>
      <c r="B626" s="74" t="str">
        <f>Лист4!C624</f>
        <v>г. Астрахань</v>
      </c>
      <c r="C626" s="41">
        <f t="shared" si="18"/>
        <v>0</v>
      </c>
      <c r="D626" s="41">
        <f t="shared" si="19"/>
        <v>0</v>
      </c>
      <c r="E626" s="30">
        <v>0</v>
      </c>
      <c r="F626" s="31">
        <v>0</v>
      </c>
      <c r="G626" s="32">
        <v>0</v>
      </c>
      <c r="H626" s="32">
        <v>0</v>
      </c>
      <c r="I626" s="32">
        <v>0</v>
      </c>
      <c r="J626" s="32">
        <v>0</v>
      </c>
      <c r="K626" s="29">
        <f>Лист4!E624/1000</f>
        <v>0</v>
      </c>
      <c r="L626" s="33"/>
      <c r="M626" s="33"/>
    </row>
    <row r="627" spans="1:13" s="34" customFormat="1" ht="17.25" customHeight="1" x14ac:dyDescent="0.25">
      <c r="A627" s="23" t="str">
        <f>Лист4!A625</f>
        <v xml:space="preserve">Наташи Качуевской ул. д.3 </v>
      </c>
      <c r="B627" s="74" t="str">
        <f>Лист4!C625</f>
        <v>г. Астрахань</v>
      </c>
      <c r="C627" s="41">
        <f t="shared" si="18"/>
        <v>20.213911864406779</v>
      </c>
      <c r="D627" s="41">
        <f t="shared" si="19"/>
        <v>1.0828881355932203</v>
      </c>
      <c r="E627" s="30">
        <v>0</v>
      </c>
      <c r="F627" s="31">
        <v>1.0828881355932203</v>
      </c>
      <c r="G627" s="32">
        <v>0</v>
      </c>
      <c r="H627" s="32">
        <v>0</v>
      </c>
      <c r="I627" s="32">
        <v>0</v>
      </c>
      <c r="J627" s="32">
        <v>0</v>
      </c>
      <c r="K627" s="29">
        <f>Лист4!E625/1000</f>
        <v>21.296799999999998</v>
      </c>
      <c r="L627" s="33"/>
      <c r="M627" s="33"/>
    </row>
    <row r="628" spans="1:13" s="34" customFormat="1" ht="17.25" customHeight="1" x14ac:dyDescent="0.25">
      <c r="A628" s="23" t="str">
        <f>Лист4!A626</f>
        <v xml:space="preserve">Наташи Качуевской ул. д.5 </v>
      </c>
      <c r="B628" s="74" t="str">
        <f>Лист4!C626</f>
        <v>г. Астрахань</v>
      </c>
      <c r="C628" s="41">
        <f t="shared" si="18"/>
        <v>0.4722983050847458</v>
      </c>
      <c r="D628" s="41">
        <f t="shared" si="19"/>
        <v>2.530169491525424E-2</v>
      </c>
      <c r="E628" s="30">
        <v>0</v>
      </c>
      <c r="F628" s="31">
        <v>2.530169491525424E-2</v>
      </c>
      <c r="G628" s="32">
        <v>0</v>
      </c>
      <c r="H628" s="32">
        <v>0</v>
      </c>
      <c r="I628" s="32">
        <v>0</v>
      </c>
      <c r="J628" s="32">
        <v>0</v>
      </c>
      <c r="K628" s="29">
        <f>Лист4!E626/1000</f>
        <v>0.49760000000000004</v>
      </c>
      <c r="L628" s="33"/>
      <c r="M628" s="33"/>
    </row>
    <row r="629" spans="1:13" s="34" customFormat="1" ht="17.25" customHeight="1" x14ac:dyDescent="0.25">
      <c r="A629" s="23" t="str">
        <f>Лист4!A627</f>
        <v xml:space="preserve">Наташи Качуевской ул. д.6 </v>
      </c>
      <c r="B629" s="74" t="str">
        <f>Лист4!C627</f>
        <v>г. Астрахань</v>
      </c>
      <c r="C629" s="41">
        <f t="shared" si="18"/>
        <v>45.756555932203398</v>
      </c>
      <c r="D629" s="41">
        <f t="shared" si="19"/>
        <v>2.4512440677966105</v>
      </c>
      <c r="E629" s="30">
        <v>0</v>
      </c>
      <c r="F629" s="31">
        <v>2.4512440677966105</v>
      </c>
      <c r="G629" s="32">
        <v>0</v>
      </c>
      <c r="H629" s="32">
        <v>0</v>
      </c>
      <c r="I629" s="32">
        <v>0</v>
      </c>
      <c r="J629" s="32">
        <v>0</v>
      </c>
      <c r="K629" s="29">
        <f>Лист4!E627/1000</f>
        <v>48.207800000000006</v>
      </c>
      <c r="L629" s="33"/>
      <c r="M629" s="33"/>
    </row>
    <row r="630" spans="1:13" s="34" customFormat="1" ht="17.25" customHeight="1" x14ac:dyDescent="0.25">
      <c r="A630" s="23" t="str">
        <f>Лист4!A628</f>
        <v xml:space="preserve">Началовское Шоссе ул. д.5 </v>
      </c>
      <c r="B630" s="74" t="str">
        <f>Лист4!C628</f>
        <v>г. Астрахань</v>
      </c>
      <c r="C630" s="41">
        <f t="shared" si="18"/>
        <v>586.1044474576272</v>
      </c>
      <c r="D630" s="41">
        <f t="shared" si="19"/>
        <v>31.398452542372887</v>
      </c>
      <c r="E630" s="30">
        <v>0</v>
      </c>
      <c r="F630" s="31">
        <v>31.398452542372887</v>
      </c>
      <c r="G630" s="32">
        <v>0</v>
      </c>
      <c r="H630" s="32">
        <v>0</v>
      </c>
      <c r="I630" s="32">
        <v>0</v>
      </c>
      <c r="J630" s="32">
        <v>0</v>
      </c>
      <c r="K630" s="29">
        <f>Лист4!E628/1000</f>
        <v>617.50290000000007</v>
      </c>
      <c r="L630" s="33"/>
      <c r="M630" s="33"/>
    </row>
    <row r="631" spans="1:13" s="34" customFormat="1" ht="17.25" customHeight="1" x14ac:dyDescent="0.25">
      <c r="A631" s="23" t="str">
        <f>Лист4!A629</f>
        <v xml:space="preserve">Началовское Шоссе ул. д.5 - корп. 1 </v>
      </c>
      <c r="B631" s="74" t="str">
        <f>Лист4!C629</f>
        <v>г. Астрахань</v>
      </c>
      <c r="C631" s="41">
        <f t="shared" si="18"/>
        <v>393.85266983050843</v>
      </c>
      <c r="D631" s="41">
        <f t="shared" si="19"/>
        <v>21.099250169491523</v>
      </c>
      <c r="E631" s="30">
        <v>0</v>
      </c>
      <c r="F631" s="31">
        <v>21.099250169491523</v>
      </c>
      <c r="G631" s="32">
        <v>0</v>
      </c>
      <c r="H631" s="32">
        <v>0</v>
      </c>
      <c r="I631" s="32">
        <v>0</v>
      </c>
      <c r="J631" s="32">
        <v>0</v>
      </c>
      <c r="K631" s="29">
        <f>Лист4!E629/1000</f>
        <v>414.95191999999997</v>
      </c>
      <c r="L631" s="33"/>
      <c r="M631" s="33"/>
    </row>
    <row r="632" spans="1:13" s="34" customFormat="1" ht="17.25" customHeight="1" x14ac:dyDescent="0.25">
      <c r="A632" s="23" t="str">
        <f>Лист4!A630</f>
        <v xml:space="preserve">Нечаева ул. д.13 </v>
      </c>
      <c r="B632" s="74" t="str">
        <f>Лист4!C630</f>
        <v>г. Астрахань</v>
      </c>
      <c r="C632" s="41">
        <f t="shared" si="18"/>
        <v>0.3177762711864407</v>
      </c>
      <c r="D632" s="41">
        <f t="shared" si="19"/>
        <v>1.7023728813559319E-2</v>
      </c>
      <c r="E632" s="30">
        <v>0</v>
      </c>
      <c r="F632" s="31">
        <v>1.7023728813559319E-2</v>
      </c>
      <c r="G632" s="32">
        <v>0</v>
      </c>
      <c r="H632" s="32">
        <v>0</v>
      </c>
      <c r="I632" s="32">
        <v>0</v>
      </c>
      <c r="J632" s="32">
        <v>0</v>
      </c>
      <c r="K632" s="29">
        <f>Лист4!E630/1000</f>
        <v>0.33479999999999999</v>
      </c>
      <c r="L632" s="33"/>
      <c r="M632" s="33"/>
    </row>
    <row r="633" spans="1:13" s="34" customFormat="1" ht="17.25" customHeight="1" x14ac:dyDescent="0.25">
      <c r="A633" s="23" t="str">
        <f>Лист4!A631</f>
        <v xml:space="preserve">Нечаева ул. д.24 </v>
      </c>
      <c r="B633" s="74" t="str">
        <f>Лист4!C631</f>
        <v>г. Астрахань</v>
      </c>
      <c r="C633" s="41">
        <f t="shared" si="18"/>
        <v>0</v>
      </c>
      <c r="D633" s="41">
        <f t="shared" si="19"/>
        <v>0</v>
      </c>
      <c r="E633" s="30">
        <v>0</v>
      </c>
      <c r="F633" s="31">
        <v>0</v>
      </c>
      <c r="G633" s="32">
        <v>0</v>
      </c>
      <c r="H633" s="32">
        <v>0</v>
      </c>
      <c r="I633" s="32">
        <v>0</v>
      </c>
      <c r="J633" s="32">
        <v>0</v>
      </c>
      <c r="K633" s="29">
        <f>Лист4!E631/1000</f>
        <v>0</v>
      </c>
      <c r="L633" s="33"/>
      <c r="M633" s="33"/>
    </row>
    <row r="634" spans="1:13" s="34" customFormat="1" ht="17.25" customHeight="1" x14ac:dyDescent="0.25">
      <c r="A634" s="23" t="str">
        <f>Лист4!A632</f>
        <v xml:space="preserve">Нечаева ул. д.27 </v>
      </c>
      <c r="B634" s="74" t="str">
        <f>Лист4!C632</f>
        <v>г. Астрахань</v>
      </c>
      <c r="C634" s="41">
        <f t="shared" si="18"/>
        <v>0</v>
      </c>
      <c r="D634" s="41">
        <f t="shared" si="19"/>
        <v>0</v>
      </c>
      <c r="E634" s="30">
        <v>0</v>
      </c>
      <c r="F634" s="31">
        <v>0</v>
      </c>
      <c r="G634" s="32">
        <v>0</v>
      </c>
      <c r="H634" s="32">
        <v>0</v>
      </c>
      <c r="I634" s="32">
        <v>0</v>
      </c>
      <c r="J634" s="32">
        <v>0</v>
      </c>
      <c r="K634" s="29">
        <f>Лист4!E632/1000</f>
        <v>0</v>
      </c>
      <c r="L634" s="33"/>
      <c r="M634" s="33"/>
    </row>
    <row r="635" spans="1:13" s="34" customFormat="1" ht="17.25" customHeight="1" x14ac:dyDescent="0.25">
      <c r="A635" s="23" t="str">
        <f>Лист4!A633</f>
        <v xml:space="preserve">Нечаева ул. д.28 </v>
      </c>
      <c r="B635" s="74" t="str">
        <f>Лист4!C633</f>
        <v>г. Астрахань</v>
      </c>
      <c r="C635" s="41">
        <f t="shared" si="18"/>
        <v>2.9359186440677965</v>
      </c>
      <c r="D635" s="41">
        <f t="shared" si="19"/>
        <v>0.15728135593220338</v>
      </c>
      <c r="E635" s="30">
        <v>0</v>
      </c>
      <c r="F635" s="31">
        <v>0.15728135593220338</v>
      </c>
      <c r="G635" s="32">
        <v>0</v>
      </c>
      <c r="H635" s="32">
        <v>0</v>
      </c>
      <c r="I635" s="32">
        <v>0</v>
      </c>
      <c r="J635" s="32">
        <v>0</v>
      </c>
      <c r="K635" s="29">
        <f>Лист4!E633/1000</f>
        <v>3.0931999999999999</v>
      </c>
      <c r="L635" s="33"/>
      <c r="M635" s="33"/>
    </row>
    <row r="636" spans="1:13" s="34" customFormat="1" ht="17.25" customHeight="1" x14ac:dyDescent="0.25">
      <c r="A636" s="23" t="str">
        <f>Лист4!A634</f>
        <v xml:space="preserve">Нечаева ул. д.32 </v>
      </c>
      <c r="B636" s="74" t="str">
        <f>Лист4!C634</f>
        <v>г. Астрахань</v>
      </c>
      <c r="C636" s="41">
        <f t="shared" si="18"/>
        <v>31.416189830508472</v>
      </c>
      <c r="D636" s="41">
        <f t="shared" si="19"/>
        <v>1.6830101694915254</v>
      </c>
      <c r="E636" s="30">
        <v>0</v>
      </c>
      <c r="F636" s="31">
        <v>1.6830101694915254</v>
      </c>
      <c r="G636" s="32">
        <v>0</v>
      </c>
      <c r="H636" s="32">
        <v>0</v>
      </c>
      <c r="I636" s="32">
        <v>0</v>
      </c>
      <c r="J636" s="32">
        <v>0</v>
      </c>
      <c r="K636" s="29">
        <f>Лист4!E634/1000</f>
        <v>33.099199999999996</v>
      </c>
      <c r="L636" s="33"/>
      <c r="M636" s="33"/>
    </row>
    <row r="637" spans="1:13" s="34" customFormat="1" ht="17.25" customHeight="1" x14ac:dyDescent="0.25">
      <c r="A637" s="23" t="str">
        <f>Лист4!A635</f>
        <v xml:space="preserve">Нечаева ул. д.38 </v>
      </c>
      <c r="B637" s="74" t="str">
        <f>Лист4!C635</f>
        <v>г. Астрахань</v>
      </c>
      <c r="C637" s="41">
        <f t="shared" si="18"/>
        <v>2.9981830508474578</v>
      </c>
      <c r="D637" s="41">
        <f t="shared" si="19"/>
        <v>0.16061694915254238</v>
      </c>
      <c r="E637" s="30">
        <v>0</v>
      </c>
      <c r="F637" s="31">
        <v>0.16061694915254238</v>
      </c>
      <c r="G637" s="32">
        <v>0</v>
      </c>
      <c r="H637" s="32">
        <v>0</v>
      </c>
      <c r="I637" s="32">
        <v>0</v>
      </c>
      <c r="J637" s="32">
        <v>0</v>
      </c>
      <c r="K637" s="29">
        <f>Лист4!E635/1000</f>
        <v>3.1588000000000003</v>
      </c>
      <c r="L637" s="33"/>
      <c r="M637" s="33"/>
    </row>
    <row r="638" spans="1:13" s="34" customFormat="1" ht="17.25" customHeight="1" x14ac:dyDescent="0.25">
      <c r="A638" s="23" t="str">
        <f>Лист4!A636</f>
        <v xml:space="preserve">Нечаева ул. д.40 </v>
      </c>
      <c r="B638" s="74" t="str">
        <f>Лист4!C636</f>
        <v>г. Астрахань</v>
      </c>
      <c r="C638" s="41">
        <f t="shared" si="18"/>
        <v>21.495153898305084</v>
      </c>
      <c r="D638" s="41">
        <f t="shared" si="19"/>
        <v>1.1515261016949152</v>
      </c>
      <c r="E638" s="30">
        <v>0</v>
      </c>
      <c r="F638" s="31">
        <v>1.1515261016949152</v>
      </c>
      <c r="G638" s="32">
        <v>0</v>
      </c>
      <c r="H638" s="32">
        <v>0</v>
      </c>
      <c r="I638" s="32">
        <v>0</v>
      </c>
      <c r="J638" s="32">
        <v>0</v>
      </c>
      <c r="K638" s="29">
        <f>Лист4!E636/1000</f>
        <v>22.64668</v>
      </c>
      <c r="L638" s="33"/>
      <c r="M638" s="33"/>
    </row>
    <row r="639" spans="1:13" s="34" customFormat="1" ht="17.25" customHeight="1" x14ac:dyDescent="0.25">
      <c r="A639" s="23" t="str">
        <f>Лист4!A637</f>
        <v xml:space="preserve">Нечаева ул. д.49 </v>
      </c>
      <c r="B639" s="74" t="str">
        <f>Лист4!C637</f>
        <v>г. Астрахань</v>
      </c>
      <c r="C639" s="41">
        <f t="shared" si="18"/>
        <v>0</v>
      </c>
      <c r="D639" s="41">
        <f t="shared" si="19"/>
        <v>0</v>
      </c>
      <c r="E639" s="30">
        <v>0</v>
      </c>
      <c r="F639" s="31">
        <v>0</v>
      </c>
      <c r="G639" s="32">
        <v>0</v>
      </c>
      <c r="H639" s="32">
        <v>0</v>
      </c>
      <c r="I639" s="32">
        <v>0</v>
      </c>
      <c r="J639" s="32">
        <v>0</v>
      </c>
      <c r="K639" s="29">
        <f>Лист4!E637/1000</f>
        <v>0</v>
      </c>
      <c r="L639" s="33"/>
      <c r="M639" s="33"/>
    </row>
    <row r="640" spans="1:13" s="34" customFormat="1" ht="17.25" customHeight="1" x14ac:dyDescent="0.25">
      <c r="A640" s="23" t="str">
        <f>Лист4!A638</f>
        <v xml:space="preserve">Нечаева ул. д.61 </v>
      </c>
      <c r="B640" s="74" t="str">
        <f>Лист4!C638</f>
        <v>г. Астрахань</v>
      </c>
      <c r="C640" s="41">
        <f t="shared" si="18"/>
        <v>12.939227118644068</v>
      </c>
      <c r="D640" s="41">
        <f t="shared" si="19"/>
        <v>0.69317288135593225</v>
      </c>
      <c r="E640" s="30">
        <v>0</v>
      </c>
      <c r="F640" s="31">
        <v>0.69317288135593225</v>
      </c>
      <c r="G640" s="32">
        <v>0</v>
      </c>
      <c r="H640" s="32">
        <v>0</v>
      </c>
      <c r="I640" s="32">
        <v>0</v>
      </c>
      <c r="J640" s="32">
        <v>0</v>
      </c>
      <c r="K640" s="29">
        <f>Лист4!E638/1000</f>
        <v>13.632400000000001</v>
      </c>
      <c r="L640" s="33"/>
      <c r="M640" s="33"/>
    </row>
    <row r="641" spans="1:13" s="34" customFormat="1" ht="17.25" customHeight="1" x14ac:dyDescent="0.25">
      <c r="A641" s="23" t="str">
        <f>Лист4!A639</f>
        <v xml:space="preserve">Никольская(Кировский) ул. д.14 </v>
      </c>
      <c r="B641" s="74" t="str">
        <f>Лист4!C639</f>
        <v>г. Астрахань</v>
      </c>
      <c r="C641" s="41">
        <f t="shared" si="18"/>
        <v>68.218032542372882</v>
      </c>
      <c r="D641" s="41">
        <f t="shared" si="19"/>
        <v>3.6545374576271188</v>
      </c>
      <c r="E641" s="30">
        <v>0</v>
      </c>
      <c r="F641" s="31">
        <v>3.6545374576271188</v>
      </c>
      <c r="G641" s="32">
        <v>0</v>
      </c>
      <c r="H641" s="32">
        <v>0</v>
      </c>
      <c r="I641" s="32">
        <v>0</v>
      </c>
      <c r="J641" s="32">
        <v>0</v>
      </c>
      <c r="K641" s="29">
        <f>Лист4!E639/1000</f>
        <v>71.872569999999996</v>
      </c>
      <c r="L641" s="33"/>
      <c r="M641" s="33"/>
    </row>
    <row r="642" spans="1:13" s="34" customFormat="1" ht="15.75" customHeight="1" x14ac:dyDescent="0.25">
      <c r="A642" s="23" t="str">
        <f>Лист4!A640</f>
        <v xml:space="preserve">Ногина ул. д.3 </v>
      </c>
      <c r="B642" s="74" t="str">
        <f>Лист4!C640</f>
        <v>г. Астрахань</v>
      </c>
      <c r="C642" s="41">
        <f t="shared" si="18"/>
        <v>0</v>
      </c>
      <c r="D642" s="41">
        <f t="shared" si="19"/>
        <v>0</v>
      </c>
      <c r="E642" s="30">
        <v>0</v>
      </c>
      <c r="F642" s="31">
        <v>0</v>
      </c>
      <c r="G642" s="32">
        <v>0</v>
      </c>
      <c r="H642" s="32">
        <v>0</v>
      </c>
      <c r="I642" s="32">
        <v>0</v>
      </c>
      <c r="J642" s="32">
        <v>0</v>
      </c>
      <c r="K642" s="29">
        <f>Лист4!E640/1000</f>
        <v>0</v>
      </c>
      <c r="L642" s="33"/>
      <c r="M642" s="33"/>
    </row>
    <row r="643" spans="1:13" s="34" customFormat="1" ht="15" customHeight="1" x14ac:dyDescent="0.25">
      <c r="A643" s="23" t="str">
        <f>Лист4!A641</f>
        <v xml:space="preserve">Огарева ул. д.15 </v>
      </c>
      <c r="B643" s="74" t="str">
        <f>Лист4!C641</f>
        <v>г. Астрахань</v>
      </c>
      <c r="C643" s="41">
        <f t="shared" si="18"/>
        <v>0</v>
      </c>
      <c r="D643" s="41">
        <f t="shared" si="19"/>
        <v>0</v>
      </c>
      <c r="E643" s="30">
        <v>0</v>
      </c>
      <c r="F643" s="31">
        <v>0</v>
      </c>
      <c r="G643" s="32">
        <v>0</v>
      </c>
      <c r="H643" s="32">
        <v>0</v>
      </c>
      <c r="I643" s="32">
        <v>0</v>
      </c>
      <c r="J643" s="32">
        <v>0</v>
      </c>
      <c r="K643" s="29">
        <f>Лист4!E641/1000</f>
        <v>0</v>
      </c>
      <c r="L643" s="33"/>
      <c r="M643" s="33"/>
    </row>
    <row r="644" spans="1:13" s="34" customFormat="1" ht="18.75" customHeight="1" x14ac:dyDescent="0.25">
      <c r="A644" s="23" t="str">
        <f>Лист4!A642</f>
        <v xml:space="preserve">Огарева ул. д.18 </v>
      </c>
      <c r="B644" s="74" t="str">
        <f>Лист4!C642</f>
        <v>г. Астрахань</v>
      </c>
      <c r="C644" s="41">
        <f t="shared" si="18"/>
        <v>65.648610169491519</v>
      </c>
      <c r="D644" s="41">
        <f t="shared" si="19"/>
        <v>3.5168898305084744</v>
      </c>
      <c r="E644" s="30">
        <v>0</v>
      </c>
      <c r="F644" s="31">
        <v>3.5168898305084744</v>
      </c>
      <c r="G644" s="32">
        <v>0</v>
      </c>
      <c r="H644" s="32">
        <v>0</v>
      </c>
      <c r="I644" s="32">
        <v>0</v>
      </c>
      <c r="J644" s="32">
        <v>0</v>
      </c>
      <c r="K644" s="29">
        <f>Лист4!E642/1000</f>
        <v>69.165499999999994</v>
      </c>
      <c r="L644" s="33"/>
      <c r="M644" s="33"/>
    </row>
    <row r="645" spans="1:13" s="34" customFormat="1" ht="15" customHeight="1" x14ac:dyDescent="0.25">
      <c r="A645" s="23" t="str">
        <f>Лист4!A643</f>
        <v xml:space="preserve">Огарева ул. д.19 </v>
      </c>
      <c r="B645" s="74" t="str">
        <f>Лист4!C643</f>
        <v>г. Астрахань</v>
      </c>
      <c r="C645" s="41">
        <f t="shared" si="18"/>
        <v>0</v>
      </c>
      <c r="D645" s="41">
        <f t="shared" si="19"/>
        <v>0</v>
      </c>
      <c r="E645" s="30">
        <v>0</v>
      </c>
      <c r="F645" s="31">
        <v>0</v>
      </c>
      <c r="G645" s="32">
        <v>0</v>
      </c>
      <c r="H645" s="32">
        <v>0</v>
      </c>
      <c r="I645" s="32">
        <v>0</v>
      </c>
      <c r="J645" s="32">
        <v>0</v>
      </c>
      <c r="K645" s="29">
        <f>Лист4!E643/1000</f>
        <v>0</v>
      </c>
      <c r="L645" s="33"/>
      <c r="M645" s="33"/>
    </row>
    <row r="646" spans="1:13" s="34" customFormat="1" ht="15" customHeight="1" x14ac:dyDescent="0.25">
      <c r="A646" s="23" t="str">
        <f>Лист4!A644</f>
        <v xml:space="preserve">Островского пер. д.18 </v>
      </c>
      <c r="B646" s="74" t="str">
        <f>Лист4!C644</f>
        <v>г. Астрахань</v>
      </c>
      <c r="C646" s="41">
        <f t="shared" si="18"/>
        <v>0</v>
      </c>
      <c r="D646" s="41">
        <f t="shared" si="19"/>
        <v>0</v>
      </c>
      <c r="E646" s="30">
        <v>0</v>
      </c>
      <c r="F646" s="31">
        <v>0</v>
      </c>
      <c r="G646" s="32">
        <v>0</v>
      </c>
      <c r="H646" s="32">
        <v>0</v>
      </c>
      <c r="I646" s="32">
        <v>0</v>
      </c>
      <c r="J646" s="32">
        <v>0</v>
      </c>
      <c r="K646" s="29">
        <f>Лист4!E644/1000</f>
        <v>0</v>
      </c>
      <c r="L646" s="33"/>
      <c r="M646" s="33"/>
    </row>
    <row r="647" spans="1:13" s="34" customFormat="1" ht="15" customHeight="1" x14ac:dyDescent="0.25">
      <c r="A647" s="23" t="str">
        <f>Лист4!A645</f>
        <v xml:space="preserve">Островского пер. д.22 </v>
      </c>
      <c r="B647" s="74" t="str">
        <f>Лист4!C645</f>
        <v>г. Астрахань</v>
      </c>
      <c r="C647" s="41">
        <f t="shared" ref="C647:C710" si="20">K647+J647-F647</f>
        <v>1134.2092311864408</v>
      </c>
      <c r="D647" s="41">
        <f t="shared" ref="D647:D710" si="21">F647</f>
        <v>60.761208813559321</v>
      </c>
      <c r="E647" s="30">
        <v>0</v>
      </c>
      <c r="F647" s="31">
        <v>60.761208813559321</v>
      </c>
      <c r="G647" s="32">
        <v>0</v>
      </c>
      <c r="H647" s="32">
        <v>0</v>
      </c>
      <c r="I647" s="32">
        <v>0</v>
      </c>
      <c r="J647" s="32">
        <v>0</v>
      </c>
      <c r="K647" s="29">
        <f>Лист4!E645/1000</f>
        <v>1194.9704400000001</v>
      </c>
      <c r="L647" s="33"/>
      <c r="M647" s="33"/>
    </row>
    <row r="648" spans="1:13" s="34" customFormat="1" ht="18" customHeight="1" x14ac:dyDescent="0.25">
      <c r="A648" s="23" t="str">
        <f>Лист4!A646</f>
        <v xml:space="preserve">Островского пер. д.8 </v>
      </c>
      <c r="B648" s="74" t="str">
        <f>Лист4!C646</f>
        <v>г. Астрахань</v>
      </c>
      <c r="C648" s="41">
        <f t="shared" si="20"/>
        <v>27.31385762711864</v>
      </c>
      <c r="D648" s="41">
        <f t="shared" si="21"/>
        <v>1.4632423728813557</v>
      </c>
      <c r="E648" s="30">
        <v>0</v>
      </c>
      <c r="F648" s="31">
        <v>1.4632423728813557</v>
      </c>
      <c r="G648" s="32">
        <v>0</v>
      </c>
      <c r="H648" s="32">
        <v>0</v>
      </c>
      <c r="I648" s="32">
        <v>0</v>
      </c>
      <c r="J648" s="32">
        <v>0</v>
      </c>
      <c r="K648" s="29">
        <f>Лист4!E646/1000</f>
        <v>28.777099999999997</v>
      </c>
      <c r="L648" s="33"/>
      <c r="M648" s="33"/>
    </row>
    <row r="649" spans="1:13" s="34" customFormat="1" ht="18" customHeight="1" x14ac:dyDescent="0.25">
      <c r="A649" s="23" t="str">
        <f>Лист4!A647</f>
        <v xml:space="preserve">Пестеля ул. д.10 </v>
      </c>
      <c r="B649" s="74" t="str">
        <f>Лист4!C647</f>
        <v>г. Астрахань</v>
      </c>
      <c r="C649" s="41">
        <f t="shared" si="20"/>
        <v>5.3420203389830503</v>
      </c>
      <c r="D649" s="41">
        <f t="shared" si="21"/>
        <v>0.28617966101694914</v>
      </c>
      <c r="E649" s="30">
        <v>0</v>
      </c>
      <c r="F649" s="31">
        <v>0.28617966101694914</v>
      </c>
      <c r="G649" s="32">
        <v>0</v>
      </c>
      <c r="H649" s="32">
        <v>0</v>
      </c>
      <c r="I649" s="32">
        <v>0</v>
      </c>
      <c r="J649" s="32">
        <v>0</v>
      </c>
      <c r="K649" s="29">
        <f>Лист4!E647/1000</f>
        <v>5.6281999999999996</v>
      </c>
      <c r="L649" s="33"/>
      <c r="M649" s="33"/>
    </row>
    <row r="650" spans="1:13" s="34" customFormat="1" ht="18" customHeight="1" x14ac:dyDescent="0.25">
      <c r="A650" s="23" t="str">
        <f>Лист4!A648</f>
        <v xml:space="preserve">Пестеля ул. д.12 </v>
      </c>
      <c r="B650" s="74" t="str">
        <f>Лист4!C648</f>
        <v>г. Астрахань</v>
      </c>
      <c r="C650" s="41">
        <f t="shared" si="20"/>
        <v>0.92451254237288139</v>
      </c>
      <c r="D650" s="41">
        <f t="shared" si="21"/>
        <v>4.9527457627118646E-2</v>
      </c>
      <c r="E650" s="30">
        <v>0</v>
      </c>
      <c r="F650" s="31">
        <v>4.9527457627118646E-2</v>
      </c>
      <c r="G650" s="32">
        <v>0</v>
      </c>
      <c r="H650" s="32">
        <v>0</v>
      </c>
      <c r="I650" s="32">
        <v>0</v>
      </c>
      <c r="J650" s="32">
        <v>0</v>
      </c>
      <c r="K650" s="29">
        <f>Лист4!E648/1000</f>
        <v>0.97404000000000002</v>
      </c>
      <c r="L650" s="33"/>
      <c r="M650" s="33"/>
    </row>
    <row r="651" spans="1:13" s="34" customFormat="1" ht="18" customHeight="1" x14ac:dyDescent="0.25">
      <c r="A651" s="23" t="str">
        <f>Лист4!A649</f>
        <v xml:space="preserve">Пестеля ул. д.2 </v>
      </c>
      <c r="B651" s="74" t="str">
        <f>Лист4!C649</f>
        <v>г. Астрахань</v>
      </c>
      <c r="C651" s="41">
        <f t="shared" si="20"/>
        <v>0</v>
      </c>
      <c r="D651" s="41">
        <f t="shared" si="21"/>
        <v>0</v>
      </c>
      <c r="E651" s="30">
        <v>0</v>
      </c>
      <c r="F651" s="31">
        <v>0</v>
      </c>
      <c r="G651" s="32">
        <v>0</v>
      </c>
      <c r="H651" s="32">
        <v>0</v>
      </c>
      <c r="I651" s="32">
        <v>0</v>
      </c>
      <c r="J651" s="32">
        <v>0</v>
      </c>
      <c r="K651" s="29">
        <f>Лист4!E649/1000</f>
        <v>0</v>
      </c>
      <c r="L651" s="33"/>
      <c r="M651" s="33"/>
    </row>
    <row r="652" spans="1:13" s="34" customFormat="1" ht="18" customHeight="1" x14ac:dyDescent="0.25">
      <c r="A652" s="23" t="str">
        <f>Лист4!A650</f>
        <v xml:space="preserve">Пестеля ул. д.24 </v>
      </c>
      <c r="B652" s="74" t="str">
        <f>Лист4!C650</f>
        <v>г. Астрахань</v>
      </c>
      <c r="C652" s="41">
        <f t="shared" si="20"/>
        <v>16.53941966101695</v>
      </c>
      <c r="D652" s="41">
        <f t="shared" si="21"/>
        <v>0.8860403389830509</v>
      </c>
      <c r="E652" s="30">
        <v>0</v>
      </c>
      <c r="F652" s="31">
        <v>0.8860403389830509</v>
      </c>
      <c r="G652" s="32">
        <v>0</v>
      </c>
      <c r="H652" s="32">
        <v>0</v>
      </c>
      <c r="I652" s="32">
        <v>0</v>
      </c>
      <c r="J652" s="32">
        <v>0</v>
      </c>
      <c r="K652" s="29">
        <f>Лист4!E650/1000</f>
        <v>17.425460000000001</v>
      </c>
      <c r="L652" s="33"/>
      <c r="M652" s="33"/>
    </row>
    <row r="653" spans="1:13" s="34" customFormat="1" ht="18" customHeight="1" x14ac:dyDescent="0.25">
      <c r="A653" s="23" t="str">
        <f>Лист4!A651</f>
        <v xml:space="preserve">Пестеля ул. д.36 </v>
      </c>
      <c r="B653" s="74" t="str">
        <f>Лист4!C651</f>
        <v>г. Астрахань</v>
      </c>
      <c r="C653" s="41">
        <f t="shared" si="20"/>
        <v>0</v>
      </c>
      <c r="D653" s="41">
        <f t="shared" si="21"/>
        <v>0</v>
      </c>
      <c r="E653" s="30">
        <v>0</v>
      </c>
      <c r="F653" s="31">
        <v>0</v>
      </c>
      <c r="G653" s="32">
        <v>0</v>
      </c>
      <c r="H653" s="32">
        <v>0</v>
      </c>
      <c r="I653" s="32">
        <v>0</v>
      </c>
      <c r="J653" s="32">
        <v>0</v>
      </c>
      <c r="K653" s="29">
        <f>Лист4!E651/1000</f>
        <v>0</v>
      </c>
      <c r="L653" s="33"/>
      <c r="M653" s="33"/>
    </row>
    <row r="654" spans="1:13" s="34" customFormat="1" ht="18.75" customHeight="1" x14ac:dyDescent="0.25">
      <c r="A654" s="23" t="str">
        <f>Лист4!A652</f>
        <v xml:space="preserve">Пионерский пер. д.13 </v>
      </c>
      <c r="B654" s="74" t="str">
        <f>Лист4!C652</f>
        <v>г. Астрахань</v>
      </c>
      <c r="C654" s="41">
        <f t="shared" si="20"/>
        <v>0</v>
      </c>
      <c r="D654" s="41">
        <f t="shared" si="21"/>
        <v>0</v>
      </c>
      <c r="E654" s="30">
        <v>0</v>
      </c>
      <c r="F654" s="31">
        <v>0</v>
      </c>
      <c r="G654" s="32">
        <v>0</v>
      </c>
      <c r="H654" s="32">
        <v>0</v>
      </c>
      <c r="I654" s="32">
        <v>0</v>
      </c>
      <c r="J654" s="32">
        <v>0</v>
      </c>
      <c r="K654" s="29">
        <f>Лист4!E652/1000</f>
        <v>0</v>
      </c>
      <c r="L654" s="33"/>
      <c r="M654" s="33"/>
    </row>
    <row r="655" spans="1:13" s="34" customFormat="1" ht="18.75" customHeight="1" x14ac:dyDescent="0.25">
      <c r="A655" s="23" t="str">
        <f>Лист4!A653</f>
        <v xml:space="preserve">Писарева ул. д.14 </v>
      </c>
      <c r="B655" s="74" t="str">
        <f>Лист4!C653</f>
        <v>г. Астрахань</v>
      </c>
      <c r="C655" s="41">
        <f t="shared" si="20"/>
        <v>0</v>
      </c>
      <c r="D655" s="41">
        <f t="shared" si="21"/>
        <v>0</v>
      </c>
      <c r="E655" s="30">
        <v>0</v>
      </c>
      <c r="F655" s="31">
        <v>0</v>
      </c>
      <c r="G655" s="32">
        <v>0</v>
      </c>
      <c r="H655" s="32">
        <v>0</v>
      </c>
      <c r="I655" s="32">
        <v>0</v>
      </c>
      <c r="J655" s="32">
        <v>0</v>
      </c>
      <c r="K655" s="29">
        <f>Лист4!E653/1000</f>
        <v>0</v>
      </c>
      <c r="L655" s="33"/>
      <c r="M655" s="33"/>
    </row>
    <row r="656" spans="1:13" s="34" customFormat="1" ht="18.75" customHeight="1" x14ac:dyDescent="0.25">
      <c r="A656" s="23" t="str">
        <f>Лист4!A654</f>
        <v xml:space="preserve">Писарева ул. д.18 </v>
      </c>
      <c r="B656" s="74" t="str">
        <f>Лист4!C654</f>
        <v>г. Астрахань</v>
      </c>
      <c r="C656" s="41">
        <f t="shared" si="20"/>
        <v>0</v>
      </c>
      <c r="D656" s="41">
        <f t="shared" si="21"/>
        <v>0</v>
      </c>
      <c r="E656" s="30">
        <v>0</v>
      </c>
      <c r="F656" s="31">
        <v>0</v>
      </c>
      <c r="G656" s="32">
        <v>0</v>
      </c>
      <c r="H656" s="32">
        <v>0</v>
      </c>
      <c r="I656" s="32">
        <v>0</v>
      </c>
      <c r="J656" s="32">
        <v>0</v>
      </c>
      <c r="K656" s="29">
        <f>Лист4!E654/1000</f>
        <v>0</v>
      </c>
      <c r="L656" s="33"/>
      <c r="M656" s="33"/>
    </row>
    <row r="657" spans="1:13" s="34" customFormat="1" ht="18.75" customHeight="1" x14ac:dyDescent="0.25">
      <c r="A657" s="23" t="str">
        <f>Лист4!A655</f>
        <v xml:space="preserve">Писарева ул. д.26 </v>
      </c>
      <c r="B657" s="74" t="str">
        <f>Лист4!C655</f>
        <v>г. Астрахань</v>
      </c>
      <c r="C657" s="41">
        <f t="shared" si="20"/>
        <v>4.3661016949152538</v>
      </c>
      <c r="D657" s="41">
        <f t="shared" si="21"/>
        <v>0.23389830508474574</v>
      </c>
      <c r="E657" s="30">
        <v>0</v>
      </c>
      <c r="F657" s="31">
        <v>0.23389830508474574</v>
      </c>
      <c r="G657" s="32">
        <v>0</v>
      </c>
      <c r="H657" s="32">
        <v>0</v>
      </c>
      <c r="I657" s="32">
        <v>0</v>
      </c>
      <c r="J657" s="32">
        <v>0</v>
      </c>
      <c r="K657" s="29">
        <f>Лист4!E655/1000</f>
        <v>4.5999999999999996</v>
      </c>
      <c r="L657" s="33"/>
      <c r="M657" s="33"/>
    </row>
    <row r="658" spans="1:13" s="34" customFormat="1" ht="18.75" customHeight="1" x14ac:dyDescent="0.25">
      <c r="A658" s="23" t="str">
        <f>Лист4!A656</f>
        <v xml:space="preserve">Писарева ул. д.8 </v>
      </c>
      <c r="B658" s="74" t="str">
        <f>Лист4!C656</f>
        <v>г. Астрахань</v>
      </c>
      <c r="C658" s="41">
        <f t="shared" si="20"/>
        <v>0.17853559322033896</v>
      </c>
      <c r="D658" s="41">
        <f t="shared" si="21"/>
        <v>9.5644067796610156E-3</v>
      </c>
      <c r="E658" s="30">
        <v>0</v>
      </c>
      <c r="F658" s="31">
        <v>9.5644067796610156E-3</v>
      </c>
      <c r="G658" s="32">
        <v>0</v>
      </c>
      <c r="H658" s="32">
        <v>0</v>
      </c>
      <c r="I658" s="32">
        <v>0</v>
      </c>
      <c r="J658" s="32">
        <v>0</v>
      </c>
      <c r="K658" s="29">
        <f>Лист4!E656/1000</f>
        <v>0.18809999999999999</v>
      </c>
      <c r="L658" s="33"/>
      <c r="M658" s="33"/>
    </row>
    <row r="659" spans="1:13" s="34" customFormat="1" ht="21" customHeight="1" x14ac:dyDescent="0.25">
      <c r="A659" s="23" t="str">
        <f>Лист4!A657</f>
        <v xml:space="preserve">Победы ул. д.1 </v>
      </c>
      <c r="B659" s="74" t="str">
        <f>Лист4!C657</f>
        <v>г. Астрахань</v>
      </c>
      <c r="C659" s="41">
        <f t="shared" si="20"/>
        <v>31.460040677966106</v>
      </c>
      <c r="D659" s="41">
        <f t="shared" si="21"/>
        <v>1.6853593220338983</v>
      </c>
      <c r="E659" s="30">
        <v>0</v>
      </c>
      <c r="F659" s="31">
        <v>1.6853593220338983</v>
      </c>
      <c r="G659" s="32">
        <v>0</v>
      </c>
      <c r="H659" s="32">
        <v>0</v>
      </c>
      <c r="I659" s="32">
        <v>0</v>
      </c>
      <c r="J659" s="32">
        <v>0</v>
      </c>
      <c r="K659" s="29">
        <f>Лист4!E657/1000</f>
        <v>33.145400000000002</v>
      </c>
      <c r="L659" s="33"/>
      <c r="M659" s="33"/>
    </row>
    <row r="660" spans="1:13" s="34" customFormat="1" ht="18.75" customHeight="1" x14ac:dyDescent="0.25">
      <c r="A660" s="23" t="str">
        <f>Лист4!A658</f>
        <v xml:space="preserve">Победы ул. д.17 </v>
      </c>
      <c r="B660" s="74" t="str">
        <f>Лист4!C658</f>
        <v>г. Астрахань</v>
      </c>
      <c r="C660" s="41">
        <f t="shared" si="20"/>
        <v>75.651557966101706</v>
      </c>
      <c r="D660" s="41">
        <f t="shared" si="21"/>
        <v>4.0527620338983059</v>
      </c>
      <c r="E660" s="30">
        <v>0</v>
      </c>
      <c r="F660" s="31">
        <v>4.0527620338983059</v>
      </c>
      <c r="G660" s="32">
        <v>0</v>
      </c>
      <c r="H660" s="32">
        <v>0</v>
      </c>
      <c r="I660" s="32">
        <v>0</v>
      </c>
      <c r="J660" s="32">
        <v>0</v>
      </c>
      <c r="K660" s="29">
        <f>Лист4!E658/1000</f>
        <v>79.70432000000001</v>
      </c>
      <c r="L660" s="33"/>
      <c r="M660" s="33"/>
    </row>
    <row r="661" spans="1:13" s="34" customFormat="1" ht="18.75" customHeight="1" x14ac:dyDescent="0.25">
      <c r="A661" s="23" t="str">
        <f>Лист4!A659</f>
        <v xml:space="preserve">Победы ул. д.23 </v>
      </c>
      <c r="B661" s="74" t="str">
        <f>Лист4!C659</f>
        <v>г. Астрахань</v>
      </c>
      <c r="C661" s="41">
        <f t="shared" si="20"/>
        <v>8.6641491525423717</v>
      </c>
      <c r="D661" s="41">
        <f t="shared" si="21"/>
        <v>0.46415084745762708</v>
      </c>
      <c r="E661" s="30">
        <v>0</v>
      </c>
      <c r="F661" s="31">
        <v>0.46415084745762708</v>
      </c>
      <c r="G661" s="32">
        <v>0</v>
      </c>
      <c r="H661" s="32">
        <v>0</v>
      </c>
      <c r="I661" s="32">
        <v>0</v>
      </c>
      <c r="J661" s="32">
        <v>0</v>
      </c>
      <c r="K661" s="29">
        <f>Лист4!E659/1000</f>
        <v>9.1282999999999994</v>
      </c>
      <c r="L661" s="33"/>
      <c r="M661" s="33"/>
    </row>
    <row r="662" spans="1:13" s="34" customFormat="1" ht="18.75" customHeight="1" x14ac:dyDescent="0.25">
      <c r="A662" s="23" t="str">
        <f>Лист4!A660</f>
        <v xml:space="preserve">Победы ул. д.26 </v>
      </c>
      <c r="B662" s="74" t="str">
        <f>Лист4!C660</f>
        <v>г. Астрахань</v>
      </c>
      <c r="C662" s="41">
        <f t="shared" si="20"/>
        <v>0</v>
      </c>
      <c r="D662" s="41">
        <f t="shared" si="21"/>
        <v>0</v>
      </c>
      <c r="E662" s="30">
        <v>0</v>
      </c>
      <c r="F662" s="31">
        <v>0</v>
      </c>
      <c r="G662" s="32">
        <v>0</v>
      </c>
      <c r="H662" s="32">
        <v>0</v>
      </c>
      <c r="I662" s="32">
        <v>0</v>
      </c>
      <c r="J662" s="32">
        <v>0</v>
      </c>
      <c r="K662" s="29">
        <f>Лист4!E660/1000</f>
        <v>0</v>
      </c>
      <c r="L662" s="33"/>
      <c r="M662" s="33"/>
    </row>
    <row r="663" spans="1:13" s="34" customFormat="1" ht="18.75" customHeight="1" x14ac:dyDescent="0.25">
      <c r="A663" s="23" t="str">
        <f>Лист4!A661</f>
        <v xml:space="preserve">Победы ул. д.29 </v>
      </c>
      <c r="B663" s="74" t="str">
        <f>Лист4!C661</f>
        <v>г. Астрахань</v>
      </c>
      <c r="C663" s="41">
        <f t="shared" si="20"/>
        <v>0.80602033898305092</v>
      </c>
      <c r="D663" s="41">
        <f t="shared" si="21"/>
        <v>4.3179661016949158E-2</v>
      </c>
      <c r="E663" s="30">
        <v>0</v>
      </c>
      <c r="F663" s="31">
        <v>4.3179661016949158E-2</v>
      </c>
      <c r="G663" s="32">
        <v>0</v>
      </c>
      <c r="H663" s="32">
        <v>0</v>
      </c>
      <c r="I663" s="32">
        <v>0</v>
      </c>
      <c r="J663" s="32">
        <v>0</v>
      </c>
      <c r="K663" s="29">
        <f>Лист4!E661/1000</f>
        <v>0.84920000000000007</v>
      </c>
      <c r="L663" s="33"/>
      <c r="M663" s="33"/>
    </row>
    <row r="664" spans="1:13" s="34" customFormat="1" ht="18.75" customHeight="1" x14ac:dyDescent="0.25">
      <c r="A664" s="23" t="str">
        <f>Лист4!A662</f>
        <v xml:space="preserve">Победы ул. д.31 </v>
      </c>
      <c r="B664" s="74" t="str">
        <f>Лист4!C662</f>
        <v>г. Астрахань</v>
      </c>
      <c r="C664" s="41">
        <f t="shared" si="20"/>
        <v>0</v>
      </c>
      <c r="D664" s="41">
        <f t="shared" si="21"/>
        <v>0</v>
      </c>
      <c r="E664" s="30">
        <v>0</v>
      </c>
      <c r="F664" s="31">
        <v>0</v>
      </c>
      <c r="G664" s="32">
        <v>0</v>
      </c>
      <c r="H664" s="32">
        <v>0</v>
      </c>
      <c r="I664" s="32">
        <v>0</v>
      </c>
      <c r="J664" s="32">
        <v>0</v>
      </c>
      <c r="K664" s="29">
        <f>Лист4!E662/1000</f>
        <v>0</v>
      </c>
      <c r="L664" s="33"/>
      <c r="M664" s="33"/>
    </row>
    <row r="665" spans="1:13" s="34" customFormat="1" ht="20.25" customHeight="1" x14ac:dyDescent="0.25">
      <c r="A665" s="23" t="str">
        <f>Лист4!A663</f>
        <v xml:space="preserve">Победы ул. д.39 </v>
      </c>
      <c r="B665" s="74" t="str">
        <f>Лист4!C663</f>
        <v>г. Астрахань</v>
      </c>
      <c r="C665" s="41">
        <f t="shared" si="20"/>
        <v>0</v>
      </c>
      <c r="D665" s="41">
        <f t="shared" si="21"/>
        <v>0</v>
      </c>
      <c r="E665" s="30">
        <v>0</v>
      </c>
      <c r="F665" s="31">
        <v>0</v>
      </c>
      <c r="G665" s="32">
        <v>0</v>
      </c>
      <c r="H665" s="32">
        <v>0</v>
      </c>
      <c r="I665" s="32">
        <v>0</v>
      </c>
      <c r="J665" s="32">
        <v>0</v>
      </c>
      <c r="K665" s="29">
        <f>Лист4!E663/1000</f>
        <v>0</v>
      </c>
      <c r="L665" s="33"/>
      <c r="M665" s="33"/>
    </row>
    <row r="666" spans="1:13" s="34" customFormat="1" ht="20.25" customHeight="1" x14ac:dyDescent="0.25">
      <c r="A666" s="23" t="str">
        <f>Лист4!A664</f>
        <v xml:space="preserve">Победы ул. д.49 </v>
      </c>
      <c r="B666" s="74" t="str">
        <f>Лист4!C664</f>
        <v>г. Астрахань</v>
      </c>
      <c r="C666" s="41">
        <f t="shared" si="20"/>
        <v>14.000949152542372</v>
      </c>
      <c r="D666" s="41">
        <f t="shared" si="21"/>
        <v>0.75005084745762707</v>
      </c>
      <c r="E666" s="30">
        <v>0</v>
      </c>
      <c r="F666" s="31">
        <v>0.75005084745762707</v>
      </c>
      <c r="G666" s="32">
        <v>0</v>
      </c>
      <c r="H666" s="32">
        <v>0</v>
      </c>
      <c r="I666" s="32">
        <v>0</v>
      </c>
      <c r="J666" s="32">
        <v>0</v>
      </c>
      <c r="K666" s="29">
        <f>Лист4!E664/1000</f>
        <v>14.750999999999999</v>
      </c>
      <c r="L666" s="33"/>
      <c r="M666" s="33"/>
    </row>
    <row r="667" spans="1:13" s="34" customFormat="1" ht="20.25" customHeight="1" x14ac:dyDescent="0.25">
      <c r="A667" s="23" t="str">
        <f>Лист4!A665</f>
        <v xml:space="preserve">Победы ул. д.50 </v>
      </c>
      <c r="B667" s="74" t="str">
        <f>Лист4!C665</f>
        <v>г. Астрахань</v>
      </c>
      <c r="C667" s="41">
        <f t="shared" si="20"/>
        <v>1721.8264094915257</v>
      </c>
      <c r="D667" s="41">
        <f t="shared" si="21"/>
        <v>92.240700508474589</v>
      </c>
      <c r="E667" s="30">
        <v>0</v>
      </c>
      <c r="F667" s="31">
        <v>92.240700508474589</v>
      </c>
      <c r="G667" s="32">
        <v>0</v>
      </c>
      <c r="H667" s="32">
        <v>0</v>
      </c>
      <c r="I667" s="32">
        <v>0</v>
      </c>
      <c r="J667" s="32">
        <v>0</v>
      </c>
      <c r="K667" s="29">
        <f>Лист4!E665/1000</f>
        <v>1814.0671100000004</v>
      </c>
      <c r="L667" s="33"/>
      <c r="M667" s="33"/>
    </row>
    <row r="668" spans="1:13" s="34" customFormat="1" ht="20.25" customHeight="1" x14ac:dyDescent="0.25">
      <c r="A668" s="23" t="str">
        <f>Лист4!A666</f>
        <v xml:space="preserve">Победы ул. д.52 - корп. 1 </v>
      </c>
      <c r="B668" s="74" t="str">
        <f>Лист4!C666</f>
        <v>г. Астрахань</v>
      </c>
      <c r="C668" s="41">
        <f t="shared" si="20"/>
        <v>782.44647457627116</v>
      </c>
      <c r="D668" s="41">
        <f t="shared" si="21"/>
        <v>41.916775423728815</v>
      </c>
      <c r="E668" s="30">
        <v>0</v>
      </c>
      <c r="F668" s="31">
        <v>41.916775423728815</v>
      </c>
      <c r="G668" s="32">
        <v>0</v>
      </c>
      <c r="H668" s="32">
        <v>0</v>
      </c>
      <c r="I668" s="32">
        <v>0</v>
      </c>
      <c r="J668" s="32">
        <v>0</v>
      </c>
      <c r="K668" s="29">
        <f>Лист4!E666/1000</f>
        <v>824.36324999999999</v>
      </c>
      <c r="L668" s="33"/>
      <c r="M668" s="33"/>
    </row>
    <row r="669" spans="1:13" s="34" customFormat="1" ht="20.25" customHeight="1" x14ac:dyDescent="0.25">
      <c r="A669" s="23" t="str">
        <f>Лист4!A667</f>
        <v xml:space="preserve">Победы ул. д.54 - корп. 3 </v>
      </c>
      <c r="B669" s="74" t="str">
        <f>Лист4!C667</f>
        <v>г. Астрахань</v>
      </c>
      <c r="C669" s="41">
        <f t="shared" si="20"/>
        <v>400.04307118644073</v>
      </c>
      <c r="D669" s="41">
        <f t="shared" si="21"/>
        <v>21.430878813559325</v>
      </c>
      <c r="E669" s="30">
        <v>0</v>
      </c>
      <c r="F669" s="31">
        <v>21.430878813559325</v>
      </c>
      <c r="G669" s="32">
        <v>0</v>
      </c>
      <c r="H669" s="32">
        <v>0</v>
      </c>
      <c r="I669" s="32">
        <v>0</v>
      </c>
      <c r="J669" s="32">
        <v>0</v>
      </c>
      <c r="K669" s="29">
        <f>Лист4!E667/1000</f>
        <v>421.47395000000006</v>
      </c>
      <c r="L669" s="33"/>
      <c r="M669" s="33"/>
    </row>
    <row r="670" spans="1:13" s="34" customFormat="1" ht="18.75" customHeight="1" x14ac:dyDescent="0.25">
      <c r="A670" s="23" t="str">
        <f>Лист4!A668</f>
        <v xml:space="preserve">Победы ул. д.54 - корп. 4 </v>
      </c>
      <c r="B670" s="74" t="str">
        <f>Лист4!C668</f>
        <v>г. Астрахань</v>
      </c>
      <c r="C670" s="41">
        <f t="shared" si="20"/>
        <v>563.75627118644047</v>
      </c>
      <c r="D670" s="41">
        <f t="shared" si="21"/>
        <v>30.201228813559311</v>
      </c>
      <c r="E670" s="30">
        <v>0</v>
      </c>
      <c r="F670" s="31">
        <v>30.201228813559311</v>
      </c>
      <c r="G670" s="32">
        <v>0</v>
      </c>
      <c r="H670" s="32">
        <v>0</v>
      </c>
      <c r="I670" s="32">
        <v>0</v>
      </c>
      <c r="J670" s="32">
        <v>0</v>
      </c>
      <c r="K670" s="29">
        <f>Лист4!E668/1000</f>
        <v>593.95749999999975</v>
      </c>
      <c r="L670" s="33"/>
      <c r="M670" s="33"/>
    </row>
    <row r="671" spans="1:13" s="34" customFormat="1" ht="18.75" customHeight="1" x14ac:dyDescent="0.25">
      <c r="A671" s="23" t="str">
        <f>Лист4!A669</f>
        <v xml:space="preserve">Победы ул. д.54 - корп. 5 </v>
      </c>
      <c r="B671" s="74" t="str">
        <f>Лист4!C669</f>
        <v>г. Астрахань</v>
      </c>
      <c r="C671" s="41">
        <f t="shared" si="20"/>
        <v>640.74840271186451</v>
      </c>
      <c r="D671" s="41">
        <f t="shared" si="21"/>
        <v>34.3258072881356</v>
      </c>
      <c r="E671" s="30">
        <v>0</v>
      </c>
      <c r="F671" s="31">
        <v>34.3258072881356</v>
      </c>
      <c r="G671" s="32">
        <v>0</v>
      </c>
      <c r="H671" s="32">
        <v>0</v>
      </c>
      <c r="I671" s="32">
        <v>0</v>
      </c>
      <c r="J671" s="32">
        <v>0</v>
      </c>
      <c r="K671" s="29">
        <f>Лист4!E669/1000</f>
        <v>675.07421000000011</v>
      </c>
      <c r="L671" s="33"/>
      <c r="M671" s="33"/>
    </row>
    <row r="672" spans="1:13" s="34" customFormat="1" ht="18.75" customHeight="1" x14ac:dyDescent="0.25">
      <c r="A672" s="23" t="str">
        <f>Лист4!A670</f>
        <v xml:space="preserve">Победы ул. д.58 </v>
      </c>
      <c r="B672" s="74" t="str">
        <f>Лист4!C670</f>
        <v>г. Астрахань</v>
      </c>
      <c r="C672" s="41">
        <f t="shared" si="20"/>
        <v>1896.6768040677978</v>
      </c>
      <c r="D672" s="41">
        <f t="shared" si="21"/>
        <v>101.60768593220345</v>
      </c>
      <c r="E672" s="30">
        <v>0</v>
      </c>
      <c r="F672" s="31">
        <v>101.60768593220345</v>
      </c>
      <c r="G672" s="32">
        <v>0</v>
      </c>
      <c r="H672" s="32">
        <v>0</v>
      </c>
      <c r="I672" s="32">
        <v>0</v>
      </c>
      <c r="J672" s="32">
        <v>0</v>
      </c>
      <c r="K672" s="29">
        <f>Лист4!E670/1000</f>
        <v>1998.2844900000011</v>
      </c>
      <c r="L672" s="33"/>
      <c r="M672" s="33"/>
    </row>
    <row r="673" spans="1:13" s="34" customFormat="1" ht="18.75" customHeight="1" x14ac:dyDescent="0.25">
      <c r="A673" s="23" t="str">
        <f>Лист4!A671</f>
        <v xml:space="preserve">Псковская ул. д.32 </v>
      </c>
      <c r="B673" s="74" t="str">
        <f>Лист4!C671</f>
        <v>г. Астрахань</v>
      </c>
      <c r="C673" s="41">
        <f t="shared" si="20"/>
        <v>0</v>
      </c>
      <c r="D673" s="41">
        <f t="shared" si="21"/>
        <v>0</v>
      </c>
      <c r="E673" s="30">
        <v>0</v>
      </c>
      <c r="F673" s="31">
        <v>0</v>
      </c>
      <c r="G673" s="32">
        <v>0</v>
      </c>
      <c r="H673" s="32">
        <v>0</v>
      </c>
      <c r="I673" s="32">
        <v>0</v>
      </c>
      <c r="J673" s="32">
        <v>0</v>
      </c>
      <c r="K673" s="29">
        <f>Лист4!E671/1000</f>
        <v>0</v>
      </c>
      <c r="L673" s="33"/>
      <c r="M673" s="33"/>
    </row>
    <row r="674" spans="1:13" s="34" customFormat="1" ht="18.75" customHeight="1" x14ac:dyDescent="0.25">
      <c r="A674" s="23" t="str">
        <f>Лист4!A672</f>
        <v xml:space="preserve">Пугачева ул. д.11 </v>
      </c>
      <c r="B674" s="74" t="str">
        <f>Лист4!C672</f>
        <v>г. Астрахань</v>
      </c>
      <c r="C674" s="41">
        <f t="shared" si="20"/>
        <v>0</v>
      </c>
      <c r="D674" s="41">
        <f t="shared" si="21"/>
        <v>0</v>
      </c>
      <c r="E674" s="30">
        <v>0</v>
      </c>
      <c r="F674" s="31">
        <v>0</v>
      </c>
      <c r="G674" s="32">
        <v>0</v>
      </c>
      <c r="H674" s="32">
        <v>0</v>
      </c>
      <c r="I674" s="32">
        <v>0</v>
      </c>
      <c r="J674" s="32">
        <v>0</v>
      </c>
      <c r="K674" s="29">
        <f>Лист4!E672/1000</f>
        <v>0</v>
      </c>
      <c r="L674" s="33"/>
      <c r="M674" s="33"/>
    </row>
    <row r="675" spans="1:13" s="34" customFormat="1" ht="18.75" customHeight="1" x14ac:dyDescent="0.25">
      <c r="A675" s="23" t="str">
        <f>Лист4!A673</f>
        <v xml:space="preserve">Пугачева ул. д.3/37 </v>
      </c>
      <c r="B675" s="74" t="str">
        <f>Лист4!C673</f>
        <v>г. Астрахань</v>
      </c>
      <c r="C675" s="41">
        <f t="shared" si="20"/>
        <v>62.82023050847458</v>
      </c>
      <c r="D675" s="41">
        <f t="shared" si="21"/>
        <v>3.3653694915254242</v>
      </c>
      <c r="E675" s="30">
        <v>0</v>
      </c>
      <c r="F675" s="31">
        <v>3.3653694915254242</v>
      </c>
      <c r="G675" s="32">
        <v>0</v>
      </c>
      <c r="H675" s="32">
        <v>0</v>
      </c>
      <c r="I675" s="32">
        <v>0</v>
      </c>
      <c r="J675" s="32">
        <v>0</v>
      </c>
      <c r="K675" s="29">
        <f>Лист4!E673/1000</f>
        <v>66.185600000000008</v>
      </c>
      <c r="L675" s="33"/>
      <c r="M675" s="33"/>
    </row>
    <row r="676" spans="1:13" s="34" customFormat="1" ht="18.75" customHeight="1" x14ac:dyDescent="0.25">
      <c r="A676" s="23" t="str">
        <f>Лист4!A674</f>
        <v xml:space="preserve">Пугачева ул. д.5 </v>
      </c>
      <c r="B676" s="74" t="str">
        <f>Лист4!C674</f>
        <v>г. Астрахань</v>
      </c>
      <c r="C676" s="41">
        <f t="shared" si="20"/>
        <v>1.6576949152542373</v>
      </c>
      <c r="D676" s="41">
        <f t="shared" si="21"/>
        <v>8.8805084745762708E-2</v>
      </c>
      <c r="E676" s="30">
        <v>0</v>
      </c>
      <c r="F676" s="31">
        <v>8.8805084745762708E-2</v>
      </c>
      <c r="G676" s="32">
        <v>0</v>
      </c>
      <c r="H676" s="32">
        <v>0</v>
      </c>
      <c r="I676" s="32">
        <v>0</v>
      </c>
      <c r="J676" s="32">
        <v>0</v>
      </c>
      <c r="K676" s="29">
        <f>Лист4!E674/1000</f>
        <v>1.7464999999999999</v>
      </c>
      <c r="L676" s="33"/>
      <c r="M676" s="33"/>
    </row>
    <row r="677" spans="1:13" s="34" customFormat="1" ht="18.75" customHeight="1" x14ac:dyDescent="0.25">
      <c r="A677" s="23" t="str">
        <f>Лист4!A675</f>
        <v xml:space="preserve">Пугачева ул. д.5/40 </v>
      </c>
      <c r="B677" s="74" t="str">
        <f>Лист4!C675</f>
        <v>г. Астрахань</v>
      </c>
      <c r="C677" s="41">
        <f t="shared" si="20"/>
        <v>19.930494915254236</v>
      </c>
      <c r="D677" s="41">
        <f t="shared" si="21"/>
        <v>1.0677050847457628</v>
      </c>
      <c r="E677" s="30">
        <v>0</v>
      </c>
      <c r="F677" s="31">
        <v>1.0677050847457628</v>
      </c>
      <c r="G677" s="32">
        <v>0</v>
      </c>
      <c r="H677" s="32">
        <v>0</v>
      </c>
      <c r="I677" s="32">
        <v>0</v>
      </c>
      <c r="J677" s="32">
        <v>0</v>
      </c>
      <c r="K677" s="29">
        <f>Лист4!E675/1000</f>
        <v>20.998200000000001</v>
      </c>
      <c r="L677" s="33"/>
      <c r="M677" s="33"/>
    </row>
    <row r="678" spans="1:13" s="34" customFormat="1" ht="18.75" customHeight="1" x14ac:dyDescent="0.25">
      <c r="A678" s="23" t="str">
        <f>Лист4!A676</f>
        <v xml:space="preserve">Пугачева ул. д.9 </v>
      </c>
      <c r="B678" s="74" t="str">
        <f>Лист4!C676</f>
        <v>г. Астрахань</v>
      </c>
      <c r="C678" s="41">
        <f t="shared" si="20"/>
        <v>19.933722033898306</v>
      </c>
      <c r="D678" s="41">
        <f t="shared" si="21"/>
        <v>1.0678779661016948</v>
      </c>
      <c r="E678" s="30">
        <v>0</v>
      </c>
      <c r="F678" s="31">
        <v>1.0678779661016948</v>
      </c>
      <c r="G678" s="32">
        <v>0</v>
      </c>
      <c r="H678" s="32">
        <v>0</v>
      </c>
      <c r="I678" s="32">
        <v>0</v>
      </c>
      <c r="J678" s="32">
        <v>0</v>
      </c>
      <c r="K678" s="29">
        <f>Лист4!E676/1000</f>
        <v>21.0016</v>
      </c>
      <c r="L678" s="33"/>
      <c r="M678" s="33"/>
    </row>
    <row r="679" spans="1:13" s="34" customFormat="1" ht="18.75" customHeight="1" x14ac:dyDescent="0.25">
      <c r="A679" s="23" t="str">
        <f>Лист4!A677</f>
        <v xml:space="preserve">Рабочая ул. д.14 </v>
      </c>
      <c r="B679" s="74" t="str">
        <f>Лист4!C677</f>
        <v>г. Астрахань</v>
      </c>
      <c r="C679" s="41">
        <f t="shared" si="20"/>
        <v>9.657057627118645</v>
      </c>
      <c r="D679" s="41">
        <f t="shared" si="21"/>
        <v>0.51734237288135598</v>
      </c>
      <c r="E679" s="30">
        <v>0</v>
      </c>
      <c r="F679" s="31">
        <v>0.51734237288135598</v>
      </c>
      <c r="G679" s="32">
        <v>0</v>
      </c>
      <c r="H679" s="32">
        <v>0</v>
      </c>
      <c r="I679" s="32">
        <v>0</v>
      </c>
      <c r="J679" s="32">
        <v>0</v>
      </c>
      <c r="K679" s="29">
        <f>Лист4!E677/1000</f>
        <v>10.1744</v>
      </c>
      <c r="L679" s="33"/>
      <c r="M679" s="33"/>
    </row>
    <row r="680" spans="1:13" s="34" customFormat="1" ht="18.75" customHeight="1" x14ac:dyDescent="0.25">
      <c r="A680" s="23" t="str">
        <f>Лист4!A678</f>
        <v xml:space="preserve">Рабочая ул. д.18 </v>
      </c>
      <c r="B680" s="74" t="str">
        <f>Лист4!C678</f>
        <v>г. Астрахань</v>
      </c>
      <c r="C680" s="41">
        <f t="shared" si="20"/>
        <v>1.8693559322033899</v>
      </c>
      <c r="D680" s="41">
        <f t="shared" si="21"/>
        <v>0.10014406779661017</v>
      </c>
      <c r="E680" s="30">
        <v>0</v>
      </c>
      <c r="F680" s="31">
        <v>0.10014406779661017</v>
      </c>
      <c r="G680" s="32">
        <v>0</v>
      </c>
      <c r="H680" s="32">
        <v>0</v>
      </c>
      <c r="I680" s="32">
        <v>0</v>
      </c>
      <c r="J680" s="32">
        <v>0</v>
      </c>
      <c r="K680" s="29">
        <f>Лист4!E678/1000</f>
        <v>1.9695</v>
      </c>
      <c r="L680" s="33"/>
      <c r="M680" s="33"/>
    </row>
    <row r="681" spans="1:13" s="34" customFormat="1" ht="18.75" customHeight="1" x14ac:dyDescent="0.25">
      <c r="A681" s="23" t="str">
        <f>Лист4!A679</f>
        <v xml:space="preserve">Рабочая ул. д.25 </v>
      </c>
      <c r="B681" s="74" t="str">
        <f>Лист4!C679</f>
        <v>г. Астрахань</v>
      </c>
      <c r="C681" s="41">
        <f t="shared" si="20"/>
        <v>8.7777627118644066</v>
      </c>
      <c r="D681" s="41">
        <f t="shared" si="21"/>
        <v>0.47023728813559318</v>
      </c>
      <c r="E681" s="30">
        <v>0</v>
      </c>
      <c r="F681" s="31">
        <v>0.47023728813559318</v>
      </c>
      <c r="G681" s="32">
        <v>0</v>
      </c>
      <c r="H681" s="32">
        <v>0</v>
      </c>
      <c r="I681" s="32">
        <v>0</v>
      </c>
      <c r="J681" s="32">
        <v>0</v>
      </c>
      <c r="K681" s="29">
        <f>Лист4!E679/1000</f>
        <v>9.2479999999999993</v>
      </c>
      <c r="L681" s="33"/>
      <c r="M681" s="33"/>
    </row>
    <row r="682" spans="1:13" s="34" customFormat="1" ht="18.75" customHeight="1" x14ac:dyDescent="0.25">
      <c r="A682" s="23" t="str">
        <f>Лист4!A680</f>
        <v xml:space="preserve">Рабочая ул. д.27 </v>
      </c>
      <c r="B682" s="74" t="str">
        <f>Лист4!C680</f>
        <v>г. Астрахань</v>
      </c>
      <c r="C682" s="41">
        <f t="shared" si="20"/>
        <v>0.33372203389830513</v>
      </c>
      <c r="D682" s="41">
        <f t="shared" si="21"/>
        <v>1.7877966101694918E-2</v>
      </c>
      <c r="E682" s="30">
        <v>0</v>
      </c>
      <c r="F682" s="31">
        <v>1.7877966101694918E-2</v>
      </c>
      <c r="G682" s="32">
        <v>0</v>
      </c>
      <c r="H682" s="32">
        <v>0</v>
      </c>
      <c r="I682" s="32">
        <v>0</v>
      </c>
      <c r="J682" s="32">
        <v>0</v>
      </c>
      <c r="K682" s="29">
        <f>Лист4!E680/1000</f>
        <v>0.35160000000000002</v>
      </c>
      <c r="L682" s="33"/>
      <c r="M682" s="33"/>
    </row>
    <row r="683" spans="1:13" s="34" customFormat="1" ht="18.75" customHeight="1" x14ac:dyDescent="0.25">
      <c r="A683" s="23" t="str">
        <f>Лист4!A681</f>
        <v xml:space="preserve">Рабочая ул. д.31 </v>
      </c>
      <c r="B683" s="74" t="str">
        <f>Лист4!C681</f>
        <v>г. Астрахань</v>
      </c>
      <c r="C683" s="41">
        <f t="shared" si="20"/>
        <v>0</v>
      </c>
      <c r="D683" s="41">
        <f t="shared" si="21"/>
        <v>0</v>
      </c>
      <c r="E683" s="30">
        <v>0</v>
      </c>
      <c r="F683" s="31">
        <v>0</v>
      </c>
      <c r="G683" s="32">
        <v>0</v>
      </c>
      <c r="H683" s="32">
        <v>0</v>
      </c>
      <c r="I683" s="32">
        <v>0</v>
      </c>
      <c r="J683" s="32">
        <v>0</v>
      </c>
      <c r="K683" s="29">
        <f>Лист4!E681/1000</f>
        <v>0</v>
      </c>
      <c r="L683" s="33"/>
      <c r="M683" s="33"/>
    </row>
    <row r="684" spans="1:13" s="34" customFormat="1" ht="18.75" customHeight="1" x14ac:dyDescent="0.25">
      <c r="A684" s="23" t="str">
        <f>Лист4!A682</f>
        <v xml:space="preserve">Раскольникова ул. д.10 </v>
      </c>
      <c r="B684" s="74" t="str">
        <f>Лист4!C682</f>
        <v>г. Астрахань</v>
      </c>
      <c r="C684" s="41">
        <f t="shared" si="20"/>
        <v>158.80618576271183</v>
      </c>
      <c r="D684" s="41">
        <f t="shared" si="21"/>
        <v>8.5074742372881342</v>
      </c>
      <c r="E684" s="30">
        <v>0</v>
      </c>
      <c r="F684" s="31">
        <v>8.5074742372881342</v>
      </c>
      <c r="G684" s="32">
        <v>0</v>
      </c>
      <c r="H684" s="32">
        <v>0</v>
      </c>
      <c r="I684" s="32">
        <v>0</v>
      </c>
      <c r="J684" s="32">
        <v>0</v>
      </c>
      <c r="K684" s="29">
        <f>Лист4!E682/1000</f>
        <v>167.31365999999997</v>
      </c>
      <c r="L684" s="33"/>
      <c r="M684" s="33"/>
    </row>
    <row r="685" spans="1:13" s="34" customFormat="1" ht="18.75" customHeight="1" x14ac:dyDescent="0.25">
      <c r="A685" s="23" t="str">
        <f>Лист4!A683</f>
        <v xml:space="preserve">Раскольникова ул. д.10А </v>
      </c>
      <c r="B685" s="74" t="str">
        <f>Лист4!C683</f>
        <v>г. Астрахань</v>
      </c>
      <c r="C685" s="41">
        <f t="shared" si="20"/>
        <v>349.56880000000001</v>
      </c>
      <c r="D685" s="41">
        <f t="shared" si="21"/>
        <v>18.726900000000001</v>
      </c>
      <c r="E685" s="30">
        <v>0</v>
      </c>
      <c r="F685" s="31">
        <v>18.726900000000001</v>
      </c>
      <c r="G685" s="32">
        <v>0</v>
      </c>
      <c r="H685" s="32">
        <v>0</v>
      </c>
      <c r="I685" s="32">
        <v>0</v>
      </c>
      <c r="J685" s="32">
        <v>0</v>
      </c>
      <c r="K685" s="29">
        <f>Лист4!E683/1000</f>
        <v>368.29570000000001</v>
      </c>
      <c r="L685" s="33"/>
      <c r="M685" s="33"/>
    </row>
    <row r="686" spans="1:13" s="34" customFormat="1" ht="18.75" customHeight="1" x14ac:dyDescent="0.25">
      <c r="A686" s="23" t="str">
        <f>Лист4!A684</f>
        <v xml:space="preserve">Раскольникова ул. д.13 </v>
      </c>
      <c r="B686" s="74" t="str">
        <f>Лист4!C684</f>
        <v>г. Астрахань</v>
      </c>
      <c r="C686" s="41">
        <f t="shared" si="20"/>
        <v>52.943918644067793</v>
      </c>
      <c r="D686" s="41">
        <f t="shared" si="21"/>
        <v>2.8362813559322033</v>
      </c>
      <c r="E686" s="30">
        <v>0</v>
      </c>
      <c r="F686" s="31">
        <v>2.8362813559322033</v>
      </c>
      <c r="G686" s="32">
        <v>0</v>
      </c>
      <c r="H686" s="32">
        <v>0</v>
      </c>
      <c r="I686" s="32">
        <v>0</v>
      </c>
      <c r="J686" s="32">
        <v>0</v>
      </c>
      <c r="K686" s="29">
        <f>Лист4!E684/1000</f>
        <v>55.780199999999994</v>
      </c>
      <c r="L686" s="33"/>
      <c r="M686" s="33"/>
    </row>
    <row r="687" spans="1:13" s="34" customFormat="1" ht="18.75" customHeight="1" x14ac:dyDescent="0.25">
      <c r="A687" s="23" t="str">
        <f>Лист4!A685</f>
        <v xml:space="preserve">Раскольникова ул. д.15 </v>
      </c>
      <c r="B687" s="74" t="str">
        <f>Лист4!C685</f>
        <v>г. Астрахань</v>
      </c>
      <c r="C687" s="41">
        <f t="shared" si="20"/>
        <v>0</v>
      </c>
      <c r="D687" s="41">
        <f t="shared" si="21"/>
        <v>0</v>
      </c>
      <c r="E687" s="30">
        <v>0</v>
      </c>
      <c r="F687" s="31">
        <v>0</v>
      </c>
      <c r="G687" s="32">
        <v>0</v>
      </c>
      <c r="H687" s="32">
        <v>0</v>
      </c>
      <c r="I687" s="32">
        <v>0</v>
      </c>
      <c r="J687" s="32">
        <v>0</v>
      </c>
      <c r="K687" s="29">
        <f>Лист4!E685/1000</f>
        <v>0</v>
      </c>
      <c r="L687" s="33"/>
      <c r="M687" s="33"/>
    </row>
    <row r="688" spans="1:13" s="34" customFormat="1" ht="19.5" customHeight="1" x14ac:dyDescent="0.25">
      <c r="A688" s="23" t="str">
        <f>Лист4!A686</f>
        <v xml:space="preserve">Раскольникова ул. д.3 </v>
      </c>
      <c r="B688" s="74" t="str">
        <f>Лист4!C686</f>
        <v>г. Астрахань</v>
      </c>
      <c r="C688" s="41">
        <f t="shared" si="20"/>
        <v>27.098115254237289</v>
      </c>
      <c r="D688" s="41">
        <f t="shared" si="21"/>
        <v>1.451684745762712</v>
      </c>
      <c r="E688" s="30">
        <v>0</v>
      </c>
      <c r="F688" s="31">
        <v>1.451684745762712</v>
      </c>
      <c r="G688" s="32">
        <v>0</v>
      </c>
      <c r="H688" s="32">
        <v>0</v>
      </c>
      <c r="I688" s="32">
        <v>0</v>
      </c>
      <c r="J688" s="32">
        <v>0</v>
      </c>
      <c r="K688" s="29">
        <f>Лист4!E686/1000</f>
        <v>28.549800000000001</v>
      </c>
      <c r="L688" s="33"/>
      <c r="M688" s="33"/>
    </row>
    <row r="689" spans="1:13" s="34" customFormat="1" ht="19.5" customHeight="1" x14ac:dyDescent="0.25">
      <c r="A689" s="23" t="str">
        <f>Лист4!A687</f>
        <v xml:space="preserve">Раскольникова ул. д.6 </v>
      </c>
      <c r="B689" s="74" t="str">
        <f>Лист4!C687</f>
        <v>г. Астрахань</v>
      </c>
      <c r="C689" s="41">
        <f t="shared" si="20"/>
        <v>23.211905084745762</v>
      </c>
      <c r="D689" s="41">
        <f t="shared" si="21"/>
        <v>1.2434949152542374</v>
      </c>
      <c r="E689" s="30">
        <v>0</v>
      </c>
      <c r="F689" s="31">
        <v>1.2434949152542374</v>
      </c>
      <c r="G689" s="32">
        <v>0</v>
      </c>
      <c r="H689" s="32">
        <v>0</v>
      </c>
      <c r="I689" s="32">
        <v>0</v>
      </c>
      <c r="J689" s="32">
        <v>0</v>
      </c>
      <c r="K689" s="29">
        <f>Лист4!E687/1000</f>
        <v>24.455400000000001</v>
      </c>
      <c r="L689" s="33"/>
      <c r="M689" s="33"/>
    </row>
    <row r="690" spans="1:13" s="34" customFormat="1" ht="19.5" customHeight="1" x14ac:dyDescent="0.25">
      <c r="A690" s="23" t="str">
        <f>Лист4!A688</f>
        <v xml:space="preserve">Рылеева ул. д.10 </v>
      </c>
      <c r="B690" s="74" t="str">
        <f>Лист4!C688</f>
        <v>г. Астрахань</v>
      </c>
      <c r="C690" s="41">
        <f t="shared" si="20"/>
        <v>10.144637288135593</v>
      </c>
      <c r="D690" s="41">
        <f t="shared" si="21"/>
        <v>0.54346271186440676</v>
      </c>
      <c r="E690" s="30">
        <v>0</v>
      </c>
      <c r="F690" s="31">
        <v>0.54346271186440676</v>
      </c>
      <c r="G690" s="32">
        <v>0</v>
      </c>
      <c r="H690" s="32">
        <v>0</v>
      </c>
      <c r="I690" s="32">
        <v>0</v>
      </c>
      <c r="J690" s="32">
        <v>0</v>
      </c>
      <c r="K690" s="29">
        <f>Лист4!E688/1000</f>
        <v>10.6881</v>
      </c>
      <c r="L690" s="33"/>
      <c r="M690" s="33"/>
    </row>
    <row r="691" spans="1:13" s="34" customFormat="1" ht="19.5" customHeight="1" x14ac:dyDescent="0.25">
      <c r="A691" s="23" t="str">
        <f>Лист4!A689</f>
        <v xml:space="preserve">Рылеева ул. д.14 </v>
      </c>
      <c r="B691" s="74" t="str">
        <f>Лист4!C689</f>
        <v>г. Астрахань</v>
      </c>
      <c r="C691" s="41">
        <f t="shared" si="20"/>
        <v>0.90890847457627122</v>
      </c>
      <c r="D691" s="41">
        <f t="shared" si="21"/>
        <v>4.8691525423728815E-2</v>
      </c>
      <c r="E691" s="30">
        <v>0</v>
      </c>
      <c r="F691" s="31">
        <v>4.8691525423728815E-2</v>
      </c>
      <c r="G691" s="32">
        <v>0</v>
      </c>
      <c r="H691" s="32">
        <v>0</v>
      </c>
      <c r="I691" s="32">
        <v>0</v>
      </c>
      <c r="J691" s="32">
        <v>0</v>
      </c>
      <c r="K691" s="29">
        <f>Лист4!E689/1000</f>
        <v>0.95760000000000001</v>
      </c>
      <c r="L691" s="33"/>
      <c r="M691" s="33"/>
    </row>
    <row r="692" spans="1:13" s="34" customFormat="1" ht="18.75" customHeight="1" x14ac:dyDescent="0.25">
      <c r="A692" s="23" t="str">
        <f>Лист4!A690</f>
        <v xml:space="preserve">Рылеева ул. д.32А </v>
      </c>
      <c r="B692" s="74" t="str">
        <f>Лист4!C690</f>
        <v>г. Астрахань</v>
      </c>
      <c r="C692" s="41">
        <f t="shared" si="20"/>
        <v>485.09653559322032</v>
      </c>
      <c r="D692" s="41">
        <f t="shared" si="21"/>
        <v>25.98731440677966</v>
      </c>
      <c r="E692" s="30">
        <v>0</v>
      </c>
      <c r="F692" s="31">
        <v>25.98731440677966</v>
      </c>
      <c r="G692" s="32">
        <v>0</v>
      </c>
      <c r="H692" s="32">
        <v>0</v>
      </c>
      <c r="I692" s="32">
        <v>0</v>
      </c>
      <c r="J692" s="32">
        <v>0</v>
      </c>
      <c r="K692" s="29">
        <f>Лист4!E690/1000</f>
        <v>511.08384999999998</v>
      </c>
      <c r="L692" s="33"/>
      <c r="M692" s="33"/>
    </row>
    <row r="693" spans="1:13" s="34" customFormat="1" ht="18.75" customHeight="1" x14ac:dyDescent="0.25">
      <c r="A693" s="23" t="str">
        <f>Лист4!A691</f>
        <v xml:space="preserve">Рылеева ул. д.34А </v>
      </c>
      <c r="B693" s="74" t="str">
        <f>Лист4!C691</f>
        <v>г. Астрахань</v>
      </c>
      <c r="C693" s="41">
        <f t="shared" si="20"/>
        <v>896.06683932203362</v>
      </c>
      <c r="D693" s="41">
        <f t="shared" si="21"/>
        <v>48.003580677966085</v>
      </c>
      <c r="E693" s="30">
        <v>0</v>
      </c>
      <c r="F693" s="31">
        <v>48.003580677966085</v>
      </c>
      <c r="G693" s="32">
        <v>0</v>
      </c>
      <c r="H693" s="32">
        <v>0</v>
      </c>
      <c r="I693" s="32">
        <v>0</v>
      </c>
      <c r="J693" s="32">
        <v>0</v>
      </c>
      <c r="K693" s="29">
        <f>Лист4!E691/1000</f>
        <v>944.07041999999967</v>
      </c>
      <c r="L693" s="33"/>
      <c r="M693" s="33"/>
    </row>
    <row r="694" spans="1:13" s="34" customFormat="1" ht="18.75" customHeight="1" x14ac:dyDescent="0.25">
      <c r="A694" s="23" t="str">
        <f>Лист4!A692</f>
        <v xml:space="preserve">Рылеева ул. д.6 </v>
      </c>
      <c r="B694" s="74" t="str">
        <f>Лист4!C692</f>
        <v>г. Астрахань</v>
      </c>
      <c r="C694" s="41">
        <f t="shared" si="20"/>
        <v>8.575593220338984</v>
      </c>
      <c r="D694" s="41">
        <f t="shared" si="21"/>
        <v>0.45940677966101695</v>
      </c>
      <c r="E694" s="30">
        <v>0</v>
      </c>
      <c r="F694" s="31">
        <v>0.45940677966101695</v>
      </c>
      <c r="G694" s="32">
        <v>0</v>
      </c>
      <c r="H694" s="32">
        <v>0</v>
      </c>
      <c r="I694" s="32">
        <v>0</v>
      </c>
      <c r="J694" s="32">
        <v>0</v>
      </c>
      <c r="K694" s="29">
        <f>Лист4!E692/1000</f>
        <v>9.0350000000000001</v>
      </c>
      <c r="L694" s="33"/>
      <c r="M694" s="33"/>
    </row>
    <row r="695" spans="1:13" s="34" customFormat="1" ht="18.75" customHeight="1" x14ac:dyDescent="0.25">
      <c r="A695" s="23" t="str">
        <f>Лист4!A693</f>
        <v xml:space="preserve">Рылеева ул. д.6 - корп. 2 </v>
      </c>
      <c r="B695" s="74" t="str">
        <f>Лист4!C693</f>
        <v>г. Астрахань</v>
      </c>
      <c r="C695" s="41">
        <f t="shared" si="20"/>
        <v>19.969030508474575</v>
      </c>
      <c r="D695" s="41">
        <f t="shared" si="21"/>
        <v>1.0697694915254237</v>
      </c>
      <c r="E695" s="30">
        <v>0</v>
      </c>
      <c r="F695" s="31">
        <v>1.0697694915254237</v>
      </c>
      <c r="G695" s="32">
        <v>0</v>
      </c>
      <c r="H695" s="32">
        <v>0</v>
      </c>
      <c r="I695" s="32">
        <v>0</v>
      </c>
      <c r="J695" s="32">
        <v>0</v>
      </c>
      <c r="K695" s="29">
        <f>Лист4!E693/1000</f>
        <v>21.038799999999998</v>
      </c>
      <c r="L695" s="33"/>
      <c r="M695" s="33"/>
    </row>
    <row r="696" spans="1:13" s="34" customFormat="1" ht="18.75" customHeight="1" x14ac:dyDescent="0.25">
      <c r="A696" s="23" t="str">
        <f>Лист4!A694</f>
        <v xml:space="preserve">Рылеева ул. д.6/2 </v>
      </c>
      <c r="B696" s="74" t="str">
        <f>Лист4!C694</f>
        <v>г. Астрахань</v>
      </c>
      <c r="C696" s="41">
        <f t="shared" si="20"/>
        <v>7.7709016949152545</v>
      </c>
      <c r="D696" s="41">
        <f t="shared" si="21"/>
        <v>0.4162983050847458</v>
      </c>
      <c r="E696" s="30">
        <v>0</v>
      </c>
      <c r="F696" s="31">
        <v>0.4162983050847458</v>
      </c>
      <c r="G696" s="32">
        <v>0</v>
      </c>
      <c r="H696" s="32">
        <v>0</v>
      </c>
      <c r="I696" s="32">
        <v>0</v>
      </c>
      <c r="J696" s="32">
        <v>0</v>
      </c>
      <c r="K696" s="29">
        <f>Лист4!E694/1000</f>
        <v>8.1872000000000007</v>
      </c>
      <c r="L696" s="33"/>
      <c r="M696" s="33"/>
    </row>
    <row r="697" spans="1:13" s="34" customFormat="1" ht="18.75" customHeight="1" x14ac:dyDescent="0.25">
      <c r="A697" s="23" t="str">
        <f>Лист4!A695</f>
        <v xml:space="preserve">Рылеева ул. д.82 </v>
      </c>
      <c r="B697" s="74" t="str">
        <f>Лист4!C695</f>
        <v>г. Астрахань</v>
      </c>
      <c r="C697" s="41">
        <f t="shared" si="20"/>
        <v>1179.4281206779658</v>
      </c>
      <c r="D697" s="41">
        <f t="shared" si="21"/>
        <v>63.183649322033887</v>
      </c>
      <c r="E697" s="30">
        <v>0</v>
      </c>
      <c r="F697" s="31">
        <v>63.183649322033887</v>
      </c>
      <c r="G697" s="32">
        <v>0</v>
      </c>
      <c r="H697" s="32">
        <v>0</v>
      </c>
      <c r="I697" s="32">
        <v>0</v>
      </c>
      <c r="J697" s="32">
        <v>0</v>
      </c>
      <c r="K697" s="29">
        <f>Лист4!E695/1000</f>
        <v>1242.6117699999998</v>
      </c>
      <c r="L697" s="33"/>
      <c r="M697" s="33"/>
    </row>
    <row r="698" spans="1:13" s="34" customFormat="1" ht="18.75" customHeight="1" x14ac:dyDescent="0.25">
      <c r="A698" s="23" t="str">
        <f>Лист4!A696</f>
        <v xml:space="preserve">Рылеева ул. д.82 - корп. 1 </v>
      </c>
      <c r="B698" s="74" t="str">
        <f>Лист4!C696</f>
        <v>г. Астрахань</v>
      </c>
      <c r="C698" s="41">
        <f t="shared" si="20"/>
        <v>859.8180962711865</v>
      </c>
      <c r="D698" s="41">
        <f t="shared" si="21"/>
        <v>46.061683728813563</v>
      </c>
      <c r="E698" s="30">
        <v>0</v>
      </c>
      <c r="F698" s="31">
        <v>46.061683728813563</v>
      </c>
      <c r="G698" s="32">
        <v>0</v>
      </c>
      <c r="H698" s="32">
        <v>0</v>
      </c>
      <c r="I698" s="32">
        <v>0</v>
      </c>
      <c r="J698" s="32">
        <v>0</v>
      </c>
      <c r="K698" s="29">
        <f>Лист4!E696/1000</f>
        <v>905.8797800000001</v>
      </c>
      <c r="L698" s="33"/>
      <c r="M698" s="33"/>
    </row>
    <row r="699" spans="1:13" s="34" customFormat="1" ht="18.75" customHeight="1" x14ac:dyDescent="0.25">
      <c r="A699" s="23" t="str">
        <f>Лист4!A697</f>
        <v xml:space="preserve">Рылеева ул. д.86 </v>
      </c>
      <c r="B699" s="74" t="str">
        <f>Лист4!C697</f>
        <v>г. Астрахань</v>
      </c>
      <c r="C699" s="41">
        <f t="shared" si="20"/>
        <v>1639.7994128813564</v>
      </c>
      <c r="D699" s="41">
        <f t="shared" si="21"/>
        <v>87.846397118644092</v>
      </c>
      <c r="E699" s="30">
        <v>0</v>
      </c>
      <c r="F699" s="31">
        <v>87.846397118644092</v>
      </c>
      <c r="G699" s="32">
        <v>0</v>
      </c>
      <c r="H699" s="32">
        <v>0</v>
      </c>
      <c r="I699" s="32">
        <v>0</v>
      </c>
      <c r="J699" s="32">
        <v>0</v>
      </c>
      <c r="K699" s="29">
        <f>Лист4!E697/1000</f>
        <v>1727.6458100000004</v>
      </c>
      <c r="L699" s="33"/>
      <c r="M699" s="33"/>
    </row>
    <row r="700" spans="1:13" s="34" customFormat="1" ht="18.75" customHeight="1" x14ac:dyDescent="0.25">
      <c r="A700" s="23" t="str">
        <f>Лист4!A698</f>
        <v xml:space="preserve">Саранская ул. д.32А </v>
      </c>
      <c r="B700" s="74" t="str">
        <f>Лист4!C698</f>
        <v>г. Астрахань</v>
      </c>
      <c r="C700" s="41">
        <f t="shared" si="20"/>
        <v>0</v>
      </c>
      <c r="D700" s="41">
        <f t="shared" si="21"/>
        <v>0</v>
      </c>
      <c r="E700" s="30">
        <v>0</v>
      </c>
      <c r="F700" s="31">
        <v>0</v>
      </c>
      <c r="G700" s="32">
        <v>0</v>
      </c>
      <c r="H700" s="32">
        <v>0</v>
      </c>
      <c r="I700" s="32">
        <v>0</v>
      </c>
      <c r="J700" s="32">
        <v>0</v>
      </c>
      <c r="K700" s="29">
        <f>Лист4!E698/1000</f>
        <v>0</v>
      </c>
      <c r="L700" s="33"/>
      <c r="M700" s="33"/>
    </row>
    <row r="701" spans="1:13" s="34" customFormat="1" ht="18.75" customHeight="1" x14ac:dyDescent="0.25">
      <c r="A701" s="23" t="str">
        <f>Лист4!A699</f>
        <v xml:space="preserve">Саратовская ул. д.12 </v>
      </c>
      <c r="B701" s="74" t="str">
        <f>Лист4!C699</f>
        <v>г. Астрахань</v>
      </c>
      <c r="C701" s="41">
        <f t="shared" si="20"/>
        <v>33.407388474576265</v>
      </c>
      <c r="D701" s="41">
        <f t="shared" si="21"/>
        <v>1.7896815254237286</v>
      </c>
      <c r="E701" s="30">
        <v>0</v>
      </c>
      <c r="F701" s="31">
        <v>1.7896815254237286</v>
      </c>
      <c r="G701" s="32">
        <v>0</v>
      </c>
      <c r="H701" s="32">
        <v>0</v>
      </c>
      <c r="I701" s="32">
        <v>0</v>
      </c>
      <c r="J701" s="32">
        <v>0</v>
      </c>
      <c r="K701" s="29">
        <f>Лист4!E699/1000</f>
        <v>35.197069999999997</v>
      </c>
      <c r="L701" s="33"/>
      <c r="M701" s="33"/>
    </row>
    <row r="702" spans="1:13" s="34" customFormat="1" ht="18.75" customHeight="1" x14ac:dyDescent="0.25">
      <c r="A702" s="23" t="str">
        <f>Лист4!A700</f>
        <v xml:space="preserve">Свердлова ул. д. 46 </v>
      </c>
      <c r="B702" s="74" t="str">
        <f>Лист4!C700</f>
        <v>г. Астрахань</v>
      </c>
      <c r="C702" s="41">
        <f t="shared" si="20"/>
        <v>105.36267118644068</v>
      </c>
      <c r="D702" s="41">
        <f t="shared" si="21"/>
        <v>5.6444288135593217</v>
      </c>
      <c r="E702" s="30">
        <v>0</v>
      </c>
      <c r="F702" s="31">
        <v>5.6444288135593217</v>
      </c>
      <c r="G702" s="32">
        <v>0</v>
      </c>
      <c r="H702" s="32">
        <v>0</v>
      </c>
      <c r="I702" s="32">
        <v>0</v>
      </c>
      <c r="J702" s="32">
        <v>0</v>
      </c>
      <c r="K702" s="29">
        <f>Лист4!E700/1000</f>
        <v>111.00709999999999</v>
      </c>
      <c r="L702" s="33"/>
      <c r="M702" s="33"/>
    </row>
    <row r="703" spans="1:13" s="34" customFormat="1" ht="18.75" customHeight="1" x14ac:dyDescent="0.25">
      <c r="A703" s="23" t="str">
        <f>Лист4!A701</f>
        <v xml:space="preserve">Свердлова ул. д.103 </v>
      </c>
      <c r="B703" s="74" t="str">
        <f>Лист4!C701</f>
        <v>г. Астрахань</v>
      </c>
      <c r="C703" s="41">
        <f t="shared" si="20"/>
        <v>2.8876637288135591</v>
      </c>
      <c r="D703" s="41">
        <f t="shared" si="21"/>
        <v>0.15469627118644066</v>
      </c>
      <c r="E703" s="30">
        <v>0</v>
      </c>
      <c r="F703" s="31">
        <v>0.15469627118644066</v>
      </c>
      <c r="G703" s="32">
        <v>0</v>
      </c>
      <c r="H703" s="32">
        <v>0</v>
      </c>
      <c r="I703" s="32">
        <v>0</v>
      </c>
      <c r="J703" s="32">
        <v>0</v>
      </c>
      <c r="K703" s="29">
        <f>Лист4!E701/1000</f>
        <v>3.04236</v>
      </c>
      <c r="L703" s="33"/>
      <c r="M703" s="33"/>
    </row>
    <row r="704" spans="1:13" s="34" customFormat="1" ht="18.75" customHeight="1" x14ac:dyDescent="0.25">
      <c r="A704" s="23" t="str">
        <f>Лист4!A702</f>
        <v xml:space="preserve">Свердлова ул. д.105 </v>
      </c>
      <c r="B704" s="74" t="str">
        <f>Лист4!C702</f>
        <v>г. Астрахань</v>
      </c>
      <c r="C704" s="41">
        <f t="shared" si="20"/>
        <v>63.183376271186432</v>
      </c>
      <c r="D704" s="41">
        <f t="shared" si="21"/>
        <v>3.3848237288135588</v>
      </c>
      <c r="E704" s="30">
        <v>0</v>
      </c>
      <c r="F704" s="31">
        <v>3.3848237288135588</v>
      </c>
      <c r="G704" s="32">
        <v>0</v>
      </c>
      <c r="H704" s="32">
        <v>0</v>
      </c>
      <c r="I704" s="32">
        <v>0</v>
      </c>
      <c r="J704" s="32">
        <v>0</v>
      </c>
      <c r="K704" s="29">
        <f>Лист4!E702/1000</f>
        <v>66.56819999999999</v>
      </c>
      <c r="L704" s="33"/>
      <c r="M704" s="33"/>
    </row>
    <row r="705" spans="1:13" s="34" customFormat="1" ht="18.75" customHeight="1" x14ac:dyDescent="0.25">
      <c r="A705" s="23" t="str">
        <f>Лист4!A703</f>
        <v xml:space="preserve">Свердлова ул. д.109 </v>
      </c>
      <c r="B705" s="74" t="str">
        <f>Лист4!C703</f>
        <v>г. Астрахань</v>
      </c>
      <c r="C705" s="41">
        <f t="shared" si="20"/>
        <v>29.741125423728818</v>
      </c>
      <c r="D705" s="41">
        <f t="shared" si="21"/>
        <v>1.5932745762711864</v>
      </c>
      <c r="E705" s="30">
        <v>0</v>
      </c>
      <c r="F705" s="31">
        <v>1.5932745762711864</v>
      </c>
      <c r="G705" s="32">
        <v>0</v>
      </c>
      <c r="H705" s="32">
        <v>0</v>
      </c>
      <c r="I705" s="32">
        <v>0</v>
      </c>
      <c r="J705" s="32">
        <v>0</v>
      </c>
      <c r="K705" s="29">
        <f>Лист4!E703/1000</f>
        <v>31.334400000000002</v>
      </c>
      <c r="L705" s="33"/>
      <c r="M705" s="33"/>
    </row>
    <row r="706" spans="1:13" s="34" customFormat="1" ht="18.75" customHeight="1" x14ac:dyDescent="0.25">
      <c r="A706" s="23" t="str">
        <f>Лист4!A704</f>
        <v xml:space="preserve">Свердлова ул. д.115 </v>
      </c>
      <c r="B706" s="74" t="str">
        <f>Лист4!C704</f>
        <v>г. Астрахань</v>
      </c>
      <c r="C706" s="41">
        <f t="shared" si="20"/>
        <v>9.4222372881355927</v>
      </c>
      <c r="D706" s="41">
        <f t="shared" si="21"/>
        <v>0.5047627118644068</v>
      </c>
      <c r="E706" s="30">
        <v>0</v>
      </c>
      <c r="F706" s="31">
        <v>0.5047627118644068</v>
      </c>
      <c r="G706" s="32">
        <v>0</v>
      </c>
      <c r="H706" s="32">
        <v>0</v>
      </c>
      <c r="I706" s="32">
        <v>0</v>
      </c>
      <c r="J706" s="32">
        <v>0</v>
      </c>
      <c r="K706" s="29">
        <f>Лист4!E704/1000</f>
        <v>9.9269999999999996</v>
      </c>
      <c r="L706" s="33"/>
      <c r="M706" s="33"/>
    </row>
    <row r="707" spans="1:13" s="34" customFormat="1" ht="18.75" customHeight="1" x14ac:dyDescent="0.25">
      <c r="A707" s="23" t="str">
        <f>Лист4!A705</f>
        <v xml:space="preserve">Свердлова ул. д.12 </v>
      </c>
      <c r="B707" s="74" t="str">
        <f>Лист4!C705</f>
        <v>г. Астрахань</v>
      </c>
      <c r="C707" s="41">
        <f t="shared" si="20"/>
        <v>487.3776433898305</v>
      </c>
      <c r="D707" s="41">
        <f t="shared" si="21"/>
        <v>26.109516610169493</v>
      </c>
      <c r="E707" s="30">
        <v>0</v>
      </c>
      <c r="F707" s="31">
        <v>26.109516610169493</v>
      </c>
      <c r="G707" s="32">
        <v>0</v>
      </c>
      <c r="H707" s="32">
        <v>0</v>
      </c>
      <c r="I707" s="32">
        <v>0</v>
      </c>
      <c r="J707" s="32">
        <v>0</v>
      </c>
      <c r="K707" s="29">
        <f>Лист4!E705/1000</f>
        <v>513.48716000000002</v>
      </c>
      <c r="L707" s="33"/>
      <c r="M707" s="33"/>
    </row>
    <row r="708" spans="1:13" s="34" customFormat="1" ht="18.75" customHeight="1" x14ac:dyDescent="0.25">
      <c r="A708" s="23" t="str">
        <f>Лист4!A706</f>
        <v xml:space="preserve">Свердлова ул. д.15 </v>
      </c>
      <c r="B708" s="74" t="str">
        <f>Лист4!C706</f>
        <v>г. Астрахань</v>
      </c>
      <c r="C708" s="41">
        <f t="shared" si="20"/>
        <v>65.316387796610158</v>
      </c>
      <c r="D708" s="41">
        <f t="shared" si="21"/>
        <v>3.4990922033898304</v>
      </c>
      <c r="E708" s="30">
        <v>0</v>
      </c>
      <c r="F708" s="31">
        <v>3.4990922033898304</v>
      </c>
      <c r="G708" s="32">
        <v>0</v>
      </c>
      <c r="H708" s="32">
        <v>0</v>
      </c>
      <c r="I708" s="32">
        <v>0</v>
      </c>
      <c r="J708" s="32">
        <v>0</v>
      </c>
      <c r="K708" s="29">
        <f>Лист4!E706/1000</f>
        <v>68.815479999999994</v>
      </c>
      <c r="L708" s="33"/>
      <c r="M708" s="33"/>
    </row>
    <row r="709" spans="1:13" s="34" customFormat="1" ht="18.75" customHeight="1" x14ac:dyDescent="0.25">
      <c r="A709" s="23" t="str">
        <f>Лист4!A707</f>
        <v xml:space="preserve">Свердлова ул. д.17/19 </v>
      </c>
      <c r="B709" s="74" t="str">
        <f>Лист4!C707</f>
        <v>г. Астрахань</v>
      </c>
      <c r="C709" s="41">
        <f t="shared" si="20"/>
        <v>325.42947796610179</v>
      </c>
      <c r="D709" s="41">
        <f t="shared" si="21"/>
        <v>17.433722033898309</v>
      </c>
      <c r="E709" s="30">
        <v>0</v>
      </c>
      <c r="F709" s="31">
        <v>17.433722033898309</v>
      </c>
      <c r="G709" s="32">
        <v>0</v>
      </c>
      <c r="H709" s="32">
        <v>0</v>
      </c>
      <c r="I709" s="32">
        <v>0</v>
      </c>
      <c r="J709" s="32">
        <v>0</v>
      </c>
      <c r="K709" s="29">
        <f>Лист4!E707/1000</f>
        <v>342.86320000000012</v>
      </c>
      <c r="L709" s="33"/>
      <c r="M709" s="33"/>
    </row>
    <row r="710" spans="1:13" s="34" customFormat="1" ht="18.75" customHeight="1" x14ac:dyDescent="0.25">
      <c r="A710" s="23" t="str">
        <f>Лист4!A708</f>
        <v xml:space="preserve">Свердлова ул. д.18 </v>
      </c>
      <c r="B710" s="74" t="str">
        <f>Лист4!C708</f>
        <v>г. Астрахань</v>
      </c>
      <c r="C710" s="41">
        <f t="shared" si="20"/>
        <v>95.793030508474587</v>
      </c>
      <c r="D710" s="41">
        <f t="shared" si="21"/>
        <v>5.1317694915254233</v>
      </c>
      <c r="E710" s="30">
        <v>0</v>
      </c>
      <c r="F710" s="31">
        <v>5.1317694915254233</v>
      </c>
      <c r="G710" s="32">
        <v>0</v>
      </c>
      <c r="H710" s="32">
        <v>0</v>
      </c>
      <c r="I710" s="32">
        <v>0</v>
      </c>
      <c r="J710" s="32">
        <v>0</v>
      </c>
      <c r="K710" s="29">
        <f>Лист4!E708/1000</f>
        <v>100.9248</v>
      </c>
      <c r="L710" s="33"/>
      <c r="M710" s="33"/>
    </row>
    <row r="711" spans="1:13" s="34" customFormat="1" ht="18.75" customHeight="1" x14ac:dyDescent="0.25">
      <c r="A711" s="23" t="str">
        <f>Лист4!A709</f>
        <v xml:space="preserve">Свердлова ул. д.19 </v>
      </c>
      <c r="B711" s="74" t="str">
        <f>Лист4!C709</f>
        <v>г. Астрахань</v>
      </c>
      <c r="C711" s="41">
        <f t="shared" ref="C711:C774" si="22">K711+J711-F711</f>
        <v>30.614820338983058</v>
      </c>
      <c r="D711" s="41">
        <f t="shared" ref="D711:D774" si="23">F711</f>
        <v>1.6400796610169495</v>
      </c>
      <c r="E711" s="30">
        <v>0</v>
      </c>
      <c r="F711" s="31">
        <v>1.6400796610169495</v>
      </c>
      <c r="G711" s="32">
        <v>0</v>
      </c>
      <c r="H711" s="32">
        <v>0</v>
      </c>
      <c r="I711" s="32">
        <v>0</v>
      </c>
      <c r="J711" s="32">
        <v>0</v>
      </c>
      <c r="K711" s="29">
        <f>Лист4!E709/1000</f>
        <v>32.254900000000006</v>
      </c>
      <c r="L711" s="33"/>
      <c r="M711" s="33"/>
    </row>
    <row r="712" spans="1:13" s="34" customFormat="1" ht="18.75" customHeight="1" x14ac:dyDescent="0.25">
      <c r="A712" s="23" t="str">
        <f>Лист4!A710</f>
        <v xml:space="preserve">Свердлова ул. д.21 </v>
      </c>
      <c r="B712" s="74" t="str">
        <f>Лист4!C710</f>
        <v>г. Астрахань</v>
      </c>
      <c r="C712" s="41">
        <f t="shared" si="22"/>
        <v>33.880569491525421</v>
      </c>
      <c r="D712" s="41">
        <f t="shared" si="23"/>
        <v>1.8150305084745764</v>
      </c>
      <c r="E712" s="30">
        <v>0</v>
      </c>
      <c r="F712" s="31">
        <v>1.8150305084745764</v>
      </c>
      <c r="G712" s="32">
        <v>0</v>
      </c>
      <c r="H712" s="32">
        <v>0</v>
      </c>
      <c r="I712" s="32">
        <v>0</v>
      </c>
      <c r="J712" s="32">
        <v>0</v>
      </c>
      <c r="K712" s="29">
        <f>Лист4!E710/1000</f>
        <v>35.695599999999999</v>
      </c>
      <c r="L712" s="33"/>
      <c r="M712" s="33"/>
    </row>
    <row r="713" spans="1:13" s="34" customFormat="1" ht="19.5" customHeight="1" x14ac:dyDescent="0.25">
      <c r="A713" s="23" t="str">
        <f>Лист4!A711</f>
        <v xml:space="preserve">Свердлова ул. д.31 </v>
      </c>
      <c r="B713" s="74" t="str">
        <f>Лист4!C711</f>
        <v>г. Астрахань</v>
      </c>
      <c r="C713" s="41">
        <f t="shared" si="22"/>
        <v>1440.4674318644072</v>
      </c>
      <c r="D713" s="41">
        <f t="shared" si="23"/>
        <v>77.167898135593248</v>
      </c>
      <c r="E713" s="30">
        <v>0</v>
      </c>
      <c r="F713" s="31">
        <v>77.167898135593248</v>
      </c>
      <c r="G713" s="32">
        <v>0</v>
      </c>
      <c r="H713" s="32">
        <v>0</v>
      </c>
      <c r="I713" s="32">
        <v>0</v>
      </c>
      <c r="J713" s="32">
        <v>0</v>
      </c>
      <c r="K713" s="29">
        <f>Лист4!E711/1000</f>
        <v>1517.6353300000005</v>
      </c>
      <c r="L713" s="33"/>
      <c r="M713" s="33"/>
    </row>
    <row r="714" spans="1:13" s="34" customFormat="1" ht="19.5" customHeight="1" x14ac:dyDescent="0.25">
      <c r="A714" s="23" t="str">
        <f>Лист4!A712</f>
        <v xml:space="preserve">Свердлова ул. д.41 </v>
      </c>
      <c r="B714" s="74" t="str">
        <f>Лист4!C712</f>
        <v>г. Астрахань</v>
      </c>
      <c r="C714" s="41">
        <f t="shared" si="22"/>
        <v>151.20436610169489</v>
      </c>
      <c r="D714" s="41">
        <f t="shared" si="23"/>
        <v>8.100233898305083</v>
      </c>
      <c r="E714" s="30">
        <v>0</v>
      </c>
      <c r="F714" s="31">
        <v>8.100233898305083</v>
      </c>
      <c r="G714" s="32">
        <v>0</v>
      </c>
      <c r="H714" s="32">
        <v>0</v>
      </c>
      <c r="I714" s="32">
        <v>0</v>
      </c>
      <c r="J714" s="32">
        <v>0</v>
      </c>
      <c r="K714" s="29">
        <f>Лист4!E712/1000</f>
        <v>159.30459999999997</v>
      </c>
      <c r="L714" s="33"/>
      <c r="M714" s="33"/>
    </row>
    <row r="715" spans="1:13" s="34" customFormat="1" ht="19.5" customHeight="1" x14ac:dyDescent="0.25">
      <c r="A715" s="23" t="str">
        <f>Лист4!A713</f>
        <v xml:space="preserve">Свердлова ул. д.44 </v>
      </c>
      <c r="B715" s="74" t="str">
        <f>Лист4!C713</f>
        <v>г. Астрахань</v>
      </c>
      <c r="C715" s="41">
        <f t="shared" si="22"/>
        <v>131.53469830508476</v>
      </c>
      <c r="D715" s="41">
        <f t="shared" si="23"/>
        <v>7.0465016949152552</v>
      </c>
      <c r="E715" s="30">
        <v>0</v>
      </c>
      <c r="F715" s="31">
        <v>7.0465016949152552</v>
      </c>
      <c r="G715" s="32">
        <v>0</v>
      </c>
      <c r="H715" s="32">
        <v>0</v>
      </c>
      <c r="I715" s="32">
        <v>0</v>
      </c>
      <c r="J715" s="32">
        <v>0</v>
      </c>
      <c r="K715" s="29">
        <f>Лист4!E713/1000</f>
        <v>138.58120000000002</v>
      </c>
      <c r="L715" s="33"/>
      <c r="M715" s="33"/>
    </row>
    <row r="716" spans="1:13" s="34" customFormat="1" ht="19.5" customHeight="1" x14ac:dyDescent="0.25">
      <c r="A716" s="23" t="str">
        <f>Лист4!A714</f>
        <v xml:space="preserve">Свердлова ул. д.47 </v>
      </c>
      <c r="B716" s="74" t="str">
        <f>Лист4!C714</f>
        <v>г. Астрахань</v>
      </c>
      <c r="C716" s="41">
        <f t="shared" si="22"/>
        <v>30.953003389830506</v>
      </c>
      <c r="D716" s="41">
        <f t="shared" si="23"/>
        <v>1.6581966101694912</v>
      </c>
      <c r="E716" s="30">
        <v>0</v>
      </c>
      <c r="F716" s="31">
        <v>1.6581966101694912</v>
      </c>
      <c r="G716" s="32">
        <v>0</v>
      </c>
      <c r="H716" s="32">
        <v>0</v>
      </c>
      <c r="I716" s="32">
        <v>0</v>
      </c>
      <c r="J716" s="32">
        <v>0</v>
      </c>
      <c r="K716" s="29">
        <f>Лист4!E714/1000</f>
        <v>32.611199999999997</v>
      </c>
      <c r="L716" s="33"/>
      <c r="M716" s="33"/>
    </row>
    <row r="717" spans="1:13" s="34" customFormat="1" ht="19.5" customHeight="1" x14ac:dyDescent="0.25">
      <c r="A717" s="23" t="str">
        <f>Лист4!A715</f>
        <v xml:space="preserve">Свердлова ул. д.48 </v>
      </c>
      <c r="B717" s="74" t="str">
        <f>Лист4!C715</f>
        <v>г. Астрахань</v>
      </c>
      <c r="C717" s="41">
        <f t="shared" si="22"/>
        <v>113.21377627118646</v>
      </c>
      <c r="D717" s="41">
        <f t="shared" si="23"/>
        <v>6.0650237288135607</v>
      </c>
      <c r="E717" s="30">
        <v>0</v>
      </c>
      <c r="F717" s="31">
        <v>6.0650237288135607</v>
      </c>
      <c r="G717" s="32">
        <v>0</v>
      </c>
      <c r="H717" s="32">
        <v>0</v>
      </c>
      <c r="I717" s="32">
        <v>0</v>
      </c>
      <c r="J717" s="32">
        <v>0</v>
      </c>
      <c r="K717" s="29">
        <f>Лист4!E715/1000</f>
        <v>119.27880000000002</v>
      </c>
      <c r="L717" s="33"/>
      <c r="M717" s="33"/>
    </row>
    <row r="718" spans="1:13" s="34" customFormat="1" ht="19.5" customHeight="1" x14ac:dyDescent="0.25">
      <c r="A718" s="23" t="str">
        <f>Лист4!A716</f>
        <v xml:space="preserve">Свердлова ул. д.51 </v>
      </c>
      <c r="B718" s="74" t="str">
        <f>Лист4!C716</f>
        <v>г. Астрахань</v>
      </c>
      <c r="C718" s="41">
        <f t="shared" si="22"/>
        <v>2.5069016949152543</v>
      </c>
      <c r="D718" s="41">
        <f t="shared" si="23"/>
        <v>0.13429830508474577</v>
      </c>
      <c r="E718" s="30">
        <v>0</v>
      </c>
      <c r="F718" s="31">
        <v>0.13429830508474577</v>
      </c>
      <c r="G718" s="32">
        <v>0</v>
      </c>
      <c r="H718" s="32">
        <v>0</v>
      </c>
      <c r="I718" s="32">
        <v>0</v>
      </c>
      <c r="J718" s="32">
        <v>0</v>
      </c>
      <c r="K718" s="29">
        <f>Лист4!E716/1000-J718</f>
        <v>2.6412</v>
      </c>
      <c r="L718" s="33"/>
      <c r="M718" s="33"/>
    </row>
    <row r="719" spans="1:13" s="34" customFormat="1" ht="19.5" customHeight="1" x14ac:dyDescent="0.25">
      <c r="A719" s="23" t="str">
        <f>Лист4!A717</f>
        <v xml:space="preserve">Свердлова ул. д.53 </v>
      </c>
      <c r="B719" s="74" t="str">
        <f>Лист4!C717</f>
        <v>г. Астрахань</v>
      </c>
      <c r="C719" s="41">
        <f t="shared" si="22"/>
        <v>101.37822372881358</v>
      </c>
      <c r="D719" s="41">
        <f t="shared" si="23"/>
        <v>5.4309762711864416</v>
      </c>
      <c r="E719" s="30">
        <v>0</v>
      </c>
      <c r="F719" s="31">
        <v>5.4309762711864416</v>
      </c>
      <c r="G719" s="32">
        <v>0</v>
      </c>
      <c r="H719" s="32">
        <v>0</v>
      </c>
      <c r="I719" s="32">
        <v>0</v>
      </c>
      <c r="J719" s="32">
        <v>0</v>
      </c>
      <c r="K719" s="29">
        <f>Лист4!E717/1000</f>
        <v>106.80920000000002</v>
      </c>
      <c r="L719" s="33"/>
      <c r="M719" s="33"/>
    </row>
    <row r="720" spans="1:13" s="34" customFormat="1" ht="19.5" customHeight="1" x14ac:dyDescent="0.25">
      <c r="A720" s="23" t="str">
        <f>Лист4!A718</f>
        <v xml:space="preserve">Свердлова ул. д.54 </v>
      </c>
      <c r="B720" s="74" t="str">
        <f>Лист4!C718</f>
        <v>г. Астрахань</v>
      </c>
      <c r="C720" s="41">
        <f t="shared" si="22"/>
        <v>53.93625762711865</v>
      </c>
      <c r="D720" s="41">
        <f t="shared" si="23"/>
        <v>2.8894423728813563</v>
      </c>
      <c r="E720" s="30">
        <v>0</v>
      </c>
      <c r="F720" s="31">
        <v>2.8894423728813563</v>
      </c>
      <c r="G720" s="32">
        <v>0</v>
      </c>
      <c r="H720" s="32">
        <v>0</v>
      </c>
      <c r="I720" s="32">
        <v>0</v>
      </c>
      <c r="J720" s="32">
        <v>0</v>
      </c>
      <c r="K720" s="29">
        <f>Лист4!E718/1000</f>
        <v>56.825700000000005</v>
      </c>
      <c r="L720" s="33"/>
      <c r="M720" s="33"/>
    </row>
    <row r="721" spans="1:13" s="34" customFormat="1" ht="19.5" customHeight="1" x14ac:dyDescent="0.25">
      <c r="A721" s="23" t="str">
        <f>Лист4!A719</f>
        <v xml:space="preserve">Свердлова ул. д.55 </v>
      </c>
      <c r="B721" s="74" t="str">
        <f>Лист4!C719</f>
        <v>г. Астрахань</v>
      </c>
      <c r="C721" s="41">
        <f t="shared" si="22"/>
        <v>160.0746711864407</v>
      </c>
      <c r="D721" s="41">
        <f t="shared" si="23"/>
        <v>8.5754288135593235</v>
      </c>
      <c r="E721" s="30">
        <v>0</v>
      </c>
      <c r="F721" s="31">
        <v>8.5754288135593235</v>
      </c>
      <c r="G721" s="32">
        <v>0</v>
      </c>
      <c r="H721" s="32">
        <v>0</v>
      </c>
      <c r="I721" s="32">
        <v>0</v>
      </c>
      <c r="J721" s="32">
        <v>0</v>
      </c>
      <c r="K721" s="29">
        <f>Лист4!E719/1000</f>
        <v>168.65010000000001</v>
      </c>
      <c r="L721" s="33"/>
      <c r="M721" s="33"/>
    </row>
    <row r="722" spans="1:13" s="34" customFormat="1" ht="19.5" customHeight="1" x14ac:dyDescent="0.25">
      <c r="A722" s="23" t="str">
        <f>Лист4!A720</f>
        <v xml:space="preserve">Свердлова ул. д.56 </v>
      </c>
      <c r="B722" s="74" t="str">
        <f>Лист4!C720</f>
        <v>г. Астрахань</v>
      </c>
      <c r="C722" s="41">
        <f t="shared" si="22"/>
        <v>0</v>
      </c>
      <c r="D722" s="41">
        <f t="shared" si="23"/>
        <v>0</v>
      </c>
      <c r="E722" s="30">
        <v>0</v>
      </c>
      <c r="F722" s="31">
        <v>0</v>
      </c>
      <c r="G722" s="32">
        <v>0</v>
      </c>
      <c r="H722" s="32">
        <v>0</v>
      </c>
      <c r="I722" s="32">
        <v>0</v>
      </c>
      <c r="J722" s="32">
        <v>0</v>
      </c>
      <c r="K722" s="29">
        <f>Лист4!E720/1000</f>
        <v>0</v>
      </c>
      <c r="L722" s="33"/>
      <c r="M722" s="33"/>
    </row>
    <row r="723" spans="1:13" s="34" customFormat="1" ht="19.5" customHeight="1" x14ac:dyDescent="0.25">
      <c r="A723" s="23" t="str">
        <f>Лист4!A721</f>
        <v xml:space="preserve">Свердлова ул. д.57 </v>
      </c>
      <c r="B723" s="74" t="str">
        <f>Лист4!C721</f>
        <v>г. Астрахань</v>
      </c>
      <c r="C723" s="41">
        <f t="shared" si="22"/>
        <v>0.5268745762711865</v>
      </c>
      <c r="D723" s="41">
        <f t="shared" si="23"/>
        <v>2.8225423728813561E-2</v>
      </c>
      <c r="E723" s="30">
        <v>0</v>
      </c>
      <c r="F723" s="31">
        <v>2.8225423728813561E-2</v>
      </c>
      <c r="G723" s="32">
        <v>0</v>
      </c>
      <c r="H723" s="32">
        <v>0</v>
      </c>
      <c r="I723" s="32">
        <v>0</v>
      </c>
      <c r="J723" s="32">
        <v>0</v>
      </c>
      <c r="K723" s="29">
        <f>Лист4!E721/1000</f>
        <v>0.55510000000000004</v>
      </c>
      <c r="L723" s="33"/>
      <c r="M723" s="33"/>
    </row>
    <row r="724" spans="1:13" s="34" customFormat="1" ht="19.5" customHeight="1" x14ac:dyDescent="0.25">
      <c r="A724" s="23" t="str">
        <f>Лист4!A722</f>
        <v xml:space="preserve">Свердлова ул. д.58 </v>
      </c>
      <c r="B724" s="74" t="str">
        <f>Лист4!C722</f>
        <v>г. Астрахань</v>
      </c>
      <c r="C724" s="41">
        <f t="shared" si="22"/>
        <v>0</v>
      </c>
      <c r="D724" s="41">
        <f t="shared" si="23"/>
        <v>0</v>
      </c>
      <c r="E724" s="30">
        <v>0</v>
      </c>
      <c r="F724" s="31">
        <v>0</v>
      </c>
      <c r="G724" s="32">
        <v>0</v>
      </c>
      <c r="H724" s="32">
        <v>0</v>
      </c>
      <c r="I724" s="32">
        <v>0</v>
      </c>
      <c r="J724" s="32">
        <v>0</v>
      </c>
      <c r="K724" s="29">
        <f>Лист4!E722/1000</f>
        <v>0</v>
      </c>
      <c r="L724" s="33"/>
      <c r="M724" s="33"/>
    </row>
    <row r="725" spans="1:13" s="34" customFormat="1" ht="19.5" customHeight="1" x14ac:dyDescent="0.25">
      <c r="A725" s="23" t="str">
        <f>Лист4!A723</f>
        <v xml:space="preserve">Свердлова ул. д.59 </v>
      </c>
      <c r="B725" s="74" t="str">
        <f>Лист4!C723</f>
        <v>г. Астрахань</v>
      </c>
      <c r="C725" s="41">
        <f t="shared" si="22"/>
        <v>0</v>
      </c>
      <c r="D725" s="41">
        <f t="shared" si="23"/>
        <v>0</v>
      </c>
      <c r="E725" s="30">
        <v>0</v>
      </c>
      <c r="F725" s="31">
        <v>0</v>
      </c>
      <c r="G725" s="32">
        <v>0</v>
      </c>
      <c r="H725" s="32">
        <v>0</v>
      </c>
      <c r="I725" s="32">
        <v>0</v>
      </c>
      <c r="J725" s="32">
        <v>0</v>
      </c>
      <c r="K725" s="29">
        <f>Лист4!E723/1000</f>
        <v>0</v>
      </c>
      <c r="L725" s="33"/>
      <c r="M725" s="33"/>
    </row>
    <row r="726" spans="1:13" s="34" customFormat="1" ht="19.5" customHeight="1" x14ac:dyDescent="0.25">
      <c r="A726" s="23" t="str">
        <f>Лист4!A724</f>
        <v xml:space="preserve">Свердлова ул. д.60 </v>
      </c>
      <c r="B726" s="74" t="str">
        <f>Лист4!C724</f>
        <v>г. Астрахань</v>
      </c>
      <c r="C726" s="41">
        <f t="shared" si="22"/>
        <v>33.267132203389835</v>
      </c>
      <c r="D726" s="41">
        <f t="shared" si="23"/>
        <v>1.7821677966101697</v>
      </c>
      <c r="E726" s="30">
        <v>0</v>
      </c>
      <c r="F726" s="31">
        <v>1.7821677966101697</v>
      </c>
      <c r="G726" s="32">
        <v>0</v>
      </c>
      <c r="H726" s="32">
        <v>0</v>
      </c>
      <c r="I726" s="32">
        <v>0</v>
      </c>
      <c r="J726" s="32">
        <v>0</v>
      </c>
      <c r="K726" s="29">
        <f>Лист4!E724/1000</f>
        <v>35.049300000000002</v>
      </c>
      <c r="L726" s="33"/>
      <c r="M726" s="33"/>
    </row>
    <row r="727" spans="1:13" s="40" customFormat="1" ht="19.5" customHeight="1" x14ac:dyDescent="0.25">
      <c r="A727" s="23" t="str">
        <f>Лист4!A725</f>
        <v xml:space="preserve">Свердлова ул. д.61 </v>
      </c>
      <c r="B727" s="74" t="str">
        <f>Лист4!C725</f>
        <v>г. Астрахань</v>
      </c>
      <c r="C727" s="41">
        <f t="shared" si="22"/>
        <v>28.29430372881356</v>
      </c>
      <c r="D727" s="41">
        <f t="shared" si="23"/>
        <v>1.5157662711864408</v>
      </c>
      <c r="E727" s="30">
        <v>0</v>
      </c>
      <c r="F727" s="31">
        <v>1.5157662711864408</v>
      </c>
      <c r="G727" s="32">
        <v>0</v>
      </c>
      <c r="H727" s="32">
        <v>0</v>
      </c>
      <c r="I727" s="32">
        <v>0</v>
      </c>
      <c r="J727" s="32">
        <v>0</v>
      </c>
      <c r="K727" s="29">
        <f>Лист4!E725/1000</f>
        <v>29.81007</v>
      </c>
      <c r="L727" s="33"/>
      <c r="M727" s="33"/>
    </row>
    <row r="728" spans="1:13" s="40" customFormat="1" ht="19.5" customHeight="1" x14ac:dyDescent="0.25">
      <c r="A728" s="23" t="str">
        <f>Лист4!A726</f>
        <v xml:space="preserve">Свердлова ул. д.61А </v>
      </c>
      <c r="B728" s="74" t="str">
        <f>Лист4!C726</f>
        <v>г. Астрахань</v>
      </c>
      <c r="C728" s="41">
        <f t="shared" si="22"/>
        <v>22.150942372881353</v>
      </c>
      <c r="D728" s="41">
        <f t="shared" si="23"/>
        <v>1.186657627118644</v>
      </c>
      <c r="E728" s="30">
        <v>0</v>
      </c>
      <c r="F728" s="31">
        <v>1.186657627118644</v>
      </c>
      <c r="G728" s="32">
        <v>0</v>
      </c>
      <c r="H728" s="32">
        <v>0</v>
      </c>
      <c r="I728" s="32">
        <v>0</v>
      </c>
      <c r="J728" s="32">
        <v>0</v>
      </c>
      <c r="K728" s="29">
        <f>Лист4!E726/1000</f>
        <v>23.337599999999998</v>
      </c>
      <c r="L728" s="33"/>
      <c r="M728" s="33"/>
    </row>
    <row r="729" spans="1:13" s="40" customFormat="1" ht="19.5" customHeight="1" x14ac:dyDescent="0.25">
      <c r="A729" s="23" t="str">
        <f>Лист4!A727</f>
        <v xml:space="preserve">Свердлова ул. д.62 </v>
      </c>
      <c r="B729" s="74" t="str">
        <f>Лист4!C727</f>
        <v>г. Астрахань</v>
      </c>
      <c r="C729" s="41">
        <f t="shared" si="22"/>
        <v>8.545410169491527</v>
      </c>
      <c r="D729" s="41">
        <f t="shared" si="23"/>
        <v>0.45778983050847466</v>
      </c>
      <c r="E729" s="30">
        <v>0</v>
      </c>
      <c r="F729" s="31">
        <v>0.45778983050847466</v>
      </c>
      <c r="G729" s="32">
        <v>0</v>
      </c>
      <c r="H729" s="32">
        <v>0</v>
      </c>
      <c r="I729" s="32">
        <v>0</v>
      </c>
      <c r="J729" s="32">
        <v>0</v>
      </c>
      <c r="K729" s="29">
        <f>Лист4!E727/1000</f>
        <v>9.0032000000000014</v>
      </c>
      <c r="L729" s="33"/>
      <c r="M729" s="33"/>
    </row>
    <row r="730" spans="1:13" s="40" customFormat="1" ht="19.5" customHeight="1" x14ac:dyDescent="0.25">
      <c r="A730" s="23" t="str">
        <f>Лист4!A728</f>
        <v xml:space="preserve">Свердлова ул. д.63А </v>
      </c>
      <c r="B730" s="74" t="str">
        <f>Лист4!C728</f>
        <v>г. Астрахань</v>
      </c>
      <c r="C730" s="41">
        <f t="shared" si="22"/>
        <v>0</v>
      </c>
      <c r="D730" s="41">
        <f t="shared" si="23"/>
        <v>0</v>
      </c>
      <c r="E730" s="30">
        <v>0</v>
      </c>
      <c r="F730" s="31">
        <v>0</v>
      </c>
      <c r="G730" s="32">
        <v>0</v>
      </c>
      <c r="H730" s="32">
        <v>0</v>
      </c>
      <c r="I730" s="32">
        <v>0</v>
      </c>
      <c r="J730" s="32">
        <v>0</v>
      </c>
      <c r="K730" s="29">
        <f>Лист4!E728/1000</f>
        <v>0</v>
      </c>
      <c r="L730" s="33"/>
      <c r="M730" s="33"/>
    </row>
    <row r="731" spans="1:13" s="40" customFormat="1" ht="20.25" customHeight="1" x14ac:dyDescent="0.25">
      <c r="A731" s="23" t="str">
        <f>Лист4!A729</f>
        <v xml:space="preserve">Свердлова ул. д.66 </v>
      </c>
      <c r="B731" s="74" t="str">
        <f>Лист4!C729</f>
        <v>г. Астрахань</v>
      </c>
      <c r="C731" s="41">
        <f t="shared" si="22"/>
        <v>24.949993220338985</v>
      </c>
      <c r="D731" s="41">
        <f t="shared" si="23"/>
        <v>1.336606779661017</v>
      </c>
      <c r="E731" s="30">
        <v>0</v>
      </c>
      <c r="F731" s="31">
        <v>1.336606779661017</v>
      </c>
      <c r="G731" s="32">
        <v>0</v>
      </c>
      <c r="H731" s="32">
        <v>0</v>
      </c>
      <c r="I731" s="32">
        <v>0</v>
      </c>
      <c r="J731" s="32">
        <v>0</v>
      </c>
      <c r="K731" s="29">
        <f>Лист4!E729/1000</f>
        <v>26.286600000000004</v>
      </c>
      <c r="L731" s="33"/>
      <c r="M731" s="33"/>
    </row>
    <row r="732" spans="1:13" s="40" customFormat="1" ht="20.25" customHeight="1" x14ac:dyDescent="0.25">
      <c r="A732" s="23" t="str">
        <f>Лист4!A730</f>
        <v xml:space="preserve">Свердлова ул. д.69 </v>
      </c>
      <c r="B732" s="74" t="str">
        <f>Лист4!C730</f>
        <v>г. Астрахань</v>
      </c>
      <c r="C732" s="41">
        <f t="shared" si="22"/>
        <v>11.517871186440678</v>
      </c>
      <c r="D732" s="41">
        <f t="shared" si="23"/>
        <v>0.61702881355932204</v>
      </c>
      <c r="E732" s="30">
        <v>0</v>
      </c>
      <c r="F732" s="31">
        <v>0.61702881355932204</v>
      </c>
      <c r="G732" s="32">
        <v>0</v>
      </c>
      <c r="H732" s="32">
        <v>0</v>
      </c>
      <c r="I732" s="32">
        <v>0</v>
      </c>
      <c r="J732" s="32">
        <v>0</v>
      </c>
      <c r="K732" s="29">
        <f>Лист4!E730/1000</f>
        <v>12.1349</v>
      </c>
      <c r="L732" s="33"/>
      <c r="M732" s="33"/>
    </row>
    <row r="733" spans="1:13" s="40" customFormat="1" ht="20.25" customHeight="1" x14ac:dyDescent="0.25">
      <c r="A733" s="23" t="str">
        <f>Лист4!A731</f>
        <v xml:space="preserve">Свердлова ул. д.70 </v>
      </c>
      <c r="B733" s="74" t="str">
        <f>Лист4!C731</f>
        <v>г. Астрахань</v>
      </c>
      <c r="C733" s="41">
        <f t="shared" si="22"/>
        <v>33.238277966101698</v>
      </c>
      <c r="D733" s="41">
        <f t="shared" si="23"/>
        <v>1.7806220338983052</v>
      </c>
      <c r="E733" s="30">
        <v>0</v>
      </c>
      <c r="F733" s="31">
        <v>1.7806220338983052</v>
      </c>
      <c r="G733" s="32">
        <v>0</v>
      </c>
      <c r="H733" s="32">
        <v>0</v>
      </c>
      <c r="I733" s="32">
        <v>0</v>
      </c>
      <c r="J733" s="32">
        <v>0</v>
      </c>
      <c r="K733" s="29">
        <f>Лист4!E731/1000</f>
        <v>35.018900000000002</v>
      </c>
      <c r="L733" s="33"/>
      <c r="M733" s="33"/>
    </row>
    <row r="734" spans="1:13" s="40" customFormat="1" ht="20.25" customHeight="1" x14ac:dyDescent="0.25">
      <c r="A734" s="23" t="str">
        <f>Лист4!A732</f>
        <v xml:space="preserve">Свердлова ул. д.71 </v>
      </c>
      <c r="B734" s="74" t="str">
        <f>Лист4!C732</f>
        <v>г. Астрахань</v>
      </c>
      <c r="C734" s="41">
        <f t="shared" si="22"/>
        <v>61.758223728813554</v>
      </c>
      <c r="D734" s="41">
        <f t="shared" si="23"/>
        <v>3.3084762711864406</v>
      </c>
      <c r="E734" s="30">
        <v>0</v>
      </c>
      <c r="F734" s="31">
        <v>3.3084762711864406</v>
      </c>
      <c r="G734" s="32">
        <v>0</v>
      </c>
      <c r="H734" s="32">
        <v>0</v>
      </c>
      <c r="I734" s="32">
        <v>0</v>
      </c>
      <c r="J734" s="32">
        <v>0</v>
      </c>
      <c r="K734" s="29">
        <f>Лист4!E732/1000</f>
        <v>65.066699999999997</v>
      </c>
      <c r="L734" s="33"/>
      <c r="M734" s="33"/>
    </row>
    <row r="735" spans="1:13" s="40" customFormat="1" ht="20.25" customHeight="1" x14ac:dyDescent="0.25">
      <c r="A735" s="23" t="str">
        <f>Лист4!A733</f>
        <v xml:space="preserve">Свердлова ул. д.76 </v>
      </c>
      <c r="B735" s="74" t="str">
        <f>Лист4!C733</f>
        <v>г. Астрахань</v>
      </c>
      <c r="C735" s="41">
        <f t="shared" si="22"/>
        <v>32.85007457627119</v>
      </c>
      <c r="D735" s="41">
        <f t="shared" si="23"/>
        <v>1.7598254237288136</v>
      </c>
      <c r="E735" s="30">
        <v>0</v>
      </c>
      <c r="F735" s="31">
        <v>1.7598254237288136</v>
      </c>
      <c r="G735" s="32">
        <v>0</v>
      </c>
      <c r="H735" s="32">
        <v>0</v>
      </c>
      <c r="I735" s="32">
        <v>0</v>
      </c>
      <c r="J735" s="32">
        <v>0</v>
      </c>
      <c r="K735" s="29">
        <f>Лист4!E733/1000</f>
        <v>34.609900000000003</v>
      </c>
      <c r="L735" s="33"/>
      <c r="M735" s="33"/>
    </row>
    <row r="736" spans="1:13" s="40" customFormat="1" ht="20.25" customHeight="1" x14ac:dyDescent="0.25">
      <c r="A736" s="23" t="str">
        <f>Лист4!A734</f>
        <v xml:space="preserve">Свердлова ул. д.77 </v>
      </c>
      <c r="B736" s="74" t="str">
        <f>Лист4!C734</f>
        <v>г. Астрахань</v>
      </c>
      <c r="C736" s="41">
        <f t="shared" si="22"/>
        <v>34.938684745762707</v>
      </c>
      <c r="D736" s="41">
        <f t="shared" si="23"/>
        <v>1.8717152542372877</v>
      </c>
      <c r="E736" s="30">
        <v>0</v>
      </c>
      <c r="F736" s="31">
        <v>1.8717152542372877</v>
      </c>
      <c r="G736" s="32">
        <v>0</v>
      </c>
      <c r="H736" s="32">
        <v>0</v>
      </c>
      <c r="I736" s="32">
        <v>0</v>
      </c>
      <c r="J736" s="32">
        <v>0</v>
      </c>
      <c r="K736" s="29">
        <f>Лист4!E734/1000</f>
        <v>36.810399999999994</v>
      </c>
      <c r="L736" s="33"/>
      <c r="M736" s="33"/>
    </row>
    <row r="737" spans="1:13" s="40" customFormat="1" ht="20.25" customHeight="1" x14ac:dyDescent="0.25">
      <c r="A737" s="23" t="str">
        <f>Лист4!A735</f>
        <v xml:space="preserve">Свердлова ул. д.78 </v>
      </c>
      <c r="B737" s="74" t="str">
        <f>Лист4!C735</f>
        <v>г. Астрахань</v>
      </c>
      <c r="C737" s="41">
        <f t="shared" si="22"/>
        <v>45.062725423728821</v>
      </c>
      <c r="D737" s="41">
        <f t="shared" si="23"/>
        <v>2.4140745762711866</v>
      </c>
      <c r="E737" s="30">
        <v>0</v>
      </c>
      <c r="F737" s="31">
        <v>2.4140745762711866</v>
      </c>
      <c r="G737" s="32">
        <v>0</v>
      </c>
      <c r="H737" s="32">
        <v>0</v>
      </c>
      <c r="I737" s="32">
        <v>0</v>
      </c>
      <c r="J737" s="32">
        <v>0</v>
      </c>
      <c r="K737" s="29">
        <f>Лист4!E735/1000</f>
        <v>47.476800000000004</v>
      </c>
      <c r="L737" s="33"/>
      <c r="M737" s="33"/>
    </row>
    <row r="738" spans="1:13" s="40" customFormat="1" ht="20.25" customHeight="1" x14ac:dyDescent="0.25">
      <c r="A738" s="23" t="str">
        <f>Лист4!A736</f>
        <v xml:space="preserve">Свердлова ул. д.79 </v>
      </c>
      <c r="B738" s="74" t="str">
        <f>Лист4!C736</f>
        <v>г. Астрахань</v>
      </c>
      <c r="C738" s="41">
        <f t="shared" si="22"/>
        <v>11.333640677966102</v>
      </c>
      <c r="D738" s="41">
        <f t="shared" si="23"/>
        <v>0.60715932203389833</v>
      </c>
      <c r="E738" s="30">
        <v>0</v>
      </c>
      <c r="F738" s="31">
        <v>0.60715932203389833</v>
      </c>
      <c r="G738" s="32">
        <v>0</v>
      </c>
      <c r="H738" s="32">
        <v>0</v>
      </c>
      <c r="I738" s="32">
        <v>0</v>
      </c>
      <c r="J738" s="32">
        <v>0</v>
      </c>
      <c r="K738" s="29">
        <f>Лист4!E736/1000</f>
        <v>11.940799999999999</v>
      </c>
      <c r="L738" s="33"/>
      <c r="M738" s="33"/>
    </row>
    <row r="739" spans="1:13" s="40" customFormat="1" ht="20.25" customHeight="1" x14ac:dyDescent="0.25">
      <c r="A739" s="23" t="str">
        <f>Лист4!A737</f>
        <v xml:space="preserve">Свердлова ул. д.80 </v>
      </c>
      <c r="B739" s="74" t="str">
        <f>Лист4!C737</f>
        <v>г. Астрахань</v>
      </c>
      <c r="C739" s="41">
        <f t="shared" si="22"/>
        <v>26.111186440677969</v>
      </c>
      <c r="D739" s="41">
        <f t="shared" si="23"/>
        <v>1.3988135593220341</v>
      </c>
      <c r="E739" s="30">
        <v>0</v>
      </c>
      <c r="F739" s="31">
        <v>1.3988135593220341</v>
      </c>
      <c r="G739" s="32">
        <v>0</v>
      </c>
      <c r="H739" s="32">
        <v>0</v>
      </c>
      <c r="I739" s="32">
        <v>0</v>
      </c>
      <c r="J739" s="32">
        <v>0</v>
      </c>
      <c r="K739" s="29">
        <f>Лист4!E737/1000</f>
        <v>27.51</v>
      </c>
      <c r="L739" s="33"/>
      <c r="M739" s="33"/>
    </row>
    <row r="740" spans="1:13" s="40" customFormat="1" ht="20.25" customHeight="1" x14ac:dyDescent="0.25">
      <c r="A740" s="23" t="str">
        <f>Лист4!A738</f>
        <v xml:space="preserve">Свердлова ул. д.82 </v>
      </c>
      <c r="B740" s="74" t="str">
        <f>Лист4!C738</f>
        <v>г. Астрахань</v>
      </c>
      <c r="C740" s="41">
        <f t="shared" si="22"/>
        <v>20.958996610169489</v>
      </c>
      <c r="D740" s="41">
        <f t="shared" si="23"/>
        <v>1.1228033898305083</v>
      </c>
      <c r="E740" s="30">
        <v>0</v>
      </c>
      <c r="F740" s="31">
        <v>1.1228033898305083</v>
      </c>
      <c r="G740" s="32">
        <v>0</v>
      </c>
      <c r="H740" s="32">
        <v>0</v>
      </c>
      <c r="I740" s="32">
        <v>0</v>
      </c>
      <c r="J740" s="32">
        <v>0</v>
      </c>
      <c r="K740" s="29">
        <f>Лист4!E738/1000</f>
        <v>22.081799999999998</v>
      </c>
      <c r="L740" s="33"/>
      <c r="M740" s="33"/>
    </row>
    <row r="741" spans="1:13" s="40" customFormat="1" ht="20.25" customHeight="1" x14ac:dyDescent="0.25">
      <c r="A741" s="23" t="str">
        <f>Лист4!A739</f>
        <v xml:space="preserve">Свердлова ул. д.83 </v>
      </c>
      <c r="B741" s="74" t="str">
        <f>Лист4!C739</f>
        <v>г. Астрахань</v>
      </c>
      <c r="C741" s="41">
        <f t="shared" si="22"/>
        <v>1.4077830508474576</v>
      </c>
      <c r="D741" s="41">
        <f t="shared" si="23"/>
        <v>7.5416949152542379E-2</v>
      </c>
      <c r="E741" s="30">
        <v>0</v>
      </c>
      <c r="F741" s="31">
        <v>7.5416949152542379E-2</v>
      </c>
      <c r="G741" s="32">
        <v>0</v>
      </c>
      <c r="H741" s="32">
        <v>0</v>
      </c>
      <c r="I741" s="32">
        <v>0</v>
      </c>
      <c r="J741" s="32">
        <v>0</v>
      </c>
      <c r="K741" s="29">
        <f>Лист4!E739/1000</f>
        <v>1.4832000000000001</v>
      </c>
      <c r="L741" s="33"/>
      <c r="M741" s="33"/>
    </row>
    <row r="742" spans="1:13" s="34" customFormat="1" ht="20.25" customHeight="1" x14ac:dyDescent="0.25">
      <c r="A742" s="23" t="str">
        <f>Лист4!A740</f>
        <v xml:space="preserve">Свердлова ул. д.85 </v>
      </c>
      <c r="B742" s="74" t="str">
        <f>Лист4!C740</f>
        <v>г. Астрахань</v>
      </c>
      <c r="C742" s="41">
        <f t="shared" si="22"/>
        <v>15.891661016949151</v>
      </c>
      <c r="D742" s="41">
        <f t="shared" si="23"/>
        <v>0.85133898305084732</v>
      </c>
      <c r="E742" s="30">
        <v>0</v>
      </c>
      <c r="F742" s="31">
        <v>0.85133898305084732</v>
      </c>
      <c r="G742" s="32">
        <v>0</v>
      </c>
      <c r="H742" s="32">
        <v>0</v>
      </c>
      <c r="I742" s="32">
        <v>0</v>
      </c>
      <c r="J742" s="32">
        <v>0</v>
      </c>
      <c r="K742" s="29">
        <f>Лист4!E740/1000</f>
        <v>16.742999999999999</v>
      </c>
      <c r="L742" s="33"/>
      <c r="M742" s="33"/>
    </row>
    <row r="743" spans="1:13" s="34" customFormat="1" ht="20.25" customHeight="1" x14ac:dyDescent="0.25">
      <c r="A743" s="23" t="str">
        <f>Лист4!A741</f>
        <v xml:space="preserve">Свердлова ул. д.91 </v>
      </c>
      <c r="B743" s="74" t="str">
        <f>Лист4!C741</f>
        <v>г. Астрахань</v>
      </c>
      <c r="C743" s="41">
        <f t="shared" si="22"/>
        <v>1.1475254237288137</v>
      </c>
      <c r="D743" s="41">
        <f t="shared" si="23"/>
        <v>6.1474576271186451E-2</v>
      </c>
      <c r="E743" s="30">
        <v>0</v>
      </c>
      <c r="F743" s="31">
        <v>6.1474576271186451E-2</v>
      </c>
      <c r="G743" s="32">
        <v>0</v>
      </c>
      <c r="H743" s="32">
        <v>0</v>
      </c>
      <c r="I743" s="32">
        <v>0</v>
      </c>
      <c r="J743" s="32">
        <v>0</v>
      </c>
      <c r="K743" s="29">
        <f>Лист4!E741/1000</f>
        <v>1.2090000000000001</v>
      </c>
      <c r="L743" s="33"/>
      <c r="M743" s="33"/>
    </row>
    <row r="744" spans="1:13" s="40" customFormat="1" ht="20.25" customHeight="1" x14ac:dyDescent="0.25">
      <c r="A744" s="23" t="str">
        <f>Лист4!A742</f>
        <v xml:space="preserve">Свердлова ул. д.93 </v>
      </c>
      <c r="B744" s="74" t="str">
        <f>Лист4!C742</f>
        <v>г. Астрахань</v>
      </c>
      <c r="C744" s="41">
        <f t="shared" si="22"/>
        <v>7.0602711864406782</v>
      </c>
      <c r="D744" s="41">
        <f t="shared" si="23"/>
        <v>0.37822881355932203</v>
      </c>
      <c r="E744" s="30">
        <v>0</v>
      </c>
      <c r="F744" s="31">
        <v>0.37822881355932203</v>
      </c>
      <c r="G744" s="32">
        <v>0</v>
      </c>
      <c r="H744" s="32">
        <v>0</v>
      </c>
      <c r="I744" s="32">
        <v>0</v>
      </c>
      <c r="J744" s="32">
        <v>0</v>
      </c>
      <c r="K744" s="29">
        <f>Лист4!E742/1000</f>
        <v>7.4385000000000003</v>
      </c>
      <c r="L744" s="33"/>
      <c r="M744" s="33"/>
    </row>
    <row r="745" spans="1:13" s="40" customFormat="1" ht="20.25" customHeight="1" x14ac:dyDescent="0.25">
      <c r="A745" s="23" t="str">
        <f>Лист4!A743</f>
        <v xml:space="preserve">Свердлова ул. д.95 </v>
      </c>
      <c r="B745" s="74" t="str">
        <f>Лист4!C743</f>
        <v>г. Астрахань</v>
      </c>
      <c r="C745" s="41">
        <f t="shared" si="22"/>
        <v>61.060881355932196</v>
      </c>
      <c r="D745" s="41">
        <f t="shared" si="23"/>
        <v>3.2711186440677964</v>
      </c>
      <c r="E745" s="30">
        <v>0</v>
      </c>
      <c r="F745" s="31">
        <v>3.2711186440677964</v>
      </c>
      <c r="G745" s="32">
        <v>0</v>
      </c>
      <c r="H745" s="32">
        <v>0</v>
      </c>
      <c r="I745" s="32">
        <v>0</v>
      </c>
      <c r="J745" s="32">
        <v>0</v>
      </c>
      <c r="K745" s="29">
        <f>Лист4!E743/1000</f>
        <v>64.331999999999994</v>
      </c>
      <c r="L745" s="33"/>
      <c r="M745" s="33"/>
    </row>
    <row r="746" spans="1:13" s="34" customFormat="1" ht="20.25" customHeight="1" x14ac:dyDescent="0.25">
      <c r="A746" s="23" t="str">
        <f>Лист4!A744</f>
        <v xml:space="preserve">Свердлова ул. д.96 </v>
      </c>
      <c r="B746" s="74" t="str">
        <f>Лист4!C744</f>
        <v>г. Астрахань</v>
      </c>
      <c r="C746" s="41">
        <f t="shared" si="22"/>
        <v>123.46199457627117</v>
      </c>
      <c r="D746" s="41">
        <f t="shared" si="23"/>
        <v>6.6140354237288115</v>
      </c>
      <c r="E746" s="30">
        <v>0</v>
      </c>
      <c r="F746" s="31">
        <v>6.6140354237288115</v>
      </c>
      <c r="G746" s="32">
        <v>0</v>
      </c>
      <c r="H746" s="32">
        <v>0</v>
      </c>
      <c r="I746" s="32">
        <v>0</v>
      </c>
      <c r="J746" s="32">
        <v>0</v>
      </c>
      <c r="K746" s="29">
        <f>Лист4!E744/1000</f>
        <v>130.07602999999997</v>
      </c>
      <c r="L746" s="33"/>
      <c r="M746" s="33"/>
    </row>
    <row r="747" spans="1:13" s="34" customFormat="1" ht="20.25" customHeight="1" x14ac:dyDescent="0.25">
      <c r="A747" s="23" t="str">
        <f>Лист4!A745</f>
        <v xml:space="preserve">Свердлова ул. д.97 </v>
      </c>
      <c r="B747" s="74" t="str">
        <f>Лист4!C745</f>
        <v>г. Астрахань</v>
      </c>
      <c r="C747" s="41">
        <f t="shared" si="22"/>
        <v>181.43829152542372</v>
      </c>
      <c r="D747" s="41">
        <f t="shared" si="23"/>
        <v>9.7199084745762718</v>
      </c>
      <c r="E747" s="30">
        <v>0</v>
      </c>
      <c r="F747" s="31">
        <v>9.7199084745762718</v>
      </c>
      <c r="G747" s="32">
        <v>0</v>
      </c>
      <c r="H747" s="32">
        <v>0</v>
      </c>
      <c r="I747" s="32">
        <v>0</v>
      </c>
      <c r="J747" s="32">
        <v>0</v>
      </c>
      <c r="K747" s="29">
        <f>Лист4!E745/1000</f>
        <v>191.15819999999999</v>
      </c>
      <c r="L747" s="33"/>
      <c r="M747" s="33"/>
    </row>
    <row r="748" spans="1:13" s="34" customFormat="1" ht="20.25" customHeight="1" x14ac:dyDescent="0.25">
      <c r="A748" s="23" t="str">
        <f>Лист4!A746</f>
        <v xml:space="preserve">Свободы пл д.13 </v>
      </c>
      <c r="B748" s="74" t="str">
        <f>Лист4!C746</f>
        <v>г. Астрахань</v>
      </c>
      <c r="C748" s="41">
        <f t="shared" si="22"/>
        <v>6.4073491525423734</v>
      </c>
      <c r="D748" s="41">
        <f t="shared" si="23"/>
        <v>0.34325084745762713</v>
      </c>
      <c r="E748" s="30">
        <v>0</v>
      </c>
      <c r="F748" s="31">
        <v>0.34325084745762713</v>
      </c>
      <c r="G748" s="32">
        <v>0</v>
      </c>
      <c r="H748" s="32">
        <v>0</v>
      </c>
      <c r="I748" s="32">
        <v>0</v>
      </c>
      <c r="J748" s="32">
        <v>0</v>
      </c>
      <c r="K748" s="29">
        <f>Лист4!E746/1000</f>
        <v>6.7506000000000004</v>
      </c>
      <c r="L748" s="33"/>
      <c r="M748" s="33"/>
    </row>
    <row r="749" spans="1:13" s="34" customFormat="1" ht="20.25" customHeight="1" x14ac:dyDescent="0.25">
      <c r="A749" s="23" t="str">
        <f>Лист4!A747</f>
        <v xml:space="preserve">Свободы пл д.15 </v>
      </c>
      <c r="B749" s="74" t="str">
        <f>Лист4!C747</f>
        <v>г. Астрахань</v>
      </c>
      <c r="C749" s="41">
        <f t="shared" si="22"/>
        <v>0</v>
      </c>
      <c r="D749" s="41">
        <f t="shared" si="23"/>
        <v>0</v>
      </c>
      <c r="E749" s="30">
        <v>0</v>
      </c>
      <c r="F749" s="31">
        <v>0</v>
      </c>
      <c r="G749" s="32">
        <v>0</v>
      </c>
      <c r="H749" s="32">
        <v>0</v>
      </c>
      <c r="I749" s="32">
        <v>0</v>
      </c>
      <c r="J749" s="32">
        <v>0</v>
      </c>
      <c r="K749" s="29">
        <f>Лист4!E747/1000</f>
        <v>0</v>
      </c>
      <c r="L749" s="33"/>
      <c r="M749" s="33"/>
    </row>
    <row r="750" spans="1:13" s="34" customFormat="1" ht="20.25" customHeight="1" x14ac:dyDescent="0.25">
      <c r="A750" s="23" t="str">
        <f>Лист4!A748</f>
        <v xml:space="preserve">Сен-Симона ул. д.21 </v>
      </c>
      <c r="B750" s="74" t="str">
        <f>Лист4!C748</f>
        <v>г. Астрахань</v>
      </c>
      <c r="C750" s="41">
        <f t="shared" si="22"/>
        <v>0.53095593220338988</v>
      </c>
      <c r="D750" s="41">
        <f t="shared" si="23"/>
        <v>2.844406779661017E-2</v>
      </c>
      <c r="E750" s="30">
        <v>0</v>
      </c>
      <c r="F750" s="31">
        <v>2.844406779661017E-2</v>
      </c>
      <c r="G750" s="32">
        <v>0</v>
      </c>
      <c r="H750" s="32">
        <v>0</v>
      </c>
      <c r="I750" s="32">
        <v>0</v>
      </c>
      <c r="J750" s="32">
        <v>0</v>
      </c>
      <c r="K750" s="29">
        <f>Лист4!E748/1000</f>
        <v>0.55940000000000001</v>
      </c>
      <c r="L750" s="33"/>
      <c r="M750" s="33"/>
    </row>
    <row r="751" spans="1:13" s="34" customFormat="1" ht="20.25" customHeight="1" x14ac:dyDescent="0.25">
      <c r="A751" s="23" t="str">
        <f>Лист4!A749</f>
        <v xml:space="preserve">Сен-Симона ул. д.22 </v>
      </c>
      <c r="B751" s="74" t="str">
        <f>Лист4!C749</f>
        <v>г. Астрахань</v>
      </c>
      <c r="C751" s="41">
        <f t="shared" si="22"/>
        <v>20.845952542372885</v>
      </c>
      <c r="D751" s="41">
        <f t="shared" si="23"/>
        <v>1.1167474576271186</v>
      </c>
      <c r="E751" s="30">
        <v>0</v>
      </c>
      <c r="F751" s="31">
        <v>1.1167474576271186</v>
      </c>
      <c r="G751" s="32">
        <v>0</v>
      </c>
      <c r="H751" s="32">
        <v>0</v>
      </c>
      <c r="I751" s="32">
        <v>0</v>
      </c>
      <c r="J751" s="32">
        <v>0</v>
      </c>
      <c r="K751" s="29">
        <f>Лист4!E749/1000</f>
        <v>21.962700000000002</v>
      </c>
      <c r="L751" s="33"/>
      <c r="M751" s="33"/>
    </row>
    <row r="752" spans="1:13" s="34" customFormat="1" ht="20.25" customHeight="1" x14ac:dyDescent="0.25">
      <c r="A752" s="23" t="str">
        <f>Лист4!A750</f>
        <v xml:space="preserve">Сен-Симона ул. д.24 </v>
      </c>
      <c r="B752" s="74" t="str">
        <f>Лист4!C750</f>
        <v>г. Астрахань</v>
      </c>
      <c r="C752" s="41">
        <f t="shared" si="22"/>
        <v>13.558264406779662</v>
      </c>
      <c r="D752" s="41">
        <f t="shared" si="23"/>
        <v>0.72633559322033903</v>
      </c>
      <c r="E752" s="30">
        <v>0</v>
      </c>
      <c r="F752" s="31">
        <v>0.72633559322033903</v>
      </c>
      <c r="G752" s="32">
        <v>0</v>
      </c>
      <c r="H752" s="32">
        <v>0</v>
      </c>
      <c r="I752" s="32">
        <v>0</v>
      </c>
      <c r="J752" s="32">
        <v>0</v>
      </c>
      <c r="K752" s="29">
        <f>Лист4!E750/1000</f>
        <v>14.284600000000001</v>
      </c>
      <c r="L752" s="33"/>
      <c r="M752" s="33"/>
    </row>
    <row r="753" spans="1:13" s="34" customFormat="1" ht="20.25" customHeight="1" x14ac:dyDescent="0.25">
      <c r="A753" s="23" t="str">
        <f>Лист4!A751</f>
        <v xml:space="preserve">Сен-Симона ул. д.26 </v>
      </c>
      <c r="B753" s="74" t="str">
        <f>Лист4!C751</f>
        <v>г. Астрахань</v>
      </c>
      <c r="C753" s="41">
        <f t="shared" si="22"/>
        <v>0</v>
      </c>
      <c r="D753" s="41">
        <f t="shared" si="23"/>
        <v>0</v>
      </c>
      <c r="E753" s="30">
        <v>0</v>
      </c>
      <c r="F753" s="31">
        <v>0</v>
      </c>
      <c r="G753" s="32">
        <v>0</v>
      </c>
      <c r="H753" s="32">
        <v>0</v>
      </c>
      <c r="I753" s="32">
        <v>0</v>
      </c>
      <c r="J753" s="32">
        <v>0</v>
      </c>
      <c r="K753" s="29">
        <f>Лист4!E751/1000</f>
        <v>0</v>
      </c>
      <c r="L753" s="33"/>
      <c r="M753" s="33"/>
    </row>
    <row r="754" spans="1:13" s="34" customFormat="1" ht="20.25" customHeight="1" x14ac:dyDescent="0.25">
      <c r="A754" s="23" t="str">
        <f>Лист4!A752</f>
        <v xml:space="preserve">Сен-Симона ул. д.27 </v>
      </c>
      <c r="B754" s="74" t="str">
        <f>Лист4!C752</f>
        <v>г. Астрахань</v>
      </c>
      <c r="C754" s="41">
        <f t="shared" si="22"/>
        <v>0</v>
      </c>
      <c r="D754" s="41">
        <f t="shared" si="23"/>
        <v>0</v>
      </c>
      <c r="E754" s="30">
        <v>0</v>
      </c>
      <c r="F754" s="31">
        <v>0</v>
      </c>
      <c r="G754" s="32">
        <v>0</v>
      </c>
      <c r="H754" s="32">
        <v>0</v>
      </c>
      <c r="I754" s="32">
        <v>0</v>
      </c>
      <c r="J754" s="32">
        <v>0</v>
      </c>
      <c r="K754" s="29">
        <f>Лист4!E752/1000</f>
        <v>0</v>
      </c>
      <c r="L754" s="33"/>
      <c r="M754" s="33"/>
    </row>
    <row r="755" spans="1:13" s="34" customFormat="1" ht="20.25" customHeight="1" x14ac:dyDescent="0.25">
      <c r="A755" s="23" t="str">
        <f>Лист4!A753</f>
        <v xml:space="preserve">Сен-Симона ул. д.32 </v>
      </c>
      <c r="B755" s="74" t="str">
        <f>Лист4!C753</f>
        <v>г. Астрахань</v>
      </c>
      <c r="C755" s="41">
        <f t="shared" si="22"/>
        <v>4.2062644067796615</v>
      </c>
      <c r="D755" s="41">
        <f t="shared" si="23"/>
        <v>0.225335593220339</v>
      </c>
      <c r="E755" s="30">
        <v>0</v>
      </c>
      <c r="F755" s="31">
        <v>0.225335593220339</v>
      </c>
      <c r="G755" s="32">
        <v>0</v>
      </c>
      <c r="H755" s="32">
        <v>0</v>
      </c>
      <c r="I755" s="32">
        <v>0</v>
      </c>
      <c r="J755" s="32">
        <v>0</v>
      </c>
      <c r="K755" s="29">
        <f>Лист4!E753/1000</f>
        <v>4.4316000000000004</v>
      </c>
      <c r="L755" s="33"/>
      <c r="M755" s="33"/>
    </row>
    <row r="756" spans="1:13" s="34" customFormat="1" ht="20.25" customHeight="1" x14ac:dyDescent="0.25">
      <c r="A756" s="23" t="str">
        <f>Лист4!A754</f>
        <v xml:space="preserve">Сен-Симона ул. д.33 </v>
      </c>
      <c r="B756" s="74" t="str">
        <f>Лист4!C754</f>
        <v>г. Астрахань</v>
      </c>
      <c r="C756" s="41">
        <f t="shared" si="22"/>
        <v>720.25769627118609</v>
      </c>
      <c r="D756" s="41">
        <f t="shared" si="23"/>
        <v>38.585233728813549</v>
      </c>
      <c r="E756" s="30">
        <v>0</v>
      </c>
      <c r="F756" s="31">
        <v>38.585233728813549</v>
      </c>
      <c r="G756" s="32">
        <v>0</v>
      </c>
      <c r="H756" s="32">
        <v>0</v>
      </c>
      <c r="I756" s="32">
        <v>0</v>
      </c>
      <c r="J756" s="32">
        <v>0</v>
      </c>
      <c r="K756" s="29">
        <f>Лист4!E754/1000</f>
        <v>758.84292999999968</v>
      </c>
      <c r="L756" s="33"/>
      <c r="M756" s="33"/>
    </row>
    <row r="757" spans="1:13" s="34" customFormat="1" ht="18" customHeight="1" x14ac:dyDescent="0.25">
      <c r="A757" s="23" t="str">
        <f>Лист4!A755</f>
        <v xml:space="preserve">Сен-Симона ул. д.35/8 </v>
      </c>
      <c r="B757" s="74" t="str">
        <f>Лист4!C755</f>
        <v>г. Астрахань</v>
      </c>
      <c r="C757" s="41">
        <f t="shared" si="22"/>
        <v>549.10613966101675</v>
      </c>
      <c r="D757" s="41">
        <f t="shared" si="23"/>
        <v>29.416400338983042</v>
      </c>
      <c r="E757" s="30">
        <v>0</v>
      </c>
      <c r="F757" s="31">
        <v>29.416400338983042</v>
      </c>
      <c r="G757" s="32">
        <v>0</v>
      </c>
      <c r="H757" s="32">
        <v>0</v>
      </c>
      <c r="I757" s="32">
        <v>0</v>
      </c>
      <c r="J757" s="32">
        <v>0</v>
      </c>
      <c r="K757" s="29">
        <f>Лист4!E755/1000</f>
        <v>578.52253999999982</v>
      </c>
      <c r="L757" s="33"/>
      <c r="M757" s="33"/>
    </row>
    <row r="758" spans="1:13" s="34" customFormat="1" ht="18" customHeight="1" x14ac:dyDescent="0.25">
      <c r="A758" s="23" t="str">
        <f>Лист4!A756</f>
        <v xml:space="preserve">Сен-Симона ул. д.38 </v>
      </c>
      <c r="B758" s="74" t="str">
        <f>Лист4!C756</f>
        <v>г. Астрахань</v>
      </c>
      <c r="C758" s="41">
        <f t="shared" si="22"/>
        <v>1239.1411389830505</v>
      </c>
      <c r="D758" s="41">
        <f t="shared" si="23"/>
        <v>66.38256101694914</v>
      </c>
      <c r="E758" s="30">
        <v>0</v>
      </c>
      <c r="F758" s="31">
        <v>66.38256101694914</v>
      </c>
      <c r="G758" s="32">
        <v>0</v>
      </c>
      <c r="H758" s="32">
        <v>0</v>
      </c>
      <c r="I758" s="32">
        <v>0</v>
      </c>
      <c r="J758" s="32">
        <v>0</v>
      </c>
      <c r="K758" s="29">
        <f>Лист4!E756/1000</f>
        <v>1305.5236999999997</v>
      </c>
      <c r="L758" s="33"/>
      <c r="M758" s="33"/>
    </row>
    <row r="759" spans="1:13" s="40" customFormat="1" ht="18" customHeight="1" x14ac:dyDescent="0.25">
      <c r="A759" s="23" t="str">
        <f>Лист4!A757</f>
        <v xml:space="preserve">Сен-Симона ул. д.40 </v>
      </c>
      <c r="B759" s="74" t="str">
        <f>Лист4!C757</f>
        <v>г. Астрахань</v>
      </c>
      <c r="C759" s="41">
        <f t="shared" si="22"/>
        <v>419.50218847457626</v>
      </c>
      <c r="D759" s="41">
        <f t="shared" si="23"/>
        <v>22.473331525423724</v>
      </c>
      <c r="E759" s="30">
        <v>0</v>
      </c>
      <c r="F759" s="31">
        <v>22.473331525423724</v>
      </c>
      <c r="G759" s="32">
        <v>0</v>
      </c>
      <c r="H759" s="32">
        <v>0</v>
      </c>
      <c r="I759" s="32">
        <v>0</v>
      </c>
      <c r="J759" s="32">
        <v>0</v>
      </c>
      <c r="K759" s="29">
        <f>Лист4!E757/1000</f>
        <v>441.97551999999996</v>
      </c>
      <c r="L759" s="33"/>
      <c r="M759" s="33"/>
    </row>
    <row r="760" spans="1:13" s="40" customFormat="1" ht="18" customHeight="1" x14ac:dyDescent="0.25">
      <c r="A760" s="23" t="str">
        <f>Лист4!A758</f>
        <v xml:space="preserve">Сен-Симона ул. д.40 - корп. 1 </v>
      </c>
      <c r="B760" s="74" t="str">
        <f>Лист4!C758</f>
        <v>г. Астрахань</v>
      </c>
      <c r="C760" s="41">
        <f t="shared" si="22"/>
        <v>422.72539661016935</v>
      </c>
      <c r="D760" s="41">
        <f t="shared" si="23"/>
        <v>22.646003389830501</v>
      </c>
      <c r="E760" s="30">
        <v>0</v>
      </c>
      <c r="F760" s="31">
        <v>22.646003389830501</v>
      </c>
      <c r="G760" s="32">
        <v>0</v>
      </c>
      <c r="H760" s="32">
        <v>0</v>
      </c>
      <c r="I760" s="32">
        <v>0</v>
      </c>
      <c r="J760" s="32">
        <v>0</v>
      </c>
      <c r="K760" s="29">
        <f>Лист4!E758/1000</f>
        <v>445.37139999999988</v>
      </c>
      <c r="L760" s="33"/>
      <c r="M760" s="33"/>
    </row>
    <row r="761" spans="1:13" s="34" customFormat="1" ht="18" customHeight="1" x14ac:dyDescent="0.25">
      <c r="A761" s="23" t="str">
        <f>Лист4!A759</f>
        <v xml:space="preserve">Сен-Симона ул. д.42 - корп. 2 </v>
      </c>
      <c r="B761" s="74" t="str">
        <f>Лист4!C759</f>
        <v>г. Астрахань</v>
      </c>
      <c r="C761" s="41">
        <f t="shared" si="22"/>
        <v>1037.3171959322037</v>
      </c>
      <c r="D761" s="41">
        <f t="shared" si="23"/>
        <v>55.570564067796624</v>
      </c>
      <c r="E761" s="30">
        <v>0</v>
      </c>
      <c r="F761" s="31">
        <v>55.570564067796624</v>
      </c>
      <c r="G761" s="32">
        <v>0</v>
      </c>
      <c r="H761" s="32">
        <v>0</v>
      </c>
      <c r="I761" s="32">
        <v>0</v>
      </c>
      <c r="J761" s="32">
        <v>0</v>
      </c>
      <c r="K761" s="29">
        <f>Лист4!E759/1000</f>
        <v>1092.8877600000003</v>
      </c>
      <c r="L761" s="33"/>
      <c r="M761" s="33"/>
    </row>
    <row r="762" spans="1:13" s="34" customFormat="1" ht="18" customHeight="1" x14ac:dyDescent="0.25">
      <c r="A762" s="23" t="str">
        <f>Лист4!A760</f>
        <v xml:space="preserve">Сен-Симона ул. д.6 </v>
      </c>
      <c r="B762" s="74" t="str">
        <f>Лист4!C760</f>
        <v>г. Астрахань</v>
      </c>
      <c r="C762" s="41">
        <f t="shared" si="22"/>
        <v>71.560216949152547</v>
      </c>
      <c r="D762" s="41">
        <f t="shared" si="23"/>
        <v>3.8335830508474573</v>
      </c>
      <c r="E762" s="30">
        <v>0</v>
      </c>
      <c r="F762" s="31">
        <v>3.8335830508474573</v>
      </c>
      <c r="G762" s="32">
        <v>0</v>
      </c>
      <c r="H762" s="32">
        <v>0</v>
      </c>
      <c r="I762" s="32">
        <v>0</v>
      </c>
      <c r="J762" s="32">
        <v>0</v>
      </c>
      <c r="K762" s="29">
        <f>Лист4!E760/1000</f>
        <v>75.393799999999999</v>
      </c>
      <c r="L762" s="33"/>
      <c r="M762" s="33"/>
    </row>
    <row r="763" spans="1:13" s="34" customFormat="1" ht="18" customHeight="1" x14ac:dyDescent="0.25">
      <c r="A763" s="23" t="str">
        <f>Лист4!A761</f>
        <v xml:space="preserve">Советская ул. д.10 </v>
      </c>
      <c r="B763" s="74" t="str">
        <f>Лист4!C761</f>
        <v>г. Астрахань</v>
      </c>
      <c r="C763" s="41">
        <f t="shared" si="22"/>
        <v>394.27236610169484</v>
      </c>
      <c r="D763" s="41">
        <f t="shared" si="23"/>
        <v>21.121733898305081</v>
      </c>
      <c r="E763" s="30">
        <v>0</v>
      </c>
      <c r="F763" s="31">
        <v>21.121733898305081</v>
      </c>
      <c r="G763" s="32">
        <v>0</v>
      </c>
      <c r="H763" s="32">
        <v>0</v>
      </c>
      <c r="I763" s="32">
        <v>0</v>
      </c>
      <c r="J763" s="32">
        <v>0</v>
      </c>
      <c r="K763" s="29">
        <f>Лист4!E761/1000</f>
        <v>415.39409999999992</v>
      </c>
      <c r="L763" s="33"/>
      <c r="M763" s="33"/>
    </row>
    <row r="764" spans="1:13" s="34" customFormat="1" ht="18" customHeight="1" x14ac:dyDescent="0.25">
      <c r="A764" s="23" t="str">
        <f>Лист4!A762</f>
        <v xml:space="preserve">Советская ул. д.11 </v>
      </c>
      <c r="B764" s="74" t="str">
        <f>Лист4!C762</f>
        <v>г. Астрахань</v>
      </c>
      <c r="C764" s="41">
        <f t="shared" si="22"/>
        <v>375.63461694915259</v>
      </c>
      <c r="D764" s="41">
        <f t="shared" si="23"/>
        <v>20.123283050847462</v>
      </c>
      <c r="E764" s="30">
        <v>0</v>
      </c>
      <c r="F764" s="31">
        <v>20.123283050847462</v>
      </c>
      <c r="G764" s="32">
        <v>0</v>
      </c>
      <c r="H764" s="32">
        <v>0</v>
      </c>
      <c r="I764" s="32">
        <v>0</v>
      </c>
      <c r="J764" s="32">
        <v>0</v>
      </c>
      <c r="K764" s="29">
        <f>Лист4!E762/1000</f>
        <v>395.75790000000006</v>
      </c>
      <c r="L764" s="33"/>
      <c r="M764" s="33"/>
    </row>
    <row r="765" spans="1:13" s="34" customFormat="1" ht="18" customHeight="1" x14ac:dyDescent="0.25">
      <c r="A765" s="23" t="str">
        <f>Лист4!A763</f>
        <v xml:space="preserve">Советская ул. д.11/16 </v>
      </c>
      <c r="B765" s="74" t="str">
        <f>Лист4!C763</f>
        <v>г. Астрахань</v>
      </c>
      <c r="C765" s="41">
        <f t="shared" si="22"/>
        <v>1.4503050847457628</v>
      </c>
      <c r="D765" s="41">
        <f t="shared" si="23"/>
        <v>7.7694915254237287E-2</v>
      </c>
      <c r="E765" s="30">
        <v>0</v>
      </c>
      <c r="F765" s="31">
        <v>7.7694915254237287E-2</v>
      </c>
      <c r="G765" s="32">
        <v>0</v>
      </c>
      <c r="H765" s="32">
        <v>0</v>
      </c>
      <c r="I765" s="32">
        <v>0</v>
      </c>
      <c r="J765" s="32">
        <v>0</v>
      </c>
      <c r="K765" s="29">
        <f>Лист4!E763/1000</f>
        <v>1.528</v>
      </c>
      <c r="L765" s="33"/>
      <c r="M765" s="33"/>
    </row>
    <row r="766" spans="1:13" s="34" customFormat="1" ht="18" customHeight="1" x14ac:dyDescent="0.25">
      <c r="A766" s="23" t="str">
        <f>Лист4!A764</f>
        <v xml:space="preserve">Советская ул. д.17 </v>
      </c>
      <c r="B766" s="74" t="str">
        <f>Лист4!C764</f>
        <v>г. Астрахань</v>
      </c>
      <c r="C766" s="41">
        <f t="shared" si="22"/>
        <v>656.72807864406798</v>
      </c>
      <c r="D766" s="41">
        <f t="shared" si="23"/>
        <v>35.181861355932213</v>
      </c>
      <c r="E766" s="30">
        <v>0</v>
      </c>
      <c r="F766" s="31">
        <v>35.181861355932213</v>
      </c>
      <c r="G766" s="32">
        <v>0</v>
      </c>
      <c r="H766" s="32">
        <v>0</v>
      </c>
      <c r="I766" s="32">
        <v>0</v>
      </c>
      <c r="J766" s="32">
        <v>0</v>
      </c>
      <c r="K766" s="29">
        <f>Лист4!E764/1000</f>
        <v>691.90994000000023</v>
      </c>
      <c r="L766" s="33"/>
      <c r="M766" s="33"/>
    </row>
    <row r="767" spans="1:13" s="34" customFormat="1" ht="18" customHeight="1" x14ac:dyDescent="0.25">
      <c r="A767" s="23" t="str">
        <f>Лист4!A765</f>
        <v xml:space="preserve">Советская ул. д.2 </v>
      </c>
      <c r="B767" s="74" t="str">
        <f>Лист4!C765</f>
        <v>г. Астрахань</v>
      </c>
      <c r="C767" s="41">
        <f t="shared" si="22"/>
        <v>1129.906456949152</v>
      </c>
      <c r="D767" s="41">
        <f t="shared" si="23"/>
        <v>60.530703050847436</v>
      </c>
      <c r="E767" s="30">
        <v>0</v>
      </c>
      <c r="F767" s="31">
        <v>60.530703050847436</v>
      </c>
      <c r="G767" s="32">
        <v>0</v>
      </c>
      <c r="H767" s="32">
        <v>0</v>
      </c>
      <c r="I767" s="32">
        <v>0</v>
      </c>
      <c r="J767" s="32">
        <v>0</v>
      </c>
      <c r="K767" s="29">
        <f>Лист4!E765/1000</f>
        <v>1190.4371599999995</v>
      </c>
      <c r="L767" s="33"/>
      <c r="M767" s="33"/>
    </row>
    <row r="768" spans="1:13" s="34" customFormat="1" ht="18" customHeight="1" x14ac:dyDescent="0.25">
      <c r="A768" s="23" t="str">
        <f>Лист4!A766</f>
        <v xml:space="preserve">Советская ул. д.22 </v>
      </c>
      <c r="B768" s="74" t="str">
        <f>Лист4!C766</f>
        <v>г. Астрахань</v>
      </c>
      <c r="C768" s="41">
        <f t="shared" si="22"/>
        <v>68.297410169491528</v>
      </c>
      <c r="D768" s="41">
        <f t="shared" si="23"/>
        <v>3.6587898305084745</v>
      </c>
      <c r="E768" s="30">
        <v>0</v>
      </c>
      <c r="F768" s="31">
        <v>3.6587898305084745</v>
      </c>
      <c r="G768" s="32">
        <v>0</v>
      </c>
      <c r="H768" s="32">
        <v>0</v>
      </c>
      <c r="I768" s="32">
        <v>0</v>
      </c>
      <c r="J768" s="32">
        <v>0</v>
      </c>
      <c r="K768" s="29">
        <f>Лист4!E766/1000</f>
        <v>71.956199999999995</v>
      </c>
      <c r="L768" s="33"/>
      <c r="M768" s="33"/>
    </row>
    <row r="769" spans="1:13" s="34" customFormat="1" ht="18" customHeight="1" x14ac:dyDescent="0.25">
      <c r="A769" s="23" t="str">
        <f>Лист4!A767</f>
        <v xml:space="preserve">Советская ул. д.24 </v>
      </c>
      <c r="B769" s="74" t="str">
        <f>Лист4!C767</f>
        <v>г. Астрахань</v>
      </c>
      <c r="C769" s="41">
        <f t="shared" si="22"/>
        <v>1.3534915254237287</v>
      </c>
      <c r="D769" s="41">
        <f t="shared" si="23"/>
        <v>7.2508474576271187E-2</v>
      </c>
      <c r="E769" s="30">
        <v>0</v>
      </c>
      <c r="F769" s="31">
        <v>7.2508474576271187E-2</v>
      </c>
      <c r="G769" s="32">
        <v>0</v>
      </c>
      <c r="H769" s="32">
        <v>0</v>
      </c>
      <c r="I769" s="32">
        <v>0</v>
      </c>
      <c r="J769" s="32">
        <v>0</v>
      </c>
      <c r="K769" s="29">
        <f>Лист4!E767/1000</f>
        <v>1.4259999999999999</v>
      </c>
      <c r="L769" s="33"/>
      <c r="M769" s="33"/>
    </row>
    <row r="770" spans="1:13" s="34" customFormat="1" ht="18" customHeight="1" x14ac:dyDescent="0.25">
      <c r="A770" s="23" t="str">
        <f>Лист4!A768</f>
        <v xml:space="preserve">Советская ул. д.25 </v>
      </c>
      <c r="B770" s="74" t="str">
        <f>Лист4!C768</f>
        <v>г. Астрахань</v>
      </c>
      <c r="C770" s="41">
        <f t="shared" si="22"/>
        <v>557.5392081355933</v>
      </c>
      <c r="D770" s="41">
        <f t="shared" si="23"/>
        <v>29.868171864406783</v>
      </c>
      <c r="E770" s="30">
        <v>0</v>
      </c>
      <c r="F770" s="31">
        <v>29.868171864406783</v>
      </c>
      <c r="G770" s="32">
        <v>0</v>
      </c>
      <c r="H770" s="32">
        <v>0</v>
      </c>
      <c r="I770" s="32">
        <v>0</v>
      </c>
      <c r="J770" s="32">
        <v>0</v>
      </c>
      <c r="K770" s="29">
        <f>Лист4!E768/1000</f>
        <v>587.4073800000001</v>
      </c>
      <c r="L770" s="33"/>
      <c r="M770" s="33"/>
    </row>
    <row r="771" spans="1:13" s="34" customFormat="1" ht="18" customHeight="1" x14ac:dyDescent="0.25">
      <c r="A771" s="23" t="str">
        <f>Лист4!A769</f>
        <v xml:space="preserve">Советская ул. д.32 </v>
      </c>
      <c r="B771" s="74" t="str">
        <f>Лист4!C769</f>
        <v>г. Астрахань</v>
      </c>
      <c r="C771" s="41">
        <f t="shared" si="22"/>
        <v>85.104528813559313</v>
      </c>
      <c r="D771" s="41">
        <f t="shared" si="23"/>
        <v>4.5591711864406772</v>
      </c>
      <c r="E771" s="30">
        <v>0</v>
      </c>
      <c r="F771" s="31">
        <v>4.5591711864406772</v>
      </c>
      <c r="G771" s="32">
        <v>0</v>
      </c>
      <c r="H771" s="32">
        <v>0</v>
      </c>
      <c r="I771" s="32">
        <v>0</v>
      </c>
      <c r="J771" s="32">
        <v>0</v>
      </c>
      <c r="K771" s="29">
        <f>Лист4!E769/1000</f>
        <v>89.663699999999992</v>
      </c>
      <c r="L771" s="33"/>
      <c r="M771" s="33"/>
    </row>
    <row r="772" spans="1:13" s="34" customFormat="1" ht="18" customHeight="1" x14ac:dyDescent="0.25">
      <c r="A772" s="23" t="str">
        <f>Лист4!A770</f>
        <v xml:space="preserve">Советская ул. д.36 </v>
      </c>
      <c r="B772" s="74" t="str">
        <f>Лист4!C770</f>
        <v>г. Астрахань</v>
      </c>
      <c r="C772" s="41">
        <f t="shared" si="22"/>
        <v>843.33488542372879</v>
      </c>
      <c r="D772" s="41">
        <f t="shared" si="23"/>
        <v>45.178654576271192</v>
      </c>
      <c r="E772" s="30">
        <v>0</v>
      </c>
      <c r="F772" s="31">
        <v>45.178654576271192</v>
      </c>
      <c r="G772" s="32">
        <v>0</v>
      </c>
      <c r="H772" s="32">
        <v>0</v>
      </c>
      <c r="I772" s="32">
        <v>0</v>
      </c>
      <c r="J772" s="32">
        <v>0</v>
      </c>
      <c r="K772" s="29">
        <f>Лист4!E770/1000</f>
        <v>888.51354000000003</v>
      </c>
      <c r="L772" s="33"/>
      <c r="M772" s="33"/>
    </row>
    <row r="773" spans="1:13" s="34" customFormat="1" ht="18" customHeight="1" x14ac:dyDescent="0.25">
      <c r="A773" s="23" t="str">
        <f>Лист4!A771</f>
        <v xml:space="preserve">Советская ул. д.8 </v>
      </c>
      <c r="B773" s="74" t="str">
        <f>Лист4!C771</f>
        <v>г. Астрахань</v>
      </c>
      <c r="C773" s="41">
        <f t="shared" si="22"/>
        <v>0</v>
      </c>
      <c r="D773" s="41">
        <f t="shared" si="23"/>
        <v>0</v>
      </c>
      <c r="E773" s="30">
        <v>0</v>
      </c>
      <c r="F773" s="31">
        <v>0</v>
      </c>
      <c r="G773" s="32">
        <v>0</v>
      </c>
      <c r="H773" s="32">
        <v>0</v>
      </c>
      <c r="I773" s="32">
        <v>0</v>
      </c>
      <c r="J773" s="32">
        <v>0</v>
      </c>
      <c r="K773" s="29">
        <f>Лист4!E771/1000</f>
        <v>0</v>
      </c>
      <c r="L773" s="33"/>
      <c r="M773" s="33"/>
    </row>
    <row r="774" spans="1:13" s="34" customFormat="1" ht="18" customHeight="1" x14ac:dyDescent="0.25">
      <c r="A774" s="23" t="str">
        <f>Лист4!A772</f>
        <v xml:space="preserve">Советская ул. д.9 </v>
      </c>
      <c r="B774" s="74" t="str">
        <f>Лист4!C772</f>
        <v>г. Астрахань</v>
      </c>
      <c r="C774" s="41">
        <f t="shared" si="22"/>
        <v>151.50793355932203</v>
      </c>
      <c r="D774" s="41">
        <f t="shared" si="23"/>
        <v>8.1164964406779649</v>
      </c>
      <c r="E774" s="30">
        <v>0</v>
      </c>
      <c r="F774" s="31">
        <v>8.1164964406779649</v>
      </c>
      <c r="G774" s="32">
        <v>0</v>
      </c>
      <c r="H774" s="32">
        <v>0</v>
      </c>
      <c r="I774" s="32">
        <v>0</v>
      </c>
      <c r="J774" s="32">
        <v>0</v>
      </c>
      <c r="K774" s="29">
        <f>Лист4!E772/1000</f>
        <v>159.62442999999999</v>
      </c>
      <c r="L774" s="33"/>
      <c r="M774" s="33"/>
    </row>
    <row r="775" spans="1:13" s="34" customFormat="1" ht="18" customHeight="1" x14ac:dyDescent="0.25">
      <c r="A775" s="23" t="str">
        <f>Лист4!A773</f>
        <v xml:space="preserve">Советской Милиции ул. д.1 </v>
      </c>
      <c r="B775" s="74" t="str">
        <f>Лист4!C773</f>
        <v>г. Астрахань</v>
      </c>
      <c r="C775" s="41">
        <f t="shared" ref="C775:C838" si="24">K775+J775-F775</f>
        <v>626.70514033898291</v>
      </c>
      <c r="D775" s="41">
        <f t="shared" ref="D775:D838" si="25">F775</f>
        <v>33.57348966101695</v>
      </c>
      <c r="E775" s="30">
        <v>0</v>
      </c>
      <c r="F775" s="31">
        <v>33.57348966101695</v>
      </c>
      <c r="G775" s="32">
        <v>0</v>
      </c>
      <c r="H775" s="32">
        <v>0</v>
      </c>
      <c r="I775" s="32">
        <v>0</v>
      </c>
      <c r="J775" s="32">
        <v>0</v>
      </c>
      <c r="K775" s="29">
        <f>Лист4!E773/1000</f>
        <v>660.27862999999991</v>
      </c>
      <c r="L775" s="33"/>
      <c r="M775" s="33"/>
    </row>
    <row r="776" spans="1:13" s="34" customFormat="1" ht="18" customHeight="1" x14ac:dyDescent="0.25">
      <c r="A776" s="23" t="str">
        <f>Лист4!A774</f>
        <v xml:space="preserve">Советской Милиции ул. д.10 </v>
      </c>
      <c r="B776" s="74" t="str">
        <f>Лист4!C774</f>
        <v>г. Астрахань</v>
      </c>
      <c r="C776" s="41">
        <f t="shared" si="24"/>
        <v>0</v>
      </c>
      <c r="D776" s="41">
        <f t="shared" si="25"/>
        <v>0</v>
      </c>
      <c r="E776" s="30">
        <v>0</v>
      </c>
      <c r="F776" s="31">
        <v>0</v>
      </c>
      <c r="G776" s="32">
        <v>0</v>
      </c>
      <c r="H776" s="32">
        <v>0</v>
      </c>
      <c r="I776" s="32">
        <v>0</v>
      </c>
      <c r="J776" s="32">
        <v>0</v>
      </c>
      <c r="K776" s="29">
        <f>Лист4!E774/1000</f>
        <v>0</v>
      </c>
      <c r="L776" s="33"/>
      <c r="M776" s="33"/>
    </row>
    <row r="777" spans="1:13" s="34" customFormat="1" ht="18" customHeight="1" x14ac:dyDescent="0.25">
      <c r="A777" s="23" t="str">
        <f>Лист4!A775</f>
        <v xml:space="preserve">Советской Милиции ул. д.12 </v>
      </c>
      <c r="B777" s="74" t="str">
        <f>Лист4!C775</f>
        <v>г. Астрахань</v>
      </c>
      <c r="C777" s="41">
        <f t="shared" si="24"/>
        <v>6.1609491525423721</v>
      </c>
      <c r="D777" s="41">
        <f t="shared" si="25"/>
        <v>0.33005084745762714</v>
      </c>
      <c r="E777" s="30">
        <v>0</v>
      </c>
      <c r="F777" s="31">
        <v>0.33005084745762714</v>
      </c>
      <c r="G777" s="32">
        <v>0</v>
      </c>
      <c r="H777" s="32">
        <v>0</v>
      </c>
      <c r="I777" s="32">
        <v>0</v>
      </c>
      <c r="J777" s="32">
        <v>0</v>
      </c>
      <c r="K777" s="29">
        <f>Лист4!E775/1000</f>
        <v>6.4909999999999997</v>
      </c>
      <c r="L777" s="33"/>
      <c r="M777" s="33"/>
    </row>
    <row r="778" spans="1:13" s="34" customFormat="1" ht="18" customHeight="1" x14ac:dyDescent="0.25">
      <c r="A778" s="23" t="str">
        <f>Лист4!A776</f>
        <v xml:space="preserve">Советской Милиции ул. д.15 </v>
      </c>
      <c r="B778" s="74" t="str">
        <f>Лист4!C776</f>
        <v>г. Астрахань</v>
      </c>
      <c r="C778" s="41">
        <f t="shared" si="24"/>
        <v>52.816542372881358</v>
      </c>
      <c r="D778" s="41">
        <f t="shared" si="25"/>
        <v>2.8294576271186442</v>
      </c>
      <c r="E778" s="30">
        <v>0</v>
      </c>
      <c r="F778" s="31">
        <v>2.8294576271186442</v>
      </c>
      <c r="G778" s="32">
        <v>0</v>
      </c>
      <c r="H778" s="32">
        <v>0</v>
      </c>
      <c r="I778" s="32">
        <v>0</v>
      </c>
      <c r="J778" s="32">
        <v>0</v>
      </c>
      <c r="K778" s="29">
        <f>Лист4!E776/1000</f>
        <v>55.646000000000001</v>
      </c>
      <c r="L778" s="33"/>
      <c r="M778" s="33"/>
    </row>
    <row r="779" spans="1:13" s="34" customFormat="1" ht="18" customHeight="1" x14ac:dyDescent="0.25">
      <c r="A779" s="23" t="str">
        <f>Лист4!A777</f>
        <v xml:space="preserve">Советской Милиции ул. д.2 </v>
      </c>
      <c r="B779" s="74" t="str">
        <f>Лист4!C777</f>
        <v>г. Астрахань</v>
      </c>
      <c r="C779" s="41">
        <f t="shared" si="24"/>
        <v>69.989369491525409</v>
      </c>
      <c r="D779" s="41">
        <f t="shared" si="25"/>
        <v>3.7494305084745756</v>
      </c>
      <c r="E779" s="30">
        <v>0</v>
      </c>
      <c r="F779" s="31">
        <v>3.7494305084745756</v>
      </c>
      <c r="G779" s="32">
        <v>0</v>
      </c>
      <c r="H779" s="32">
        <v>0</v>
      </c>
      <c r="I779" s="32">
        <v>0</v>
      </c>
      <c r="J779" s="32">
        <v>0</v>
      </c>
      <c r="K779" s="29">
        <f>Лист4!E777/1000</f>
        <v>73.738799999999983</v>
      </c>
      <c r="L779" s="33"/>
      <c r="M779" s="33"/>
    </row>
    <row r="780" spans="1:13" s="34" customFormat="1" ht="18" customHeight="1" x14ac:dyDescent="0.25">
      <c r="A780" s="23" t="str">
        <f>Лист4!A778</f>
        <v xml:space="preserve">Советской Милиции ул. д.3 </v>
      </c>
      <c r="B780" s="74" t="str">
        <f>Лист4!C778</f>
        <v>г. Астрахань</v>
      </c>
      <c r="C780" s="41">
        <f t="shared" si="24"/>
        <v>37.906305084745767</v>
      </c>
      <c r="D780" s="41">
        <f t="shared" si="25"/>
        <v>2.0306949152542373</v>
      </c>
      <c r="E780" s="30">
        <v>0</v>
      </c>
      <c r="F780" s="31">
        <v>2.0306949152542373</v>
      </c>
      <c r="G780" s="32">
        <v>0</v>
      </c>
      <c r="H780" s="32">
        <v>0</v>
      </c>
      <c r="I780" s="32">
        <v>0</v>
      </c>
      <c r="J780" s="32">
        <v>0</v>
      </c>
      <c r="K780" s="29">
        <f>Лист4!E778/1000</f>
        <v>39.937000000000005</v>
      </c>
      <c r="L780" s="33"/>
      <c r="M780" s="33"/>
    </row>
    <row r="781" spans="1:13" s="34" customFormat="1" ht="18" customHeight="1" x14ac:dyDescent="0.25">
      <c r="A781" s="23" t="str">
        <f>Лист4!A779</f>
        <v xml:space="preserve">Советской Милиции ул. д.4 </v>
      </c>
      <c r="B781" s="74" t="str">
        <f>Лист4!C779</f>
        <v>г. Астрахань</v>
      </c>
      <c r="C781" s="41">
        <f t="shared" si="24"/>
        <v>6.1770847457627118</v>
      </c>
      <c r="D781" s="41">
        <f t="shared" si="25"/>
        <v>0.33091525423728813</v>
      </c>
      <c r="E781" s="30">
        <v>0</v>
      </c>
      <c r="F781" s="31">
        <v>0.33091525423728813</v>
      </c>
      <c r="G781" s="32">
        <v>0</v>
      </c>
      <c r="H781" s="32">
        <v>0</v>
      </c>
      <c r="I781" s="32">
        <v>0</v>
      </c>
      <c r="J781" s="32">
        <v>0</v>
      </c>
      <c r="K781" s="29">
        <f>Лист4!E779/1000</f>
        <v>6.508</v>
      </c>
      <c r="L781" s="33"/>
      <c r="M781" s="33"/>
    </row>
    <row r="782" spans="1:13" s="34" customFormat="1" ht="18" customHeight="1" x14ac:dyDescent="0.25">
      <c r="A782" s="23" t="str">
        <f>Лист4!A780</f>
        <v xml:space="preserve">Советской Милиции ул. д.6 </v>
      </c>
      <c r="B782" s="74" t="str">
        <f>Лист4!C780</f>
        <v>г. Астрахань</v>
      </c>
      <c r="C782" s="41">
        <f t="shared" si="24"/>
        <v>4.2609355932203385</v>
      </c>
      <c r="D782" s="41">
        <f t="shared" si="25"/>
        <v>0.22826440677966101</v>
      </c>
      <c r="E782" s="30">
        <v>0</v>
      </c>
      <c r="F782" s="31">
        <v>0.22826440677966101</v>
      </c>
      <c r="G782" s="32">
        <v>0</v>
      </c>
      <c r="H782" s="32">
        <v>0</v>
      </c>
      <c r="I782" s="32">
        <v>0</v>
      </c>
      <c r="J782" s="32">
        <v>0</v>
      </c>
      <c r="K782" s="29">
        <f>Лист4!E780/1000</f>
        <v>4.4891999999999994</v>
      </c>
      <c r="L782" s="33"/>
      <c r="M782" s="33"/>
    </row>
    <row r="783" spans="1:13" s="34" customFormat="1" ht="18" customHeight="1" x14ac:dyDescent="0.25">
      <c r="A783" s="23" t="str">
        <f>Лист4!A781</f>
        <v xml:space="preserve">Советской Милиции ул. д.8 </v>
      </c>
      <c r="B783" s="74" t="str">
        <f>Лист4!C781</f>
        <v>г. Астрахань</v>
      </c>
      <c r="C783" s="41">
        <f t="shared" si="24"/>
        <v>99.111647457627114</v>
      </c>
      <c r="D783" s="41">
        <f t="shared" si="25"/>
        <v>5.3095525423728809</v>
      </c>
      <c r="E783" s="30">
        <v>0</v>
      </c>
      <c r="F783" s="31">
        <v>5.3095525423728809</v>
      </c>
      <c r="G783" s="32">
        <v>0</v>
      </c>
      <c r="H783" s="32">
        <v>0</v>
      </c>
      <c r="I783" s="32">
        <v>0</v>
      </c>
      <c r="J783" s="32">
        <v>0</v>
      </c>
      <c r="K783" s="29">
        <f>Лист4!E781/1000</f>
        <v>104.4212</v>
      </c>
      <c r="L783" s="33"/>
      <c r="M783" s="33"/>
    </row>
    <row r="784" spans="1:13" s="34" customFormat="1" ht="18" customHeight="1" x14ac:dyDescent="0.25">
      <c r="A784" s="23" t="str">
        <f>Лист4!A782</f>
        <v xml:space="preserve">Советской Милиции ул. д.9 </v>
      </c>
      <c r="B784" s="74" t="str">
        <f>Лист4!C782</f>
        <v>г. Астрахань</v>
      </c>
      <c r="C784" s="41">
        <f t="shared" si="24"/>
        <v>67.512555932203384</v>
      </c>
      <c r="D784" s="41">
        <f t="shared" si="25"/>
        <v>3.616744067796609</v>
      </c>
      <c r="E784" s="30">
        <v>0</v>
      </c>
      <c r="F784" s="31">
        <v>3.616744067796609</v>
      </c>
      <c r="G784" s="32">
        <v>0</v>
      </c>
      <c r="H784" s="32">
        <v>0</v>
      </c>
      <c r="I784" s="32">
        <v>0</v>
      </c>
      <c r="J784" s="32">
        <v>0</v>
      </c>
      <c r="K784" s="29">
        <f>Лист4!E782/1000</f>
        <v>71.129299999999986</v>
      </c>
      <c r="L784" s="33"/>
      <c r="M784" s="33"/>
    </row>
    <row r="785" spans="1:13" s="34" customFormat="1" ht="18" customHeight="1" x14ac:dyDescent="0.25">
      <c r="A785" s="23" t="str">
        <f>Лист4!A783</f>
        <v xml:space="preserve">Софьи Перовской ул. д.101/10 </v>
      </c>
      <c r="B785" s="74" t="str">
        <f>Лист4!C783</f>
        <v>г. Астрахань</v>
      </c>
      <c r="C785" s="41">
        <f t="shared" si="24"/>
        <v>510.7908542372881</v>
      </c>
      <c r="D785" s="41">
        <f t="shared" si="25"/>
        <v>27.36379576271186</v>
      </c>
      <c r="E785" s="30">
        <v>0</v>
      </c>
      <c r="F785" s="31">
        <v>27.36379576271186</v>
      </c>
      <c r="G785" s="32">
        <v>0</v>
      </c>
      <c r="H785" s="32">
        <v>0</v>
      </c>
      <c r="I785" s="32">
        <v>0</v>
      </c>
      <c r="J785" s="32">
        <v>1677.19</v>
      </c>
      <c r="K785" s="29">
        <f>Лист4!E783/1000-J785</f>
        <v>-1139.0353500000001</v>
      </c>
      <c r="L785" s="33"/>
      <c r="M785" s="33"/>
    </row>
    <row r="786" spans="1:13" s="34" customFormat="1" ht="18" customHeight="1" x14ac:dyDescent="0.25">
      <c r="A786" s="23" t="str">
        <f>Лист4!A784</f>
        <v xml:space="preserve">Софьи Перовской ул. д.101/11 </v>
      </c>
      <c r="B786" s="74" t="str">
        <f>Лист4!C784</f>
        <v>г. Астрахань</v>
      </c>
      <c r="C786" s="41">
        <f t="shared" si="24"/>
        <v>772.19579796610151</v>
      </c>
      <c r="D786" s="41">
        <f t="shared" si="25"/>
        <v>41.367632033898296</v>
      </c>
      <c r="E786" s="30">
        <v>0</v>
      </c>
      <c r="F786" s="31">
        <v>41.367632033898296</v>
      </c>
      <c r="G786" s="32">
        <v>0</v>
      </c>
      <c r="H786" s="32">
        <v>0</v>
      </c>
      <c r="I786" s="32">
        <v>0</v>
      </c>
      <c r="J786" s="32">
        <v>0</v>
      </c>
      <c r="K786" s="29">
        <f>Лист4!E784/1000</f>
        <v>813.56342999999981</v>
      </c>
      <c r="L786" s="33"/>
      <c r="M786" s="33"/>
    </row>
    <row r="787" spans="1:13" s="34" customFormat="1" ht="18" customHeight="1" x14ac:dyDescent="0.25">
      <c r="A787" s="23" t="str">
        <f>Лист4!A785</f>
        <v xml:space="preserve">Софьи Перовской ул. д.101/12 </v>
      </c>
      <c r="B787" s="74" t="str">
        <f>Лист4!C785</f>
        <v>г. Астрахань</v>
      </c>
      <c r="C787" s="41">
        <f t="shared" si="24"/>
        <v>1248.9376935593214</v>
      </c>
      <c r="D787" s="41">
        <f t="shared" si="25"/>
        <v>66.907376440677922</v>
      </c>
      <c r="E787" s="30">
        <v>0</v>
      </c>
      <c r="F787" s="31">
        <v>66.907376440677922</v>
      </c>
      <c r="G787" s="32">
        <v>0</v>
      </c>
      <c r="H787" s="32">
        <v>0</v>
      </c>
      <c r="I787" s="32">
        <v>0</v>
      </c>
      <c r="J787" s="32">
        <v>0</v>
      </c>
      <c r="K787" s="29">
        <f>Лист4!E785/1000</f>
        <v>1315.8450699999992</v>
      </c>
      <c r="L787" s="33"/>
      <c r="M787" s="33"/>
    </row>
    <row r="788" spans="1:13" s="34" customFormat="1" ht="18" customHeight="1" x14ac:dyDescent="0.25">
      <c r="A788" s="23" t="str">
        <f>Лист4!A786</f>
        <v xml:space="preserve">Софьи Перовской ул. д.101/2 </v>
      </c>
      <c r="B788" s="74" t="str">
        <f>Лист4!C786</f>
        <v>г. Астрахань</v>
      </c>
      <c r="C788" s="41">
        <f t="shared" si="24"/>
        <v>0</v>
      </c>
      <c r="D788" s="41">
        <f t="shared" si="25"/>
        <v>0</v>
      </c>
      <c r="E788" s="30">
        <v>0</v>
      </c>
      <c r="F788" s="31">
        <v>0</v>
      </c>
      <c r="G788" s="32">
        <v>0</v>
      </c>
      <c r="H788" s="32">
        <v>0</v>
      </c>
      <c r="I788" s="32">
        <v>0</v>
      </c>
      <c r="J788" s="32">
        <v>0</v>
      </c>
      <c r="K788" s="29">
        <f>Лист4!E786/1000</f>
        <v>0</v>
      </c>
      <c r="L788" s="33"/>
      <c r="M788" s="33"/>
    </row>
    <row r="789" spans="1:13" s="34" customFormat="1" ht="18" customHeight="1" x14ac:dyDescent="0.25">
      <c r="A789" s="23" t="str">
        <f>Лист4!A787</f>
        <v xml:space="preserve">Софьи Перовской ул. д.101/3 </v>
      </c>
      <c r="B789" s="74" t="str">
        <f>Лист4!C787</f>
        <v>г. Астрахань</v>
      </c>
      <c r="C789" s="41">
        <f t="shared" si="24"/>
        <v>0</v>
      </c>
      <c r="D789" s="41">
        <f t="shared" si="25"/>
        <v>0</v>
      </c>
      <c r="E789" s="30">
        <v>0</v>
      </c>
      <c r="F789" s="31">
        <v>0</v>
      </c>
      <c r="G789" s="32">
        <v>0</v>
      </c>
      <c r="H789" s="32">
        <v>0</v>
      </c>
      <c r="I789" s="32">
        <v>0</v>
      </c>
      <c r="J789" s="32">
        <v>0</v>
      </c>
      <c r="K789" s="29">
        <f>Лист4!E787/1000</f>
        <v>0</v>
      </c>
      <c r="L789" s="33"/>
      <c r="M789" s="33"/>
    </row>
    <row r="790" spans="1:13" s="34" customFormat="1" ht="18" customHeight="1" x14ac:dyDescent="0.25">
      <c r="A790" s="23" t="str">
        <f>Лист4!A788</f>
        <v xml:space="preserve">Софьи Перовской ул. д.101/7 </v>
      </c>
      <c r="B790" s="74" t="str">
        <f>Лист4!C788</f>
        <v>г. Астрахань</v>
      </c>
      <c r="C790" s="41">
        <f t="shared" si="24"/>
        <v>157.59520000000001</v>
      </c>
      <c r="D790" s="41">
        <f t="shared" si="25"/>
        <v>8.4426000000000005</v>
      </c>
      <c r="E790" s="30">
        <v>0</v>
      </c>
      <c r="F790" s="31">
        <v>8.4426000000000005</v>
      </c>
      <c r="G790" s="32">
        <v>0</v>
      </c>
      <c r="H790" s="32">
        <v>0</v>
      </c>
      <c r="I790" s="32">
        <v>0</v>
      </c>
      <c r="J790" s="32">
        <v>0</v>
      </c>
      <c r="K790" s="29">
        <f>Лист4!E788/1000</f>
        <v>166.0378</v>
      </c>
      <c r="L790" s="33"/>
      <c r="M790" s="33"/>
    </row>
    <row r="791" spans="1:13" s="34" customFormat="1" ht="18" customHeight="1" x14ac:dyDescent="0.25">
      <c r="A791" s="23" t="str">
        <f>Лист4!A789</f>
        <v xml:space="preserve">Софьи Перовской ул. д.101/8 </v>
      </c>
      <c r="B791" s="74" t="str">
        <f>Лист4!C789</f>
        <v>г. Астрахань</v>
      </c>
      <c r="C791" s="41">
        <f t="shared" si="24"/>
        <v>737.88863186440653</v>
      </c>
      <c r="D791" s="41">
        <f t="shared" si="25"/>
        <v>39.529748135593209</v>
      </c>
      <c r="E791" s="30">
        <v>0</v>
      </c>
      <c r="F791" s="31">
        <v>39.529748135593209</v>
      </c>
      <c r="G791" s="32">
        <v>0</v>
      </c>
      <c r="H791" s="32">
        <v>0</v>
      </c>
      <c r="I791" s="32">
        <v>0</v>
      </c>
      <c r="J791" s="32">
        <v>0</v>
      </c>
      <c r="K791" s="29">
        <f>Лист4!E789/1000</f>
        <v>777.41837999999973</v>
      </c>
      <c r="L791" s="33"/>
      <c r="M791" s="33"/>
    </row>
    <row r="792" spans="1:13" s="34" customFormat="1" ht="18" customHeight="1" x14ac:dyDescent="0.25">
      <c r="A792" s="23" t="str">
        <f>Лист4!A790</f>
        <v xml:space="preserve">Софьи Перовской ул. д.101/9 </v>
      </c>
      <c r="B792" s="74" t="str">
        <f>Лист4!C790</f>
        <v>г. Астрахань</v>
      </c>
      <c r="C792" s="41">
        <f t="shared" si="24"/>
        <v>533.82113898305079</v>
      </c>
      <c r="D792" s="41">
        <f t="shared" si="25"/>
        <v>28.59756101694915</v>
      </c>
      <c r="E792" s="30">
        <v>0</v>
      </c>
      <c r="F792" s="31">
        <v>28.59756101694915</v>
      </c>
      <c r="G792" s="32">
        <v>0</v>
      </c>
      <c r="H792" s="32">
        <v>0</v>
      </c>
      <c r="I792" s="32">
        <v>0</v>
      </c>
      <c r="J792" s="32">
        <v>0</v>
      </c>
      <c r="K792" s="29">
        <f>Лист4!E790/1000</f>
        <v>562.41869999999994</v>
      </c>
      <c r="L792" s="33"/>
      <c r="M792" s="33"/>
    </row>
    <row r="793" spans="1:13" s="34" customFormat="1" ht="18" customHeight="1" x14ac:dyDescent="0.25">
      <c r="A793" s="23" t="str">
        <f>Лист4!A791</f>
        <v xml:space="preserve">Софьи Перовской ул. д.103 - корп. 25 </v>
      </c>
      <c r="B793" s="74" t="str">
        <f>Лист4!C791</f>
        <v>г. Астрахань</v>
      </c>
      <c r="C793" s="41">
        <f t="shared" si="24"/>
        <v>738.72285152542372</v>
      </c>
      <c r="D793" s="41">
        <f t="shared" si="25"/>
        <v>39.574438474576269</v>
      </c>
      <c r="E793" s="30">
        <v>0</v>
      </c>
      <c r="F793" s="31">
        <v>39.574438474576269</v>
      </c>
      <c r="G793" s="32">
        <v>0</v>
      </c>
      <c r="H793" s="32">
        <v>0</v>
      </c>
      <c r="I793" s="32">
        <v>0</v>
      </c>
      <c r="J793" s="32">
        <v>0</v>
      </c>
      <c r="K793" s="29">
        <f>Лист4!E791/1000</f>
        <v>778.29728999999998</v>
      </c>
      <c r="L793" s="33"/>
      <c r="M793" s="33"/>
    </row>
    <row r="794" spans="1:13" s="34" customFormat="1" ht="18" customHeight="1" x14ac:dyDescent="0.25">
      <c r="A794" s="23" t="str">
        <f>Лист4!A792</f>
        <v xml:space="preserve">Софьи Перовской ул. д.103/15 </v>
      </c>
      <c r="B794" s="74" t="str">
        <f>Лист4!C792</f>
        <v>г. Астрахань</v>
      </c>
      <c r="C794" s="41">
        <f t="shared" si="24"/>
        <v>0</v>
      </c>
      <c r="D794" s="41">
        <f t="shared" si="25"/>
        <v>0</v>
      </c>
      <c r="E794" s="30">
        <v>0</v>
      </c>
      <c r="F794" s="31">
        <v>0</v>
      </c>
      <c r="G794" s="32">
        <v>0</v>
      </c>
      <c r="H794" s="32">
        <v>0</v>
      </c>
      <c r="I794" s="32">
        <v>0</v>
      </c>
      <c r="J794" s="32">
        <v>0</v>
      </c>
      <c r="K794" s="29">
        <f>Лист4!E792/1000</f>
        <v>0</v>
      </c>
      <c r="L794" s="33"/>
      <c r="M794" s="33"/>
    </row>
    <row r="795" spans="1:13" s="34" customFormat="1" ht="18" customHeight="1" x14ac:dyDescent="0.25">
      <c r="A795" s="23" t="str">
        <f>Лист4!A793</f>
        <v xml:space="preserve">Софьи Перовской ул. д.103/20 </v>
      </c>
      <c r="B795" s="74" t="str">
        <f>Лист4!C793</f>
        <v>г. Астрахань</v>
      </c>
      <c r="C795" s="41">
        <f t="shared" si="24"/>
        <v>204.40071186440682</v>
      </c>
      <c r="D795" s="41">
        <f t="shared" si="25"/>
        <v>10.950038135593221</v>
      </c>
      <c r="E795" s="30">
        <v>0</v>
      </c>
      <c r="F795" s="31">
        <v>10.950038135593221</v>
      </c>
      <c r="G795" s="32">
        <v>0</v>
      </c>
      <c r="H795" s="32">
        <v>0</v>
      </c>
      <c r="I795" s="32">
        <v>0</v>
      </c>
      <c r="J795" s="32">
        <v>0</v>
      </c>
      <c r="K795" s="29">
        <f>Лист4!E793/1000</f>
        <v>215.35075000000003</v>
      </c>
      <c r="L795" s="33"/>
      <c r="M795" s="33"/>
    </row>
    <row r="796" spans="1:13" s="34" customFormat="1" ht="18" customHeight="1" x14ac:dyDescent="0.25">
      <c r="A796" s="23" t="str">
        <f>Лист4!A794</f>
        <v xml:space="preserve">Софьи Перовской ул. д.103/21 </v>
      </c>
      <c r="B796" s="74" t="str">
        <f>Лист4!C794</f>
        <v>г. Астрахань</v>
      </c>
      <c r="C796" s="41">
        <f t="shared" si="24"/>
        <v>251.92154305084742</v>
      </c>
      <c r="D796" s="41">
        <f t="shared" si="25"/>
        <v>13.495796949152542</v>
      </c>
      <c r="E796" s="30">
        <v>0</v>
      </c>
      <c r="F796" s="31">
        <v>13.495796949152542</v>
      </c>
      <c r="G796" s="32">
        <v>0</v>
      </c>
      <c r="H796" s="32">
        <v>0</v>
      </c>
      <c r="I796" s="32">
        <v>0</v>
      </c>
      <c r="J796" s="32">
        <v>0</v>
      </c>
      <c r="K796" s="29">
        <f>Лист4!E794/1000</f>
        <v>265.41733999999997</v>
      </c>
      <c r="L796" s="33"/>
      <c r="M796" s="33"/>
    </row>
    <row r="797" spans="1:13" s="34" customFormat="1" ht="18" customHeight="1" x14ac:dyDescent="0.25">
      <c r="A797" s="23" t="str">
        <f>Лист4!A795</f>
        <v>Софьи Перовской ул. д.103/26 пом. 001</v>
      </c>
      <c r="B797" s="74" t="str">
        <f>Лист4!C795</f>
        <v>г. Астрахань</v>
      </c>
      <c r="C797" s="41">
        <f t="shared" si="24"/>
        <v>473.19014779661023</v>
      </c>
      <c r="D797" s="41">
        <f t="shared" si="25"/>
        <v>25.34947220338983</v>
      </c>
      <c r="E797" s="30">
        <v>0</v>
      </c>
      <c r="F797" s="31">
        <v>25.34947220338983</v>
      </c>
      <c r="G797" s="32">
        <v>0</v>
      </c>
      <c r="H797" s="32">
        <v>0</v>
      </c>
      <c r="I797" s="32">
        <v>0</v>
      </c>
      <c r="J797" s="32">
        <v>585.69000000000005</v>
      </c>
      <c r="K797" s="29">
        <f>Лист4!E795/1000-J797</f>
        <v>-87.150379999999984</v>
      </c>
      <c r="L797" s="33"/>
      <c r="M797" s="33"/>
    </row>
    <row r="798" spans="1:13" s="34" customFormat="1" ht="16.5" customHeight="1" x14ac:dyDescent="0.25">
      <c r="A798" s="23" t="str">
        <f>Лист4!A796</f>
        <v xml:space="preserve">Софьи Перовской ул. д.103/35 </v>
      </c>
      <c r="B798" s="74" t="str">
        <f>Лист4!C796</f>
        <v>г. Астрахань</v>
      </c>
      <c r="C798" s="41">
        <f t="shared" si="24"/>
        <v>0</v>
      </c>
      <c r="D798" s="41">
        <f t="shared" si="25"/>
        <v>0</v>
      </c>
      <c r="E798" s="30">
        <v>0</v>
      </c>
      <c r="F798" s="31">
        <v>0</v>
      </c>
      <c r="G798" s="32">
        <v>0</v>
      </c>
      <c r="H798" s="32">
        <v>0</v>
      </c>
      <c r="I798" s="32">
        <v>0</v>
      </c>
      <c r="J798" s="32">
        <v>0</v>
      </c>
      <c r="K798" s="29">
        <f>Лист4!E796/1000</f>
        <v>0</v>
      </c>
      <c r="L798" s="33"/>
      <c r="M798" s="33"/>
    </row>
    <row r="799" spans="1:13" s="34" customFormat="1" ht="16.5" customHeight="1" x14ac:dyDescent="0.25">
      <c r="A799" s="23" t="str">
        <f>Лист4!A797</f>
        <v xml:space="preserve">Софьи Перовской ул. д.105 </v>
      </c>
      <c r="B799" s="74" t="str">
        <f>Лист4!C797</f>
        <v>г. Астрахань</v>
      </c>
      <c r="C799" s="41">
        <f t="shared" si="24"/>
        <v>837.74783186440686</v>
      </c>
      <c r="D799" s="41">
        <f t="shared" si="25"/>
        <v>44.879348135593226</v>
      </c>
      <c r="E799" s="30">
        <v>0</v>
      </c>
      <c r="F799" s="31">
        <v>44.879348135593226</v>
      </c>
      <c r="G799" s="32">
        <v>0</v>
      </c>
      <c r="H799" s="32">
        <v>0</v>
      </c>
      <c r="I799" s="32">
        <v>0</v>
      </c>
      <c r="J799" s="32">
        <v>0</v>
      </c>
      <c r="K799" s="29">
        <f>Лист4!E797/1000-J799</f>
        <v>882.62718000000007</v>
      </c>
      <c r="L799" s="33"/>
      <c r="M799" s="33"/>
    </row>
    <row r="800" spans="1:13" s="34" customFormat="1" ht="16.5" customHeight="1" x14ac:dyDescent="0.25">
      <c r="A800" s="23" t="str">
        <f>Лист4!A798</f>
        <v xml:space="preserve">Софьи Перовской ул. д.107Б </v>
      </c>
      <c r="B800" s="74" t="str">
        <f>Лист4!C798</f>
        <v>г. Астрахань</v>
      </c>
      <c r="C800" s="41">
        <f t="shared" si="24"/>
        <v>639.64099796610174</v>
      </c>
      <c r="D800" s="41">
        <f t="shared" si="25"/>
        <v>34.266482033898306</v>
      </c>
      <c r="E800" s="30">
        <v>0</v>
      </c>
      <c r="F800" s="31">
        <v>34.266482033898306</v>
      </c>
      <c r="G800" s="32">
        <v>0</v>
      </c>
      <c r="H800" s="32">
        <v>0</v>
      </c>
      <c r="I800" s="32">
        <v>0</v>
      </c>
      <c r="J800" s="32">
        <v>0</v>
      </c>
      <c r="K800" s="29">
        <f>Лист4!E798/1000-J800</f>
        <v>673.90748000000008</v>
      </c>
      <c r="L800" s="33"/>
      <c r="M800" s="33"/>
    </row>
    <row r="801" spans="1:13" s="34" customFormat="1" ht="16.5" customHeight="1" x14ac:dyDescent="0.25">
      <c r="A801" s="23" t="str">
        <f>Лист4!A799</f>
        <v xml:space="preserve">Софьи Перовской ул. д.109 </v>
      </c>
      <c r="B801" s="74" t="str">
        <f>Лист4!C799</f>
        <v>г. Астрахань</v>
      </c>
      <c r="C801" s="41">
        <f t="shared" si="24"/>
        <v>656.58708203389824</v>
      </c>
      <c r="D801" s="41">
        <f t="shared" si="25"/>
        <v>35.174307966101694</v>
      </c>
      <c r="E801" s="30">
        <v>0</v>
      </c>
      <c r="F801" s="31">
        <v>35.174307966101694</v>
      </c>
      <c r="G801" s="32">
        <v>0</v>
      </c>
      <c r="H801" s="32">
        <v>0</v>
      </c>
      <c r="I801" s="32">
        <v>0</v>
      </c>
      <c r="J801" s="32">
        <v>0</v>
      </c>
      <c r="K801" s="29">
        <f>Лист4!E799/1000-J801</f>
        <v>691.76138999999989</v>
      </c>
      <c r="L801" s="33"/>
      <c r="M801" s="33"/>
    </row>
    <row r="802" spans="1:13" s="34" customFormat="1" ht="16.5" customHeight="1" x14ac:dyDescent="0.25">
      <c r="A802" s="23" t="str">
        <f>Лист4!A800</f>
        <v xml:space="preserve">Софьи Перовской ул. д.111 </v>
      </c>
      <c r="B802" s="74" t="str">
        <f>Лист4!C800</f>
        <v>г. Астрахань</v>
      </c>
      <c r="C802" s="41">
        <f t="shared" si="24"/>
        <v>246.73419661016953</v>
      </c>
      <c r="D802" s="41">
        <f t="shared" si="25"/>
        <v>13.217903389830511</v>
      </c>
      <c r="E802" s="30">
        <v>0</v>
      </c>
      <c r="F802" s="31">
        <v>13.217903389830511</v>
      </c>
      <c r="G802" s="32">
        <v>0</v>
      </c>
      <c r="H802" s="32">
        <v>0</v>
      </c>
      <c r="I802" s="32">
        <v>0</v>
      </c>
      <c r="J802" s="32">
        <v>0</v>
      </c>
      <c r="K802" s="29">
        <f>Лист4!E800/1000-J802</f>
        <v>259.95210000000003</v>
      </c>
      <c r="L802" s="33"/>
      <c r="M802" s="33"/>
    </row>
    <row r="803" spans="1:13" s="34" customFormat="1" ht="16.5" customHeight="1" x14ac:dyDescent="0.25">
      <c r="A803" s="23" t="str">
        <f>Лист4!A801</f>
        <v xml:space="preserve">Софьи Перовской ул. д.30 - корп. 44 </v>
      </c>
      <c r="B803" s="74" t="str">
        <f>Лист4!C801</f>
        <v>г. Астрахань</v>
      </c>
      <c r="C803" s="41">
        <f t="shared" si="24"/>
        <v>0</v>
      </c>
      <c r="D803" s="41">
        <f t="shared" si="25"/>
        <v>0</v>
      </c>
      <c r="E803" s="30">
        <v>0</v>
      </c>
      <c r="F803" s="31">
        <v>0</v>
      </c>
      <c r="G803" s="32">
        <v>0</v>
      </c>
      <c r="H803" s="32">
        <v>0</v>
      </c>
      <c r="I803" s="32">
        <v>0</v>
      </c>
      <c r="J803" s="32">
        <v>0</v>
      </c>
      <c r="K803" s="29">
        <f>Лист4!E801/1000</f>
        <v>0</v>
      </c>
      <c r="L803" s="33"/>
      <c r="M803" s="33"/>
    </row>
    <row r="804" spans="1:13" s="34" customFormat="1" ht="16.5" customHeight="1" x14ac:dyDescent="0.25">
      <c r="A804" s="23" t="str">
        <f>Лист4!A802</f>
        <v xml:space="preserve">Софьи Перовской ул. д.31 </v>
      </c>
      <c r="B804" s="74" t="str">
        <f>Лист4!C802</f>
        <v>г. Астрахань</v>
      </c>
      <c r="C804" s="41">
        <f t="shared" si="24"/>
        <v>0</v>
      </c>
      <c r="D804" s="41">
        <f t="shared" si="25"/>
        <v>0</v>
      </c>
      <c r="E804" s="30">
        <v>0</v>
      </c>
      <c r="F804" s="31">
        <v>0</v>
      </c>
      <c r="G804" s="32">
        <v>0</v>
      </c>
      <c r="H804" s="32">
        <v>0</v>
      </c>
      <c r="I804" s="32">
        <v>0</v>
      </c>
      <c r="J804" s="32">
        <v>0</v>
      </c>
      <c r="K804" s="29">
        <f>Лист4!E802/1000</f>
        <v>0</v>
      </c>
      <c r="L804" s="33"/>
      <c r="M804" s="33"/>
    </row>
    <row r="805" spans="1:13" s="34" customFormat="1" ht="16.5" customHeight="1" x14ac:dyDescent="0.25">
      <c r="A805" s="23" t="str">
        <f>Лист4!A803</f>
        <v xml:space="preserve">Софьи Перовской ул. д.6 - корп. 3 </v>
      </c>
      <c r="B805" s="74" t="str">
        <f>Лист4!C803</f>
        <v>г. Астрахань</v>
      </c>
      <c r="C805" s="41">
        <f t="shared" si="24"/>
        <v>951.91014372881341</v>
      </c>
      <c r="D805" s="41">
        <f t="shared" si="25"/>
        <v>50.995186271186427</v>
      </c>
      <c r="E805" s="30">
        <v>0</v>
      </c>
      <c r="F805" s="31">
        <v>50.995186271186427</v>
      </c>
      <c r="G805" s="32">
        <v>0</v>
      </c>
      <c r="H805" s="32">
        <v>0</v>
      </c>
      <c r="I805" s="32">
        <v>0</v>
      </c>
      <c r="J805" s="32">
        <v>0</v>
      </c>
      <c r="K805" s="29">
        <f>Лист4!E803/1000</f>
        <v>1002.9053299999998</v>
      </c>
      <c r="L805" s="33"/>
      <c r="M805" s="33"/>
    </row>
    <row r="806" spans="1:13" s="34" customFormat="1" ht="16.5" customHeight="1" x14ac:dyDescent="0.25">
      <c r="A806" s="23" t="str">
        <f>Лист4!A804</f>
        <v xml:space="preserve">Софьи Перовской ул. д.71 </v>
      </c>
      <c r="B806" s="74" t="str">
        <f>Лист4!C804</f>
        <v>г. Астрахань</v>
      </c>
      <c r="C806" s="41">
        <f t="shared" si="24"/>
        <v>505.04088813559326</v>
      </c>
      <c r="D806" s="41">
        <f t="shared" si="25"/>
        <v>27.055761864406783</v>
      </c>
      <c r="E806" s="30">
        <v>0</v>
      </c>
      <c r="F806" s="31">
        <v>27.055761864406783</v>
      </c>
      <c r="G806" s="32">
        <v>0</v>
      </c>
      <c r="H806" s="32">
        <v>0</v>
      </c>
      <c r="I806" s="32">
        <v>0</v>
      </c>
      <c r="J806" s="32">
        <v>0</v>
      </c>
      <c r="K806" s="29">
        <f>Лист4!E804/1000-J806</f>
        <v>532.09665000000007</v>
      </c>
      <c r="L806" s="33"/>
      <c r="M806" s="33"/>
    </row>
    <row r="807" spans="1:13" s="34" customFormat="1" ht="16.5" customHeight="1" x14ac:dyDescent="0.25">
      <c r="A807" s="23" t="str">
        <f>Лист4!A805</f>
        <v xml:space="preserve">Софьи Перовской ул. д.73 </v>
      </c>
      <c r="B807" s="74" t="str">
        <f>Лист4!C805</f>
        <v>г. Астрахань</v>
      </c>
      <c r="C807" s="41">
        <f t="shared" si="24"/>
        <v>442.15573559322036</v>
      </c>
      <c r="D807" s="41">
        <f t="shared" si="25"/>
        <v>23.686914406779664</v>
      </c>
      <c r="E807" s="30">
        <v>0</v>
      </c>
      <c r="F807" s="31">
        <v>23.686914406779664</v>
      </c>
      <c r="G807" s="32">
        <v>0</v>
      </c>
      <c r="H807" s="32">
        <v>0</v>
      </c>
      <c r="I807" s="32">
        <v>0</v>
      </c>
      <c r="J807" s="32">
        <v>0</v>
      </c>
      <c r="K807" s="29">
        <f>Лист4!E805/1000</f>
        <v>465.84265000000005</v>
      </c>
      <c r="L807" s="33"/>
      <c r="M807" s="33"/>
    </row>
    <row r="808" spans="1:13" s="34" customFormat="1" ht="16.5" customHeight="1" x14ac:dyDescent="0.25">
      <c r="A808" s="23" t="str">
        <f>Лист4!A806</f>
        <v xml:space="preserve">Софьи Перовской ул. д.75 </v>
      </c>
      <c r="B808" s="74" t="str">
        <f>Лист4!C806</f>
        <v>г. Астрахань</v>
      </c>
      <c r="C808" s="41">
        <f t="shared" si="24"/>
        <v>487.21528135593223</v>
      </c>
      <c r="D808" s="41">
        <f t="shared" si="25"/>
        <v>26.100818644067797</v>
      </c>
      <c r="E808" s="30">
        <v>0</v>
      </c>
      <c r="F808" s="31">
        <v>26.100818644067797</v>
      </c>
      <c r="G808" s="32">
        <v>0</v>
      </c>
      <c r="H808" s="32">
        <v>0</v>
      </c>
      <c r="I808" s="32">
        <v>0</v>
      </c>
      <c r="J808" s="32">
        <v>0</v>
      </c>
      <c r="K808" s="29">
        <f>Лист4!E806/1000</f>
        <v>513.31610000000001</v>
      </c>
      <c r="L808" s="33"/>
      <c r="M808" s="33"/>
    </row>
    <row r="809" spans="1:13" s="34" customFormat="1" ht="16.5" customHeight="1" x14ac:dyDescent="0.25">
      <c r="A809" s="23" t="str">
        <f>Лист4!A807</f>
        <v xml:space="preserve">Софьи Перовской ул. д.77 </v>
      </c>
      <c r="B809" s="74" t="str">
        <f>Лист4!C807</f>
        <v>г. Астрахань</v>
      </c>
      <c r="C809" s="41">
        <f t="shared" si="24"/>
        <v>444.4387322033898</v>
      </c>
      <c r="D809" s="41">
        <f t="shared" si="25"/>
        <v>23.80921779661017</v>
      </c>
      <c r="E809" s="30">
        <v>0</v>
      </c>
      <c r="F809" s="31">
        <v>23.80921779661017</v>
      </c>
      <c r="G809" s="32">
        <v>0</v>
      </c>
      <c r="H809" s="32">
        <v>0</v>
      </c>
      <c r="I809" s="32">
        <v>0</v>
      </c>
      <c r="J809" s="32">
        <v>0</v>
      </c>
      <c r="K809" s="29">
        <f>Лист4!E807/1000</f>
        <v>468.24795</v>
      </c>
      <c r="L809" s="33"/>
      <c r="M809" s="33"/>
    </row>
    <row r="810" spans="1:13" s="34" customFormat="1" ht="16.5" customHeight="1" x14ac:dyDescent="0.25">
      <c r="A810" s="23" t="str">
        <f>Лист4!A808</f>
        <v xml:space="preserve">Софьи Перовской ул. д.77 - корп. 1 </v>
      </c>
      <c r="B810" s="74" t="str">
        <f>Лист4!C808</f>
        <v>г. Астрахань</v>
      </c>
      <c r="C810" s="41">
        <f t="shared" si="24"/>
        <v>346.59924338983058</v>
      </c>
      <c r="D810" s="41">
        <f t="shared" si="25"/>
        <v>18.567816610169494</v>
      </c>
      <c r="E810" s="30">
        <v>0</v>
      </c>
      <c r="F810" s="31">
        <v>18.567816610169494</v>
      </c>
      <c r="G810" s="32">
        <v>0</v>
      </c>
      <c r="H810" s="32">
        <v>0</v>
      </c>
      <c r="I810" s="32">
        <v>0</v>
      </c>
      <c r="J810" s="32">
        <v>0</v>
      </c>
      <c r="K810" s="29">
        <f>Лист4!E808/1000</f>
        <v>365.16706000000005</v>
      </c>
      <c r="L810" s="33"/>
      <c r="M810" s="33"/>
    </row>
    <row r="811" spans="1:13" s="34" customFormat="1" ht="16.5" customHeight="1" x14ac:dyDescent="0.25">
      <c r="A811" s="23" t="str">
        <f>Лист4!A809</f>
        <v xml:space="preserve">Софьи Перовской ул. д.79 </v>
      </c>
      <c r="B811" s="74" t="str">
        <f>Лист4!C809</f>
        <v>г. Астрахань</v>
      </c>
      <c r="C811" s="41">
        <f t="shared" si="24"/>
        <v>548.40940474576246</v>
      </c>
      <c r="D811" s="41">
        <f t="shared" si="25"/>
        <v>29.379075254237272</v>
      </c>
      <c r="E811" s="30">
        <v>0</v>
      </c>
      <c r="F811" s="31">
        <v>29.379075254237272</v>
      </c>
      <c r="G811" s="32">
        <v>0</v>
      </c>
      <c r="H811" s="32">
        <v>0</v>
      </c>
      <c r="I811" s="32">
        <v>0</v>
      </c>
      <c r="J811" s="32">
        <v>0</v>
      </c>
      <c r="K811" s="29">
        <f>Лист4!E809/1000</f>
        <v>577.78847999999971</v>
      </c>
      <c r="L811" s="33"/>
      <c r="M811" s="33"/>
    </row>
    <row r="812" spans="1:13" s="34" customFormat="1" ht="16.5" customHeight="1" x14ac:dyDescent="0.25">
      <c r="A812" s="23" t="str">
        <f>Лист4!A810</f>
        <v xml:space="preserve">Софьи Перовской ул. д.79 - корп. 1 </v>
      </c>
      <c r="B812" s="74" t="str">
        <f>Лист4!C810</f>
        <v>г. Астрахань</v>
      </c>
      <c r="C812" s="41">
        <f t="shared" si="24"/>
        <v>359.72476067796612</v>
      </c>
      <c r="D812" s="41">
        <f t="shared" si="25"/>
        <v>19.270969322033899</v>
      </c>
      <c r="E812" s="30">
        <v>0</v>
      </c>
      <c r="F812" s="31">
        <v>19.270969322033899</v>
      </c>
      <c r="G812" s="32">
        <v>0</v>
      </c>
      <c r="H812" s="32">
        <v>0</v>
      </c>
      <c r="I812" s="32">
        <v>0</v>
      </c>
      <c r="J812" s="32">
        <v>0</v>
      </c>
      <c r="K812" s="29">
        <f>Лист4!E810/1000-J812</f>
        <v>378.99573000000004</v>
      </c>
      <c r="L812" s="33"/>
      <c r="M812" s="33"/>
    </row>
    <row r="813" spans="1:13" s="34" customFormat="1" ht="16.5" customHeight="1" x14ac:dyDescent="0.25">
      <c r="A813" s="23" t="str">
        <f>Лист4!A811</f>
        <v xml:space="preserve">Софьи Перовской ул. д.80 - корп. 1 </v>
      </c>
      <c r="B813" s="74" t="str">
        <f>Лист4!C811</f>
        <v>г. Астрахань</v>
      </c>
      <c r="C813" s="41">
        <f t="shared" si="24"/>
        <v>532.19818305084721</v>
      </c>
      <c r="D813" s="41">
        <f t="shared" si="25"/>
        <v>28.510616949152528</v>
      </c>
      <c r="E813" s="30">
        <v>0</v>
      </c>
      <c r="F813" s="31">
        <v>28.510616949152528</v>
      </c>
      <c r="G813" s="32">
        <v>0</v>
      </c>
      <c r="H813" s="32">
        <v>0</v>
      </c>
      <c r="I813" s="32">
        <v>0</v>
      </c>
      <c r="J813" s="32">
        <v>0</v>
      </c>
      <c r="K813" s="29">
        <f>Лист4!E811/1000</f>
        <v>560.70879999999977</v>
      </c>
      <c r="L813" s="33"/>
      <c r="M813" s="33"/>
    </row>
    <row r="814" spans="1:13" s="34" customFormat="1" ht="16.5" customHeight="1" x14ac:dyDescent="0.25">
      <c r="A814" s="23" t="str">
        <f>Лист4!A812</f>
        <v xml:space="preserve">Софьи Перовской ул. д.81 </v>
      </c>
      <c r="B814" s="74" t="str">
        <f>Лист4!C812</f>
        <v>г. Астрахань</v>
      </c>
      <c r="C814" s="41">
        <f t="shared" si="24"/>
        <v>2254.3703118644057</v>
      </c>
      <c r="D814" s="41">
        <f t="shared" si="25"/>
        <v>120.76983813559315</v>
      </c>
      <c r="E814" s="30">
        <v>0</v>
      </c>
      <c r="F814" s="31">
        <v>120.76983813559315</v>
      </c>
      <c r="G814" s="32">
        <v>0</v>
      </c>
      <c r="H814" s="32">
        <v>0</v>
      </c>
      <c r="I814" s="32">
        <v>0</v>
      </c>
      <c r="J814" s="32">
        <v>0</v>
      </c>
      <c r="K814" s="29">
        <f>Лист4!E812/1000-J814</f>
        <v>2375.1401499999988</v>
      </c>
      <c r="L814" s="33"/>
      <c r="M814" s="33"/>
    </row>
    <row r="815" spans="1:13" s="34" customFormat="1" ht="16.5" customHeight="1" x14ac:dyDescent="0.25">
      <c r="A815" s="23" t="str">
        <f>Лист4!A813</f>
        <v xml:space="preserve">Софьи Перовской ул. д.82 - корп. 1 </v>
      </c>
      <c r="B815" s="74" t="str">
        <f>Лист4!C813</f>
        <v>г. Астрахань</v>
      </c>
      <c r="C815" s="41">
        <f t="shared" si="24"/>
        <v>580.29131525423691</v>
      </c>
      <c r="D815" s="41">
        <f t="shared" si="25"/>
        <v>31.08703474576269</v>
      </c>
      <c r="E815" s="30">
        <v>0</v>
      </c>
      <c r="F815" s="31">
        <v>31.08703474576269</v>
      </c>
      <c r="G815" s="32">
        <v>0</v>
      </c>
      <c r="H815" s="32">
        <v>0</v>
      </c>
      <c r="I815" s="32">
        <v>0</v>
      </c>
      <c r="J815" s="32">
        <v>0</v>
      </c>
      <c r="K815" s="29">
        <f>Лист4!E813/1000</f>
        <v>611.37834999999961</v>
      </c>
      <c r="L815" s="33"/>
      <c r="M815" s="33"/>
    </row>
    <row r="816" spans="1:13" s="40" customFormat="1" ht="16.5" customHeight="1" x14ac:dyDescent="0.25">
      <c r="A816" s="23" t="str">
        <f>Лист4!A814</f>
        <v xml:space="preserve">Софьи Перовской ул. д.82 - корп. 2 </v>
      </c>
      <c r="B816" s="74" t="str">
        <f>Лист4!C814</f>
        <v>г. Астрахань</v>
      </c>
      <c r="C816" s="41">
        <f t="shared" si="24"/>
        <v>502.90377627118636</v>
      </c>
      <c r="D816" s="41">
        <f t="shared" si="25"/>
        <v>26.941273728813556</v>
      </c>
      <c r="E816" s="30">
        <v>0</v>
      </c>
      <c r="F816" s="31">
        <v>26.941273728813556</v>
      </c>
      <c r="G816" s="32">
        <v>0</v>
      </c>
      <c r="H816" s="32">
        <v>0</v>
      </c>
      <c r="I816" s="32">
        <v>0</v>
      </c>
      <c r="J816" s="32">
        <v>0</v>
      </c>
      <c r="K816" s="29">
        <f>Лист4!E814/1000</f>
        <v>529.8450499999999</v>
      </c>
      <c r="L816" s="33"/>
      <c r="M816" s="33"/>
    </row>
    <row r="817" spans="1:13" s="34" customFormat="1" ht="16.5" customHeight="1" x14ac:dyDescent="0.25">
      <c r="A817" s="23" t="str">
        <f>Лист4!A815</f>
        <v xml:space="preserve">Софьи Перовской ул. д.84 - корп. 1 </v>
      </c>
      <c r="B817" s="74" t="str">
        <f>Лист4!C815</f>
        <v>г. Астрахань</v>
      </c>
      <c r="C817" s="41">
        <f t="shared" si="24"/>
        <v>552.61094237288137</v>
      </c>
      <c r="D817" s="41">
        <f t="shared" si="25"/>
        <v>29.604157627118646</v>
      </c>
      <c r="E817" s="30">
        <v>0</v>
      </c>
      <c r="F817" s="31">
        <v>29.604157627118646</v>
      </c>
      <c r="G817" s="32">
        <v>0</v>
      </c>
      <c r="H817" s="32">
        <v>0</v>
      </c>
      <c r="I817" s="32">
        <v>0</v>
      </c>
      <c r="J817" s="32">
        <v>0</v>
      </c>
      <c r="K817" s="29">
        <f>Лист4!E815/1000-J817</f>
        <v>582.21510000000001</v>
      </c>
      <c r="L817" s="33"/>
      <c r="M817" s="33"/>
    </row>
    <row r="818" spans="1:13" s="34" customFormat="1" ht="16.5" customHeight="1" x14ac:dyDescent="0.25">
      <c r="A818" s="23" t="str">
        <f>Лист4!A816</f>
        <v xml:space="preserve">Софьи Перовской ул. д.89 </v>
      </c>
      <c r="B818" s="74" t="str">
        <f>Лист4!C816</f>
        <v>г. Астрахань</v>
      </c>
      <c r="C818" s="41">
        <f t="shared" si="24"/>
        <v>1097.9018305084746</v>
      </c>
      <c r="D818" s="41">
        <f t="shared" si="25"/>
        <v>58.816169491525429</v>
      </c>
      <c r="E818" s="30">
        <v>0</v>
      </c>
      <c r="F818" s="31">
        <v>58.816169491525429</v>
      </c>
      <c r="G818" s="32">
        <v>0</v>
      </c>
      <c r="H818" s="32">
        <v>0</v>
      </c>
      <c r="I818" s="32">
        <v>0</v>
      </c>
      <c r="J818" s="32">
        <v>0</v>
      </c>
      <c r="K818" s="29">
        <f>Лист4!E816/1000</f>
        <v>1156.7180000000001</v>
      </c>
      <c r="L818" s="33"/>
      <c r="M818" s="33"/>
    </row>
    <row r="819" spans="1:13" s="34" customFormat="1" ht="16.5" customHeight="1" x14ac:dyDescent="0.25">
      <c r="A819" s="23" t="str">
        <f>Лист4!A817</f>
        <v xml:space="preserve">Софьи Перовской ул. д.91 </v>
      </c>
      <c r="B819" s="74" t="str">
        <f>Лист4!C817</f>
        <v>г. Астрахань</v>
      </c>
      <c r="C819" s="41">
        <f t="shared" si="24"/>
        <v>138.67118644067793</v>
      </c>
      <c r="D819" s="41">
        <f t="shared" si="25"/>
        <v>7.4288135593220321</v>
      </c>
      <c r="E819" s="30">
        <v>0</v>
      </c>
      <c r="F819" s="31">
        <v>7.4288135593220321</v>
      </c>
      <c r="G819" s="32">
        <v>0</v>
      </c>
      <c r="H819" s="32">
        <v>0</v>
      </c>
      <c r="I819" s="32">
        <v>0</v>
      </c>
      <c r="J819" s="32">
        <v>0</v>
      </c>
      <c r="K819" s="29">
        <f>Лист4!E817/1000-J819</f>
        <v>146.09999999999997</v>
      </c>
      <c r="L819" s="33"/>
      <c r="M819" s="33"/>
    </row>
    <row r="820" spans="1:13" s="34" customFormat="1" ht="16.5" customHeight="1" x14ac:dyDescent="0.25">
      <c r="A820" s="23" t="str">
        <f>Лист4!A818</f>
        <v xml:space="preserve">Софьи Перовской ул. д.94/1а </v>
      </c>
      <c r="B820" s="74" t="str">
        <f>Лист4!C818</f>
        <v>г. Астрахань</v>
      </c>
      <c r="C820" s="41">
        <f t="shared" si="24"/>
        <v>955.19959322033901</v>
      </c>
      <c r="D820" s="41">
        <f t="shared" si="25"/>
        <v>51.171406779661012</v>
      </c>
      <c r="E820" s="30">
        <v>0</v>
      </c>
      <c r="F820" s="31">
        <v>51.171406779661012</v>
      </c>
      <c r="G820" s="32">
        <v>0</v>
      </c>
      <c r="H820" s="32">
        <v>0</v>
      </c>
      <c r="I820" s="32">
        <v>0</v>
      </c>
      <c r="J820" s="32">
        <v>650.15</v>
      </c>
      <c r="K820" s="29">
        <f>Лист4!E818/1000-J820</f>
        <v>356.221</v>
      </c>
      <c r="L820" s="33"/>
      <c r="M820" s="33"/>
    </row>
    <row r="821" spans="1:13" s="34" customFormat="1" ht="16.5" customHeight="1" x14ac:dyDescent="0.25">
      <c r="A821" s="23" t="str">
        <f>Лист4!A819</f>
        <v xml:space="preserve">Студенческая ул. д.1 </v>
      </c>
      <c r="B821" s="74" t="str">
        <f>Лист4!C819</f>
        <v>г. Астрахань</v>
      </c>
      <c r="C821" s="41">
        <f t="shared" si="24"/>
        <v>1148.1083552542375</v>
      </c>
      <c r="D821" s="41">
        <f t="shared" si="25"/>
        <v>61.505804745762731</v>
      </c>
      <c r="E821" s="30">
        <v>0</v>
      </c>
      <c r="F821" s="31">
        <v>61.505804745762731</v>
      </c>
      <c r="G821" s="32">
        <v>0</v>
      </c>
      <c r="H821" s="32">
        <v>0</v>
      </c>
      <c r="I821" s="32">
        <v>0</v>
      </c>
      <c r="J821" s="32">
        <v>0</v>
      </c>
      <c r="K821" s="29">
        <f>Лист4!E819/1000</f>
        <v>1209.6141600000003</v>
      </c>
      <c r="L821" s="33"/>
      <c r="M821" s="33"/>
    </row>
    <row r="822" spans="1:13" s="34" customFormat="1" ht="16.5" customHeight="1" x14ac:dyDescent="0.25">
      <c r="A822" s="23" t="str">
        <f>Лист4!A820</f>
        <v xml:space="preserve">Студенческая ул. д.4 </v>
      </c>
      <c r="B822" s="74" t="str">
        <f>Лист4!C820</f>
        <v>г. Астрахань</v>
      </c>
      <c r="C822" s="41">
        <f t="shared" si="24"/>
        <v>2294.2658508474588</v>
      </c>
      <c r="D822" s="41">
        <f t="shared" si="25"/>
        <v>122.90709915254243</v>
      </c>
      <c r="E822" s="30">
        <v>0</v>
      </c>
      <c r="F822" s="31">
        <v>122.90709915254243</v>
      </c>
      <c r="G822" s="32">
        <v>0</v>
      </c>
      <c r="H822" s="32">
        <v>0</v>
      </c>
      <c r="I822" s="32">
        <v>0</v>
      </c>
      <c r="J822" s="32">
        <v>0</v>
      </c>
      <c r="K822" s="29">
        <f>Лист4!E820/1000</f>
        <v>2417.172950000001</v>
      </c>
      <c r="L822" s="33"/>
      <c r="M822" s="33"/>
    </row>
    <row r="823" spans="1:13" s="34" customFormat="1" ht="16.5" customHeight="1" x14ac:dyDescent="0.25">
      <c r="A823" s="23" t="str">
        <f>Лист4!A821</f>
        <v xml:space="preserve">Студенческая ул. д.6 </v>
      </c>
      <c r="B823" s="74" t="str">
        <f>Лист4!C821</f>
        <v>г. Астрахань</v>
      </c>
      <c r="C823" s="41">
        <f t="shared" si="24"/>
        <v>1861.76231322034</v>
      </c>
      <c r="D823" s="41">
        <f t="shared" si="25"/>
        <v>99.73726677966107</v>
      </c>
      <c r="E823" s="30">
        <v>0</v>
      </c>
      <c r="F823" s="31">
        <v>99.73726677966107</v>
      </c>
      <c r="G823" s="32">
        <v>0</v>
      </c>
      <c r="H823" s="32">
        <v>0</v>
      </c>
      <c r="I823" s="32">
        <v>0</v>
      </c>
      <c r="J823" s="32">
        <v>0</v>
      </c>
      <c r="K823" s="29">
        <f>Лист4!E821/1000</f>
        <v>1961.4995800000011</v>
      </c>
      <c r="L823" s="33"/>
      <c r="M823" s="33"/>
    </row>
    <row r="824" spans="1:13" s="34" customFormat="1" ht="16.5" customHeight="1" x14ac:dyDescent="0.25">
      <c r="A824" s="23" t="str">
        <f>Лист4!A822</f>
        <v xml:space="preserve">Сун-Ят-Сена ул. д.64 </v>
      </c>
      <c r="B824" s="74" t="str">
        <f>Лист4!C822</f>
        <v>г. Астрахань</v>
      </c>
      <c r="C824" s="41">
        <f t="shared" si="24"/>
        <v>1009.1274033898306</v>
      </c>
      <c r="D824" s="41">
        <f t="shared" si="25"/>
        <v>54.060396610169491</v>
      </c>
      <c r="E824" s="30">
        <v>0</v>
      </c>
      <c r="F824" s="31">
        <v>54.060396610169491</v>
      </c>
      <c r="G824" s="32">
        <v>0</v>
      </c>
      <c r="H824" s="32">
        <v>0</v>
      </c>
      <c r="I824" s="32">
        <v>0</v>
      </c>
      <c r="J824" s="32">
        <v>0</v>
      </c>
      <c r="K824" s="29">
        <f>Лист4!E822/1000-J824</f>
        <v>1063.1878000000002</v>
      </c>
      <c r="L824" s="33"/>
      <c r="M824" s="33"/>
    </row>
    <row r="825" spans="1:13" s="34" customFormat="1" ht="16.5" customHeight="1" x14ac:dyDescent="0.25">
      <c r="A825" s="23" t="str">
        <f>Лист4!A823</f>
        <v xml:space="preserve">Сун-Ят-Сена ул. д.64А </v>
      </c>
      <c r="B825" s="74" t="str">
        <f>Лист4!C823</f>
        <v>г. Астрахань</v>
      </c>
      <c r="C825" s="41">
        <f t="shared" si="24"/>
        <v>345.459719322034</v>
      </c>
      <c r="D825" s="41">
        <f t="shared" si="25"/>
        <v>18.506770677966109</v>
      </c>
      <c r="E825" s="30">
        <v>0</v>
      </c>
      <c r="F825" s="31">
        <v>18.506770677966109</v>
      </c>
      <c r="G825" s="32">
        <v>0</v>
      </c>
      <c r="H825" s="32">
        <v>0</v>
      </c>
      <c r="I825" s="32">
        <v>0</v>
      </c>
      <c r="J825" s="32">
        <v>0</v>
      </c>
      <c r="K825" s="29">
        <f>Лист4!E823/1000</f>
        <v>363.96649000000014</v>
      </c>
      <c r="L825" s="33"/>
      <c r="M825" s="33"/>
    </row>
    <row r="826" spans="1:13" s="34" customFormat="1" ht="16.5" customHeight="1" x14ac:dyDescent="0.25">
      <c r="A826" s="23" t="str">
        <f>Лист4!A824</f>
        <v xml:space="preserve">Сун-Ят-Сена ул. д.64Б </v>
      </c>
      <c r="B826" s="74" t="str">
        <f>Лист4!C824</f>
        <v>г. Астрахань</v>
      </c>
      <c r="C826" s="41">
        <f t="shared" si="24"/>
        <v>394.87542915254238</v>
      </c>
      <c r="D826" s="41">
        <f t="shared" si="25"/>
        <v>21.154040847457626</v>
      </c>
      <c r="E826" s="30">
        <v>0</v>
      </c>
      <c r="F826" s="31">
        <v>21.154040847457626</v>
      </c>
      <c r="G826" s="32">
        <v>0</v>
      </c>
      <c r="H826" s="32">
        <v>0</v>
      </c>
      <c r="I826" s="32">
        <v>0</v>
      </c>
      <c r="J826" s="32">
        <v>0</v>
      </c>
      <c r="K826" s="29">
        <f>Лист4!E824/1000</f>
        <v>416.02947</v>
      </c>
      <c r="L826" s="33"/>
      <c r="M826" s="33"/>
    </row>
    <row r="827" spans="1:13" s="34" customFormat="1" ht="16.5" customHeight="1" x14ac:dyDescent="0.25">
      <c r="A827" s="23" t="str">
        <f>Лист4!A825</f>
        <v xml:space="preserve">Сун-Ят-Сена ул. д.66А </v>
      </c>
      <c r="B827" s="74" t="str">
        <f>Лист4!C825</f>
        <v>г. Астрахань</v>
      </c>
      <c r="C827" s="41">
        <f t="shared" si="24"/>
        <v>984.74171932203399</v>
      </c>
      <c r="D827" s="41">
        <f t="shared" si="25"/>
        <v>52.754020677966103</v>
      </c>
      <c r="E827" s="30">
        <v>0</v>
      </c>
      <c r="F827" s="31">
        <v>52.754020677966103</v>
      </c>
      <c r="G827" s="32">
        <v>0</v>
      </c>
      <c r="H827" s="32">
        <v>0</v>
      </c>
      <c r="I827" s="32">
        <v>0</v>
      </c>
      <c r="J827" s="32">
        <v>0</v>
      </c>
      <c r="K827" s="29">
        <f>Лист4!E825/1000</f>
        <v>1037.4957400000001</v>
      </c>
      <c r="L827" s="33"/>
      <c r="M827" s="33"/>
    </row>
    <row r="828" spans="1:13" s="34" customFormat="1" ht="16.5" customHeight="1" x14ac:dyDescent="0.25">
      <c r="A828" s="23" t="str">
        <f>Лист4!A826</f>
        <v xml:space="preserve">Тамбовская ул. д.10 </v>
      </c>
      <c r="B828" s="74" t="str">
        <f>Лист4!C826</f>
        <v>г. Астрахань</v>
      </c>
      <c r="C828" s="41">
        <f t="shared" si="24"/>
        <v>17.072596610169494</v>
      </c>
      <c r="D828" s="41">
        <f t="shared" si="25"/>
        <v>0.91460338983050848</v>
      </c>
      <c r="E828" s="30">
        <v>0</v>
      </c>
      <c r="F828" s="31">
        <v>0.91460338983050848</v>
      </c>
      <c r="G828" s="32">
        <v>0</v>
      </c>
      <c r="H828" s="32">
        <v>0</v>
      </c>
      <c r="I828" s="32">
        <v>0</v>
      </c>
      <c r="J828" s="32">
        <v>0</v>
      </c>
      <c r="K828" s="29">
        <f>Лист4!E826/1000</f>
        <v>17.987200000000001</v>
      </c>
      <c r="L828" s="33"/>
      <c r="M828" s="33"/>
    </row>
    <row r="829" spans="1:13" s="34" customFormat="1" ht="16.5" customHeight="1" x14ac:dyDescent="0.25">
      <c r="A829" s="23" t="str">
        <f>Лист4!A827</f>
        <v xml:space="preserve">Тамбовская ул. д.13 </v>
      </c>
      <c r="B829" s="74" t="str">
        <f>Лист4!C827</f>
        <v>г. Астрахань</v>
      </c>
      <c r="C829" s="41">
        <f t="shared" si="24"/>
        <v>1.1892881355932203</v>
      </c>
      <c r="D829" s="41">
        <f t="shared" si="25"/>
        <v>6.3711864406779645E-2</v>
      </c>
      <c r="E829" s="30">
        <v>0</v>
      </c>
      <c r="F829" s="31">
        <v>6.3711864406779645E-2</v>
      </c>
      <c r="G829" s="32">
        <v>0</v>
      </c>
      <c r="H829" s="32">
        <v>0</v>
      </c>
      <c r="I829" s="32">
        <v>0</v>
      </c>
      <c r="J829" s="32">
        <v>0</v>
      </c>
      <c r="K829" s="29">
        <f>Лист4!E827/1000</f>
        <v>1.2529999999999999</v>
      </c>
      <c r="L829" s="33"/>
      <c r="M829" s="33"/>
    </row>
    <row r="830" spans="1:13" s="34" customFormat="1" ht="16.5" customHeight="1" x14ac:dyDescent="0.25">
      <c r="A830" s="23" t="str">
        <f>Лист4!A828</f>
        <v xml:space="preserve">Тамбовская ул. д.33 </v>
      </c>
      <c r="B830" s="74" t="str">
        <f>Лист4!C828</f>
        <v>г. Астрахань</v>
      </c>
      <c r="C830" s="41">
        <f t="shared" si="24"/>
        <v>33.055376271186439</v>
      </c>
      <c r="D830" s="41">
        <f t="shared" si="25"/>
        <v>1.7708237288135593</v>
      </c>
      <c r="E830" s="30">
        <v>0</v>
      </c>
      <c r="F830" s="31">
        <v>1.7708237288135593</v>
      </c>
      <c r="G830" s="32">
        <v>0</v>
      </c>
      <c r="H830" s="32">
        <v>0</v>
      </c>
      <c r="I830" s="32">
        <v>0</v>
      </c>
      <c r="J830" s="32">
        <v>0</v>
      </c>
      <c r="K830" s="29">
        <f>Лист4!E828/1000</f>
        <v>34.8262</v>
      </c>
      <c r="L830" s="33"/>
      <c r="M830" s="33"/>
    </row>
    <row r="831" spans="1:13" s="34" customFormat="1" ht="16.5" customHeight="1" x14ac:dyDescent="0.25">
      <c r="A831" s="23" t="str">
        <f>Лист4!A829</f>
        <v xml:space="preserve">Тамбовская ул. д.5 </v>
      </c>
      <c r="B831" s="74" t="str">
        <f>Лист4!C829</f>
        <v>г. Астрахань</v>
      </c>
      <c r="C831" s="41">
        <f t="shared" si="24"/>
        <v>61.489898305084736</v>
      </c>
      <c r="D831" s="41">
        <f t="shared" si="25"/>
        <v>3.2941016949152537</v>
      </c>
      <c r="E831" s="30">
        <v>0</v>
      </c>
      <c r="F831" s="31">
        <v>3.2941016949152537</v>
      </c>
      <c r="G831" s="32">
        <v>0</v>
      </c>
      <c r="H831" s="32">
        <v>0</v>
      </c>
      <c r="I831" s="32">
        <v>0</v>
      </c>
      <c r="J831" s="32">
        <v>0</v>
      </c>
      <c r="K831" s="29">
        <f>Лист4!E829/1000</f>
        <v>64.783999999999992</v>
      </c>
      <c r="L831" s="33"/>
      <c r="M831" s="33"/>
    </row>
    <row r="832" spans="1:13" s="34" customFormat="1" ht="16.5" customHeight="1" x14ac:dyDescent="0.25">
      <c r="A832" s="23" t="str">
        <f>Лист4!A830</f>
        <v xml:space="preserve">Тамбовская ул. д.8 </v>
      </c>
      <c r="B832" s="74" t="str">
        <f>Лист4!C830</f>
        <v>г. Астрахань</v>
      </c>
      <c r="C832" s="41">
        <f t="shared" si="24"/>
        <v>4.8376406779661014</v>
      </c>
      <c r="D832" s="41">
        <f t="shared" si="25"/>
        <v>0.2591593220338983</v>
      </c>
      <c r="E832" s="30">
        <v>0</v>
      </c>
      <c r="F832" s="31">
        <v>0.2591593220338983</v>
      </c>
      <c r="G832" s="32">
        <v>0</v>
      </c>
      <c r="H832" s="32">
        <v>0</v>
      </c>
      <c r="I832" s="32">
        <v>0</v>
      </c>
      <c r="J832" s="32">
        <v>0</v>
      </c>
      <c r="K832" s="29">
        <f>Лист4!E830/1000</f>
        <v>5.0968</v>
      </c>
      <c r="L832" s="33"/>
      <c r="M832" s="33"/>
    </row>
    <row r="833" spans="1:13" s="34" customFormat="1" ht="16.5" customHeight="1" x14ac:dyDescent="0.25">
      <c r="A833" s="23" t="str">
        <f>Лист4!A831</f>
        <v xml:space="preserve">Ташкентская ул. д.1/1 </v>
      </c>
      <c r="B833" s="74" t="str">
        <f>Лист4!C831</f>
        <v>г. Астрахань</v>
      </c>
      <c r="C833" s="41">
        <f t="shared" si="24"/>
        <v>0</v>
      </c>
      <c r="D833" s="41">
        <f t="shared" si="25"/>
        <v>0</v>
      </c>
      <c r="E833" s="30">
        <v>0</v>
      </c>
      <c r="F833" s="31">
        <v>0</v>
      </c>
      <c r="G833" s="32">
        <v>0</v>
      </c>
      <c r="H833" s="32">
        <v>0</v>
      </c>
      <c r="I833" s="32">
        <v>0</v>
      </c>
      <c r="J833" s="32">
        <v>0</v>
      </c>
      <c r="K833" s="29">
        <f>Лист4!E831/1000</f>
        <v>0</v>
      </c>
      <c r="L833" s="33"/>
      <c r="M833" s="33"/>
    </row>
    <row r="834" spans="1:13" s="34" customFormat="1" ht="16.5" customHeight="1" x14ac:dyDescent="0.25">
      <c r="A834" s="23" t="str">
        <f>Лист4!A832</f>
        <v xml:space="preserve">Ташкентская ул. д.19 </v>
      </c>
      <c r="B834" s="74" t="str">
        <f>Лист4!C832</f>
        <v>г. Астрахань</v>
      </c>
      <c r="C834" s="41">
        <f t="shared" si="24"/>
        <v>26.961722033898308</v>
      </c>
      <c r="D834" s="41">
        <f t="shared" si="25"/>
        <v>1.4443779661016951</v>
      </c>
      <c r="E834" s="30">
        <v>0</v>
      </c>
      <c r="F834" s="31">
        <v>1.4443779661016951</v>
      </c>
      <c r="G834" s="32">
        <v>0</v>
      </c>
      <c r="H834" s="32">
        <v>0</v>
      </c>
      <c r="I834" s="32">
        <v>0</v>
      </c>
      <c r="J834" s="32">
        <v>0</v>
      </c>
      <c r="K834" s="29">
        <f>Лист4!E832/1000</f>
        <v>28.406100000000002</v>
      </c>
      <c r="L834" s="33"/>
      <c r="M834" s="33"/>
    </row>
    <row r="835" spans="1:13" s="34" customFormat="1" ht="16.5" customHeight="1" x14ac:dyDescent="0.25">
      <c r="A835" s="23" t="str">
        <f>Лист4!A833</f>
        <v xml:space="preserve">Ташкентская ул. д.3 </v>
      </c>
      <c r="B835" s="74" t="str">
        <f>Лист4!C833</f>
        <v>г. Астрахань</v>
      </c>
      <c r="C835" s="41">
        <f t="shared" si="24"/>
        <v>16.695593220338981</v>
      </c>
      <c r="D835" s="41">
        <f t="shared" si="25"/>
        <v>0.894406779661017</v>
      </c>
      <c r="E835" s="30">
        <v>0</v>
      </c>
      <c r="F835" s="31">
        <v>0.894406779661017</v>
      </c>
      <c r="G835" s="32">
        <v>0</v>
      </c>
      <c r="H835" s="32">
        <v>0</v>
      </c>
      <c r="I835" s="32">
        <v>0</v>
      </c>
      <c r="J835" s="32">
        <v>0</v>
      </c>
      <c r="K835" s="29">
        <f>Лист4!E833/1000</f>
        <v>17.59</v>
      </c>
      <c r="L835" s="33"/>
      <c r="M835" s="33"/>
    </row>
    <row r="836" spans="1:13" s="34" customFormat="1" ht="16.5" customHeight="1" x14ac:dyDescent="0.25">
      <c r="A836" s="23" t="str">
        <f>Лист4!A834</f>
        <v xml:space="preserve">Ташкентская ул. д.5 </v>
      </c>
      <c r="B836" s="74" t="str">
        <f>Лист4!C834</f>
        <v>г. Астрахань</v>
      </c>
      <c r="C836" s="41">
        <f t="shared" si="24"/>
        <v>5.9847579661016947</v>
      </c>
      <c r="D836" s="41">
        <f t="shared" si="25"/>
        <v>0.32061203389830506</v>
      </c>
      <c r="E836" s="30">
        <v>0</v>
      </c>
      <c r="F836" s="31">
        <v>0.32061203389830506</v>
      </c>
      <c r="G836" s="32">
        <v>0</v>
      </c>
      <c r="H836" s="32">
        <v>0</v>
      </c>
      <c r="I836" s="32">
        <v>0</v>
      </c>
      <c r="J836" s="32">
        <v>0</v>
      </c>
      <c r="K836" s="29">
        <f>Лист4!E834/1000</f>
        <v>6.3053699999999999</v>
      </c>
      <c r="L836" s="33"/>
      <c r="M836" s="33"/>
    </row>
    <row r="837" spans="1:13" s="34" customFormat="1" ht="16.5" customHeight="1" x14ac:dyDescent="0.25">
      <c r="A837" s="23" t="str">
        <f>Лист4!A835</f>
        <v xml:space="preserve">Ташкентская ул. д.9 </v>
      </c>
      <c r="B837" s="74" t="str">
        <f>Лист4!C835</f>
        <v>г. Астрахань</v>
      </c>
      <c r="C837" s="41">
        <f t="shared" si="24"/>
        <v>17.544894915254236</v>
      </c>
      <c r="D837" s="41">
        <f t="shared" si="25"/>
        <v>0.93990508474576262</v>
      </c>
      <c r="E837" s="30">
        <v>0</v>
      </c>
      <c r="F837" s="31">
        <v>0.93990508474576262</v>
      </c>
      <c r="G837" s="32">
        <v>0</v>
      </c>
      <c r="H837" s="32">
        <v>0</v>
      </c>
      <c r="I837" s="32">
        <v>0</v>
      </c>
      <c r="J837" s="32">
        <v>0</v>
      </c>
      <c r="K837" s="29">
        <f>Лист4!E835/1000</f>
        <v>18.4848</v>
      </c>
      <c r="L837" s="33"/>
      <c r="M837" s="33"/>
    </row>
    <row r="838" spans="1:13" s="34" customFormat="1" ht="16.5" customHeight="1" x14ac:dyDescent="0.25">
      <c r="A838" s="23" t="str">
        <f>Лист4!A836</f>
        <v xml:space="preserve">Театральный пер. д.2/8 </v>
      </c>
      <c r="B838" s="74" t="str">
        <f>Лист4!C836</f>
        <v>г. Астрахань</v>
      </c>
      <c r="C838" s="41">
        <f t="shared" si="24"/>
        <v>437.69323796610178</v>
      </c>
      <c r="D838" s="41">
        <f t="shared" si="25"/>
        <v>23.447852033898307</v>
      </c>
      <c r="E838" s="30">
        <v>0</v>
      </c>
      <c r="F838" s="31">
        <v>23.447852033898307</v>
      </c>
      <c r="G838" s="32">
        <v>0</v>
      </c>
      <c r="H838" s="32">
        <v>0</v>
      </c>
      <c r="I838" s="32">
        <v>0</v>
      </c>
      <c r="J838" s="32">
        <v>0</v>
      </c>
      <c r="K838" s="29">
        <f>Лист4!E836/1000</f>
        <v>461.14109000000008</v>
      </c>
      <c r="L838" s="33"/>
      <c r="M838" s="33"/>
    </row>
    <row r="839" spans="1:13" s="34" customFormat="1" ht="16.5" customHeight="1" x14ac:dyDescent="0.25">
      <c r="A839" s="23" t="str">
        <f>Лист4!A837</f>
        <v xml:space="preserve">Театральный пер. д.3 </v>
      </c>
      <c r="B839" s="74" t="str">
        <f>Лист4!C837</f>
        <v>г. Астрахань</v>
      </c>
      <c r="C839" s="41">
        <f t="shared" ref="C839:C902" si="26">K839+J839-F839</f>
        <v>174.01126779661021</v>
      </c>
      <c r="D839" s="41">
        <f t="shared" ref="D839:D902" si="27">F839</f>
        <v>9.3220322033898331</v>
      </c>
      <c r="E839" s="30">
        <v>0</v>
      </c>
      <c r="F839" s="31">
        <v>9.3220322033898331</v>
      </c>
      <c r="G839" s="32">
        <v>0</v>
      </c>
      <c r="H839" s="32">
        <v>0</v>
      </c>
      <c r="I839" s="32">
        <v>0</v>
      </c>
      <c r="J839" s="32">
        <v>0</v>
      </c>
      <c r="K839" s="29">
        <f>Лист4!E837/1000-J839</f>
        <v>183.33330000000004</v>
      </c>
      <c r="L839" s="33"/>
      <c r="M839" s="33"/>
    </row>
    <row r="840" spans="1:13" s="34" customFormat="1" ht="16.5" customHeight="1" x14ac:dyDescent="0.25">
      <c r="A840" s="23" t="str">
        <f>Лист4!A838</f>
        <v xml:space="preserve">Тихий пер. д.2/31 </v>
      </c>
      <c r="B840" s="74" t="str">
        <f>Лист4!C838</f>
        <v>г. Астрахань</v>
      </c>
      <c r="C840" s="41">
        <f t="shared" si="26"/>
        <v>12.992854237288135</v>
      </c>
      <c r="D840" s="41">
        <f t="shared" si="27"/>
        <v>0.69604576271186436</v>
      </c>
      <c r="E840" s="30">
        <v>0</v>
      </c>
      <c r="F840" s="31">
        <v>0.69604576271186436</v>
      </c>
      <c r="G840" s="32">
        <v>0</v>
      </c>
      <c r="H840" s="32">
        <v>0</v>
      </c>
      <c r="I840" s="32">
        <v>0</v>
      </c>
      <c r="J840" s="32">
        <v>0</v>
      </c>
      <c r="K840" s="29">
        <f>Лист4!E838/1000</f>
        <v>13.6889</v>
      </c>
      <c r="L840" s="33"/>
      <c r="M840" s="33"/>
    </row>
    <row r="841" spans="1:13" s="34" customFormat="1" ht="16.5" customHeight="1" x14ac:dyDescent="0.25">
      <c r="A841" s="23" t="str">
        <f>Лист4!A839</f>
        <v xml:space="preserve">Тихий пер. д.3 </v>
      </c>
      <c r="B841" s="74" t="str">
        <f>Лист4!C839</f>
        <v>г. Астрахань</v>
      </c>
      <c r="C841" s="41">
        <f t="shared" si="26"/>
        <v>0.16183050847457628</v>
      </c>
      <c r="D841" s="41">
        <f t="shared" si="27"/>
        <v>8.6694915254237302E-3</v>
      </c>
      <c r="E841" s="30">
        <v>0</v>
      </c>
      <c r="F841" s="31">
        <v>8.6694915254237302E-3</v>
      </c>
      <c r="G841" s="32">
        <v>0</v>
      </c>
      <c r="H841" s="32">
        <v>0</v>
      </c>
      <c r="I841" s="32">
        <v>0</v>
      </c>
      <c r="J841" s="32">
        <v>0</v>
      </c>
      <c r="K841" s="29">
        <f>Лист4!E839/1000</f>
        <v>0.17050000000000001</v>
      </c>
      <c r="L841" s="33"/>
      <c r="M841" s="33"/>
    </row>
    <row r="842" spans="1:13" s="34" customFormat="1" ht="16.5" customHeight="1" x14ac:dyDescent="0.25">
      <c r="A842" s="23" t="str">
        <f>Лист4!A840</f>
        <v xml:space="preserve">Тихий пер. д.6 </v>
      </c>
      <c r="B842" s="74" t="str">
        <f>Лист4!C840</f>
        <v>г. Астрахань</v>
      </c>
      <c r="C842" s="41">
        <f t="shared" si="26"/>
        <v>92.734481355932203</v>
      </c>
      <c r="D842" s="41">
        <f t="shared" si="27"/>
        <v>4.9679186440677965</v>
      </c>
      <c r="E842" s="30">
        <v>0</v>
      </c>
      <c r="F842" s="31">
        <v>4.9679186440677965</v>
      </c>
      <c r="G842" s="32">
        <v>0</v>
      </c>
      <c r="H842" s="32">
        <v>0</v>
      </c>
      <c r="I842" s="32">
        <v>0</v>
      </c>
      <c r="J842" s="32">
        <v>0</v>
      </c>
      <c r="K842" s="29">
        <f>Лист4!E840/1000</f>
        <v>97.702399999999997</v>
      </c>
      <c r="L842" s="33"/>
      <c r="M842" s="33"/>
    </row>
    <row r="843" spans="1:13" s="34" customFormat="1" ht="16.5" customHeight="1" x14ac:dyDescent="0.25">
      <c r="A843" s="23" t="str">
        <f>Лист4!A841</f>
        <v xml:space="preserve">Тредиаковского ул. д.9 </v>
      </c>
      <c r="B843" s="74" t="str">
        <f>Лист4!C841</f>
        <v>г. Астрахань</v>
      </c>
      <c r="C843" s="41">
        <f t="shared" si="26"/>
        <v>63.374905762711869</v>
      </c>
      <c r="D843" s="41">
        <f t="shared" si="27"/>
        <v>3.395084237288136</v>
      </c>
      <c r="E843" s="30">
        <v>0</v>
      </c>
      <c r="F843" s="31">
        <v>3.395084237288136</v>
      </c>
      <c r="G843" s="32">
        <v>0</v>
      </c>
      <c r="H843" s="32">
        <v>0</v>
      </c>
      <c r="I843" s="32">
        <v>0</v>
      </c>
      <c r="J843" s="32">
        <v>0</v>
      </c>
      <c r="K843" s="29">
        <f>Лист4!E841/1000</f>
        <v>66.769990000000007</v>
      </c>
      <c r="L843" s="33"/>
      <c r="M843" s="33"/>
    </row>
    <row r="844" spans="1:13" s="34" customFormat="1" ht="16.5" customHeight="1" x14ac:dyDescent="0.25">
      <c r="A844" s="23" t="str">
        <f>Лист4!A842</f>
        <v xml:space="preserve">Тургенева ул. д.1 </v>
      </c>
      <c r="B844" s="74" t="str">
        <f>Лист4!C842</f>
        <v>г. Астрахань</v>
      </c>
      <c r="C844" s="41">
        <f t="shared" si="26"/>
        <v>118.02398644067796</v>
      </c>
      <c r="D844" s="41">
        <f t="shared" si="27"/>
        <v>6.3227135593220343</v>
      </c>
      <c r="E844" s="30">
        <v>0</v>
      </c>
      <c r="F844" s="31">
        <v>6.3227135593220343</v>
      </c>
      <c r="G844" s="32">
        <v>0</v>
      </c>
      <c r="H844" s="32">
        <v>0</v>
      </c>
      <c r="I844" s="32">
        <v>0</v>
      </c>
      <c r="J844" s="32">
        <v>0</v>
      </c>
      <c r="K844" s="29">
        <f>Лист4!E842/1000</f>
        <v>124.3467</v>
      </c>
      <c r="L844" s="33"/>
      <c r="M844" s="33"/>
    </row>
    <row r="845" spans="1:13" s="34" customFormat="1" ht="16.5" customHeight="1" x14ac:dyDescent="0.25">
      <c r="A845" s="23" t="str">
        <f>Лист4!A843</f>
        <v xml:space="preserve">Тургенева ул. д.11 </v>
      </c>
      <c r="B845" s="74" t="str">
        <f>Лист4!C843</f>
        <v>г. Астрахань</v>
      </c>
      <c r="C845" s="41">
        <f t="shared" si="26"/>
        <v>0</v>
      </c>
      <c r="D845" s="41">
        <f t="shared" si="27"/>
        <v>0</v>
      </c>
      <c r="E845" s="30">
        <v>0</v>
      </c>
      <c r="F845" s="31">
        <v>0</v>
      </c>
      <c r="G845" s="32">
        <v>0</v>
      </c>
      <c r="H845" s="32">
        <v>0</v>
      </c>
      <c r="I845" s="32">
        <v>0</v>
      </c>
      <c r="J845" s="32">
        <v>0</v>
      </c>
      <c r="K845" s="29">
        <f>Лист4!E843/1000</f>
        <v>0</v>
      </c>
      <c r="L845" s="33"/>
      <c r="M845" s="33"/>
    </row>
    <row r="846" spans="1:13" s="34" customFormat="1" ht="16.5" customHeight="1" x14ac:dyDescent="0.25">
      <c r="A846" s="23" t="str">
        <f>Лист4!A844</f>
        <v xml:space="preserve">Тургенева ул. д.6 </v>
      </c>
      <c r="B846" s="74" t="str">
        <f>Лист4!C844</f>
        <v>г. Астрахань</v>
      </c>
      <c r="C846" s="41">
        <f t="shared" si="26"/>
        <v>268.47301694915257</v>
      </c>
      <c r="D846" s="41">
        <f t="shared" si="27"/>
        <v>14.382483050847458</v>
      </c>
      <c r="E846" s="30">
        <v>0</v>
      </c>
      <c r="F846" s="31">
        <v>14.382483050847458</v>
      </c>
      <c r="G846" s="32">
        <v>0</v>
      </c>
      <c r="H846" s="32">
        <v>0</v>
      </c>
      <c r="I846" s="32">
        <v>0</v>
      </c>
      <c r="J846" s="32">
        <v>0</v>
      </c>
      <c r="K846" s="29">
        <f>Лист4!E844/1000</f>
        <v>282.85550000000001</v>
      </c>
      <c r="L846" s="33"/>
      <c r="M846" s="33"/>
    </row>
    <row r="847" spans="1:13" s="34" customFormat="1" ht="16.5" customHeight="1" x14ac:dyDescent="0.25">
      <c r="A847" s="23" t="str">
        <f>Лист4!A845</f>
        <v xml:space="preserve">Тургенева ул. д.6А </v>
      </c>
      <c r="B847" s="74" t="str">
        <f>Лист4!C845</f>
        <v>г. Астрахань</v>
      </c>
      <c r="C847" s="41">
        <f t="shared" si="26"/>
        <v>294.94962711864406</v>
      </c>
      <c r="D847" s="41">
        <f t="shared" si="27"/>
        <v>15.800872881355932</v>
      </c>
      <c r="E847" s="30">
        <v>0</v>
      </c>
      <c r="F847" s="31">
        <v>15.800872881355932</v>
      </c>
      <c r="G847" s="32">
        <v>0</v>
      </c>
      <c r="H847" s="32">
        <v>0</v>
      </c>
      <c r="I847" s="32">
        <v>0</v>
      </c>
      <c r="J847" s="32">
        <v>0</v>
      </c>
      <c r="K847" s="29">
        <f>Лист4!E845/1000</f>
        <v>310.75049999999999</v>
      </c>
      <c r="L847" s="33"/>
      <c r="M847" s="33"/>
    </row>
    <row r="848" spans="1:13" s="34" customFormat="1" ht="16.5" customHeight="1" x14ac:dyDescent="0.25">
      <c r="A848" s="23" t="str">
        <f>Лист4!A846</f>
        <v xml:space="preserve">Тургенева ул. д.9 </v>
      </c>
      <c r="B848" s="74" t="str">
        <f>Лист4!C846</f>
        <v>г. Астрахань</v>
      </c>
      <c r="C848" s="41">
        <f t="shared" si="26"/>
        <v>6.7985898305084733</v>
      </c>
      <c r="D848" s="41">
        <f t="shared" si="27"/>
        <v>0.36421016949152535</v>
      </c>
      <c r="E848" s="30">
        <v>0</v>
      </c>
      <c r="F848" s="31">
        <v>0.36421016949152535</v>
      </c>
      <c r="G848" s="32">
        <v>0</v>
      </c>
      <c r="H848" s="32">
        <v>0</v>
      </c>
      <c r="I848" s="32">
        <v>0</v>
      </c>
      <c r="J848" s="32">
        <v>0</v>
      </c>
      <c r="K848" s="29">
        <f>Лист4!E846/1000</f>
        <v>7.1627999999999989</v>
      </c>
      <c r="L848" s="33"/>
      <c r="M848" s="33"/>
    </row>
    <row r="849" spans="1:13" s="34" customFormat="1" ht="16.5" customHeight="1" x14ac:dyDescent="0.25">
      <c r="A849" s="23" t="str">
        <f>Лист4!A847</f>
        <v xml:space="preserve">Туркестанская ул. д.13 </v>
      </c>
      <c r="B849" s="74" t="str">
        <f>Лист4!C847</f>
        <v>г. Астрахань</v>
      </c>
      <c r="C849" s="41">
        <f t="shared" si="26"/>
        <v>0</v>
      </c>
      <c r="D849" s="41">
        <f t="shared" si="27"/>
        <v>0</v>
      </c>
      <c r="E849" s="30">
        <v>0</v>
      </c>
      <c r="F849" s="31">
        <v>0</v>
      </c>
      <c r="G849" s="32">
        <v>0</v>
      </c>
      <c r="H849" s="32">
        <v>0</v>
      </c>
      <c r="I849" s="32">
        <v>0</v>
      </c>
      <c r="J849" s="32">
        <v>0</v>
      </c>
      <c r="K849" s="29">
        <f>Лист4!E847/1000</f>
        <v>0</v>
      </c>
      <c r="L849" s="33"/>
      <c r="M849" s="33"/>
    </row>
    <row r="850" spans="1:13" s="34" customFormat="1" ht="16.5" customHeight="1" x14ac:dyDescent="0.25">
      <c r="A850" s="23" t="str">
        <f>Лист4!A848</f>
        <v xml:space="preserve">Туркестанская ул. д.18 </v>
      </c>
      <c r="B850" s="74" t="str">
        <f>Лист4!C848</f>
        <v>г. Астрахань</v>
      </c>
      <c r="C850" s="41">
        <f t="shared" si="26"/>
        <v>12.291905084745762</v>
      </c>
      <c r="D850" s="41">
        <f t="shared" si="27"/>
        <v>0.65849491525423731</v>
      </c>
      <c r="E850" s="30">
        <v>0</v>
      </c>
      <c r="F850" s="31">
        <v>0.65849491525423731</v>
      </c>
      <c r="G850" s="32">
        <v>0</v>
      </c>
      <c r="H850" s="32">
        <v>0</v>
      </c>
      <c r="I850" s="32">
        <v>0</v>
      </c>
      <c r="J850" s="32">
        <v>0</v>
      </c>
      <c r="K850" s="29">
        <f>Лист4!E848/1000</f>
        <v>12.9504</v>
      </c>
      <c r="L850" s="33"/>
      <c r="M850" s="33"/>
    </row>
    <row r="851" spans="1:13" s="34" customFormat="1" ht="16.5" customHeight="1" x14ac:dyDescent="0.25">
      <c r="A851" s="23" t="str">
        <f>Лист4!A849</f>
        <v xml:space="preserve">Туркестанская ул. д.5 </v>
      </c>
      <c r="B851" s="74" t="str">
        <f>Лист4!C849</f>
        <v>г. Астрахань</v>
      </c>
      <c r="C851" s="41">
        <f t="shared" si="26"/>
        <v>8.256108474576271</v>
      </c>
      <c r="D851" s="41">
        <f t="shared" si="27"/>
        <v>0.44229152542372874</v>
      </c>
      <c r="E851" s="30">
        <v>0</v>
      </c>
      <c r="F851" s="31">
        <v>0.44229152542372874</v>
      </c>
      <c r="G851" s="32">
        <v>0</v>
      </c>
      <c r="H851" s="32">
        <v>0</v>
      </c>
      <c r="I851" s="32">
        <v>0</v>
      </c>
      <c r="J851" s="32">
        <v>0</v>
      </c>
      <c r="K851" s="29">
        <f>Лист4!E849/1000</f>
        <v>8.6983999999999995</v>
      </c>
      <c r="L851" s="33"/>
      <c r="M851" s="33"/>
    </row>
    <row r="852" spans="1:13" s="34" customFormat="1" ht="16.5" customHeight="1" x14ac:dyDescent="0.25">
      <c r="A852" s="23" t="str">
        <f>Лист4!A850</f>
        <v xml:space="preserve">Тютчева ул. д.2 </v>
      </c>
      <c r="B852" s="74" t="str">
        <f>Лист4!C850</f>
        <v>г. Астрахань</v>
      </c>
      <c r="C852" s="41">
        <f t="shared" si="26"/>
        <v>1144.3504420338984</v>
      </c>
      <c r="D852" s="41">
        <f t="shared" si="27"/>
        <v>61.304487966101703</v>
      </c>
      <c r="E852" s="30">
        <v>0</v>
      </c>
      <c r="F852" s="31">
        <v>61.304487966101703</v>
      </c>
      <c r="G852" s="32">
        <v>0</v>
      </c>
      <c r="H852" s="32">
        <v>0</v>
      </c>
      <c r="I852" s="32">
        <v>0</v>
      </c>
      <c r="J852" s="32">
        <v>0</v>
      </c>
      <c r="K852" s="29">
        <f>Лист4!E850/1000</f>
        <v>1205.6549300000001</v>
      </c>
      <c r="L852" s="33"/>
      <c r="M852" s="33"/>
    </row>
    <row r="853" spans="1:13" s="34" customFormat="1" ht="16.5" customHeight="1" x14ac:dyDescent="0.25">
      <c r="A853" s="23" t="str">
        <f>Лист4!A851</f>
        <v xml:space="preserve">Узенькая ул. д.18 </v>
      </c>
      <c r="B853" s="74" t="str">
        <f>Лист4!C851</f>
        <v>г. Астрахань</v>
      </c>
      <c r="C853" s="41">
        <f t="shared" si="26"/>
        <v>0</v>
      </c>
      <c r="D853" s="41">
        <f t="shared" si="27"/>
        <v>0</v>
      </c>
      <c r="E853" s="30">
        <v>0</v>
      </c>
      <c r="F853" s="31">
        <v>0</v>
      </c>
      <c r="G853" s="32">
        <v>0</v>
      </c>
      <c r="H853" s="32">
        <v>0</v>
      </c>
      <c r="I853" s="32">
        <v>0</v>
      </c>
      <c r="J853" s="32">
        <v>0</v>
      </c>
      <c r="K853" s="29">
        <f>Лист4!E851/1000</f>
        <v>0</v>
      </c>
      <c r="L853" s="33"/>
      <c r="M853" s="33"/>
    </row>
    <row r="854" spans="1:13" s="34" customFormat="1" ht="16.5" customHeight="1" x14ac:dyDescent="0.25">
      <c r="A854" s="23" t="str">
        <f>Лист4!A852</f>
        <v xml:space="preserve">Узенькая ул. д.21 </v>
      </c>
      <c r="B854" s="74" t="str">
        <f>Лист4!C852</f>
        <v>г. Астрахань</v>
      </c>
      <c r="C854" s="41">
        <f t="shared" si="26"/>
        <v>25.894267118644066</v>
      </c>
      <c r="D854" s="41">
        <f t="shared" si="27"/>
        <v>1.3871928813559322</v>
      </c>
      <c r="E854" s="30">
        <v>0</v>
      </c>
      <c r="F854" s="31">
        <v>1.3871928813559322</v>
      </c>
      <c r="G854" s="32">
        <v>0</v>
      </c>
      <c r="H854" s="32">
        <v>0</v>
      </c>
      <c r="I854" s="32">
        <v>0</v>
      </c>
      <c r="J854" s="32">
        <v>0</v>
      </c>
      <c r="K854" s="29">
        <f>Лист4!E852/1000</f>
        <v>27.281459999999999</v>
      </c>
      <c r="L854" s="33"/>
      <c r="M854" s="33"/>
    </row>
    <row r="855" spans="1:13" s="34" customFormat="1" ht="16.5" customHeight="1" x14ac:dyDescent="0.25">
      <c r="A855" s="23" t="str">
        <f>Лист4!A853</f>
        <v xml:space="preserve">Узенькая ул. д.34 </v>
      </c>
      <c r="B855" s="74" t="str">
        <f>Лист4!C853</f>
        <v>г. Астрахань</v>
      </c>
      <c r="C855" s="41">
        <f t="shared" si="26"/>
        <v>1.2805966101694912</v>
      </c>
      <c r="D855" s="41">
        <f t="shared" si="27"/>
        <v>6.8603389830508454E-2</v>
      </c>
      <c r="E855" s="30">
        <v>0</v>
      </c>
      <c r="F855" s="31">
        <v>6.8603389830508454E-2</v>
      </c>
      <c r="G855" s="32">
        <v>0</v>
      </c>
      <c r="H855" s="32">
        <v>0</v>
      </c>
      <c r="I855" s="32">
        <v>0</v>
      </c>
      <c r="J855" s="32">
        <v>0</v>
      </c>
      <c r="K855" s="29">
        <f>Лист4!E853/1000</f>
        <v>1.3491999999999997</v>
      </c>
      <c r="L855" s="33"/>
      <c r="M855" s="33"/>
    </row>
    <row r="856" spans="1:13" s="34" customFormat="1" ht="16.5" customHeight="1" x14ac:dyDescent="0.25">
      <c r="A856" s="23" t="str">
        <f>Лист4!A854</f>
        <v xml:space="preserve">Узенькая ул. д.40 </v>
      </c>
      <c r="B856" s="74" t="str">
        <f>Лист4!C854</f>
        <v>г. Астрахань</v>
      </c>
      <c r="C856" s="41">
        <f t="shared" si="26"/>
        <v>0</v>
      </c>
      <c r="D856" s="41">
        <f t="shared" si="27"/>
        <v>0</v>
      </c>
      <c r="E856" s="30">
        <v>0</v>
      </c>
      <c r="F856" s="31">
        <v>0</v>
      </c>
      <c r="G856" s="32">
        <v>0</v>
      </c>
      <c r="H856" s="32">
        <v>0</v>
      </c>
      <c r="I856" s="32">
        <v>0</v>
      </c>
      <c r="J856" s="32">
        <v>0</v>
      </c>
      <c r="K856" s="29">
        <f>Лист4!E854/1000</f>
        <v>0</v>
      </c>
      <c r="L856" s="33"/>
      <c r="M856" s="33"/>
    </row>
    <row r="857" spans="1:13" s="34" customFormat="1" ht="19.5" customHeight="1" x14ac:dyDescent="0.25">
      <c r="A857" s="23" t="str">
        <f>Лист4!A855</f>
        <v xml:space="preserve">Узенькая ул. д.44 </v>
      </c>
      <c r="B857" s="74" t="str">
        <f>Лист4!C855</f>
        <v>г. Астрахань</v>
      </c>
      <c r="C857" s="41">
        <f t="shared" si="26"/>
        <v>0</v>
      </c>
      <c r="D857" s="41">
        <f t="shared" si="27"/>
        <v>0</v>
      </c>
      <c r="E857" s="30">
        <v>0</v>
      </c>
      <c r="F857" s="31">
        <v>0</v>
      </c>
      <c r="G857" s="32">
        <v>0</v>
      </c>
      <c r="H857" s="32">
        <v>0</v>
      </c>
      <c r="I857" s="32">
        <v>0</v>
      </c>
      <c r="J857" s="32">
        <v>0</v>
      </c>
      <c r="K857" s="29">
        <f>Лист4!E855/1000</f>
        <v>0</v>
      </c>
      <c r="L857" s="33"/>
      <c r="M857" s="33"/>
    </row>
    <row r="858" spans="1:13" s="34" customFormat="1" ht="19.5" customHeight="1" x14ac:dyDescent="0.25">
      <c r="A858" s="23" t="str">
        <f>Лист4!A856</f>
        <v xml:space="preserve">ул. Белгородская, д.1, кор.2 </v>
      </c>
      <c r="B858" s="74" t="str">
        <f>Лист4!C856</f>
        <v>г. Астрахань</v>
      </c>
      <c r="C858" s="41">
        <f t="shared" si="26"/>
        <v>822.14424813559333</v>
      </c>
      <c r="D858" s="41">
        <f t="shared" si="27"/>
        <v>44.043441864406788</v>
      </c>
      <c r="E858" s="30">
        <v>0</v>
      </c>
      <c r="F858" s="31">
        <v>44.043441864406788</v>
      </c>
      <c r="G858" s="32">
        <v>0</v>
      </c>
      <c r="H858" s="32">
        <v>0</v>
      </c>
      <c r="I858" s="32">
        <v>0</v>
      </c>
      <c r="J858" s="32">
        <v>0</v>
      </c>
      <c r="K858" s="29">
        <f>Лист4!E856/1000</f>
        <v>866.18769000000009</v>
      </c>
      <c r="L858" s="33"/>
      <c r="M858" s="33"/>
    </row>
    <row r="859" spans="1:13" s="34" customFormat="1" ht="19.5" customHeight="1" x14ac:dyDescent="0.25">
      <c r="A859" s="23" t="str">
        <f>Лист4!A857</f>
        <v xml:space="preserve">Ульяновых ул. д.10 </v>
      </c>
      <c r="B859" s="74" t="str">
        <f>Лист4!C857</f>
        <v>г. Астрахань</v>
      </c>
      <c r="C859" s="41">
        <f t="shared" si="26"/>
        <v>26.361269152542373</v>
      </c>
      <c r="D859" s="41">
        <f t="shared" si="27"/>
        <v>1.4122108474576271</v>
      </c>
      <c r="E859" s="30">
        <v>0</v>
      </c>
      <c r="F859" s="31">
        <v>1.4122108474576271</v>
      </c>
      <c r="G859" s="32">
        <v>0</v>
      </c>
      <c r="H859" s="32">
        <v>0</v>
      </c>
      <c r="I859" s="32">
        <v>0</v>
      </c>
      <c r="J859" s="32">
        <v>0</v>
      </c>
      <c r="K859" s="29">
        <f>Лист4!E857/1000</f>
        <v>27.773479999999999</v>
      </c>
      <c r="L859" s="33"/>
      <c r="M859" s="33"/>
    </row>
    <row r="860" spans="1:13" s="34" customFormat="1" ht="19.5" customHeight="1" x14ac:dyDescent="0.25">
      <c r="A860" s="23" t="str">
        <f>Лист4!A858</f>
        <v xml:space="preserve">Ульяновых ул. д.2 </v>
      </c>
      <c r="B860" s="74" t="str">
        <f>Лист4!C858</f>
        <v>г. Астрахань</v>
      </c>
      <c r="C860" s="41">
        <f t="shared" si="26"/>
        <v>269.07986711864407</v>
      </c>
      <c r="D860" s="41">
        <f t="shared" si="27"/>
        <v>14.414992881355932</v>
      </c>
      <c r="E860" s="30">
        <v>0</v>
      </c>
      <c r="F860" s="31">
        <v>14.414992881355932</v>
      </c>
      <c r="G860" s="32">
        <v>0</v>
      </c>
      <c r="H860" s="32">
        <v>0</v>
      </c>
      <c r="I860" s="32">
        <v>0</v>
      </c>
      <c r="J860" s="32">
        <v>0</v>
      </c>
      <c r="K860" s="29">
        <f>Лист4!E858/1000</f>
        <v>283.49486000000002</v>
      </c>
      <c r="L860" s="33"/>
      <c r="M860" s="33"/>
    </row>
    <row r="861" spans="1:13" s="34" customFormat="1" ht="19.5" customHeight="1" x14ac:dyDescent="0.25">
      <c r="A861" s="23" t="str">
        <f>Лист4!A859</f>
        <v xml:space="preserve">Ульяновых ул. д.7 </v>
      </c>
      <c r="B861" s="74" t="str">
        <f>Лист4!C859</f>
        <v>г. Астрахань</v>
      </c>
      <c r="C861" s="41">
        <f t="shared" si="26"/>
        <v>19.691783050847459</v>
      </c>
      <c r="D861" s="41">
        <f t="shared" si="27"/>
        <v>1.0549169491525423</v>
      </c>
      <c r="E861" s="30">
        <v>0</v>
      </c>
      <c r="F861" s="31">
        <v>1.0549169491525423</v>
      </c>
      <c r="G861" s="32">
        <v>0</v>
      </c>
      <c r="H861" s="32">
        <v>0</v>
      </c>
      <c r="I861" s="32">
        <v>0</v>
      </c>
      <c r="J861" s="32">
        <v>0</v>
      </c>
      <c r="K861" s="29">
        <f>Лист4!E859/1000</f>
        <v>20.746700000000001</v>
      </c>
      <c r="L861" s="33"/>
      <c r="M861" s="33"/>
    </row>
    <row r="862" spans="1:13" s="34" customFormat="1" ht="19.5" customHeight="1" x14ac:dyDescent="0.25">
      <c r="A862" s="23" t="str">
        <f>Лист4!A860</f>
        <v xml:space="preserve">Урицкого ул. д.10 </v>
      </c>
      <c r="B862" s="74" t="str">
        <f>Лист4!C860</f>
        <v>г. Астрахань</v>
      </c>
      <c r="C862" s="41">
        <f t="shared" si="26"/>
        <v>112.82898983050846</v>
      </c>
      <c r="D862" s="41">
        <f t="shared" si="27"/>
        <v>6.0444101694915258</v>
      </c>
      <c r="E862" s="30">
        <v>0</v>
      </c>
      <c r="F862" s="31">
        <v>6.0444101694915258</v>
      </c>
      <c r="G862" s="32">
        <v>0</v>
      </c>
      <c r="H862" s="32">
        <v>0</v>
      </c>
      <c r="I862" s="32">
        <v>0</v>
      </c>
      <c r="J862" s="32">
        <v>0</v>
      </c>
      <c r="K862" s="29">
        <f>Лист4!E860/1000</f>
        <v>118.87339999999999</v>
      </c>
      <c r="L862" s="33"/>
      <c r="M862" s="33"/>
    </row>
    <row r="863" spans="1:13" s="34" customFormat="1" ht="19.5" customHeight="1" x14ac:dyDescent="0.25">
      <c r="A863" s="23" t="str">
        <f>Лист4!A861</f>
        <v xml:space="preserve">Урицкого ул. д.11 </v>
      </c>
      <c r="B863" s="74" t="str">
        <f>Лист4!C861</f>
        <v>г. Астрахань</v>
      </c>
      <c r="C863" s="41">
        <f t="shared" si="26"/>
        <v>27.553138983050847</v>
      </c>
      <c r="D863" s="41">
        <f t="shared" si="27"/>
        <v>1.4760610169491526</v>
      </c>
      <c r="E863" s="30">
        <v>0</v>
      </c>
      <c r="F863" s="31">
        <v>1.4760610169491526</v>
      </c>
      <c r="G863" s="32">
        <v>0</v>
      </c>
      <c r="H863" s="32">
        <v>0</v>
      </c>
      <c r="I863" s="32">
        <v>0</v>
      </c>
      <c r="J863" s="32">
        <v>0</v>
      </c>
      <c r="K863" s="29">
        <f>Лист4!E861/1000</f>
        <v>29.029199999999999</v>
      </c>
      <c r="L863" s="33"/>
      <c r="M863" s="33"/>
    </row>
    <row r="864" spans="1:13" s="34" customFormat="1" ht="19.5" customHeight="1" x14ac:dyDescent="0.25">
      <c r="A864" s="23" t="str">
        <f>Лист4!A862</f>
        <v xml:space="preserve">Урицкого ул. д.13 </v>
      </c>
      <c r="B864" s="74" t="str">
        <f>Лист4!C862</f>
        <v>г. Астрахань</v>
      </c>
      <c r="C864" s="41">
        <f t="shared" si="26"/>
        <v>44.001288135593228</v>
      </c>
      <c r="D864" s="41">
        <f t="shared" si="27"/>
        <v>2.3572118644067799</v>
      </c>
      <c r="E864" s="30">
        <v>0</v>
      </c>
      <c r="F864" s="31">
        <v>2.3572118644067799</v>
      </c>
      <c r="G864" s="32">
        <v>0</v>
      </c>
      <c r="H864" s="32">
        <v>0</v>
      </c>
      <c r="I864" s="32">
        <v>0</v>
      </c>
      <c r="J864" s="32">
        <v>0</v>
      </c>
      <c r="K864" s="29">
        <f>Лист4!E862/1000</f>
        <v>46.358500000000006</v>
      </c>
      <c r="L864" s="33"/>
      <c r="M864" s="33"/>
    </row>
    <row r="865" spans="1:13" s="34" customFormat="1" ht="19.5" customHeight="1" x14ac:dyDescent="0.25">
      <c r="A865" s="23" t="str">
        <f>Лист4!A863</f>
        <v xml:space="preserve">Урицкого ул. д.16 </v>
      </c>
      <c r="B865" s="74" t="str">
        <f>Лист4!C863</f>
        <v>г. Астрахань</v>
      </c>
      <c r="C865" s="41">
        <f t="shared" si="26"/>
        <v>48.219227118644056</v>
      </c>
      <c r="D865" s="41">
        <f t="shared" si="27"/>
        <v>2.583172881355932</v>
      </c>
      <c r="E865" s="30">
        <v>0</v>
      </c>
      <c r="F865" s="31">
        <v>2.583172881355932</v>
      </c>
      <c r="G865" s="32">
        <v>0</v>
      </c>
      <c r="H865" s="32">
        <v>0</v>
      </c>
      <c r="I865" s="32">
        <v>0</v>
      </c>
      <c r="J865" s="32">
        <v>0</v>
      </c>
      <c r="K865" s="29">
        <f>Лист4!E863/1000</f>
        <v>50.802399999999992</v>
      </c>
      <c r="L865" s="33"/>
      <c r="M865" s="33"/>
    </row>
    <row r="866" spans="1:13" s="34" customFormat="1" ht="19.5" customHeight="1" x14ac:dyDescent="0.25">
      <c r="A866" s="23" t="str">
        <f>Лист4!A864</f>
        <v xml:space="preserve">Урицкого ул. д.18 </v>
      </c>
      <c r="B866" s="74" t="str">
        <f>Лист4!C864</f>
        <v>г. Астрахань</v>
      </c>
      <c r="C866" s="41">
        <f t="shared" si="26"/>
        <v>33.552257627118642</v>
      </c>
      <c r="D866" s="41">
        <f t="shared" si="27"/>
        <v>1.7974423728813558</v>
      </c>
      <c r="E866" s="30">
        <v>0</v>
      </c>
      <c r="F866" s="31">
        <v>1.7974423728813558</v>
      </c>
      <c r="G866" s="32">
        <v>0</v>
      </c>
      <c r="H866" s="32">
        <v>0</v>
      </c>
      <c r="I866" s="32">
        <v>0</v>
      </c>
      <c r="J866" s="32">
        <v>0</v>
      </c>
      <c r="K866" s="29">
        <f>Лист4!E864/1000</f>
        <v>35.349699999999999</v>
      </c>
      <c r="L866" s="33"/>
      <c r="M866" s="33"/>
    </row>
    <row r="867" spans="1:13" s="34" customFormat="1" ht="19.5" customHeight="1" x14ac:dyDescent="0.25">
      <c r="A867" s="23" t="str">
        <f>Лист4!A865</f>
        <v xml:space="preserve">Урицкого ул. д.19 </v>
      </c>
      <c r="B867" s="74" t="str">
        <f>Лист4!C865</f>
        <v>г. Астрахань</v>
      </c>
      <c r="C867" s="41">
        <f t="shared" si="26"/>
        <v>143.59529491525424</v>
      </c>
      <c r="D867" s="41">
        <f t="shared" si="27"/>
        <v>7.6926050847457628</v>
      </c>
      <c r="E867" s="30">
        <v>0</v>
      </c>
      <c r="F867" s="31">
        <v>7.6926050847457628</v>
      </c>
      <c r="G867" s="32">
        <v>0</v>
      </c>
      <c r="H867" s="32">
        <v>0</v>
      </c>
      <c r="I867" s="32">
        <v>0</v>
      </c>
      <c r="J867" s="32">
        <v>0</v>
      </c>
      <c r="K867" s="29">
        <f>Лист4!E865/1000</f>
        <v>151.28790000000001</v>
      </c>
      <c r="L867" s="33"/>
      <c r="M867" s="33"/>
    </row>
    <row r="868" spans="1:13" s="34" customFormat="1" ht="19.5" customHeight="1" x14ac:dyDescent="0.25">
      <c r="A868" s="23" t="str">
        <f>Лист4!A866</f>
        <v xml:space="preserve">Урицкого ул. д.20 </v>
      </c>
      <c r="B868" s="74" t="str">
        <f>Лист4!C866</f>
        <v>г. Астрахань</v>
      </c>
      <c r="C868" s="41">
        <f t="shared" si="26"/>
        <v>10.394738983050848</v>
      </c>
      <c r="D868" s="41">
        <f t="shared" si="27"/>
        <v>0.55686101694915258</v>
      </c>
      <c r="E868" s="30">
        <v>0</v>
      </c>
      <c r="F868" s="31">
        <v>0.55686101694915258</v>
      </c>
      <c r="G868" s="32">
        <v>0</v>
      </c>
      <c r="H868" s="32">
        <v>0</v>
      </c>
      <c r="I868" s="32">
        <v>0</v>
      </c>
      <c r="J868" s="32">
        <v>0</v>
      </c>
      <c r="K868" s="29">
        <f>Лист4!E866/1000</f>
        <v>10.951600000000001</v>
      </c>
      <c r="L868" s="33"/>
      <c r="M868" s="33"/>
    </row>
    <row r="869" spans="1:13" s="34" customFormat="1" ht="19.5" customHeight="1" x14ac:dyDescent="0.25">
      <c r="A869" s="23" t="str">
        <f>Лист4!A867</f>
        <v xml:space="preserve">Урицкого ул. д.21 </v>
      </c>
      <c r="B869" s="74" t="str">
        <f>Лист4!C867</f>
        <v>г. Астрахань</v>
      </c>
      <c r="C869" s="41">
        <f t="shared" si="26"/>
        <v>51.106644067796601</v>
      </c>
      <c r="D869" s="41">
        <f t="shared" si="27"/>
        <v>2.7378559322033893</v>
      </c>
      <c r="E869" s="30">
        <v>0</v>
      </c>
      <c r="F869" s="31">
        <v>2.7378559322033893</v>
      </c>
      <c r="G869" s="32">
        <v>0</v>
      </c>
      <c r="H869" s="32">
        <v>0</v>
      </c>
      <c r="I869" s="32">
        <v>0</v>
      </c>
      <c r="J869" s="32">
        <v>0</v>
      </c>
      <c r="K869" s="29">
        <f>Лист4!E867/1000</f>
        <v>53.844499999999989</v>
      </c>
      <c r="L869" s="33"/>
      <c r="M869" s="33"/>
    </row>
    <row r="870" spans="1:13" s="34" customFormat="1" ht="19.5" customHeight="1" x14ac:dyDescent="0.25">
      <c r="A870" s="23" t="str">
        <f>Лист4!A868</f>
        <v xml:space="preserve">Урицкого ул. д.22 </v>
      </c>
      <c r="B870" s="74" t="str">
        <f>Лист4!C868</f>
        <v>г. Астрахань</v>
      </c>
      <c r="C870" s="41">
        <f t="shared" si="26"/>
        <v>37.503997288135594</v>
      </c>
      <c r="D870" s="41">
        <f t="shared" si="27"/>
        <v>2.0091427118644067</v>
      </c>
      <c r="E870" s="30">
        <v>0</v>
      </c>
      <c r="F870" s="31">
        <v>2.0091427118644067</v>
      </c>
      <c r="G870" s="32">
        <v>0</v>
      </c>
      <c r="H870" s="32">
        <v>0</v>
      </c>
      <c r="I870" s="32">
        <v>0</v>
      </c>
      <c r="J870" s="32">
        <v>0</v>
      </c>
      <c r="K870" s="29">
        <f>Лист4!E868/1000</f>
        <v>39.51314</v>
      </c>
      <c r="L870" s="33"/>
      <c r="M870" s="33"/>
    </row>
    <row r="871" spans="1:13" s="34" customFormat="1" ht="19.5" customHeight="1" x14ac:dyDescent="0.25">
      <c r="A871" s="23" t="str">
        <f>Лист4!A869</f>
        <v xml:space="preserve">Урицкого ул. д.23 </v>
      </c>
      <c r="B871" s="74" t="str">
        <f>Лист4!C869</f>
        <v>г. Астрахань</v>
      </c>
      <c r="C871" s="41">
        <f t="shared" si="26"/>
        <v>56.136184406779662</v>
      </c>
      <c r="D871" s="41">
        <f t="shared" si="27"/>
        <v>3.0072955932203396</v>
      </c>
      <c r="E871" s="30">
        <v>0</v>
      </c>
      <c r="F871" s="31">
        <v>3.0072955932203396</v>
      </c>
      <c r="G871" s="32">
        <v>0</v>
      </c>
      <c r="H871" s="32">
        <v>0</v>
      </c>
      <c r="I871" s="32">
        <v>0</v>
      </c>
      <c r="J871" s="32">
        <v>0</v>
      </c>
      <c r="K871" s="29">
        <f>Лист4!E869/1000</f>
        <v>59.143480000000004</v>
      </c>
      <c r="L871" s="33"/>
      <c r="M871" s="33"/>
    </row>
    <row r="872" spans="1:13" s="34" customFormat="1" ht="19.5" customHeight="1" x14ac:dyDescent="0.25">
      <c r="A872" s="23" t="str">
        <f>Лист4!A870</f>
        <v xml:space="preserve">Урицкого ул. д.24 </v>
      </c>
      <c r="B872" s="74" t="str">
        <f>Лист4!C870</f>
        <v>г. Астрахань</v>
      </c>
      <c r="C872" s="41">
        <f t="shared" si="26"/>
        <v>52.434603389830507</v>
      </c>
      <c r="D872" s="41">
        <f t="shared" si="27"/>
        <v>2.8089966101694914</v>
      </c>
      <c r="E872" s="30">
        <v>0</v>
      </c>
      <c r="F872" s="31">
        <v>2.8089966101694914</v>
      </c>
      <c r="G872" s="32">
        <v>0</v>
      </c>
      <c r="H872" s="32">
        <v>0</v>
      </c>
      <c r="I872" s="32">
        <v>0</v>
      </c>
      <c r="J872" s="32">
        <v>0</v>
      </c>
      <c r="K872" s="29">
        <f>Лист4!E870/1000</f>
        <v>55.243600000000001</v>
      </c>
      <c r="L872" s="33"/>
      <c r="M872" s="33"/>
    </row>
    <row r="873" spans="1:13" s="34" customFormat="1" ht="19.5" customHeight="1" x14ac:dyDescent="0.25">
      <c r="A873" s="23" t="str">
        <f>Лист4!A871</f>
        <v xml:space="preserve">Урицкого ул. д.25 </v>
      </c>
      <c r="B873" s="74" t="str">
        <f>Лист4!C871</f>
        <v>г. Астрахань</v>
      </c>
      <c r="C873" s="41">
        <f t="shared" si="26"/>
        <v>8.4589423728813564</v>
      </c>
      <c r="D873" s="41">
        <f t="shared" si="27"/>
        <v>0.45315762711864416</v>
      </c>
      <c r="E873" s="30">
        <v>0</v>
      </c>
      <c r="F873" s="31">
        <v>0.45315762711864416</v>
      </c>
      <c r="G873" s="32">
        <v>0</v>
      </c>
      <c r="H873" s="32">
        <v>0</v>
      </c>
      <c r="I873" s="32">
        <v>0</v>
      </c>
      <c r="J873" s="32">
        <v>0</v>
      </c>
      <c r="K873" s="29">
        <f>Лист4!E871/1000</f>
        <v>8.9121000000000006</v>
      </c>
      <c r="L873" s="33"/>
      <c r="M873" s="33"/>
    </row>
    <row r="874" spans="1:13" s="34" customFormat="1" ht="19.5" customHeight="1" x14ac:dyDescent="0.25">
      <c r="A874" s="23" t="str">
        <f>Лист4!A872</f>
        <v xml:space="preserve">Урицкого ул. д.26 </v>
      </c>
      <c r="B874" s="74" t="str">
        <f>Лист4!C872</f>
        <v>г. Астрахань</v>
      </c>
      <c r="C874" s="41">
        <f t="shared" si="26"/>
        <v>16.041152542372881</v>
      </c>
      <c r="D874" s="41">
        <f t="shared" si="27"/>
        <v>0.85934745762711873</v>
      </c>
      <c r="E874" s="30">
        <v>0</v>
      </c>
      <c r="F874" s="31">
        <v>0.85934745762711873</v>
      </c>
      <c r="G874" s="32">
        <v>0</v>
      </c>
      <c r="H874" s="32">
        <v>0</v>
      </c>
      <c r="I874" s="32">
        <v>0</v>
      </c>
      <c r="J874" s="32">
        <v>0</v>
      </c>
      <c r="K874" s="29">
        <f>Лист4!E872/1000</f>
        <v>16.900500000000001</v>
      </c>
      <c r="L874" s="33"/>
      <c r="M874" s="33"/>
    </row>
    <row r="875" spans="1:13" s="34" customFormat="1" ht="19.5" customHeight="1" x14ac:dyDescent="0.25">
      <c r="A875" s="23" t="str">
        <f>Лист4!A873</f>
        <v xml:space="preserve">Урицкого ул. д.27 </v>
      </c>
      <c r="B875" s="74" t="str">
        <f>Лист4!C873</f>
        <v>г. Астрахань</v>
      </c>
      <c r="C875" s="41">
        <f t="shared" si="26"/>
        <v>0</v>
      </c>
      <c r="D875" s="41">
        <f t="shared" si="27"/>
        <v>0</v>
      </c>
      <c r="E875" s="30">
        <v>0</v>
      </c>
      <c r="F875" s="31">
        <v>0</v>
      </c>
      <c r="G875" s="32">
        <v>0</v>
      </c>
      <c r="H875" s="32">
        <v>0</v>
      </c>
      <c r="I875" s="32">
        <v>0</v>
      </c>
      <c r="J875" s="32">
        <v>0</v>
      </c>
      <c r="K875" s="29">
        <f>Лист4!E873/1000</f>
        <v>0</v>
      </c>
      <c r="L875" s="33"/>
      <c r="M875" s="33"/>
    </row>
    <row r="876" spans="1:13" s="34" customFormat="1" ht="19.5" customHeight="1" x14ac:dyDescent="0.25">
      <c r="A876" s="23" t="str">
        <f>Лист4!A874</f>
        <v xml:space="preserve">Урицкого ул. д.3 </v>
      </c>
      <c r="B876" s="74" t="str">
        <f>Лист4!C874</f>
        <v>г. Астрахань</v>
      </c>
      <c r="C876" s="41">
        <f t="shared" si="26"/>
        <v>881.45281355932229</v>
      </c>
      <c r="D876" s="41">
        <f t="shared" si="27"/>
        <v>47.220686440677973</v>
      </c>
      <c r="E876" s="30">
        <v>0</v>
      </c>
      <c r="F876" s="31">
        <v>47.220686440677973</v>
      </c>
      <c r="G876" s="32">
        <v>0</v>
      </c>
      <c r="H876" s="32">
        <v>0</v>
      </c>
      <c r="I876" s="32">
        <v>0</v>
      </c>
      <c r="J876" s="32">
        <v>0</v>
      </c>
      <c r="K876" s="29">
        <f>Лист4!E874/1000</f>
        <v>928.67350000000022</v>
      </c>
      <c r="L876" s="33"/>
      <c r="M876" s="33"/>
    </row>
    <row r="877" spans="1:13" s="34" customFormat="1" ht="19.5" customHeight="1" x14ac:dyDescent="0.25">
      <c r="A877" s="23" t="str">
        <f>Лист4!A875</f>
        <v xml:space="preserve">Урицкого ул. д.30 </v>
      </c>
      <c r="B877" s="74" t="str">
        <f>Лист4!C875</f>
        <v>г. Астрахань</v>
      </c>
      <c r="C877" s="41">
        <f t="shared" si="26"/>
        <v>0</v>
      </c>
      <c r="D877" s="41">
        <f t="shared" si="27"/>
        <v>0</v>
      </c>
      <c r="E877" s="30">
        <v>0</v>
      </c>
      <c r="F877" s="31">
        <v>0</v>
      </c>
      <c r="G877" s="32">
        <v>0</v>
      </c>
      <c r="H877" s="32">
        <v>0</v>
      </c>
      <c r="I877" s="32">
        <v>0</v>
      </c>
      <c r="J877" s="32">
        <v>0</v>
      </c>
      <c r="K877" s="29">
        <f>Лист4!E875/1000</f>
        <v>0</v>
      </c>
      <c r="L877" s="33"/>
      <c r="M877" s="33"/>
    </row>
    <row r="878" spans="1:13" s="34" customFormat="1" ht="19.5" customHeight="1" x14ac:dyDescent="0.25">
      <c r="A878" s="23" t="str">
        <f>Лист4!A876</f>
        <v xml:space="preserve">Урицкого ул. д.31 </v>
      </c>
      <c r="B878" s="74" t="str">
        <f>Лист4!C876</f>
        <v>г. Астрахань</v>
      </c>
      <c r="C878" s="41">
        <f t="shared" si="26"/>
        <v>0.44875932203389829</v>
      </c>
      <c r="D878" s="41">
        <f t="shared" si="27"/>
        <v>2.4040677966101695E-2</v>
      </c>
      <c r="E878" s="30"/>
      <c r="F878" s="31">
        <v>2.4040677966101695E-2</v>
      </c>
      <c r="G878" s="32"/>
      <c r="H878" s="32"/>
      <c r="I878" s="32"/>
      <c r="J878" s="32">
        <v>0</v>
      </c>
      <c r="K878" s="29">
        <f>Лист4!E876/1000</f>
        <v>0.4728</v>
      </c>
      <c r="L878" s="33"/>
      <c r="M878" s="33"/>
    </row>
    <row r="879" spans="1:13" s="34" customFormat="1" ht="19.5" customHeight="1" x14ac:dyDescent="0.25">
      <c r="A879" s="23" t="str">
        <f>Лист4!A877</f>
        <v xml:space="preserve">Урицкого ул. д.32 </v>
      </c>
      <c r="B879" s="74" t="str">
        <f>Лист4!C877</f>
        <v>г. Астрахань</v>
      </c>
      <c r="C879" s="41">
        <f t="shared" si="26"/>
        <v>22.664519322033897</v>
      </c>
      <c r="D879" s="41">
        <f t="shared" si="27"/>
        <v>1.2141706779661017</v>
      </c>
      <c r="E879" s="30">
        <v>0</v>
      </c>
      <c r="F879" s="31">
        <v>1.2141706779661017</v>
      </c>
      <c r="G879" s="32">
        <v>0</v>
      </c>
      <c r="H879" s="32">
        <v>0</v>
      </c>
      <c r="I879" s="32">
        <v>0</v>
      </c>
      <c r="J879" s="32">
        <v>0</v>
      </c>
      <c r="K879" s="29">
        <f>Лист4!E877/1000</f>
        <v>23.878689999999999</v>
      </c>
      <c r="L879" s="33"/>
      <c r="M879" s="33"/>
    </row>
    <row r="880" spans="1:13" s="34" customFormat="1" ht="19.5" customHeight="1" x14ac:dyDescent="0.25">
      <c r="A880" s="23" t="str">
        <f>Лист4!A878</f>
        <v xml:space="preserve">Урицкого ул. д.33 </v>
      </c>
      <c r="B880" s="74" t="str">
        <f>Лист4!C878</f>
        <v>г. Астрахань</v>
      </c>
      <c r="C880" s="41">
        <f t="shared" si="26"/>
        <v>32.09295457627119</v>
      </c>
      <c r="D880" s="41">
        <f t="shared" si="27"/>
        <v>1.7192654237288136</v>
      </c>
      <c r="E880" s="30">
        <v>0</v>
      </c>
      <c r="F880" s="31">
        <v>1.7192654237288136</v>
      </c>
      <c r="G880" s="32">
        <v>0</v>
      </c>
      <c r="H880" s="32">
        <v>0</v>
      </c>
      <c r="I880" s="32">
        <v>0</v>
      </c>
      <c r="J880" s="32">
        <v>0</v>
      </c>
      <c r="K880" s="29">
        <f>Лист4!E878/1000</f>
        <v>33.812220000000003</v>
      </c>
      <c r="L880" s="33"/>
      <c r="M880" s="33"/>
    </row>
    <row r="881" spans="1:13" s="34" customFormat="1" ht="19.5" customHeight="1" x14ac:dyDescent="0.25">
      <c r="A881" s="23" t="str">
        <f>Лист4!A879</f>
        <v xml:space="preserve">Урицкого ул. д.35 </v>
      </c>
      <c r="B881" s="74" t="str">
        <f>Лист4!C879</f>
        <v>г. Астрахань</v>
      </c>
      <c r="C881" s="41">
        <f t="shared" si="26"/>
        <v>73.743296271186438</v>
      </c>
      <c r="D881" s="41">
        <f t="shared" si="27"/>
        <v>3.9505337288135589</v>
      </c>
      <c r="E881" s="30">
        <v>0</v>
      </c>
      <c r="F881" s="31">
        <v>3.9505337288135589</v>
      </c>
      <c r="G881" s="32">
        <v>0</v>
      </c>
      <c r="H881" s="32">
        <v>0</v>
      </c>
      <c r="I881" s="32">
        <v>0</v>
      </c>
      <c r="J881" s="32">
        <v>0</v>
      </c>
      <c r="K881" s="29">
        <f>Лист4!E879/1000</f>
        <v>77.693829999999991</v>
      </c>
      <c r="L881" s="33"/>
      <c r="M881" s="33"/>
    </row>
    <row r="882" spans="1:13" s="34" customFormat="1" ht="19.5" customHeight="1" x14ac:dyDescent="0.25">
      <c r="A882" s="23" t="str">
        <f>Лист4!A880</f>
        <v xml:space="preserve">Урицкого ул. д.37 </v>
      </c>
      <c r="B882" s="74" t="str">
        <f>Лист4!C880</f>
        <v>г. Астрахань</v>
      </c>
      <c r="C882" s="41">
        <f t="shared" si="26"/>
        <v>61.763785762711862</v>
      </c>
      <c r="D882" s="41">
        <f t="shared" si="27"/>
        <v>3.3087742372881355</v>
      </c>
      <c r="E882" s="30">
        <v>0</v>
      </c>
      <c r="F882" s="31">
        <v>3.3087742372881355</v>
      </c>
      <c r="G882" s="32">
        <v>0</v>
      </c>
      <c r="H882" s="32">
        <v>0</v>
      </c>
      <c r="I882" s="32">
        <v>0</v>
      </c>
      <c r="J882" s="32">
        <v>0</v>
      </c>
      <c r="K882" s="29">
        <f>Лист4!E880/1000</f>
        <v>65.072559999999996</v>
      </c>
      <c r="L882" s="33"/>
      <c r="M882" s="33"/>
    </row>
    <row r="883" spans="1:13" s="34" customFormat="1" ht="19.5" customHeight="1" x14ac:dyDescent="0.25">
      <c r="A883" s="23" t="str">
        <f>Лист4!A881</f>
        <v xml:space="preserve">Урицкого ул. д.40 </v>
      </c>
      <c r="B883" s="74" t="str">
        <f>Лист4!C881</f>
        <v>г. Астрахань</v>
      </c>
      <c r="C883" s="41">
        <f t="shared" si="26"/>
        <v>22.330047457627117</v>
      </c>
      <c r="D883" s="41">
        <f t="shared" si="27"/>
        <v>1.1962525423728814</v>
      </c>
      <c r="E883" s="30">
        <v>0</v>
      </c>
      <c r="F883" s="31">
        <v>1.1962525423728814</v>
      </c>
      <c r="G883" s="32">
        <v>0</v>
      </c>
      <c r="H883" s="32">
        <v>0</v>
      </c>
      <c r="I883" s="32">
        <v>0</v>
      </c>
      <c r="J883" s="32">
        <v>0</v>
      </c>
      <c r="K883" s="29">
        <f>Лист4!E881/1000</f>
        <v>23.526299999999999</v>
      </c>
      <c r="L883" s="33"/>
      <c r="M883" s="33"/>
    </row>
    <row r="884" spans="1:13" s="34" customFormat="1" ht="19.5" customHeight="1" x14ac:dyDescent="0.25">
      <c r="A884" s="23" t="str">
        <f>Лист4!A882</f>
        <v xml:space="preserve">Урицкого ул. д.43 </v>
      </c>
      <c r="B884" s="74" t="str">
        <f>Лист4!C882</f>
        <v>г. Астрахань</v>
      </c>
      <c r="C884" s="41">
        <f t="shared" si="26"/>
        <v>6.2177084745762716</v>
      </c>
      <c r="D884" s="41">
        <f t="shared" si="27"/>
        <v>0.33309152542372883</v>
      </c>
      <c r="E884" s="30">
        <v>0</v>
      </c>
      <c r="F884" s="31">
        <v>0.33309152542372883</v>
      </c>
      <c r="G884" s="32">
        <v>0</v>
      </c>
      <c r="H884" s="32">
        <v>0</v>
      </c>
      <c r="I884" s="32">
        <v>0</v>
      </c>
      <c r="J884" s="32">
        <v>0</v>
      </c>
      <c r="K884" s="29">
        <f>Лист4!E882/1000</f>
        <v>6.5508000000000006</v>
      </c>
      <c r="L884" s="33"/>
      <c r="M884" s="33"/>
    </row>
    <row r="885" spans="1:13" s="34" customFormat="1" ht="19.5" customHeight="1" x14ac:dyDescent="0.25">
      <c r="A885" s="23" t="str">
        <f>Лист4!A883</f>
        <v xml:space="preserve">Урицкого ул. д.44 </v>
      </c>
      <c r="B885" s="74" t="str">
        <f>Лист4!C883</f>
        <v>г. Астрахань</v>
      </c>
      <c r="C885" s="41">
        <f t="shared" si="26"/>
        <v>14.179959322033897</v>
      </c>
      <c r="D885" s="41">
        <f t="shared" si="27"/>
        <v>0.75964067796610157</v>
      </c>
      <c r="E885" s="30">
        <v>0</v>
      </c>
      <c r="F885" s="31">
        <v>0.75964067796610157</v>
      </c>
      <c r="G885" s="32">
        <v>0</v>
      </c>
      <c r="H885" s="32">
        <v>0</v>
      </c>
      <c r="I885" s="32">
        <v>0</v>
      </c>
      <c r="J885" s="32">
        <v>0</v>
      </c>
      <c r="K885" s="29">
        <f>Лист4!E883/1000</f>
        <v>14.939599999999999</v>
      </c>
      <c r="L885" s="33"/>
      <c r="M885" s="33"/>
    </row>
    <row r="886" spans="1:13" s="34" customFormat="1" ht="19.5" customHeight="1" x14ac:dyDescent="0.25">
      <c r="A886" s="23" t="str">
        <f>Лист4!A884</f>
        <v xml:space="preserve">Урицкого ул. д.47 </v>
      </c>
      <c r="B886" s="74" t="str">
        <f>Лист4!C884</f>
        <v>г. Астрахань</v>
      </c>
      <c r="C886" s="41">
        <f t="shared" si="26"/>
        <v>18.018332203389829</v>
      </c>
      <c r="D886" s="41">
        <f t="shared" si="27"/>
        <v>0.96526779661016948</v>
      </c>
      <c r="E886" s="30">
        <v>0</v>
      </c>
      <c r="F886" s="31">
        <v>0.96526779661016948</v>
      </c>
      <c r="G886" s="32">
        <v>0</v>
      </c>
      <c r="H886" s="32">
        <v>0</v>
      </c>
      <c r="I886" s="32">
        <v>0</v>
      </c>
      <c r="J886" s="32">
        <v>0</v>
      </c>
      <c r="K886" s="29">
        <f>Лист4!E884/1000</f>
        <v>18.983599999999999</v>
      </c>
      <c r="L886" s="33"/>
      <c r="M886" s="33"/>
    </row>
    <row r="887" spans="1:13" s="34" customFormat="1" ht="19.5" customHeight="1" x14ac:dyDescent="0.25">
      <c r="A887" s="23" t="str">
        <f>Лист4!A885</f>
        <v xml:space="preserve">Урицкого ул. д.48 </v>
      </c>
      <c r="B887" s="74" t="str">
        <f>Лист4!C885</f>
        <v>г. Астрахань</v>
      </c>
      <c r="C887" s="41">
        <f t="shared" si="26"/>
        <v>6.7656542372881363</v>
      </c>
      <c r="D887" s="41">
        <f t="shared" si="27"/>
        <v>0.36244576271186446</v>
      </c>
      <c r="E887" s="30">
        <v>0</v>
      </c>
      <c r="F887" s="31">
        <v>0.36244576271186446</v>
      </c>
      <c r="G887" s="32">
        <v>0</v>
      </c>
      <c r="H887" s="32">
        <v>0</v>
      </c>
      <c r="I887" s="32">
        <v>0</v>
      </c>
      <c r="J887" s="32">
        <v>0</v>
      </c>
      <c r="K887" s="29">
        <f>Лист4!E885/1000</f>
        <v>7.1281000000000008</v>
      </c>
      <c r="L887" s="33"/>
      <c r="M887" s="33"/>
    </row>
    <row r="888" spans="1:13" s="34" customFormat="1" ht="19.5" customHeight="1" x14ac:dyDescent="0.25">
      <c r="A888" s="23" t="str">
        <f>Лист4!A886</f>
        <v xml:space="preserve">Урицкого ул. д.49 </v>
      </c>
      <c r="B888" s="74" t="str">
        <f>Лист4!C886</f>
        <v>г. Астрахань</v>
      </c>
      <c r="C888" s="41">
        <f t="shared" si="26"/>
        <v>58.734508474576273</v>
      </c>
      <c r="D888" s="41">
        <f t="shared" si="27"/>
        <v>3.1464915254237291</v>
      </c>
      <c r="E888" s="30">
        <v>0</v>
      </c>
      <c r="F888" s="31">
        <v>3.1464915254237291</v>
      </c>
      <c r="G888" s="32">
        <v>0</v>
      </c>
      <c r="H888" s="32">
        <v>0</v>
      </c>
      <c r="I888" s="32">
        <v>0</v>
      </c>
      <c r="J888" s="32">
        <v>0</v>
      </c>
      <c r="K888" s="29">
        <f>Лист4!E886/1000</f>
        <v>61.881</v>
      </c>
      <c r="L888" s="33"/>
      <c r="M888" s="33"/>
    </row>
    <row r="889" spans="1:13" s="34" customFormat="1" ht="19.5" customHeight="1" x14ac:dyDescent="0.25">
      <c r="A889" s="23" t="str">
        <f>Лист4!A887</f>
        <v xml:space="preserve">Урицкого ул. д.50 </v>
      </c>
      <c r="B889" s="74" t="str">
        <f>Лист4!C887</f>
        <v>г. Астрахань</v>
      </c>
      <c r="C889" s="41">
        <f t="shared" si="26"/>
        <v>45.610101694915251</v>
      </c>
      <c r="D889" s="41">
        <f t="shared" si="27"/>
        <v>2.4433983050847461</v>
      </c>
      <c r="E889" s="30">
        <v>0</v>
      </c>
      <c r="F889" s="31">
        <v>2.4433983050847461</v>
      </c>
      <c r="G889" s="32">
        <v>0</v>
      </c>
      <c r="H889" s="32">
        <v>0</v>
      </c>
      <c r="I889" s="32">
        <v>0</v>
      </c>
      <c r="J889" s="32">
        <v>0</v>
      </c>
      <c r="K889" s="29">
        <f>Лист4!E887/1000</f>
        <v>48.0535</v>
      </c>
      <c r="L889" s="33"/>
      <c r="M889" s="33"/>
    </row>
    <row r="890" spans="1:13" s="34" customFormat="1" ht="19.5" customHeight="1" x14ac:dyDescent="0.25">
      <c r="A890" s="23" t="str">
        <f>Лист4!A888</f>
        <v xml:space="preserve">Урицкого ул. д.54 </v>
      </c>
      <c r="B890" s="74" t="str">
        <f>Лист4!C888</f>
        <v>г. Астрахань</v>
      </c>
      <c r="C890" s="41">
        <f t="shared" si="26"/>
        <v>18.323389830508475</v>
      </c>
      <c r="D890" s="41">
        <f t="shared" si="27"/>
        <v>0.98161016949152535</v>
      </c>
      <c r="E890" s="30">
        <v>0</v>
      </c>
      <c r="F890" s="31">
        <v>0.98161016949152535</v>
      </c>
      <c r="G890" s="32">
        <v>0</v>
      </c>
      <c r="H890" s="32">
        <v>0</v>
      </c>
      <c r="I890" s="32">
        <v>0</v>
      </c>
      <c r="J890" s="32">
        <v>0</v>
      </c>
      <c r="K890" s="29">
        <f>Лист4!E888/1000</f>
        <v>19.305</v>
      </c>
      <c r="L890" s="33"/>
      <c r="M890" s="33"/>
    </row>
    <row r="891" spans="1:13" s="34" customFormat="1" ht="19.5" customHeight="1" x14ac:dyDescent="0.25">
      <c r="A891" s="23" t="str">
        <f>Лист4!A889</f>
        <v xml:space="preserve">Урицкого ул. д.56 </v>
      </c>
      <c r="B891" s="74" t="str">
        <f>Лист4!C889</f>
        <v>г. Астрахань</v>
      </c>
      <c r="C891" s="41">
        <f t="shared" si="26"/>
        <v>7.4621423728813552</v>
      </c>
      <c r="D891" s="41">
        <f t="shared" si="27"/>
        <v>0.39975762711864404</v>
      </c>
      <c r="E891" s="30">
        <v>0</v>
      </c>
      <c r="F891" s="31">
        <v>0.39975762711864404</v>
      </c>
      <c r="G891" s="32">
        <v>0</v>
      </c>
      <c r="H891" s="32">
        <v>0</v>
      </c>
      <c r="I891" s="32">
        <v>0</v>
      </c>
      <c r="J891" s="32">
        <v>0</v>
      </c>
      <c r="K891" s="29">
        <f>Лист4!E889/1000</f>
        <v>7.8618999999999994</v>
      </c>
      <c r="L891" s="33"/>
      <c r="M891" s="33"/>
    </row>
    <row r="892" spans="1:13" s="34" customFormat="1" ht="19.5" customHeight="1" x14ac:dyDescent="0.25">
      <c r="A892" s="23" t="str">
        <f>Лист4!A890</f>
        <v xml:space="preserve">Урицкого ул. д.57 </v>
      </c>
      <c r="B892" s="74" t="str">
        <f>Лист4!C890</f>
        <v>г. Астрахань</v>
      </c>
      <c r="C892" s="41">
        <f t="shared" si="26"/>
        <v>42.016894915254241</v>
      </c>
      <c r="D892" s="41">
        <f t="shared" si="27"/>
        <v>2.2509050847457628</v>
      </c>
      <c r="E892" s="30">
        <v>0</v>
      </c>
      <c r="F892" s="31">
        <v>2.2509050847457628</v>
      </c>
      <c r="G892" s="32">
        <v>0</v>
      </c>
      <c r="H892" s="32">
        <v>0</v>
      </c>
      <c r="I892" s="32">
        <v>0</v>
      </c>
      <c r="J892" s="32">
        <v>0</v>
      </c>
      <c r="K892" s="29">
        <f>Лист4!E890/1000</f>
        <v>44.267800000000001</v>
      </c>
      <c r="L892" s="33"/>
      <c r="M892" s="33"/>
    </row>
    <row r="893" spans="1:13" s="34" customFormat="1" ht="19.5" customHeight="1" x14ac:dyDescent="0.25">
      <c r="A893" s="23" t="str">
        <f>Лист4!A891</f>
        <v xml:space="preserve">Урицкого ул. д.58 </v>
      </c>
      <c r="B893" s="74" t="str">
        <f>Лист4!C891</f>
        <v>г. Астрахань</v>
      </c>
      <c r="C893" s="41">
        <f t="shared" si="26"/>
        <v>0.83411525423728805</v>
      </c>
      <c r="D893" s="41">
        <f t="shared" si="27"/>
        <v>4.4684745762711864E-2</v>
      </c>
      <c r="E893" s="30">
        <v>0</v>
      </c>
      <c r="F893" s="31">
        <v>4.4684745762711864E-2</v>
      </c>
      <c r="G893" s="32">
        <v>0</v>
      </c>
      <c r="H893" s="32">
        <v>0</v>
      </c>
      <c r="I893" s="32">
        <v>0</v>
      </c>
      <c r="J893" s="32">
        <v>0</v>
      </c>
      <c r="K893" s="29">
        <f>Лист4!E891/1000</f>
        <v>0.87879999999999991</v>
      </c>
      <c r="L893" s="33"/>
      <c r="M893" s="33"/>
    </row>
    <row r="894" spans="1:13" s="34" customFormat="1" ht="19.5" customHeight="1" x14ac:dyDescent="0.25">
      <c r="A894" s="23" t="str">
        <f>Лист4!A892</f>
        <v xml:space="preserve">Урицкого ул. д.6 </v>
      </c>
      <c r="B894" s="74" t="str">
        <f>Лист4!C892</f>
        <v>г. Астрахань</v>
      </c>
      <c r="C894" s="41">
        <f t="shared" si="26"/>
        <v>145.45829152542373</v>
      </c>
      <c r="D894" s="41">
        <f t="shared" si="27"/>
        <v>7.7924084745762716</v>
      </c>
      <c r="E894" s="30">
        <v>0</v>
      </c>
      <c r="F894" s="31">
        <v>7.7924084745762716</v>
      </c>
      <c r="G894" s="32">
        <v>0</v>
      </c>
      <c r="H894" s="32">
        <v>0</v>
      </c>
      <c r="I894" s="32">
        <v>0</v>
      </c>
      <c r="J894" s="32">
        <v>0</v>
      </c>
      <c r="K894" s="29">
        <f>Лист4!E892/1000</f>
        <v>153.25069999999999</v>
      </c>
      <c r="L894" s="33"/>
      <c r="M894" s="33"/>
    </row>
    <row r="895" spans="1:13" s="34" customFormat="1" ht="19.5" customHeight="1" x14ac:dyDescent="0.25">
      <c r="A895" s="23" t="str">
        <f>Лист4!A893</f>
        <v xml:space="preserve">Урицкого ул. д.6/5 </v>
      </c>
      <c r="B895" s="74" t="str">
        <f>Лист4!C893</f>
        <v>г. Астрахань</v>
      </c>
      <c r="C895" s="41">
        <f t="shared" si="26"/>
        <v>8.5635389830508473</v>
      </c>
      <c r="D895" s="41">
        <f t="shared" si="27"/>
        <v>0.45876101694915256</v>
      </c>
      <c r="E895" s="30">
        <v>0</v>
      </c>
      <c r="F895" s="31">
        <v>0.45876101694915256</v>
      </c>
      <c r="G895" s="32">
        <v>0</v>
      </c>
      <c r="H895" s="32">
        <v>0</v>
      </c>
      <c r="I895" s="32">
        <v>0</v>
      </c>
      <c r="J895" s="32">
        <v>0</v>
      </c>
      <c r="K895" s="29">
        <f>Лист4!E893/1000</f>
        <v>9.0222999999999995</v>
      </c>
      <c r="L895" s="33"/>
      <c r="M895" s="33"/>
    </row>
    <row r="896" spans="1:13" s="34" customFormat="1" ht="19.5" customHeight="1" x14ac:dyDescent="0.25">
      <c r="A896" s="23" t="str">
        <f>Лист4!A894</f>
        <v xml:space="preserve">Фадеева ул. д.11 </v>
      </c>
      <c r="B896" s="74" t="str">
        <f>Лист4!C894</f>
        <v>г. Астрахань</v>
      </c>
      <c r="C896" s="41">
        <f t="shared" si="26"/>
        <v>0</v>
      </c>
      <c r="D896" s="41">
        <f t="shared" si="27"/>
        <v>0</v>
      </c>
      <c r="E896" s="30">
        <v>0</v>
      </c>
      <c r="F896" s="31">
        <v>0</v>
      </c>
      <c r="G896" s="32">
        <v>0</v>
      </c>
      <c r="H896" s="32">
        <v>0</v>
      </c>
      <c r="I896" s="32">
        <v>0</v>
      </c>
      <c r="J896" s="32">
        <v>0</v>
      </c>
      <c r="K896" s="29">
        <f>Лист4!E894/1000</f>
        <v>0</v>
      </c>
      <c r="L896" s="33"/>
      <c r="M896" s="33"/>
    </row>
    <row r="897" spans="1:13" s="34" customFormat="1" ht="19.5" customHeight="1" x14ac:dyDescent="0.25">
      <c r="A897" s="23" t="str">
        <f>Лист4!A895</f>
        <v xml:space="preserve">Фадеева ул. д.13 </v>
      </c>
      <c r="B897" s="74" t="str">
        <f>Лист4!C895</f>
        <v>г. Астрахань</v>
      </c>
      <c r="C897" s="41">
        <f t="shared" si="26"/>
        <v>0</v>
      </c>
      <c r="D897" s="41">
        <f t="shared" si="27"/>
        <v>0</v>
      </c>
      <c r="E897" s="30">
        <v>0</v>
      </c>
      <c r="F897" s="31">
        <v>0</v>
      </c>
      <c r="G897" s="32">
        <v>0</v>
      </c>
      <c r="H897" s="32">
        <v>0</v>
      </c>
      <c r="I897" s="32">
        <v>0</v>
      </c>
      <c r="J897" s="32">
        <v>0</v>
      </c>
      <c r="K897" s="29">
        <f>Лист4!E895/1000</f>
        <v>0</v>
      </c>
      <c r="L897" s="33"/>
      <c r="M897" s="33"/>
    </row>
    <row r="898" spans="1:13" s="34" customFormat="1" ht="19.5" customHeight="1" x14ac:dyDescent="0.25">
      <c r="A898" s="23" t="str">
        <f>Лист4!A896</f>
        <v xml:space="preserve">Фадеева ул. д.17 </v>
      </c>
      <c r="B898" s="74" t="str">
        <f>Лист4!C896</f>
        <v>г. Астрахань</v>
      </c>
      <c r="C898" s="41">
        <f t="shared" si="26"/>
        <v>0.26955932203389826</v>
      </c>
      <c r="D898" s="41">
        <f t="shared" si="27"/>
        <v>1.4440677966101694E-2</v>
      </c>
      <c r="E898" s="30">
        <v>0</v>
      </c>
      <c r="F898" s="31">
        <v>1.4440677966101694E-2</v>
      </c>
      <c r="G898" s="32">
        <v>0</v>
      </c>
      <c r="H898" s="32">
        <v>0</v>
      </c>
      <c r="I898" s="32">
        <v>0</v>
      </c>
      <c r="J898" s="32">
        <v>0</v>
      </c>
      <c r="K898" s="29">
        <f>Лист4!E896/1000</f>
        <v>0.28399999999999997</v>
      </c>
      <c r="L898" s="33"/>
      <c r="M898" s="33"/>
    </row>
    <row r="899" spans="1:13" s="34" customFormat="1" ht="19.5" customHeight="1" x14ac:dyDescent="0.25">
      <c r="A899" s="23" t="str">
        <f>Лист4!A897</f>
        <v xml:space="preserve">Фадеева ул. д.24 </v>
      </c>
      <c r="B899" s="74" t="str">
        <f>Лист4!C897</f>
        <v>г. Астрахань</v>
      </c>
      <c r="C899" s="41">
        <f t="shared" si="26"/>
        <v>0</v>
      </c>
      <c r="D899" s="41">
        <f t="shared" si="27"/>
        <v>0</v>
      </c>
      <c r="E899" s="30">
        <v>0</v>
      </c>
      <c r="F899" s="31">
        <v>0</v>
      </c>
      <c r="G899" s="32">
        <v>0</v>
      </c>
      <c r="H899" s="32">
        <v>0</v>
      </c>
      <c r="I899" s="32">
        <v>0</v>
      </c>
      <c r="J899" s="32">
        <v>0</v>
      </c>
      <c r="K899" s="29">
        <f>Лист4!E897/1000</f>
        <v>0</v>
      </c>
      <c r="L899" s="33"/>
      <c r="M899" s="33"/>
    </row>
    <row r="900" spans="1:13" s="34" customFormat="1" ht="19.5" customHeight="1" x14ac:dyDescent="0.25">
      <c r="A900" s="23" t="str">
        <f>Лист4!A898</f>
        <v xml:space="preserve">Фадеева ул. д.44 </v>
      </c>
      <c r="B900" s="74" t="str">
        <f>Лист4!C898</f>
        <v>г. Астрахань</v>
      </c>
      <c r="C900" s="41">
        <f t="shared" si="26"/>
        <v>0</v>
      </c>
      <c r="D900" s="41">
        <f t="shared" si="27"/>
        <v>0</v>
      </c>
      <c r="E900" s="30">
        <v>0</v>
      </c>
      <c r="F900" s="31">
        <v>0</v>
      </c>
      <c r="G900" s="32">
        <v>0</v>
      </c>
      <c r="H900" s="32">
        <v>0</v>
      </c>
      <c r="I900" s="32">
        <v>0</v>
      </c>
      <c r="J900" s="32">
        <v>0</v>
      </c>
      <c r="K900" s="29">
        <f>Лист4!E898/1000</f>
        <v>0</v>
      </c>
      <c r="L900" s="33"/>
      <c r="M900" s="33"/>
    </row>
    <row r="901" spans="1:13" s="34" customFormat="1" ht="19.5" customHeight="1" x14ac:dyDescent="0.25">
      <c r="A901" s="23" t="str">
        <f>Лист4!A899</f>
        <v xml:space="preserve">Фадеева ул. д.5 </v>
      </c>
      <c r="B901" s="74" t="str">
        <f>Лист4!C899</f>
        <v>г. Астрахань</v>
      </c>
      <c r="C901" s="41">
        <f t="shared" si="26"/>
        <v>0.20501694915254237</v>
      </c>
      <c r="D901" s="41">
        <f t="shared" si="27"/>
        <v>1.0983050847457626E-2</v>
      </c>
      <c r="E901" s="30">
        <v>0</v>
      </c>
      <c r="F901" s="31">
        <v>1.0983050847457626E-2</v>
      </c>
      <c r="G901" s="32">
        <v>0</v>
      </c>
      <c r="H901" s="32">
        <v>0</v>
      </c>
      <c r="I901" s="32">
        <v>0</v>
      </c>
      <c r="J901" s="32">
        <v>0</v>
      </c>
      <c r="K901" s="29">
        <f>Лист4!E899/1000</f>
        <v>0.216</v>
      </c>
      <c r="L901" s="33"/>
      <c r="M901" s="33"/>
    </row>
    <row r="902" spans="1:13" s="34" customFormat="1" ht="19.5" customHeight="1" x14ac:dyDescent="0.25">
      <c r="A902" s="23" t="str">
        <f>Лист4!A900</f>
        <v xml:space="preserve">Фиолетова ул. д.1/3 </v>
      </c>
      <c r="B902" s="74" t="str">
        <f>Лист4!C900</f>
        <v>г. Астрахань</v>
      </c>
      <c r="C902" s="41">
        <f t="shared" si="26"/>
        <v>0</v>
      </c>
      <c r="D902" s="41">
        <f t="shared" si="27"/>
        <v>0</v>
      </c>
      <c r="E902" s="30">
        <v>0</v>
      </c>
      <c r="F902" s="31">
        <v>0</v>
      </c>
      <c r="G902" s="32">
        <v>0</v>
      </c>
      <c r="H902" s="32">
        <v>0</v>
      </c>
      <c r="I902" s="32">
        <v>0</v>
      </c>
      <c r="J902" s="32">
        <v>0</v>
      </c>
      <c r="K902" s="29">
        <f>Лист4!E900/1000</f>
        <v>0</v>
      </c>
      <c r="L902" s="33"/>
      <c r="M902" s="33"/>
    </row>
    <row r="903" spans="1:13" s="34" customFormat="1" ht="19.5" customHeight="1" x14ac:dyDescent="0.25">
      <c r="A903" s="23" t="str">
        <f>Лист4!A901</f>
        <v xml:space="preserve">Фиолетова ул. д.11 </v>
      </c>
      <c r="B903" s="74" t="str">
        <f>Лист4!C901</f>
        <v>г. Астрахань</v>
      </c>
      <c r="C903" s="41">
        <f t="shared" ref="C903:C966" si="28">K903+J903-F903</f>
        <v>35.171492881355931</v>
      </c>
      <c r="D903" s="41">
        <f t="shared" ref="D903:D966" si="29">F903</f>
        <v>1.8841871186440682</v>
      </c>
      <c r="E903" s="30">
        <v>0</v>
      </c>
      <c r="F903" s="31">
        <v>1.8841871186440682</v>
      </c>
      <c r="G903" s="32">
        <v>0</v>
      </c>
      <c r="H903" s="32">
        <v>0</v>
      </c>
      <c r="I903" s="32">
        <v>0</v>
      </c>
      <c r="J903" s="32">
        <v>0</v>
      </c>
      <c r="K903" s="29">
        <f>Лист4!E901/1000</f>
        <v>37.055680000000002</v>
      </c>
      <c r="L903" s="33"/>
      <c r="M903" s="33"/>
    </row>
    <row r="904" spans="1:13" s="34" customFormat="1" ht="19.5" customHeight="1" x14ac:dyDescent="0.25">
      <c r="A904" s="23" t="str">
        <f>Лист4!A902</f>
        <v xml:space="preserve">Фиолетова ул. д.13 </v>
      </c>
      <c r="B904" s="74" t="str">
        <f>Лист4!C902</f>
        <v>г. Астрахань</v>
      </c>
      <c r="C904" s="41">
        <f t="shared" si="28"/>
        <v>127.57863050847459</v>
      </c>
      <c r="D904" s="41">
        <f t="shared" si="29"/>
        <v>6.834569491525424</v>
      </c>
      <c r="E904" s="30">
        <v>0</v>
      </c>
      <c r="F904" s="31">
        <v>6.834569491525424</v>
      </c>
      <c r="G904" s="32">
        <v>0</v>
      </c>
      <c r="H904" s="32">
        <v>0</v>
      </c>
      <c r="I904" s="32">
        <v>0</v>
      </c>
      <c r="J904" s="32">
        <v>0</v>
      </c>
      <c r="K904" s="29">
        <f>Лист4!E902/1000</f>
        <v>134.41320000000002</v>
      </c>
      <c r="L904" s="33"/>
      <c r="M904" s="33"/>
    </row>
    <row r="905" spans="1:13" s="34" customFormat="1" ht="19.5" customHeight="1" x14ac:dyDescent="0.25">
      <c r="A905" s="23" t="str">
        <f>Лист4!A903</f>
        <v xml:space="preserve">Фиолетова ул. д.16 </v>
      </c>
      <c r="B905" s="74" t="str">
        <f>Лист4!C903</f>
        <v>г. Астрахань</v>
      </c>
      <c r="C905" s="41">
        <f t="shared" si="28"/>
        <v>7.5465220338983041</v>
      </c>
      <c r="D905" s="41">
        <f t="shared" si="29"/>
        <v>0.40427796610169486</v>
      </c>
      <c r="E905" s="30">
        <v>0</v>
      </c>
      <c r="F905" s="31">
        <v>0.40427796610169486</v>
      </c>
      <c r="G905" s="32">
        <v>0</v>
      </c>
      <c r="H905" s="32">
        <v>0</v>
      </c>
      <c r="I905" s="32">
        <v>0</v>
      </c>
      <c r="J905" s="32">
        <v>0</v>
      </c>
      <c r="K905" s="29">
        <f>Лист4!E903/1000</f>
        <v>7.9507999999999992</v>
      </c>
      <c r="L905" s="33"/>
      <c r="M905" s="33"/>
    </row>
    <row r="906" spans="1:13" s="34" customFormat="1" ht="19.5" customHeight="1" x14ac:dyDescent="0.25">
      <c r="A906" s="23" t="str">
        <f>Лист4!A904</f>
        <v xml:space="preserve">Фиолетова ул. д.17 </v>
      </c>
      <c r="B906" s="74" t="str">
        <f>Лист4!C904</f>
        <v>г. Астрахань</v>
      </c>
      <c r="C906" s="41">
        <f t="shared" si="28"/>
        <v>17.942779661016949</v>
      </c>
      <c r="D906" s="41">
        <f t="shared" si="29"/>
        <v>0.96122033898305081</v>
      </c>
      <c r="E906" s="30">
        <v>0</v>
      </c>
      <c r="F906" s="31">
        <v>0.96122033898305081</v>
      </c>
      <c r="G906" s="32">
        <v>0</v>
      </c>
      <c r="H906" s="32">
        <v>0</v>
      </c>
      <c r="I906" s="32">
        <v>0</v>
      </c>
      <c r="J906" s="32">
        <v>0</v>
      </c>
      <c r="K906" s="29">
        <f>Лист4!E904/1000</f>
        <v>18.904</v>
      </c>
      <c r="L906" s="33"/>
      <c r="M906" s="33"/>
    </row>
    <row r="907" spans="1:13" s="34" customFormat="1" ht="19.5" customHeight="1" x14ac:dyDescent="0.25">
      <c r="A907" s="23" t="str">
        <f>Лист4!A905</f>
        <v xml:space="preserve">Фиолетова ул. д.18 </v>
      </c>
      <c r="B907" s="74" t="str">
        <f>Лист4!C905</f>
        <v>г. Астрахань</v>
      </c>
      <c r="C907" s="41">
        <f t="shared" si="28"/>
        <v>26.876393220338986</v>
      </c>
      <c r="D907" s="41">
        <f t="shared" si="29"/>
        <v>1.439806779661017</v>
      </c>
      <c r="E907" s="30">
        <v>0</v>
      </c>
      <c r="F907" s="31">
        <v>1.439806779661017</v>
      </c>
      <c r="G907" s="32">
        <v>0</v>
      </c>
      <c r="H907" s="32">
        <v>0</v>
      </c>
      <c r="I907" s="32">
        <v>0</v>
      </c>
      <c r="J907" s="32">
        <v>0</v>
      </c>
      <c r="K907" s="29">
        <f>Лист4!E905/1000</f>
        <v>28.316200000000002</v>
      </c>
      <c r="L907" s="33"/>
      <c r="M907" s="33"/>
    </row>
    <row r="908" spans="1:13" s="34" customFormat="1" ht="19.5" customHeight="1" x14ac:dyDescent="0.25">
      <c r="A908" s="23" t="str">
        <f>Лист4!A906</f>
        <v xml:space="preserve">Фиолетова ул. д.20 </v>
      </c>
      <c r="B908" s="74" t="str">
        <f>Лист4!C906</f>
        <v>г. Астрахань</v>
      </c>
      <c r="C908" s="41">
        <f t="shared" si="28"/>
        <v>19.034494915254239</v>
      </c>
      <c r="D908" s="41">
        <f t="shared" si="29"/>
        <v>1.0197050847457627</v>
      </c>
      <c r="E908" s="30">
        <v>0</v>
      </c>
      <c r="F908" s="31">
        <v>1.0197050847457627</v>
      </c>
      <c r="G908" s="32">
        <v>0</v>
      </c>
      <c r="H908" s="32">
        <v>0</v>
      </c>
      <c r="I908" s="32">
        <v>0</v>
      </c>
      <c r="J908" s="32">
        <v>0</v>
      </c>
      <c r="K908" s="29">
        <f>Лист4!E906/1000</f>
        <v>20.054200000000002</v>
      </c>
      <c r="L908" s="33"/>
      <c r="M908" s="33"/>
    </row>
    <row r="909" spans="1:13" s="34" customFormat="1" ht="19.5" customHeight="1" x14ac:dyDescent="0.25">
      <c r="A909" s="23" t="str">
        <f>Лист4!A907</f>
        <v xml:space="preserve">Фиолетова ул. д.21 </v>
      </c>
      <c r="B909" s="74" t="str">
        <f>Лист4!C907</f>
        <v>г. Астрахань</v>
      </c>
      <c r="C909" s="41">
        <f t="shared" si="28"/>
        <v>26.7633586440678</v>
      </c>
      <c r="D909" s="41">
        <f t="shared" si="29"/>
        <v>1.4337513559322035</v>
      </c>
      <c r="E909" s="30">
        <v>0</v>
      </c>
      <c r="F909" s="31">
        <v>1.4337513559322035</v>
      </c>
      <c r="G909" s="32">
        <v>0</v>
      </c>
      <c r="H909" s="32">
        <v>0</v>
      </c>
      <c r="I909" s="32">
        <v>0</v>
      </c>
      <c r="J909" s="32">
        <v>0</v>
      </c>
      <c r="K909" s="29">
        <f>Лист4!E907/1000</f>
        <v>28.197110000000002</v>
      </c>
      <c r="L909" s="33"/>
      <c r="M909" s="33"/>
    </row>
    <row r="910" spans="1:13" s="34" customFormat="1" ht="19.5" customHeight="1" x14ac:dyDescent="0.25">
      <c r="A910" s="23" t="str">
        <f>Лист4!A908</f>
        <v xml:space="preserve">Фиолетова ул. д.22 </v>
      </c>
      <c r="B910" s="74" t="str">
        <f>Лист4!C908</f>
        <v>г. Астрахань</v>
      </c>
      <c r="C910" s="41">
        <f t="shared" si="28"/>
        <v>6.1208</v>
      </c>
      <c r="D910" s="41">
        <f t="shared" si="29"/>
        <v>0.32789999999999997</v>
      </c>
      <c r="E910" s="30">
        <v>0</v>
      </c>
      <c r="F910" s="31">
        <v>0.32789999999999997</v>
      </c>
      <c r="G910" s="32">
        <v>0</v>
      </c>
      <c r="H910" s="32">
        <v>0</v>
      </c>
      <c r="I910" s="32">
        <v>0</v>
      </c>
      <c r="J910" s="32">
        <v>0</v>
      </c>
      <c r="K910" s="29">
        <f>Лист4!E908/1000</f>
        <v>6.4486999999999997</v>
      </c>
      <c r="L910" s="33"/>
      <c r="M910" s="33"/>
    </row>
    <row r="911" spans="1:13" s="34" customFormat="1" ht="19.5" customHeight="1" x14ac:dyDescent="0.25">
      <c r="A911" s="23" t="str">
        <f>Лист4!A909</f>
        <v xml:space="preserve">Фиолетова ул. д.24 </v>
      </c>
      <c r="B911" s="74" t="str">
        <f>Лист4!C909</f>
        <v>г. Астрахань</v>
      </c>
      <c r="C911" s="41">
        <f t="shared" si="28"/>
        <v>17.234142372881358</v>
      </c>
      <c r="D911" s="41">
        <f t="shared" si="29"/>
        <v>0.92325762711864423</v>
      </c>
      <c r="E911" s="30">
        <v>0</v>
      </c>
      <c r="F911" s="31">
        <v>0.92325762711864423</v>
      </c>
      <c r="G911" s="32">
        <v>0</v>
      </c>
      <c r="H911" s="32">
        <v>0</v>
      </c>
      <c r="I911" s="32">
        <v>0</v>
      </c>
      <c r="J911" s="32">
        <v>0</v>
      </c>
      <c r="K911" s="29">
        <f>Лист4!E909/1000</f>
        <v>18.157400000000003</v>
      </c>
      <c r="L911" s="33"/>
      <c r="M911" s="33"/>
    </row>
    <row r="912" spans="1:13" s="34" customFormat="1" ht="19.5" customHeight="1" x14ac:dyDescent="0.25">
      <c r="A912" s="23" t="str">
        <f>Лист4!A910</f>
        <v xml:space="preserve">Фиолетова ул. д.27 </v>
      </c>
      <c r="B912" s="74" t="str">
        <f>Лист4!C910</f>
        <v>г. Астрахань</v>
      </c>
      <c r="C912" s="41">
        <f t="shared" si="28"/>
        <v>22.474508474576272</v>
      </c>
      <c r="D912" s="41">
        <f t="shared" si="29"/>
        <v>1.2039915254237288</v>
      </c>
      <c r="E912" s="30">
        <v>0</v>
      </c>
      <c r="F912" s="31">
        <v>1.2039915254237288</v>
      </c>
      <c r="G912" s="32">
        <v>0</v>
      </c>
      <c r="H912" s="32">
        <v>0</v>
      </c>
      <c r="I912" s="32">
        <v>0</v>
      </c>
      <c r="J912" s="32">
        <v>0</v>
      </c>
      <c r="K912" s="29">
        <f>Лист4!E910/1000</f>
        <v>23.6785</v>
      </c>
      <c r="L912" s="33"/>
      <c r="M912" s="33"/>
    </row>
    <row r="913" spans="1:13" s="34" customFormat="1" ht="19.5" customHeight="1" x14ac:dyDescent="0.25">
      <c r="A913" s="23" t="str">
        <f>Лист4!A911</f>
        <v xml:space="preserve">Фиолетова ул. д.28 </v>
      </c>
      <c r="B913" s="74" t="str">
        <f>Лист4!C911</f>
        <v>г. Астрахань</v>
      </c>
      <c r="C913" s="41">
        <f t="shared" si="28"/>
        <v>112.82898983050848</v>
      </c>
      <c r="D913" s="41">
        <f t="shared" si="29"/>
        <v>6.0444101694915258</v>
      </c>
      <c r="E913" s="30">
        <v>0</v>
      </c>
      <c r="F913" s="31">
        <v>6.0444101694915258</v>
      </c>
      <c r="G913" s="32">
        <v>0</v>
      </c>
      <c r="H913" s="32">
        <v>0</v>
      </c>
      <c r="I913" s="32">
        <v>0</v>
      </c>
      <c r="J913" s="32">
        <v>0</v>
      </c>
      <c r="K913" s="29">
        <f>Лист4!E911/1000</f>
        <v>118.8734</v>
      </c>
      <c r="L913" s="33"/>
      <c r="M913" s="33"/>
    </row>
    <row r="914" spans="1:13" s="34" customFormat="1" ht="19.5" customHeight="1" x14ac:dyDescent="0.25">
      <c r="A914" s="23" t="str">
        <f>Лист4!A912</f>
        <v xml:space="preserve">Фиолетова ул. д.3 </v>
      </c>
      <c r="B914" s="74" t="str">
        <f>Лист4!C912</f>
        <v>г. Астрахань</v>
      </c>
      <c r="C914" s="41">
        <f t="shared" si="28"/>
        <v>31.89646101694915</v>
      </c>
      <c r="D914" s="41">
        <f t="shared" si="29"/>
        <v>1.7087389830508473</v>
      </c>
      <c r="E914" s="30">
        <v>0</v>
      </c>
      <c r="F914" s="31">
        <v>1.7087389830508473</v>
      </c>
      <c r="G914" s="32">
        <v>0</v>
      </c>
      <c r="H914" s="32">
        <v>0</v>
      </c>
      <c r="I914" s="32">
        <v>0</v>
      </c>
      <c r="J914" s="32">
        <v>0</v>
      </c>
      <c r="K914" s="29">
        <f>Лист4!E912/1000</f>
        <v>33.605199999999996</v>
      </c>
      <c r="L914" s="33"/>
      <c r="M914" s="33"/>
    </row>
    <row r="915" spans="1:13" s="34" customFormat="1" ht="19.5" customHeight="1" x14ac:dyDescent="0.25">
      <c r="A915" s="23" t="str">
        <f>Лист4!A913</f>
        <v xml:space="preserve">Фиолетова ул. д.30 </v>
      </c>
      <c r="B915" s="74" t="str">
        <f>Лист4!C913</f>
        <v>г. Астрахань</v>
      </c>
      <c r="C915" s="41">
        <f t="shared" si="28"/>
        <v>89.889776271186449</v>
      </c>
      <c r="D915" s="41">
        <f t="shared" si="29"/>
        <v>4.8155237288135595</v>
      </c>
      <c r="E915" s="30">
        <v>0</v>
      </c>
      <c r="F915" s="31">
        <v>4.8155237288135595</v>
      </c>
      <c r="G915" s="32">
        <v>0</v>
      </c>
      <c r="H915" s="32">
        <v>0</v>
      </c>
      <c r="I915" s="32">
        <v>0</v>
      </c>
      <c r="J915" s="32">
        <v>0</v>
      </c>
      <c r="K915" s="29">
        <f>Лист4!E913/1000</f>
        <v>94.705300000000008</v>
      </c>
      <c r="L915" s="33"/>
      <c r="M915" s="33"/>
    </row>
    <row r="916" spans="1:13" s="34" customFormat="1" ht="19.5" customHeight="1" x14ac:dyDescent="0.25">
      <c r="A916" s="23" t="str">
        <f>Лист4!A914</f>
        <v xml:space="preserve">Фиолетова ул. д.36 </v>
      </c>
      <c r="B916" s="74" t="str">
        <f>Лист4!C914</f>
        <v>г. Астрахань</v>
      </c>
      <c r="C916" s="41">
        <f t="shared" si="28"/>
        <v>0</v>
      </c>
      <c r="D916" s="41">
        <f t="shared" si="29"/>
        <v>0</v>
      </c>
      <c r="E916" s="30">
        <v>0</v>
      </c>
      <c r="F916" s="31">
        <v>0</v>
      </c>
      <c r="G916" s="32">
        <v>0</v>
      </c>
      <c r="H916" s="32">
        <v>0</v>
      </c>
      <c r="I916" s="32">
        <v>0</v>
      </c>
      <c r="J916" s="32">
        <v>0</v>
      </c>
      <c r="K916" s="29">
        <f>Лист4!E914/1000</f>
        <v>0</v>
      </c>
      <c r="L916" s="33"/>
      <c r="M916" s="33"/>
    </row>
    <row r="917" spans="1:13" s="34" customFormat="1" ht="19.5" customHeight="1" x14ac:dyDescent="0.25">
      <c r="A917" s="23" t="str">
        <f>Лист4!A915</f>
        <v xml:space="preserve">Фиолетова ул. д.38 </v>
      </c>
      <c r="B917" s="74" t="str">
        <f>Лист4!C915</f>
        <v>г. Астрахань</v>
      </c>
      <c r="C917" s="41">
        <f t="shared" si="28"/>
        <v>25.705138983050848</v>
      </c>
      <c r="D917" s="41">
        <f t="shared" si="29"/>
        <v>1.3770610169491526</v>
      </c>
      <c r="E917" s="30">
        <v>0</v>
      </c>
      <c r="F917" s="31">
        <v>1.3770610169491526</v>
      </c>
      <c r="G917" s="32">
        <v>0</v>
      </c>
      <c r="H917" s="32">
        <v>0</v>
      </c>
      <c r="I917" s="32">
        <v>0</v>
      </c>
      <c r="J917" s="32">
        <v>0</v>
      </c>
      <c r="K917" s="29">
        <f>Лист4!E915/1000</f>
        <v>27.0822</v>
      </c>
      <c r="L917" s="33"/>
      <c r="M917" s="33"/>
    </row>
    <row r="918" spans="1:13" s="34" customFormat="1" ht="19.5" customHeight="1" x14ac:dyDescent="0.25">
      <c r="A918" s="23" t="str">
        <f>Лист4!A916</f>
        <v xml:space="preserve">Фиолетова ул. д.52 </v>
      </c>
      <c r="B918" s="74" t="str">
        <f>Лист4!C916</f>
        <v>г. Астрахань</v>
      </c>
      <c r="C918" s="41">
        <f t="shared" si="28"/>
        <v>0</v>
      </c>
      <c r="D918" s="41">
        <f t="shared" si="29"/>
        <v>0</v>
      </c>
      <c r="E918" s="30">
        <v>0</v>
      </c>
      <c r="F918" s="31">
        <v>0</v>
      </c>
      <c r="G918" s="32">
        <v>0</v>
      </c>
      <c r="H918" s="32">
        <v>0</v>
      </c>
      <c r="I918" s="32">
        <v>0</v>
      </c>
      <c r="J918" s="32">
        <v>0</v>
      </c>
      <c r="K918" s="29">
        <f>Лист4!E916/1000</f>
        <v>0</v>
      </c>
      <c r="L918" s="33"/>
      <c r="M918" s="33"/>
    </row>
    <row r="919" spans="1:13" s="34" customFormat="1" ht="19.5" customHeight="1" x14ac:dyDescent="0.25">
      <c r="A919" s="23" t="str">
        <f>Лист4!A917</f>
        <v xml:space="preserve">Фиолетова ул. д.6 </v>
      </c>
      <c r="B919" s="74" t="str">
        <f>Лист4!C917</f>
        <v>г. Астрахань</v>
      </c>
      <c r="C919" s="41">
        <f t="shared" si="28"/>
        <v>40.120677966101695</v>
      </c>
      <c r="D919" s="41">
        <f t="shared" si="29"/>
        <v>2.1493220338983052</v>
      </c>
      <c r="E919" s="30">
        <v>0</v>
      </c>
      <c r="F919" s="31">
        <v>2.1493220338983052</v>
      </c>
      <c r="G919" s="32">
        <v>0</v>
      </c>
      <c r="H919" s="32">
        <v>0</v>
      </c>
      <c r="I919" s="32">
        <v>0</v>
      </c>
      <c r="J919" s="32">
        <v>0</v>
      </c>
      <c r="K919" s="29">
        <f>Лист4!E917/1000</f>
        <v>42.27</v>
      </c>
      <c r="L919" s="33"/>
      <c r="M919" s="33"/>
    </row>
    <row r="920" spans="1:13" s="34" customFormat="1" ht="19.5" customHeight="1" x14ac:dyDescent="0.25">
      <c r="A920" s="23" t="str">
        <f>Лист4!A918</f>
        <v xml:space="preserve">Фиолетова ул. д.7 </v>
      </c>
      <c r="B920" s="74" t="str">
        <f>Лист4!C918</f>
        <v>г. Астрахань</v>
      </c>
      <c r="C920" s="41">
        <f t="shared" si="28"/>
        <v>65.133220338983051</v>
      </c>
      <c r="D920" s="41">
        <f t="shared" si="29"/>
        <v>3.489279661016949</v>
      </c>
      <c r="E920" s="30">
        <v>0</v>
      </c>
      <c r="F920" s="31">
        <v>3.489279661016949</v>
      </c>
      <c r="G920" s="32">
        <v>0</v>
      </c>
      <c r="H920" s="32">
        <v>0</v>
      </c>
      <c r="I920" s="32">
        <v>0</v>
      </c>
      <c r="J920" s="32">
        <v>0</v>
      </c>
      <c r="K920" s="29">
        <f>Лист4!E918/1000</f>
        <v>68.622500000000002</v>
      </c>
      <c r="L920" s="33"/>
      <c r="M920" s="33"/>
    </row>
    <row r="921" spans="1:13" s="34" customFormat="1" ht="19.5" customHeight="1" x14ac:dyDescent="0.25">
      <c r="A921" s="23" t="str">
        <f>Лист4!A919</f>
        <v xml:space="preserve">Фиолетова ул. д.9 </v>
      </c>
      <c r="B921" s="74" t="str">
        <f>Лист4!C919</f>
        <v>г. Астрахань</v>
      </c>
      <c r="C921" s="41">
        <f t="shared" si="28"/>
        <v>21.769098305084743</v>
      </c>
      <c r="D921" s="41">
        <f t="shared" si="29"/>
        <v>1.1662016949152541</v>
      </c>
      <c r="E921" s="30">
        <v>0</v>
      </c>
      <c r="F921" s="31">
        <v>1.1662016949152541</v>
      </c>
      <c r="G921" s="32">
        <v>0</v>
      </c>
      <c r="H921" s="32">
        <v>0</v>
      </c>
      <c r="I921" s="32">
        <v>0</v>
      </c>
      <c r="J921" s="32">
        <v>0</v>
      </c>
      <c r="K921" s="29">
        <f>Лист4!E919/1000</f>
        <v>22.935299999999998</v>
      </c>
      <c r="L921" s="33"/>
      <c r="M921" s="33"/>
    </row>
    <row r="922" spans="1:13" s="34" customFormat="1" ht="19.5" customHeight="1" x14ac:dyDescent="0.25">
      <c r="A922" s="23" t="str">
        <f>Лист4!A920</f>
        <v xml:space="preserve">Хлебникова ул. д.12 </v>
      </c>
      <c r="B922" s="74" t="str">
        <f>Лист4!C920</f>
        <v>г. Астрахань</v>
      </c>
      <c r="C922" s="41">
        <f t="shared" si="28"/>
        <v>26.288488135593219</v>
      </c>
      <c r="D922" s="41">
        <f t="shared" si="29"/>
        <v>1.4083118644067796</v>
      </c>
      <c r="E922" s="30">
        <v>0</v>
      </c>
      <c r="F922" s="31">
        <v>1.4083118644067796</v>
      </c>
      <c r="G922" s="32">
        <v>0</v>
      </c>
      <c r="H922" s="32">
        <v>0</v>
      </c>
      <c r="I922" s="32">
        <v>0</v>
      </c>
      <c r="J922" s="32">
        <v>0</v>
      </c>
      <c r="K922" s="29">
        <f>Лист4!E920/1000</f>
        <v>27.6968</v>
      </c>
      <c r="L922" s="33"/>
      <c r="M922" s="33"/>
    </row>
    <row r="923" spans="1:13" s="34" customFormat="1" ht="19.5" customHeight="1" x14ac:dyDescent="0.25">
      <c r="A923" s="23" t="str">
        <f>Лист4!A921</f>
        <v xml:space="preserve">Хлебникова ул. д.14 </v>
      </c>
      <c r="B923" s="74" t="str">
        <f>Лист4!C921</f>
        <v>г. Астрахань</v>
      </c>
      <c r="C923" s="41">
        <f t="shared" si="28"/>
        <v>32.582413559322028</v>
      </c>
      <c r="D923" s="41">
        <f t="shared" si="29"/>
        <v>1.7454864406779658</v>
      </c>
      <c r="E923" s="30">
        <v>0</v>
      </c>
      <c r="F923" s="31">
        <v>1.7454864406779658</v>
      </c>
      <c r="G923" s="32">
        <v>0</v>
      </c>
      <c r="H923" s="32">
        <v>0</v>
      </c>
      <c r="I923" s="32">
        <v>0</v>
      </c>
      <c r="J923" s="32">
        <v>0</v>
      </c>
      <c r="K923" s="29">
        <f>Лист4!E921/1000</f>
        <v>34.327899999999993</v>
      </c>
      <c r="L923" s="33"/>
      <c r="M923" s="33"/>
    </row>
    <row r="924" spans="1:13" s="34" customFormat="1" ht="19.5" customHeight="1" x14ac:dyDescent="0.25">
      <c r="A924" s="23" t="str">
        <f>Лист4!A922</f>
        <v xml:space="preserve">Хлебникова ул. д.3 </v>
      </c>
      <c r="B924" s="74" t="str">
        <f>Лист4!C922</f>
        <v>г. Астрахань</v>
      </c>
      <c r="C924" s="41">
        <f t="shared" si="28"/>
        <v>54.294088135593221</v>
      </c>
      <c r="D924" s="41">
        <f t="shared" si="29"/>
        <v>2.9086118644067795</v>
      </c>
      <c r="E924" s="30">
        <v>0</v>
      </c>
      <c r="F924" s="31">
        <v>2.9086118644067795</v>
      </c>
      <c r="G924" s="32">
        <v>0</v>
      </c>
      <c r="H924" s="32">
        <v>0</v>
      </c>
      <c r="I924" s="32">
        <v>0</v>
      </c>
      <c r="J924" s="32">
        <v>0</v>
      </c>
      <c r="K924" s="29">
        <f>Лист4!E922/1000</f>
        <v>57.2027</v>
      </c>
      <c r="L924" s="33"/>
      <c r="M924" s="33"/>
    </row>
    <row r="925" spans="1:13" s="34" customFormat="1" ht="19.5" customHeight="1" x14ac:dyDescent="0.25">
      <c r="A925" s="23" t="str">
        <f>Лист4!A923</f>
        <v xml:space="preserve">Хлебникова ул. д.5 </v>
      </c>
      <c r="B925" s="74" t="str">
        <f>Лист4!C923</f>
        <v>г. Астрахань</v>
      </c>
      <c r="C925" s="41">
        <f t="shared" si="28"/>
        <v>33.399538983050846</v>
      </c>
      <c r="D925" s="41">
        <f t="shared" si="29"/>
        <v>1.7892610169491525</v>
      </c>
      <c r="E925" s="30">
        <v>0</v>
      </c>
      <c r="F925" s="31">
        <v>1.7892610169491525</v>
      </c>
      <c r="G925" s="32">
        <v>0</v>
      </c>
      <c r="H925" s="32">
        <v>0</v>
      </c>
      <c r="I925" s="32">
        <v>0</v>
      </c>
      <c r="J925" s="32">
        <v>0</v>
      </c>
      <c r="K925" s="29">
        <f>Лист4!E923/1000</f>
        <v>35.188800000000001</v>
      </c>
      <c r="L925" s="33"/>
      <c r="M925" s="33"/>
    </row>
    <row r="926" spans="1:13" s="34" customFormat="1" ht="19.5" customHeight="1" x14ac:dyDescent="0.25">
      <c r="A926" s="23" t="str">
        <f>Лист4!A924</f>
        <v xml:space="preserve">Хлебникова ул. д.7/32 </v>
      </c>
      <c r="B926" s="74" t="str">
        <f>Лист4!C924</f>
        <v>г. Астрахань</v>
      </c>
      <c r="C926" s="41">
        <f t="shared" si="28"/>
        <v>3.3848108474576271</v>
      </c>
      <c r="D926" s="41">
        <f t="shared" si="29"/>
        <v>0.18132915254237286</v>
      </c>
      <c r="E926" s="30">
        <v>0</v>
      </c>
      <c r="F926" s="31">
        <v>0.18132915254237286</v>
      </c>
      <c r="G926" s="32">
        <v>0</v>
      </c>
      <c r="H926" s="32">
        <v>0</v>
      </c>
      <c r="I926" s="32">
        <v>0</v>
      </c>
      <c r="J926" s="32">
        <v>0</v>
      </c>
      <c r="K926" s="29">
        <f>Лист4!E924/1000</f>
        <v>3.5661399999999999</v>
      </c>
      <c r="L926" s="33"/>
      <c r="M926" s="33"/>
    </row>
    <row r="927" spans="1:13" s="34" customFormat="1" ht="19.5" customHeight="1" x14ac:dyDescent="0.25">
      <c r="A927" s="23" t="str">
        <f>Лист4!A925</f>
        <v xml:space="preserve">Циолковского ул. д.15 </v>
      </c>
      <c r="B927" s="74" t="str">
        <f>Лист4!C925</f>
        <v>г. Астрахань</v>
      </c>
      <c r="C927" s="41">
        <f t="shared" si="28"/>
        <v>0</v>
      </c>
      <c r="D927" s="41">
        <f t="shared" si="29"/>
        <v>0</v>
      </c>
      <c r="E927" s="30">
        <v>0</v>
      </c>
      <c r="F927" s="31">
        <v>0</v>
      </c>
      <c r="G927" s="32">
        <v>0</v>
      </c>
      <c r="H927" s="32">
        <v>0</v>
      </c>
      <c r="I927" s="32">
        <v>0</v>
      </c>
      <c r="J927" s="32">
        <v>0</v>
      </c>
      <c r="K927" s="29">
        <f>Лист4!E925/1000</f>
        <v>0</v>
      </c>
      <c r="L927" s="33"/>
      <c r="M927" s="33"/>
    </row>
    <row r="928" spans="1:13" s="34" customFormat="1" ht="19.5" customHeight="1" x14ac:dyDescent="0.25">
      <c r="A928" s="23" t="str">
        <f>Лист4!A926</f>
        <v xml:space="preserve">Циолковского ул. д.2 </v>
      </c>
      <c r="B928" s="74" t="str">
        <f>Лист4!C926</f>
        <v>г. Астрахань</v>
      </c>
      <c r="C928" s="41">
        <f t="shared" si="28"/>
        <v>40.71095593220339</v>
      </c>
      <c r="D928" s="41">
        <f t="shared" si="29"/>
        <v>2.1809440677966103</v>
      </c>
      <c r="E928" s="30">
        <v>0</v>
      </c>
      <c r="F928" s="31">
        <v>2.1809440677966103</v>
      </c>
      <c r="G928" s="32">
        <v>0</v>
      </c>
      <c r="H928" s="32">
        <v>0</v>
      </c>
      <c r="I928" s="32">
        <v>0</v>
      </c>
      <c r="J928" s="32">
        <v>0</v>
      </c>
      <c r="K928" s="29">
        <f>Лист4!E926/1000</f>
        <v>42.8919</v>
      </c>
      <c r="L928" s="33"/>
      <c r="M928" s="33"/>
    </row>
    <row r="929" spans="1:13" s="34" customFormat="1" ht="19.5" customHeight="1" x14ac:dyDescent="0.25">
      <c r="A929" s="23" t="str">
        <f>Лист4!A927</f>
        <v xml:space="preserve">Циолковского ул. д.24 </v>
      </c>
      <c r="B929" s="74" t="str">
        <f>Лист4!C927</f>
        <v>г. Астрахань</v>
      </c>
      <c r="C929" s="41">
        <f t="shared" si="28"/>
        <v>0.96870508474576267</v>
      </c>
      <c r="D929" s="41">
        <f t="shared" si="29"/>
        <v>5.1894915254237284E-2</v>
      </c>
      <c r="E929" s="30">
        <v>0</v>
      </c>
      <c r="F929" s="31">
        <v>5.1894915254237284E-2</v>
      </c>
      <c r="G929" s="32">
        <v>0</v>
      </c>
      <c r="H929" s="32">
        <v>0</v>
      </c>
      <c r="I929" s="32">
        <v>0</v>
      </c>
      <c r="J929" s="32">
        <v>0</v>
      </c>
      <c r="K929" s="29">
        <f>Лист4!E927/1000</f>
        <v>1.0206</v>
      </c>
      <c r="L929" s="33"/>
      <c r="M929" s="33"/>
    </row>
    <row r="930" spans="1:13" s="34" customFormat="1" ht="19.5" customHeight="1" x14ac:dyDescent="0.25">
      <c r="A930" s="23" t="str">
        <f>Лист4!A928</f>
        <v xml:space="preserve">Чалабяна ул. д.1 </v>
      </c>
      <c r="B930" s="74" t="str">
        <f>Лист4!C928</f>
        <v>г. Астрахань</v>
      </c>
      <c r="C930" s="41">
        <f t="shared" si="28"/>
        <v>21.531335593220337</v>
      </c>
      <c r="D930" s="41">
        <f t="shared" si="29"/>
        <v>1.1534644067796609</v>
      </c>
      <c r="E930" s="30">
        <v>0</v>
      </c>
      <c r="F930" s="31">
        <v>1.1534644067796609</v>
      </c>
      <c r="G930" s="32">
        <v>0</v>
      </c>
      <c r="H930" s="32">
        <v>0</v>
      </c>
      <c r="I930" s="32">
        <v>0</v>
      </c>
      <c r="J930" s="32">
        <v>0</v>
      </c>
      <c r="K930" s="29">
        <f>Лист4!E928/1000</f>
        <v>22.684799999999999</v>
      </c>
      <c r="L930" s="33"/>
      <c r="M930" s="33"/>
    </row>
    <row r="931" spans="1:13" s="34" customFormat="1" ht="19.5" customHeight="1" x14ac:dyDescent="0.25">
      <c r="A931" s="23" t="str">
        <f>Лист4!A929</f>
        <v xml:space="preserve">Чалабяна ул. д.12 </v>
      </c>
      <c r="B931" s="74" t="str">
        <f>Лист4!C929</f>
        <v>г. Астрахань</v>
      </c>
      <c r="C931" s="41">
        <f t="shared" si="28"/>
        <v>2.6754711864406779</v>
      </c>
      <c r="D931" s="41">
        <f t="shared" si="29"/>
        <v>0.14332881355932203</v>
      </c>
      <c r="E931" s="30">
        <v>0</v>
      </c>
      <c r="F931" s="31">
        <v>0.14332881355932203</v>
      </c>
      <c r="G931" s="32">
        <v>0</v>
      </c>
      <c r="H931" s="32">
        <v>0</v>
      </c>
      <c r="I931" s="32">
        <v>0</v>
      </c>
      <c r="J931" s="32">
        <v>0</v>
      </c>
      <c r="K931" s="29">
        <f>Лист4!E929/1000</f>
        <v>2.8188</v>
      </c>
      <c r="L931" s="33"/>
      <c r="M931" s="33"/>
    </row>
    <row r="932" spans="1:13" s="34" customFormat="1" ht="19.5" customHeight="1" x14ac:dyDescent="0.25">
      <c r="A932" s="23" t="str">
        <f>Лист4!A930</f>
        <v xml:space="preserve">Чалабяна ул. д.18 </v>
      </c>
      <c r="B932" s="74" t="str">
        <f>Лист4!C930</f>
        <v>г. Астрахань</v>
      </c>
      <c r="C932" s="41">
        <f t="shared" si="28"/>
        <v>9.1392000000000007</v>
      </c>
      <c r="D932" s="41">
        <f t="shared" si="29"/>
        <v>0.48960000000000004</v>
      </c>
      <c r="E932" s="30">
        <v>0</v>
      </c>
      <c r="F932" s="31">
        <v>0.48960000000000004</v>
      </c>
      <c r="G932" s="32">
        <v>0</v>
      </c>
      <c r="H932" s="32">
        <v>0</v>
      </c>
      <c r="I932" s="32">
        <v>0</v>
      </c>
      <c r="J932" s="32">
        <v>0</v>
      </c>
      <c r="K932" s="29">
        <f>Лист4!E930/1000</f>
        <v>9.6288</v>
      </c>
      <c r="L932" s="33"/>
      <c r="M932" s="33"/>
    </row>
    <row r="933" spans="1:13" s="34" customFormat="1" ht="19.5" customHeight="1" x14ac:dyDescent="0.25">
      <c r="A933" s="23" t="str">
        <f>Лист4!A931</f>
        <v xml:space="preserve">Чалабяна ул. д.21 </v>
      </c>
      <c r="B933" s="74" t="str">
        <f>Лист4!C931</f>
        <v>г. Астрахань</v>
      </c>
      <c r="C933" s="41">
        <f t="shared" si="28"/>
        <v>7.8160813559322033</v>
      </c>
      <c r="D933" s="41">
        <f t="shared" si="29"/>
        <v>0.41871864406779663</v>
      </c>
      <c r="E933" s="30">
        <v>0</v>
      </c>
      <c r="F933" s="31">
        <v>0.41871864406779663</v>
      </c>
      <c r="G933" s="32">
        <v>0</v>
      </c>
      <c r="H933" s="32">
        <v>0</v>
      </c>
      <c r="I933" s="32">
        <v>0</v>
      </c>
      <c r="J933" s="32">
        <v>0</v>
      </c>
      <c r="K933" s="29">
        <f>Лист4!E931/1000</f>
        <v>8.2347999999999999</v>
      </c>
      <c r="L933" s="33"/>
      <c r="M933" s="33"/>
    </row>
    <row r="934" spans="1:13" s="34" customFormat="1" ht="19.5" customHeight="1" x14ac:dyDescent="0.25">
      <c r="A934" s="23" t="str">
        <f>Лист4!A932</f>
        <v xml:space="preserve">Чалабяна ул. д.24 </v>
      </c>
      <c r="B934" s="74" t="str">
        <f>Лист4!C932</f>
        <v>г. Астрахань</v>
      </c>
      <c r="C934" s="41">
        <f t="shared" si="28"/>
        <v>9.5065220338983032</v>
      </c>
      <c r="D934" s="41">
        <f t="shared" si="29"/>
        <v>0.50927796610169485</v>
      </c>
      <c r="E934" s="30">
        <v>0</v>
      </c>
      <c r="F934" s="31">
        <v>0.50927796610169485</v>
      </c>
      <c r="G934" s="32">
        <v>0</v>
      </c>
      <c r="H934" s="32">
        <v>0</v>
      </c>
      <c r="I934" s="32">
        <v>0</v>
      </c>
      <c r="J934" s="32">
        <v>0</v>
      </c>
      <c r="K934" s="29">
        <f>Лист4!E932/1000</f>
        <v>10.015799999999999</v>
      </c>
      <c r="L934" s="33"/>
      <c r="M934" s="33"/>
    </row>
    <row r="935" spans="1:13" s="34" customFormat="1" ht="19.5" customHeight="1" x14ac:dyDescent="0.25">
      <c r="A935" s="23" t="str">
        <f>Лист4!A933</f>
        <v xml:space="preserve">Чалабяна ул. д.28 </v>
      </c>
      <c r="B935" s="74" t="str">
        <f>Лист4!C933</f>
        <v>г. Астрахань</v>
      </c>
      <c r="C935" s="41">
        <f t="shared" si="28"/>
        <v>32.122264406779671</v>
      </c>
      <c r="D935" s="41">
        <f t="shared" si="29"/>
        <v>1.7208355932203394</v>
      </c>
      <c r="E935" s="30">
        <v>0</v>
      </c>
      <c r="F935" s="31">
        <v>1.7208355932203394</v>
      </c>
      <c r="G935" s="32">
        <v>0</v>
      </c>
      <c r="H935" s="32">
        <v>0</v>
      </c>
      <c r="I935" s="32">
        <v>0</v>
      </c>
      <c r="J935" s="32">
        <v>0</v>
      </c>
      <c r="K935" s="29">
        <f>Лист4!E933/1000</f>
        <v>33.843100000000007</v>
      </c>
      <c r="L935" s="33"/>
      <c r="M935" s="33"/>
    </row>
    <row r="936" spans="1:13" s="34" customFormat="1" ht="19.5" customHeight="1" x14ac:dyDescent="0.25">
      <c r="A936" s="23" t="str">
        <f>Лист4!A934</f>
        <v xml:space="preserve">Чалабяна ул. д.5 </v>
      </c>
      <c r="B936" s="74" t="str">
        <f>Лист4!C934</f>
        <v>г. Астрахань</v>
      </c>
      <c r="C936" s="41">
        <f t="shared" si="28"/>
        <v>0</v>
      </c>
      <c r="D936" s="41">
        <f t="shared" si="29"/>
        <v>0</v>
      </c>
      <c r="E936" s="30">
        <v>0</v>
      </c>
      <c r="F936" s="31">
        <v>0</v>
      </c>
      <c r="G936" s="32">
        <v>0</v>
      </c>
      <c r="H936" s="32">
        <v>0</v>
      </c>
      <c r="I936" s="32">
        <v>0</v>
      </c>
      <c r="J936" s="32">
        <v>0</v>
      </c>
      <c r="K936" s="29">
        <f>Лист4!E934/1000</f>
        <v>0</v>
      </c>
      <c r="L936" s="33"/>
      <c r="M936" s="33"/>
    </row>
    <row r="937" spans="1:13" s="34" customFormat="1" ht="19.5" customHeight="1" x14ac:dyDescent="0.25">
      <c r="A937" s="23" t="str">
        <f>Лист4!A935</f>
        <v xml:space="preserve">Чалабяна ул. д.9 </v>
      </c>
      <c r="B937" s="74" t="str">
        <f>Лист4!C935</f>
        <v>г. Астрахань</v>
      </c>
      <c r="C937" s="41">
        <f t="shared" si="28"/>
        <v>39.009410169491531</v>
      </c>
      <c r="D937" s="41">
        <f t="shared" si="29"/>
        <v>2.089789830508475</v>
      </c>
      <c r="E937" s="30">
        <v>0</v>
      </c>
      <c r="F937" s="31">
        <v>2.089789830508475</v>
      </c>
      <c r="G937" s="32">
        <v>0</v>
      </c>
      <c r="H937" s="32">
        <v>0</v>
      </c>
      <c r="I937" s="32">
        <v>0</v>
      </c>
      <c r="J937" s="32">
        <v>0</v>
      </c>
      <c r="K937" s="29">
        <f>Лист4!E935/1000</f>
        <v>41.099200000000003</v>
      </c>
      <c r="L937" s="33"/>
      <c r="M937" s="33"/>
    </row>
    <row r="938" spans="1:13" s="34" customFormat="1" ht="19.5" customHeight="1" x14ac:dyDescent="0.25">
      <c r="A938" s="23" t="str">
        <f>Лист4!A936</f>
        <v xml:space="preserve">Чебоксарская ул. д.7 </v>
      </c>
      <c r="B938" s="74" t="str">
        <f>Лист4!C936</f>
        <v>г. Астрахань</v>
      </c>
      <c r="C938" s="41">
        <f t="shared" si="28"/>
        <v>7.7991864406779667</v>
      </c>
      <c r="D938" s="41">
        <f t="shared" si="29"/>
        <v>0.41781355932203396</v>
      </c>
      <c r="E938" s="30">
        <v>0</v>
      </c>
      <c r="F938" s="31">
        <v>0.41781355932203396</v>
      </c>
      <c r="G938" s="32">
        <v>0</v>
      </c>
      <c r="H938" s="32">
        <v>0</v>
      </c>
      <c r="I938" s="32">
        <v>0</v>
      </c>
      <c r="J938" s="32">
        <v>0</v>
      </c>
      <c r="K938" s="29">
        <f>Лист4!E936/1000</f>
        <v>8.2170000000000005</v>
      </c>
      <c r="L938" s="33"/>
      <c r="M938" s="33"/>
    </row>
    <row r="939" spans="1:13" s="34" customFormat="1" ht="19.5" customHeight="1" x14ac:dyDescent="0.25">
      <c r="A939" s="23" t="str">
        <f>Лист4!A937</f>
        <v xml:space="preserve">Челюскинцев ул. д.112 </v>
      </c>
      <c r="B939" s="74" t="str">
        <f>Лист4!C937</f>
        <v>г. Астрахань</v>
      </c>
      <c r="C939" s="41">
        <f t="shared" si="28"/>
        <v>0.35877966101694914</v>
      </c>
      <c r="D939" s="41">
        <f t="shared" si="29"/>
        <v>1.9220338983050846E-2</v>
      </c>
      <c r="E939" s="30">
        <v>0</v>
      </c>
      <c r="F939" s="31">
        <v>1.9220338983050846E-2</v>
      </c>
      <c r="G939" s="32">
        <v>0</v>
      </c>
      <c r="H939" s="32">
        <v>0</v>
      </c>
      <c r="I939" s="32">
        <v>0</v>
      </c>
      <c r="J939" s="32">
        <v>0</v>
      </c>
      <c r="K939" s="29">
        <f>Лист4!E937/1000</f>
        <v>0.378</v>
      </c>
      <c r="L939" s="33"/>
      <c r="M939" s="33"/>
    </row>
    <row r="940" spans="1:13" s="34" customFormat="1" ht="19.5" customHeight="1" x14ac:dyDescent="0.25">
      <c r="A940" s="23" t="str">
        <f>Лист4!A938</f>
        <v xml:space="preserve">Челюскинцев ул. д.131 </v>
      </c>
      <c r="B940" s="74" t="str">
        <f>Лист4!C938</f>
        <v>г. Астрахань</v>
      </c>
      <c r="C940" s="41">
        <f t="shared" si="28"/>
        <v>3.9235118644067799</v>
      </c>
      <c r="D940" s="41">
        <f t="shared" si="29"/>
        <v>0.21018813559322036</v>
      </c>
      <c r="E940" s="30">
        <v>0</v>
      </c>
      <c r="F940" s="31">
        <v>0.21018813559322036</v>
      </c>
      <c r="G940" s="32">
        <v>0</v>
      </c>
      <c r="H940" s="32">
        <v>0</v>
      </c>
      <c r="I940" s="32">
        <v>0</v>
      </c>
      <c r="J940" s="32">
        <v>0</v>
      </c>
      <c r="K940" s="29">
        <f>Лист4!E938/1000</f>
        <v>4.1337000000000002</v>
      </c>
      <c r="L940" s="33"/>
      <c r="M940" s="33"/>
    </row>
    <row r="941" spans="1:13" s="34" customFormat="1" ht="19.5" customHeight="1" x14ac:dyDescent="0.25">
      <c r="A941" s="23" t="str">
        <f>Лист4!A939</f>
        <v xml:space="preserve">Челюскинцев ул. д.42 </v>
      </c>
      <c r="B941" s="74" t="str">
        <f>Лист4!C939</f>
        <v>г. Астрахань</v>
      </c>
      <c r="C941" s="41">
        <f t="shared" si="28"/>
        <v>0.42522033898305084</v>
      </c>
      <c r="D941" s="41">
        <f t="shared" si="29"/>
        <v>2.2779661016949154E-2</v>
      </c>
      <c r="E941" s="30">
        <v>0</v>
      </c>
      <c r="F941" s="31">
        <v>2.2779661016949154E-2</v>
      </c>
      <c r="G941" s="32">
        <v>0</v>
      </c>
      <c r="H941" s="32">
        <v>0</v>
      </c>
      <c r="I941" s="32">
        <v>0</v>
      </c>
      <c r="J941" s="32">
        <v>0</v>
      </c>
      <c r="K941" s="29">
        <f>Лист4!E939/1000</f>
        <v>0.44800000000000001</v>
      </c>
      <c r="L941" s="33"/>
      <c r="M941" s="33"/>
    </row>
    <row r="942" spans="1:13" s="34" customFormat="1" ht="19.5" customHeight="1" x14ac:dyDescent="0.25">
      <c r="A942" s="23" t="str">
        <f>Лист4!A940</f>
        <v xml:space="preserve">Челюскинцев ул. д.44 </v>
      </c>
      <c r="B942" s="74" t="str">
        <f>Лист4!C940</f>
        <v>г. Астрахань</v>
      </c>
      <c r="C942" s="41">
        <f t="shared" si="28"/>
        <v>0</v>
      </c>
      <c r="D942" s="41">
        <f t="shared" si="29"/>
        <v>0</v>
      </c>
      <c r="E942" s="30">
        <v>0</v>
      </c>
      <c r="F942" s="31">
        <v>0</v>
      </c>
      <c r="G942" s="32">
        <v>0</v>
      </c>
      <c r="H942" s="32">
        <v>0</v>
      </c>
      <c r="I942" s="32">
        <v>0</v>
      </c>
      <c r="J942" s="32">
        <v>0</v>
      </c>
      <c r="K942" s="29">
        <f>Лист4!E940/1000</f>
        <v>0</v>
      </c>
      <c r="L942" s="33"/>
      <c r="M942" s="33"/>
    </row>
    <row r="943" spans="1:13" s="34" customFormat="1" ht="19.5" customHeight="1" x14ac:dyDescent="0.25">
      <c r="A943" s="23" t="str">
        <f>Лист4!A941</f>
        <v xml:space="preserve">Челюскинцев ул. д.46 </v>
      </c>
      <c r="B943" s="74" t="str">
        <f>Лист4!C941</f>
        <v>г. Астрахань</v>
      </c>
      <c r="C943" s="41">
        <f t="shared" si="28"/>
        <v>5.0340203389830513</v>
      </c>
      <c r="D943" s="41">
        <f t="shared" si="29"/>
        <v>0.26967966101694912</v>
      </c>
      <c r="E943" s="30">
        <v>0</v>
      </c>
      <c r="F943" s="31">
        <v>0.26967966101694912</v>
      </c>
      <c r="G943" s="32">
        <v>0</v>
      </c>
      <c r="H943" s="32">
        <v>0</v>
      </c>
      <c r="I943" s="32">
        <v>0</v>
      </c>
      <c r="J943" s="32">
        <v>0</v>
      </c>
      <c r="K943" s="29">
        <f>Лист4!E941/1000</f>
        <v>5.3037000000000001</v>
      </c>
      <c r="L943" s="33"/>
      <c r="M943" s="33"/>
    </row>
    <row r="944" spans="1:13" s="34" customFormat="1" ht="19.5" customHeight="1" x14ac:dyDescent="0.25">
      <c r="A944" s="23" t="str">
        <f>Лист4!A942</f>
        <v xml:space="preserve">Челюскинцев ул. д.48 </v>
      </c>
      <c r="B944" s="74" t="str">
        <f>Лист4!C942</f>
        <v>г. Астрахань</v>
      </c>
      <c r="C944" s="41">
        <f t="shared" si="28"/>
        <v>22.963416949152545</v>
      </c>
      <c r="D944" s="41">
        <f t="shared" si="29"/>
        <v>1.2301830508474578</v>
      </c>
      <c r="E944" s="30">
        <v>0</v>
      </c>
      <c r="F944" s="31">
        <v>1.2301830508474578</v>
      </c>
      <c r="G944" s="32">
        <v>0</v>
      </c>
      <c r="H944" s="32">
        <v>0</v>
      </c>
      <c r="I944" s="32">
        <v>0</v>
      </c>
      <c r="J944" s="32">
        <v>0</v>
      </c>
      <c r="K944" s="29">
        <f>Лист4!E942/1000</f>
        <v>24.193600000000004</v>
      </c>
      <c r="L944" s="33"/>
      <c r="M944" s="33"/>
    </row>
    <row r="945" spans="1:13" s="34" customFormat="1" ht="19.5" customHeight="1" x14ac:dyDescent="0.25">
      <c r="A945" s="23" t="str">
        <f>Лист4!A943</f>
        <v xml:space="preserve">Челюскинцев ул. д.56 </v>
      </c>
      <c r="B945" s="74" t="str">
        <f>Лист4!C943</f>
        <v>г. Астрахань</v>
      </c>
      <c r="C945" s="41">
        <f t="shared" si="28"/>
        <v>5.6786847457627116</v>
      </c>
      <c r="D945" s="41">
        <f t="shared" si="29"/>
        <v>0.30421525423728812</v>
      </c>
      <c r="E945" s="30">
        <v>0</v>
      </c>
      <c r="F945" s="31">
        <v>0.30421525423728812</v>
      </c>
      <c r="G945" s="32">
        <v>0</v>
      </c>
      <c r="H945" s="32">
        <v>0</v>
      </c>
      <c r="I945" s="32">
        <v>0</v>
      </c>
      <c r="J945" s="32">
        <v>0</v>
      </c>
      <c r="K945" s="29">
        <f>Лист4!E943/1000</f>
        <v>5.9828999999999999</v>
      </c>
      <c r="L945" s="33"/>
      <c r="M945" s="33"/>
    </row>
    <row r="946" spans="1:13" s="34" customFormat="1" ht="19.5" customHeight="1" x14ac:dyDescent="0.25">
      <c r="A946" s="23" t="str">
        <f>Лист4!A944</f>
        <v xml:space="preserve">Челюскинцев ул. д.57 </v>
      </c>
      <c r="B946" s="74" t="str">
        <f>Лист4!C944</f>
        <v>г. Астрахань</v>
      </c>
      <c r="C946" s="41">
        <f t="shared" si="28"/>
        <v>0</v>
      </c>
      <c r="D946" s="41">
        <f t="shared" si="29"/>
        <v>0</v>
      </c>
      <c r="E946" s="30">
        <v>0</v>
      </c>
      <c r="F946" s="31">
        <v>0</v>
      </c>
      <c r="G946" s="32">
        <v>0</v>
      </c>
      <c r="H946" s="32">
        <v>0</v>
      </c>
      <c r="I946" s="32">
        <v>0</v>
      </c>
      <c r="J946" s="32">
        <v>0</v>
      </c>
      <c r="K946" s="29">
        <f>Лист4!E944/1000</f>
        <v>0</v>
      </c>
      <c r="L946" s="33"/>
      <c r="M946" s="33"/>
    </row>
    <row r="947" spans="1:13" s="34" customFormat="1" ht="19.5" customHeight="1" x14ac:dyDescent="0.25">
      <c r="A947" s="23" t="str">
        <f>Лист4!A945</f>
        <v xml:space="preserve">Челюскинцев ул. д.62 </v>
      </c>
      <c r="B947" s="74" t="str">
        <f>Лист4!C945</f>
        <v>г. Астрахань</v>
      </c>
      <c r="C947" s="41">
        <f t="shared" si="28"/>
        <v>0.76311864406779661</v>
      </c>
      <c r="D947" s="41">
        <f t="shared" si="29"/>
        <v>4.0881355932203392E-2</v>
      </c>
      <c r="E947" s="30">
        <v>0</v>
      </c>
      <c r="F947" s="31">
        <v>4.0881355932203392E-2</v>
      </c>
      <c r="G947" s="32">
        <v>0</v>
      </c>
      <c r="H947" s="32">
        <v>0</v>
      </c>
      <c r="I947" s="32">
        <v>0</v>
      </c>
      <c r="J947" s="32">
        <v>0</v>
      </c>
      <c r="K947" s="29">
        <f>Лист4!E945/1000</f>
        <v>0.80400000000000005</v>
      </c>
      <c r="L947" s="33"/>
      <c r="M947" s="33"/>
    </row>
    <row r="948" spans="1:13" s="34" customFormat="1" ht="19.5" customHeight="1" x14ac:dyDescent="0.25">
      <c r="A948" s="23" t="str">
        <f>Лист4!A946</f>
        <v xml:space="preserve">Челюскинцев ул. д.75 </v>
      </c>
      <c r="B948" s="74" t="str">
        <f>Лист4!C946</f>
        <v>г. Астрахань</v>
      </c>
      <c r="C948" s="41">
        <f t="shared" si="28"/>
        <v>0.43186440677966104</v>
      </c>
      <c r="D948" s="41">
        <f t="shared" si="29"/>
        <v>2.3135593220338983E-2</v>
      </c>
      <c r="E948" s="30">
        <v>0</v>
      </c>
      <c r="F948" s="31">
        <v>2.3135593220338983E-2</v>
      </c>
      <c r="G948" s="32">
        <v>0</v>
      </c>
      <c r="H948" s="32">
        <v>0</v>
      </c>
      <c r="I948" s="32">
        <v>0</v>
      </c>
      <c r="J948" s="32">
        <v>0</v>
      </c>
      <c r="K948" s="29">
        <f>Лист4!E946/1000</f>
        <v>0.45500000000000002</v>
      </c>
      <c r="L948" s="33"/>
      <c r="M948" s="33"/>
    </row>
    <row r="949" spans="1:13" s="34" customFormat="1" ht="19.5" customHeight="1" x14ac:dyDescent="0.25">
      <c r="A949" s="23" t="str">
        <f>Лист4!A947</f>
        <v xml:space="preserve">Челюскинцев ул. д.76 </v>
      </c>
      <c r="B949" s="74" t="str">
        <f>Лист4!C947</f>
        <v>г. Астрахань</v>
      </c>
      <c r="C949" s="41">
        <f t="shared" si="28"/>
        <v>0.59464406779661017</v>
      </c>
      <c r="D949" s="41">
        <f t="shared" si="29"/>
        <v>3.1855932203389822E-2</v>
      </c>
      <c r="E949" s="30">
        <v>0</v>
      </c>
      <c r="F949" s="31">
        <v>3.1855932203389822E-2</v>
      </c>
      <c r="G949" s="32">
        <v>0</v>
      </c>
      <c r="H949" s="32">
        <v>0</v>
      </c>
      <c r="I949" s="32">
        <v>0</v>
      </c>
      <c r="J949" s="32">
        <v>0</v>
      </c>
      <c r="K949" s="29">
        <f>Лист4!E947/1000</f>
        <v>0.62649999999999995</v>
      </c>
      <c r="L949" s="33"/>
      <c r="M949" s="33"/>
    </row>
    <row r="950" spans="1:13" s="34" customFormat="1" ht="19.5" customHeight="1" x14ac:dyDescent="0.25">
      <c r="A950" s="23" t="str">
        <f>Лист4!A948</f>
        <v xml:space="preserve">Челюскинцев ул. д.80 </v>
      </c>
      <c r="B950" s="74" t="str">
        <f>Лист4!C948</f>
        <v>г. Астрахань</v>
      </c>
      <c r="C950" s="41">
        <f t="shared" si="28"/>
        <v>0</v>
      </c>
      <c r="D950" s="41">
        <f t="shared" si="29"/>
        <v>0</v>
      </c>
      <c r="E950" s="30">
        <v>0</v>
      </c>
      <c r="F950" s="31">
        <v>0</v>
      </c>
      <c r="G950" s="32">
        <v>0</v>
      </c>
      <c r="H950" s="32">
        <v>0</v>
      </c>
      <c r="I950" s="32">
        <v>0</v>
      </c>
      <c r="J950" s="32">
        <v>0</v>
      </c>
      <c r="K950" s="29">
        <f>Лист4!E948/1000</f>
        <v>0</v>
      </c>
      <c r="L950" s="33"/>
      <c r="M950" s="33"/>
    </row>
    <row r="951" spans="1:13" s="34" customFormat="1" ht="19.5" customHeight="1" x14ac:dyDescent="0.25">
      <c r="A951" s="23" t="str">
        <f>Лист4!A949</f>
        <v xml:space="preserve">Челюскинцев ул. д.86 </v>
      </c>
      <c r="B951" s="74" t="str">
        <f>Лист4!C949</f>
        <v>г. Астрахань</v>
      </c>
      <c r="C951" s="41">
        <f t="shared" si="28"/>
        <v>0</v>
      </c>
      <c r="D951" s="41">
        <f t="shared" si="29"/>
        <v>0</v>
      </c>
      <c r="E951" s="30">
        <v>0</v>
      </c>
      <c r="F951" s="31">
        <v>0</v>
      </c>
      <c r="G951" s="32">
        <v>0</v>
      </c>
      <c r="H951" s="32">
        <v>0</v>
      </c>
      <c r="I951" s="32">
        <v>0</v>
      </c>
      <c r="J951" s="32">
        <v>0</v>
      </c>
      <c r="K951" s="29">
        <f>Лист4!E949/1000</f>
        <v>0</v>
      </c>
      <c r="L951" s="33"/>
      <c r="M951" s="33"/>
    </row>
    <row r="952" spans="1:13" s="34" customFormat="1" ht="19.5" customHeight="1" x14ac:dyDescent="0.25">
      <c r="A952" s="23" t="str">
        <f>Лист4!A950</f>
        <v xml:space="preserve">Челюскинцев ул. д.88 </v>
      </c>
      <c r="B952" s="74" t="str">
        <f>Лист4!C950</f>
        <v>г. Астрахань</v>
      </c>
      <c r="C952" s="41">
        <f t="shared" si="28"/>
        <v>47.816691525423735</v>
      </c>
      <c r="D952" s="41">
        <f t="shared" si="29"/>
        <v>2.5616084745762713</v>
      </c>
      <c r="E952" s="30">
        <v>0</v>
      </c>
      <c r="F952" s="31">
        <v>2.5616084745762713</v>
      </c>
      <c r="G952" s="32">
        <v>0</v>
      </c>
      <c r="H952" s="32">
        <v>0</v>
      </c>
      <c r="I952" s="32">
        <v>0</v>
      </c>
      <c r="J952" s="32">
        <v>0</v>
      </c>
      <c r="K952" s="29">
        <f>Лист4!E950/1000</f>
        <v>50.378300000000003</v>
      </c>
      <c r="L952" s="33"/>
      <c r="M952" s="33"/>
    </row>
    <row r="953" spans="1:13" s="34" customFormat="1" ht="19.5" customHeight="1" x14ac:dyDescent="0.25">
      <c r="A953" s="23" t="str">
        <f>Лист4!A951</f>
        <v xml:space="preserve">Челюскинцев ул. д.89 </v>
      </c>
      <c r="B953" s="74" t="str">
        <f>Лист4!C951</f>
        <v>г. Астрахань</v>
      </c>
      <c r="C953" s="41">
        <f t="shared" si="28"/>
        <v>26.694725423728819</v>
      </c>
      <c r="D953" s="41">
        <f t="shared" si="29"/>
        <v>1.4300745762711866</v>
      </c>
      <c r="E953" s="30">
        <v>0</v>
      </c>
      <c r="F953" s="31">
        <v>1.4300745762711866</v>
      </c>
      <c r="G953" s="32">
        <v>0</v>
      </c>
      <c r="H953" s="32">
        <v>0</v>
      </c>
      <c r="I953" s="32">
        <v>0</v>
      </c>
      <c r="J953" s="32">
        <v>0</v>
      </c>
      <c r="K953" s="29">
        <f>Лист4!E951/1000</f>
        <v>28.124800000000004</v>
      </c>
      <c r="L953" s="33"/>
      <c r="M953" s="33"/>
    </row>
    <row r="954" spans="1:13" s="34" customFormat="1" ht="19.5" customHeight="1" x14ac:dyDescent="0.25">
      <c r="A954" s="23" t="str">
        <f>Лист4!A952</f>
        <v xml:space="preserve">Чернышевского ул. д.7 </v>
      </c>
      <c r="B954" s="74" t="str">
        <f>Лист4!C952</f>
        <v>г. Астрахань</v>
      </c>
      <c r="C954" s="41">
        <f t="shared" si="28"/>
        <v>186.65399864406783</v>
      </c>
      <c r="D954" s="41">
        <f t="shared" si="29"/>
        <v>9.9993213559322047</v>
      </c>
      <c r="E954" s="30">
        <v>0</v>
      </c>
      <c r="F954" s="31">
        <v>9.9993213559322047</v>
      </c>
      <c r="G954" s="32">
        <v>0</v>
      </c>
      <c r="H954" s="32">
        <v>0</v>
      </c>
      <c r="I954" s="32">
        <v>0</v>
      </c>
      <c r="J954" s="32">
        <v>0</v>
      </c>
      <c r="K954" s="29">
        <f>Лист4!E952/1000</f>
        <v>196.65332000000004</v>
      </c>
      <c r="L954" s="33"/>
      <c r="M954" s="33"/>
    </row>
    <row r="955" spans="1:13" s="34" customFormat="1" ht="19.5" customHeight="1" x14ac:dyDescent="0.25">
      <c r="A955" s="23" t="str">
        <f>Лист4!A953</f>
        <v xml:space="preserve">Чехова ул. д.12 </v>
      </c>
      <c r="B955" s="74" t="str">
        <f>Лист4!C953</f>
        <v>г. Астрахань</v>
      </c>
      <c r="C955" s="41">
        <f t="shared" si="28"/>
        <v>17.743077966101694</v>
      </c>
      <c r="D955" s="41">
        <f t="shared" si="29"/>
        <v>0.95052203389830514</v>
      </c>
      <c r="E955" s="30">
        <v>0</v>
      </c>
      <c r="F955" s="31">
        <v>0.95052203389830514</v>
      </c>
      <c r="G955" s="32">
        <v>0</v>
      </c>
      <c r="H955" s="32">
        <v>0</v>
      </c>
      <c r="I955" s="32">
        <v>0</v>
      </c>
      <c r="J955" s="32">
        <v>0</v>
      </c>
      <c r="K955" s="29">
        <f>Лист4!E953/1000</f>
        <v>18.6936</v>
      </c>
      <c r="L955" s="33"/>
      <c r="M955" s="33"/>
    </row>
    <row r="956" spans="1:13" s="34" customFormat="1" ht="19.5" customHeight="1" x14ac:dyDescent="0.25">
      <c r="A956" s="23" t="str">
        <f>Лист4!A954</f>
        <v xml:space="preserve">Чехова ул. д.14 </v>
      </c>
      <c r="B956" s="74" t="str">
        <f>Лист4!C954</f>
        <v>г. Астрахань</v>
      </c>
      <c r="C956" s="41">
        <f t="shared" si="28"/>
        <v>20.103335593220336</v>
      </c>
      <c r="D956" s="41">
        <f t="shared" si="29"/>
        <v>1.0769644067796611</v>
      </c>
      <c r="E956" s="30">
        <v>0</v>
      </c>
      <c r="F956" s="31">
        <v>1.0769644067796611</v>
      </c>
      <c r="G956" s="32">
        <v>0</v>
      </c>
      <c r="H956" s="32">
        <v>0</v>
      </c>
      <c r="I956" s="32">
        <v>0</v>
      </c>
      <c r="J956" s="32">
        <v>0</v>
      </c>
      <c r="K956" s="29">
        <f>Лист4!E954/1000</f>
        <v>21.180299999999999</v>
      </c>
      <c r="L956" s="33"/>
      <c r="M956" s="33"/>
    </row>
    <row r="957" spans="1:13" s="34" customFormat="1" ht="19.5" customHeight="1" x14ac:dyDescent="0.25">
      <c r="A957" s="23" t="str">
        <f>Лист4!A955</f>
        <v xml:space="preserve">Чехова ул. д.2 </v>
      </c>
      <c r="B957" s="74" t="str">
        <f>Лист4!C955</f>
        <v>г. Астрахань</v>
      </c>
      <c r="C957" s="41">
        <f t="shared" si="28"/>
        <v>13.37317966101695</v>
      </c>
      <c r="D957" s="41">
        <f t="shared" si="29"/>
        <v>0.71642033898305091</v>
      </c>
      <c r="E957" s="30">
        <v>0</v>
      </c>
      <c r="F957" s="31">
        <v>0.71642033898305091</v>
      </c>
      <c r="G957" s="32">
        <v>0</v>
      </c>
      <c r="H957" s="32">
        <v>0</v>
      </c>
      <c r="I957" s="32">
        <v>0</v>
      </c>
      <c r="J957" s="32">
        <v>0</v>
      </c>
      <c r="K957" s="29">
        <f>Лист4!E955/1000</f>
        <v>14.089600000000001</v>
      </c>
      <c r="L957" s="33"/>
      <c r="M957" s="33"/>
    </row>
    <row r="958" spans="1:13" s="34" customFormat="1" ht="19.5" customHeight="1" x14ac:dyDescent="0.25">
      <c r="A958" s="23" t="str">
        <f>Лист4!A956</f>
        <v xml:space="preserve">Чехова ул. д.20 </v>
      </c>
      <c r="B958" s="74" t="str">
        <f>Лист4!C956</f>
        <v>г. Астрахань</v>
      </c>
      <c r="C958" s="41">
        <f t="shared" si="28"/>
        <v>8.4937762711864391</v>
      </c>
      <c r="D958" s="41">
        <f t="shared" si="29"/>
        <v>0.45502372881355924</v>
      </c>
      <c r="E958" s="30">
        <v>0</v>
      </c>
      <c r="F958" s="31">
        <v>0.45502372881355924</v>
      </c>
      <c r="G958" s="32">
        <v>0</v>
      </c>
      <c r="H958" s="32">
        <v>0</v>
      </c>
      <c r="I958" s="32">
        <v>0</v>
      </c>
      <c r="J958" s="32">
        <v>0</v>
      </c>
      <c r="K958" s="29">
        <f>Лист4!E956/1000</f>
        <v>8.9487999999999985</v>
      </c>
      <c r="L958" s="33"/>
      <c r="M958" s="33"/>
    </row>
    <row r="959" spans="1:13" s="34" customFormat="1" ht="19.5" customHeight="1" x14ac:dyDescent="0.25">
      <c r="A959" s="23" t="str">
        <f>Лист4!A957</f>
        <v xml:space="preserve">Чехова ул. д.5 </v>
      </c>
      <c r="B959" s="74" t="str">
        <f>Лист4!C957</f>
        <v>г. Астрахань</v>
      </c>
      <c r="C959" s="41">
        <f t="shared" si="28"/>
        <v>38.478928813559321</v>
      </c>
      <c r="D959" s="41">
        <f t="shared" si="29"/>
        <v>2.0613711864406774</v>
      </c>
      <c r="E959" s="30">
        <v>0</v>
      </c>
      <c r="F959" s="31">
        <v>2.0613711864406774</v>
      </c>
      <c r="G959" s="32">
        <v>0</v>
      </c>
      <c r="H959" s="32">
        <v>0</v>
      </c>
      <c r="I959" s="32">
        <v>0</v>
      </c>
      <c r="J959" s="32">
        <v>0</v>
      </c>
      <c r="K959" s="29">
        <f>Лист4!E957/1000</f>
        <v>40.540299999999995</v>
      </c>
      <c r="L959" s="33"/>
      <c r="M959" s="33"/>
    </row>
    <row r="960" spans="1:13" s="34" customFormat="1" ht="19.5" customHeight="1" x14ac:dyDescent="0.25">
      <c r="A960" s="23" t="str">
        <f>Лист4!A958</f>
        <v xml:space="preserve">Чехова ул. д.7 </v>
      </c>
      <c r="B960" s="74" t="str">
        <f>Лист4!C958</f>
        <v>г. Астрахань</v>
      </c>
      <c r="C960" s="41">
        <f t="shared" si="28"/>
        <v>27.133613559322029</v>
      </c>
      <c r="D960" s="41">
        <f t="shared" si="29"/>
        <v>1.4535864406779659</v>
      </c>
      <c r="E960" s="30">
        <v>0</v>
      </c>
      <c r="F960" s="31">
        <v>1.4535864406779659</v>
      </c>
      <c r="G960" s="32">
        <v>0</v>
      </c>
      <c r="H960" s="32">
        <v>0</v>
      </c>
      <c r="I960" s="32">
        <v>0</v>
      </c>
      <c r="J960" s="32">
        <v>0</v>
      </c>
      <c r="K960" s="29">
        <f>Лист4!E958/1000</f>
        <v>28.587199999999996</v>
      </c>
      <c r="L960" s="33"/>
      <c r="M960" s="33"/>
    </row>
    <row r="961" spans="1:13" s="34" customFormat="1" ht="19.5" customHeight="1" x14ac:dyDescent="0.25">
      <c r="A961" s="23" t="str">
        <f>Лист4!A959</f>
        <v xml:space="preserve">Чехова ул. д.8 </v>
      </c>
      <c r="B961" s="74" t="str">
        <f>Лист4!C959</f>
        <v>г. Астрахань</v>
      </c>
      <c r="C961" s="41">
        <f t="shared" si="28"/>
        <v>19.04844745762712</v>
      </c>
      <c r="D961" s="41">
        <f t="shared" si="29"/>
        <v>1.0204525423728816</v>
      </c>
      <c r="E961" s="30">
        <v>0</v>
      </c>
      <c r="F961" s="31">
        <v>1.0204525423728816</v>
      </c>
      <c r="G961" s="32">
        <v>0</v>
      </c>
      <c r="H961" s="32">
        <v>0</v>
      </c>
      <c r="I961" s="32">
        <v>0</v>
      </c>
      <c r="J961" s="32">
        <v>0</v>
      </c>
      <c r="K961" s="29">
        <f>Лист4!E959/1000</f>
        <v>20.068900000000003</v>
      </c>
      <c r="L961" s="33"/>
      <c r="M961" s="33"/>
    </row>
    <row r="962" spans="1:13" s="34" customFormat="1" ht="19.5" customHeight="1" x14ac:dyDescent="0.25">
      <c r="A962" s="23" t="str">
        <f>Лист4!A960</f>
        <v xml:space="preserve">Чехова ул. д.9 </v>
      </c>
      <c r="B962" s="74" t="str">
        <f>Лист4!C960</f>
        <v>г. Астрахань</v>
      </c>
      <c r="C962" s="41">
        <f t="shared" si="28"/>
        <v>32.717667796610165</v>
      </c>
      <c r="D962" s="41">
        <f t="shared" si="29"/>
        <v>1.7527322033898303</v>
      </c>
      <c r="E962" s="30">
        <v>0</v>
      </c>
      <c r="F962" s="31">
        <v>1.7527322033898303</v>
      </c>
      <c r="G962" s="32">
        <v>0</v>
      </c>
      <c r="H962" s="32">
        <v>0</v>
      </c>
      <c r="I962" s="32">
        <v>0</v>
      </c>
      <c r="J962" s="32">
        <v>0</v>
      </c>
      <c r="K962" s="29">
        <f>Лист4!E960/1000</f>
        <v>34.470399999999998</v>
      </c>
      <c r="L962" s="33"/>
      <c r="M962" s="33"/>
    </row>
    <row r="963" spans="1:13" s="34" customFormat="1" ht="19.5" customHeight="1" x14ac:dyDescent="0.25">
      <c r="A963" s="23" t="str">
        <f>Лист4!A961</f>
        <v xml:space="preserve">Чугунова ул. д.17 </v>
      </c>
      <c r="B963" s="74" t="str">
        <f>Лист4!C961</f>
        <v>г. Астрахань</v>
      </c>
      <c r="C963" s="41">
        <f t="shared" si="28"/>
        <v>5.2138847457627122</v>
      </c>
      <c r="D963" s="41">
        <f t="shared" si="29"/>
        <v>0.27931525423728809</v>
      </c>
      <c r="E963" s="30">
        <v>0</v>
      </c>
      <c r="F963" s="31">
        <v>0.27931525423728809</v>
      </c>
      <c r="G963" s="32">
        <v>0</v>
      </c>
      <c r="H963" s="32">
        <v>0</v>
      </c>
      <c r="I963" s="32">
        <v>0</v>
      </c>
      <c r="J963" s="32">
        <v>0</v>
      </c>
      <c r="K963" s="29">
        <f>Лист4!E961/1000</f>
        <v>5.4931999999999999</v>
      </c>
      <c r="L963" s="33"/>
      <c r="M963" s="33"/>
    </row>
    <row r="964" spans="1:13" s="34" customFormat="1" ht="19.5" customHeight="1" x14ac:dyDescent="0.25">
      <c r="A964" s="23" t="str">
        <f>Лист4!A962</f>
        <v xml:space="preserve">Чугунова ул. д.8 </v>
      </c>
      <c r="B964" s="74" t="str">
        <f>Лист4!C962</f>
        <v>г. Астрахань</v>
      </c>
      <c r="C964" s="41">
        <f t="shared" si="28"/>
        <v>0.78191186440677962</v>
      </c>
      <c r="D964" s="41">
        <f t="shared" si="29"/>
        <v>4.1888135593220341E-2</v>
      </c>
      <c r="E964" s="30">
        <v>0</v>
      </c>
      <c r="F964" s="31">
        <v>4.1888135593220341E-2</v>
      </c>
      <c r="G964" s="32">
        <v>0</v>
      </c>
      <c r="H964" s="32">
        <v>0</v>
      </c>
      <c r="I964" s="32">
        <v>0</v>
      </c>
      <c r="J964" s="32">
        <v>0</v>
      </c>
      <c r="K964" s="29">
        <f>Лист4!E962/1000</f>
        <v>0.82379999999999998</v>
      </c>
      <c r="L964" s="33"/>
      <c r="M964" s="33"/>
    </row>
    <row r="965" spans="1:13" s="34" customFormat="1" ht="19.5" customHeight="1" x14ac:dyDescent="0.25">
      <c r="A965" s="23" t="str">
        <f>Лист4!A963</f>
        <v xml:space="preserve">Чугунова ул. д.9 </v>
      </c>
      <c r="B965" s="74" t="str">
        <f>Лист4!C963</f>
        <v>г. Астрахань</v>
      </c>
      <c r="C965" s="41">
        <f t="shared" si="28"/>
        <v>23.517911864406784</v>
      </c>
      <c r="D965" s="41">
        <f t="shared" si="29"/>
        <v>1.2598881355932203</v>
      </c>
      <c r="E965" s="30">
        <v>0</v>
      </c>
      <c r="F965" s="31">
        <v>1.2598881355932203</v>
      </c>
      <c r="G965" s="32">
        <v>0</v>
      </c>
      <c r="H965" s="32">
        <v>0</v>
      </c>
      <c r="I965" s="32">
        <v>0</v>
      </c>
      <c r="J965" s="32">
        <v>0</v>
      </c>
      <c r="K965" s="29">
        <f>Лист4!E963/1000</f>
        <v>24.777800000000003</v>
      </c>
      <c r="L965" s="33"/>
      <c r="M965" s="33"/>
    </row>
    <row r="966" spans="1:13" s="34" customFormat="1" ht="19.5" customHeight="1" x14ac:dyDescent="0.25">
      <c r="A966" s="23" t="str">
        <f>Лист4!A964</f>
        <v xml:space="preserve">Шаумяна пл д.10 </v>
      </c>
      <c r="B966" s="74" t="str">
        <f>Лист4!C964</f>
        <v>г. Астрахань</v>
      </c>
      <c r="C966" s="41">
        <f t="shared" si="28"/>
        <v>0</v>
      </c>
      <c r="D966" s="41">
        <f t="shared" si="29"/>
        <v>0</v>
      </c>
      <c r="E966" s="30">
        <v>0</v>
      </c>
      <c r="F966" s="31">
        <v>0</v>
      </c>
      <c r="G966" s="32">
        <v>0</v>
      </c>
      <c r="H966" s="32">
        <v>0</v>
      </c>
      <c r="I966" s="32">
        <v>0</v>
      </c>
      <c r="J966" s="32">
        <v>0</v>
      </c>
      <c r="K966" s="29">
        <f>Лист4!E964/1000</f>
        <v>0</v>
      </c>
      <c r="L966" s="33"/>
      <c r="M966" s="33"/>
    </row>
    <row r="967" spans="1:13" s="34" customFormat="1" ht="19.5" customHeight="1" x14ac:dyDescent="0.25">
      <c r="A967" s="23" t="str">
        <f>Лист4!A965</f>
        <v xml:space="preserve">Шаумяна пл д.15 </v>
      </c>
      <c r="B967" s="74" t="str">
        <f>Лист4!C965</f>
        <v>г. Астрахань</v>
      </c>
      <c r="C967" s="41">
        <f t="shared" ref="C967:C1030" si="30">K967+J967-F967</f>
        <v>74.523661016949177</v>
      </c>
      <c r="D967" s="41">
        <f t="shared" ref="D967:D1030" si="31">F967</f>
        <v>3.9923389830508489</v>
      </c>
      <c r="E967" s="30">
        <v>0</v>
      </c>
      <c r="F967" s="31">
        <v>3.9923389830508489</v>
      </c>
      <c r="G967" s="32">
        <v>0</v>
      </c>
      <c r="H967" s="32">
        <v>0</v>
      </c>
      <c r="I967" s="32">
        <v>0</v>
      </c>
      <c r="J967" s="32">
        <v>0</v>
      </c>
      <c r="K967" s="29">
        <f>Лист4!E965/1000</f>
        <v>78.51600000000002</v>
      </c>
      <c r="L967" s="33"/>
      <c r="M967" s="33"/>
    </row>
    <row r="968" spans="1:13" s="34" customFormat="1" ht="19.5" customHeight="1" x14ac:dyDescent="0.25">
      <c r="A968" s="23" t="str">
        <f>Лист4!A966</f>
        <v xml:space="preserve">Шаумяна пл д.16 </v>
      </c>
      <c r="B968" s="74" t="str">
        <f>Лист4!C966</f>
        <v>г. Астрахань</v>
      </c>
      <c r="C968" s="41">
        <f t="shared" si="30"/>
        <v>0.20916474576271188</v>
      </c>
      <c r="D968" s="41">
        <f t="shared" si="31"/>
        <v>1.1205254237288137E-2</v>
      </c>
      <c r="E968" s="30">
        <v>0</v>
      </c>
      <c r="F968" s="31">
        <v>1.1205254237288137E-2</v>
      </c>
      <c r="G968" s="32">
        <v>0</v>
      </c>
      <c r="H968" s="32">
        <v>0</v>
      </c>
      <c r="I968" s="32">
        <v>0</v>
      </c>
      <c r="J968" s="32">
        <v>0</v>
      </c>
      <c r="K968" s="29">
        <f>Лист4!E966/1000</f>
        <v>0.22037000000000001</v>
      </c>
      <c r="L968" s="33"/>
      <c r="M968" s="33"/>
    </row>
    <row r="969" spans="1:13" s="34" customFormat="1" ht="19.5" customHeight="1" x14ac:dyDescent="0.25">
      <c r="A969" s="23" t="str">
        <f>Лист4!A967</f>
        <v xml:space="preserve">Шаумяна пл д.18 </v>
      </c>
      <c r="B969" s="74" t="str">
        <f>Лист4!C967</f>
        <v>г. Астрахань</v>
      </c>
      <c r="C969" s="41">
        <f t="shared" si="30"/>
        <v>43.558888135593222</v>
      </c>
      <c r="D969" s="41">
        <f t="shared" si="31"/>
        <v>2.3335118644067796</v>
      </c>
      <c r="E969" s="30">
        <v>0</v>
      </c>
      <c r="F969" s="31">
        <v>2.3335118644067796</v>
      </c>
      <c r="G969" s="32">
        <v>0</v>
      </c>
      <c r="H969" s="32">
        <v>0</v>
      </c>
      <c r="I969" s="32">
        <v>0</v>
      </c>
      <c r="J969" s="32">
        <v>0</v>
      </c>
      <c r="K969" s="29">
        <f>Лист4!E967/1000</f>
        <v>45.892400000000002</v>
      </c>
      <c r="L969" s="33"/>
      <c r="M969" s="33"/>
    </row>
    <row r="970" spans="1:13" s="34" customFormat="1" ht="19.5" customHeight="1" x14ac:dyDescent="0.25">
      <c r="A970" s="23" t="str">
        <f>Лист4!A968</f>
        <v xml:space="preserve">Шаумяна пл д.28 </v>
      </c>
      <c r="B970" s="74" t="str">
        <f>Лист4!C968</f>
        <v>г. Астрахань</v>
      </c>
      <c r="C970" s="41">
        <f t="shared" si="30"/>
        <v>63.625871186440669</v>
      </c>
      <c r="D970" s="41">
        <f t="shared" si="31"/>
        <v>3.4085288135593217</v>
      </c>
      <c r="E970" s="30">
        <v>0</v>
      </c>
      <c r="F970" s="31">
        <v>3.4085288135593217</v>
      </c>
      <c r="G970" s="32">
        <v>0</v>
      </c>
      <c r="H970" s="32">
        <v>0</v>
      </c>
      <c r="I970" s="32">
        <v>0</v>
      </c>
      <c r="J970" s="32">
        <v>0</v>
      </c>
      <c r="K970" s="29">
        <f>Лист4!E968/1000</f>
        <v>67.034399999999991</v>
      </c>
      <c r="L970" s="33"/>
      <c r="M970" s="33"/>
    </row>
    <row r="971" spans="1:13" s="34" customFormat="1" ht="19.5" customHeight="1" x14ac:dyDescent="0.25">
      <c r="A971" s="23" t="str">
        <f>Лист4!A969</f>
        <v xml:space="preserve">Шаумяна пл д.30 </v>
      </c>
      <c r="B971" s="74" t="str">
        <f>Лист4!C969</f>
        <v>г. Астрахань</v>
      </c>
      <c r="C971" s="41">
        <f t="shared" si="30"/>
        <v>121.34715932203389</v>
      </c>
      <c r="D971" s="41">
        <f t="shared" si="31"/>
        <v>6.5007406779661014</v>
      </c>
      <c r="E971" s="30">
        <v>0</v>
      </c>
      <c r="F971" s="31">
        <v>6.5007406779661014</v>
      </c>
      <c r="G971" s="32">
        <v>0</v>
      </c>
      <c r="H971" s="32">
        <v>0</v>
      </c>
      <c r="I971" s="32">
        <v>0</v>
      </c>
      <c r="J971" s="32">
        <v>0</v>
      </c>
      <c r="K971" s="29">
        <f>Лист4!E969/1000</f>
        <v>127.8479</v>
      </c>
      <c r="L971" s="33"/>
      <c r="M971" s="33"/>
    </row>
    <row r="972" spans="1:13" s="34" customFormat="1" ht="19.5" customHeight="1" x14ac:dyDescent="0.25">
      <c r="A972" s="23" t="str">
        <f>Лист4!A970</f>
        <v xml:space="preserve">Шаумяна ул. д.1 </v>
      </c>
      <c r="B972" s="74" t="str">
        <f>Лист4!C970</f>
        <v>г. Астрахань</v>
      </c>
      <c r="C972" s="41">
        <f t="shared" si="30"/>
        <v>90.155871186440663</v>
      </c>
      <c r="D972" s="41">
        <f t="shared" si="31"/>
        <v>4.8297788135593223</v>
      </c>
      <c r="E972" s="30">
        <v>0</v>
      </c>
      <c r="F972" s="31">
        <v>4.8297788135593223</v>
      </c>
      <c r="G972" s="32">
        <v>0</v>
      </c>
      <c r="H972" s="32">
        <v>0</v>
      </c>
      <c r="I972" s="32">
        <v>0</v>
      </c>
      <c r="J972" s="32">
        <v>0</v>
      </c>
      <c r="K972" s="29">
        <f>Лист4!E970/1000</f>
        <v>94.985649999999993</v>
      </c>
      <c r="L972" s="33"/>
      <c r="M972" s="33"/>
    </row>
    <row r="973" spans="1:13" s="34" customFormat="1" ht="19.5" customHeight="1" x14ac:dyDescent="0.25">
      <c r="A973" s="23" t="str">
        <f>Лист4!A971</f>
        <v xml:space="preserve">Шаумяна ул. д.10 </v>
      </c>
      <c r="B973" s="74" t="str">
        <f>Лист4!C971</f>
        <v>г. Астрахань</v>
      </c>
      <c r="C973" s="41">
        <f t="shared" si="30"/>
        <v>0</v>
      </c>
      <c r="D973" s="41">
        <f t="shared" si="31"/>
        <v>0</v>
      </c>
      <c r="E973" s="30">
        <v>0</v>
      </c>
      <c r="F973" s="31">
        <v>0</v>
      </c>
      <c r="G973" s="32">
        <v>0</v>
      </c>
      <c r="H973" s="32">
        <v>0</v>
      </c>
      <c r="I973" s="32">
        <v>0</v>
      </c>
      <c r="J973" s="32">
        <v>0</v>
      </c>
      <c r="K973" s="29">
        <f>Лист4!E971/1000</f>
        <v>0</v>
      </c>
      <c r="L973" s="33"/>
      <c r="M973" s="33"/>
    </row>
    <row r="974" spans="1:13" s="34" customFormat="1" ht="19.5" customHeight="1" x14ac:dyDescent="0.25">
      <c r="A974" s="23" t="str">
        <f>Лист4!A972</f>
        <v xml:space="preserve">Шаумяна ул. д.12 </v>
      </c>
      <c r="B974" s="74" t="str">
        <f>Лист4!C972</f>
        <v>г. Астрахань</v>
      </c>
      <c r="C974" s="41">
        <f t="shared" si="30"/>
        <v>0</v>
      </c>
      <c r="D974" s="41">
        <f t="shared" si="31"/>
        <v>0</v>
      </c>
      <c r="E974" s="30">
        <v>0</v>
      </c>
      <c r="F974" s="31">
        <v>0</v>
      </c>
      <c r="G974" s="32">
        <v>0</v>
      </c>
      <c r="H974" s="32">
        <v>0</v>
      </c>
      <c r="I974" s="32">
        <v>0</v>
      </c>
      <c r="J974" s="32">
        <v>0</v>
      </c>
      <c r="K974" s="29">
        <f>Лист4!E972/1000</f>
        <v>0</v>
      </c>
      <c r="L974" s="33"/>
      <c r="M974" s="33"/>
    </row>
    <row r="975" spans="1:13" s="34" customFormat="1" ht="19.5" customHeight="1" x14ac:dyDescent="0.25">
      <c r="A975" s="23" t="str">
        <f>Лист4!A973</f>
        <v xml:space="preserve">Шаумяна ул. д.18 </v>
      </c>
      <c r="B975" s="74" t="str">
        <f>Лист4!C973</f>
        <v>г. Астрахань</v>
      </c>
      <c r="C975" s="41">
        <f t="shared" si="30"/>
        <v>52.694481355932204</v>
      </c>
      <c r="D975" s="41">
        <f t="shared" si="31"/>
        <v>2.8229186440677969</v>
      </c>
      <c r="E975" s="30">
        <v>0</v>
      </c>
      <c r="F975" s="31">
        <v>2.8229186440677969</v>
      </c>
      <c r="G975" s="32">
        <v>0</v>
      </c>
      <c r="H975" s="32">
        <v>0</v>
      </c>
      <c r="I975" s="32">
        <v>0</v>
      </c>
      <c r="J975" s="32">
        <v>0</v>
      </c>
      <c r="K975" s="29">
        <f>Лист4!E973/1000</f>
        <v>55.517400000000002</v>
      </c>
      <c r="L975" s="33"/>
      <c r="M975" s="33"/>
    </row>
    <row r="976" spans="1:13" s="34" customFormat="1" ht="19.5" customHeight="1" x14ac:dyDescent="0.25">
      <c r="A976" s="23" t="str">
        <f>Лист4!A974</f>
        <v xml:space="preserve">Шаумяна ул. д.19 </v>
      </c>
      <c r="B976" s="74" t="str">
        <f>Лист4!C974</f>
        <v>г. Астрахань</v>
      </c>
      <c r="C976" s="41">
        <f t="shared" si="30"/>
        <v>56.912420338983047</v>
      </c>
      <c r="D976" s="41">
        <f t="shared" si="31"/>
        <v>3.0488796610169491</v>
      </c>
      <c r="E976" s="30">
        <v>0</v>
      </c>
      <c r="F976" s="31">
        <v>3.0488796610169491</v>
      </c>
      <c r="G976" s="32">
        <v>0</v>
      </c>
      <c r="H976" s="32">
        <v>0</v>
      </c>
      <c r="I976" s="32">
        <v>0</v>
      </c>
      <c r="J976" s="32">
        <v>0</v>
      </c>
      <c r="K976" s="29">
        <f>Лист4!E974/1000</f>
        <v>59.961299999999994</v>
      </c>
      <c r="L976" s="33"/>
      <c r="M976" s="33"/>
    </row>
    <row r="977" spans="1:13" s="34" customFormat="1" ht="19.5" customHeight="1" x14ac:dyDescent="0.25">
      <c r="A977" s="23" t="str">
        <f>Лист4!A975</f>
        <v xml:space="preserve">Шаумяна ул. д.2 </v>
      </c>
      <c r="B977" s="74" t="str">
        <f>Лист4!C975</f>
        <v>г. Астрахань</v>
      </c>
      <c r="C977" s="41">
        <f t="shared" si="30"/>
        <v>30.1656813559322</v>
      </c>
      <c r="D977" s="41">
        <f t="shared" si="31"/>
        <v>1.6160186440677964</v>
      </c>
      <c r="E977" s="30">
        <v>0</v>
      </c>
      <c r="F977" s="31">
        <v>1.6160186440677964</v>
      </c>
      <c r="G977" s="32">
        <v>0</v>
      </c>
      <c r="H977" s="32">
        <v>0</v>
      </c>
      <c r="I977" s="32">
        <v>0</v>
      </c>
      <c r="J977" s="32">
        <v>0</v>
      </c>
      <c r="K977" s="29">
        <f>Лист4!E975/1000</f>
        <v>31.781699999999997</v>
      </c>
      <c r="L977" s="33"/>
      <c r="M977" s="33"/>
    </row>
    <row r="978" spans="1:13" s="34" customFormat="1" ht="19.5" customHeight="1" x14ac:dyDescent="0.25">
      <c r="A978" s="23" t="str">
        <f>Лист4!A976</f>
        <v xml:space="preserve">Шаумяна ул. д.22 </v>
      </c>
      <c r="B978" s="74" t="str">
        <f>Лист4!C976</f>
        <v>г. Астрахань</v>
      </c>
      <c r="C978" s="41">
        <f t="shared" si="30"/>
        <v>91.454644067796622</v>
      </c>
      <c r="D978" s="41">
        <f t="shared" si="31"/>
        <v>4.8993559322033908</v>
      </c>
      <c r="E978" s="30">
        <v>0</v>
      </c>
      <c r="F978" s="31">
        <v>4.8993559322033908</v>
      </c>
      <c r="G978" s="32">
        <v>0</v>
      </c>
      <c r="H978" s="32">
        <v>0</v>
      </c>
      <c r="I978" s="32">
        <v>0</v>
      </c>
      <c r="J978" s="32">
        <v>0</v>
      </c>
      <c r="K978" s="29">
        <f>Лист4!E976/1000</f>
        <v>96.354000000000013</v>
      </c>
      <c r="L978" s="33"/>
      <c r="M978" s="33"/>
    </row>
    <row r="979" spans="1:13" s="34" customFormat="1" ht="19.5" customHeight="1" x14ac:dyDescent="0.25">
      <c r="A979" s="23" t="str">
        <f>Лист4!A977</f>
        <v xml:space="preserve">Шаумяна ул. д.26 </v>
      </c>
      <c r="B979" s="74" t="str">
        <f>Лист4!C977</f>
        <v>г. Астрахань</v>
      </c>
      <c r="C979" s="41">
        <f t="shared" si="30"/>
        <v>30.518861016949156</v>
      </c>
      <c r="D979" s="41">
        <f t="shared" si="31"/>
        <v>1.6349389830508474</v>
      </c>
      <c r="E979" s="30">
        <v>0</v>
      </c>
      <c r="F979" s="31">
        <v>1.6349389830508474</v>
      </c>
      <c r="G979" s="32">
        <v>0</v>
      </c>
      <c r="H979" s="32">
        <v>0</v>
      </c>
      <c r="I979" s="32">
        <v>0</v>
      </c>
      <c r="J979" s="32">
        <v>0</v>
      </c>
      <c r="K979" s="29">
        <f>Лист4!E977/1000</f>
        <v>32.153800000000004</v>
      </c>
      <c r="L979" s="33"/>
      <c r="M979" s="33"/>
    </row>
    <row r="980" spans="1:13" s="34" customFormat="1" ht="19.5" customHeight="1" x14ac:dyDescent="0.25">
      <c r="A980" s="23" t="str">
        <f>Лист4!A978</f>
        <v xml:space="preserve">Шаумяна ул. д.27 </v>
      </c>
      <c r="B980" s="74" t="str">
        <f>Лист4!C978</f>
        <v>г. Астрахань</v>
      </c>
      <c r="C980" s="41">
        <f t="shared" si="30"/>
        <v>8.512569491525424</v>
      </c>
      <c r="D980" s="41">
        <f t="shared" si="31"/>
        <v>0.45603050847457627</v>
      </c>
      <c r="E980" s="30">
        <v>0</v>
      </c>
      <c r="F980" s="31">
        <v>0.45603050847457627</v>
      </c>
      <c r="G980" s="32">
        <v>0</v>
      </c>
      <c r="H980" s="32">
        <v>0</v>
      </c>
      <c r="I980" s="32">
        <v>0</v>
      </c>
      <c r="J980" s="32">
        <v>0</v>
      </c>
      <c r="K980" s="29">
        <f>Лист4!E978/1000</f>
        <v>8.9686000000000003</v>
      </c>
      <c r="L980" s="33"/>
      <c r="M980" s="33"/>
    </row>
    <row r="981" spans="1:13" s="34" customFormat="1" ht="19.5" customHeight="1" x14ac:dyDescent="0.25">
      <c r="A981" s="23" t="str">
        <f>Лист4!A979</f>
        <v xml:space="preserve">Шаумяна ул. д.29 </v>
      </c>
      <c r="B981" s="74" t="str">
        <f>Лист4!C979</f>
        <v>г. Астрахань</v>
      </c>
      <c r="C981" s="41">
        <f t="shared" si="30"/>
        <v>8.4421423728813547</v>
      </c>
      <c r="D981" s="41">
        <f t="shared" si="31"/>
        <v>0.45225762711864403</v>
      </c>
      <c r="E981" s="30">
        <v>0</v>
      </c>
      <c r="F981" s="31">
        <v>0.45225762711864403</v>
      </c>
      <c r="G981" s="32">
        <v>0</v>
      </c>
      <c r="H981" s="32">
        <v>0</v>
      </c>
      <c r="I981" s="32">
        <v>0</v>
      </c>
      <c r="J981" s="32">
        <v>0</v>
      </c>
      <c r="K981" s="29">
        <f>Лист4!E979/1000</f>
        <v>8.8943999999999992</v>
      </c>
      <c r="L981" s="33"/>
      <c r="M981" s="33"/>
    </row>
    <row r="982" spans="1:13" s="34" customFormat="1" ht="19.5" customHeight="1" x14ac:dyDescent="0.25">
      <c r="A982" s="23" t="str">
        <f>Лист4!A980</f>
        <v xml:space="preserve">Шаумяна ул. д.35 </v>
      </c>
      <c r="B982" s="74" t="str">
        <f>Лист4!C980</f>
        <v>г. Астрахань</v>
      </c>
      <c r="C982" s="41">
        <f t="shared" si="30"/>
        <v>0</v>
      </c>
      <c r="D982" s="41">
        <f t="shared" si="31"/>
        <v>0</v>
      </c>
      <c r="E982" s="30">
        <v>0</v>
      </c>
      <c r="F982" s="31">
        <v>0</v>
      </c>
      <c r="G982" s="32">
        <v>0</v>
      </c>
      <c r="H982" s="32">
        <v>0</v>
      </c>
      <c r="I982" s="32">
        <v>0</v>
      </c>
      <c r="J982" s="32">
        <v>0</v>
      </c>
      <c r="K982" s="29">
        <f>Лист4!E980/1000</f>
        <v>0</v>
      </c>
      <c r="L982" s="33"/>
      <c r="M982" s="33"/>
    </row>
    <row r="983" spans="1:13" s="34" customFormat="1" ht="19.5" customHeight="1" x14ac:dyDescent="0.25">
      <c r="A983" s="23" t="str">
        <f>Лист4!A981</f>
        <v xml:space="preserve">Шаумяна ул. д.37 </v>
      </c>
      <c r="B983" s="74" t="str">
        <f>Лист4!C981</f>
        <v>г. Астрахань</v>
      </c>
      <c r="C983" s="41">
        <f t="shared" si="30"/>
        <v>0.25209491525423727</v>
      </c>
      <c r="D983" s="41">
        <f t="shared" si="31"/>
        <v>1.3505084745762713E-2</v>
      </c>
      <c r="E983" s="30">
        <v>0</v>
      </c>
      <c r="F983" s="31">
        <v>1.3505084745762713E-2</v>
      </c>
      <c r="G983" s="32">
        <v>0</v>
      </c>
      <c r="H983" s="32">
        <v>0</v>
      </c>
      <c r="I983" s="32">
        <v>0</v>
      </c>
      <c r="J983" s="32">
        <v>0</v>
      </c>
      <c r="K983" s="29">
        <f>Лист4!E981/1000</f>
        <v>0.2656</v>
      </c>
      <c r="L983" s="33"/>
      <c r="M983" s="33"/>
    </row>
    <row r="984" spans="1:13" s="34" customFormat="1" ht="19.5" customHeight="1" x14ac:dyDescent="0.25">
      <c r="A984" s="23" t="str">
        <f>Лист4!A982</f>
        <v xml:space="preserve">Шаумяна ул. д.41 </v>
      </c>
      <c r="B984" s="74" t="str">
        <f>Лист4!C982</f>
        <v>г. Астрахань</v>
      </c>
      <c r="C984" s="41">
        <f t="shared" si="30"/>
        <v>21.742427118644063</v>
      </c>
      <c r="D984" s="41">
        <f t="shared" si="31"/>
        <v>1.1647728813559319</v>
      </c>
      <c r="E984" s="30">
        <v>0</v>
      </c>
      <c r="F984" s="31">
        <v>1.1647728813559319</v>
      </c>
      <c r="G984" s="32">
        <v>0</v>
      </c>
      <c r="H984" s="32">
        <v>0</v>
      </c>
      <c r="I984" s="32">
        <v>0</v>
      </c>
      <c r="J984" s="32">
        <v>0</v>
      </c>
      <c r="K984" s="29">
        <f>Лист4!E982/1000</f>
        <v>22.907199999999996</v>
      </c>
      <c r="L984" s="33"/>
      <c r="M984" s="33"/>
    </row>
    <row r="985" spans="1:13" s="34" customFormat="1" ht="19.5" customHeight="1" x14ac:dyDescent="0.25">
      <c r="A985" s="23" t="str">
        <f>Лист4!A983</f>
        <v xml:space="preserve">Шаумяна ул. д.42 </v>
      </c>
      <c r="B985" s="74" t="str">
        <f>Лист4!C983</f>
        <v>г. Астрахань</v>
      </c>
      <c r="C985" s="41">
        <f t="shared" si="30"/>
        <v>0.38023050847457629</v>
      </c>
      <c r="D985" s="41">
        <f t="shared" si="31"/>
        <v>2.0369491525423729E-2</v>
      </c>
      <c r="E985" s="30">
        <v>0</v>
      </c>
      <c r="F985" s="31">
        <v>2.0369491525423729E-2</v>
      </c>
      <c r="G985" s="32">
        <v>0</v>
      </c>
      <c r="H985" s="32">
        <v>0</v>
      </c>
      <c r="I985" s="32">
        <v>0</v>
      </c>
      <c r="J985" s="32">
        <v>0</v>
      </c>
      <c r="K985" s="29">
        <f>Лист4!E983/1000</f>
        <v>0.40060000000000001</v>
      </c>
      <c r="L985" s="33"/>
      <c r="M985" s="33"/>
    </row>
    <row r="986" spans="1:13" s="34" customFormat="1" ht="19.5" customHeight="1" x14ac:dyDescent="0.25">
      <c r="A986" s="23" t="str">
        <f>Лист4!A984</f>
        <v xml:space="preserve">Шаумяна ул. д.59 </v>
      </c>
      <c r="B986" s="74" t="str">
        <f>Лист4!C984</f>
        <v>г. Астрахань</v>
      </c>
      <c r="C986" s="41">
        <f t="shared" si="30"/>
        <v>47.042088135593218</v>
      </c>
      <c r="D986" s="41">
        <f t="shared" si="31"/>
        <v>2.5201118644067795</v>
      </c>
      <c r="E986" s="30">
        <v>0</v>
      </c>
      <c r="F986" s="31">
        <v>2.5201118644067795</v>
      </c>
      <c r="G986" s="32">
        <v>0</v>
      </c>
      <c r="H986" s="32">
        <v>0</v>
      </c>
      <c r="I986" s="32">
        <v>0</v>
      </c>
      <c r="J986" s="32">
        <v>0</v>
      </c>
      <c r="K986" s="29">
        <f>Лист4!E984/1000</f>
        <v>49.562199999999997</v>
      </c>
      <c r="L986" s="33"/>
      <c r="M986" s="33"/>
    </row>
    <row r="987" spans="1:13" s="34" customFormat="1" ht="19.5" customHeight="1" x14ac:dyDescent="0.25">
      <c r="A987" s="23" t="str">
        <f>Лист4!A985</f>
        <v xml:space="preserve">Шаумяна ул. д.6 </v>
      </c>
      <c r="B987" s="74" t="str">
        <f>Лист4!C985</f>
        <v>г. Астрахань</v>
      </c>
      <c r="C987" s="41">
        <f t="shared" si="30"/>
        <v>5.7903050847457633</v>
      </c>
      <c r="D987" s="41">
        <f t="shared" si="31"/>
        <v>0.31019491525423726</v>
      </c>
      <c r="E987" s="30">
        <v>0</v>
      </c>
      <c r="F987" s="31">
        <v>0.31019491525423726</v>
      </c>
      <c r="G987" s="32">
        <v>0</v>
      </c>
      <c r="H987" s="32">
        <v>0</v>
      </c>
      <c r="I987" s="32">
        <v>0</v>
      </c>
      <c r="J987" s="32">
        <v>0</v>
      </c>
      <c r="K987" s="29">
        <f>Лист4!E985/1000</f>
        <v>6.1005000000000003</v>
      </c>
      <c r="L987" s="33"/>
      <c r="M987" s="33"/>
    </row>
    <row r="988" spans="1:13" s="34" customFormat="1" ht="19.5" customHeight="1" x14ac:dyDescent="0.25">
      <c r="A988" s="23" t="str">
        <f>Лист4!A986</f>
        <v xml:space="preserve">Шаумяна ул. д.73 </v>
      </c>
      <c r="B988" s="74" t="str">
        <f>Лист4!C986</f>
        <v>г. Астрахань</v>
      </c>
      <c r="C988" s="41">
        <f t="shared" si="30"/>
        <v>346.9242142372882</v>
      </c>
      <c r="D988" s="41">
        <f t="shared" si="31"/>
        <v>18.585225762711868</v>
      </c>
      <c r="E988" s="30">
        <v>0</v>
      </c>
      <c r="F988" s="31">
        <v>18.585225762711868</v>
      </c>
      <c r="G988" s="32">
        <v>0</v>
      </c>
      <c r="H988" s="32">
        <v>0</v>
      </c>
      <c r="I988" s="32">
        <v>0</v>
      </c>
      <c r="J988" s="32">
        <v>0</v>
      </c>
      <c r="K988" s="29">
        <f>Лист4!E986/1000</f>
        <v>365.50944000000004</v>
      </c>
      <c r="L988" s="33"/>
      <c r="M988" s="33"/>
    </row>
    <row r="989" spans="1:13" s="34" customFormat="1" ht="19.5" customHeight="1" x14ac:dyDescent="0.25">
      <c r="A989" s="23" t="str">
        <f>Лист4!A987</f>
        <v xml:space="preserve">Шаумяна ул. д.8 </v>
      </c>
      <c r="B989" s="74" t="str">
        <f>Лист4!C987</f>
        <v>г. Астрахань</v>
      </c>
      <c r="C989" s="41">
        <f t="shared" si="30"/>
        <v>9.6297220338983056</v>
      </c>
      <c r="D989" s="41">
        <f t="shared" si="31"/>
        <v>0.5158779661016949</v>
      </c>
      <c r="E989" s="30">
        <v>0</v>
      </c>
      <c r="F989" s="31">
        <v>0.5158779661016949</v>
      </c>
      <c r="G989" s="32">
        <v>0</v>
      </c>
      <c r="H989" s="32">
        <v>0</v>
      </c>
      <c r="I989" s="32">
        <v>0</v>
      </c>
      <c r="J989" s="32">
        <v>0</v>
      </c>
      <c r="K989" s="29">
        <f>Лист4!E987/1000</f>
        <v>10.1456</v>
      </c>
      <c r="L989" s="33"/>
      <c r="M989" s="33"/>
    </row>
    <row r="990" spans="1:13" s="34" customFormat="1" ht="19.5" customHeight="1" x14ac:dyDescent="0.25">
      <c r="A990" s="23" t="str">
        <f>Лист4!A988</f>
        <v xml:space="preserve">Шаумяна ул. д.87/8 </v>
      </c>
      <c r="B990" s="74" t="str">
        <f>Лист4!C988</f>
        <v>г. Астрахань</v>
      </c>
      <c r="C990" s="41">
        <f t="shared" si="30"/>
        <v>420.36295593220353</v>
      </c>
      <c r="D990" s="41">
        <f t="shared" si="31"/>
        <v>22.519444067796616</v>
      </c>
      <c r="E990" s="30">
        <v>0</v>
      </c>
      <c r="F990" s="31">
        <v>22.519444067796616</v>
      </c>
      <c r="G990" s="32">
        <v>0</v>
      </c>
      <c r="H990" s="32">
        <v>0</v>
      </c>
      <c r="I990" s="32">
        <v>0</v>
      </c>
      <c r="J990" s="32">
        <v>0</v>
      </c>
      <c r="K990" s="29">
        <f>Лист4!E988/1000</f>
        <v>442.88240000000013</v>
      </c>
      <c r="L990" s="33"/>
      <c r="M990" s="33"/>
    </row>
    <row r="991" spans="1:13" s="34" customFormat="1" ht="19.5" customHeight="1" x14ac:dyDescent="0.25">
      <c r="A991" s="23" t="str">
        <f>Лист4!A989</f>
        <v xml:space="preserve">Шелгунова ул. д.10 </v>
      </c>
      <c r="B991" s="74" t="str">
        <f>Лист4!C989</f>
        <v>г. Астрахань</v>
      </c>
      <c r="C991" s="41">
        <f t="shared" si="30"/>
        <v>170.20982644067794</v>
      </c>
      <c r="D991" s="41">
        <f t="shared" si="31"/>
        <v>9.1183835593220337</v>
      </c>
      <c r="E991" s="30">
        <v>0</v>
      </c>
      <c r="F991" s="31">
        <v>9.1183835593220337</v>
      </c>
      <c r="G991" s="32">
        <v>0</v>
      </c>
      <c r="H991" s="32">
        <v>0</v>
      </c>
      <c r="I991" s="32">
        <v>0</v>
      </c>
      <c r="J991" s="32">
        <v>0</v>
      </c>
      <c r="K991" s="29">
        <f>Лист4!E989/1000</f>
        <v>179.32820999999998</v>
      </c>
      <c r="L991" s="33"/>
      <c r="M991" s="33"/>
    </row>
    <row r="992" spans="1:13" s="34" customFormat="1" ht="19.5" customHeight="1" x14ac:dyDescent="0.25">
      <c r="A992" s="23" t="str">
        <f>Лист4!A990</f>
        <v xml:space="preserve">Шелгунова ул. д.9 </v>
      </c>
      <c r="B992" s="74" t="str">
        <f>Лист4!C990</f>
        <v>г. Астрахань</v>
      </c>
      <c r="C992" s="41">
        <f t="shared" si="30"/>
        <v>0</v>
      </c>
      <c r="D992" s="41">
        <f t="shared" si="31"/>
        <v>0</v>
      </c>
      <c r="E992" s="30">
        <v>0</v>
      </c>
      <c r="F992" s="31">
        <v>0</v>
      </c>
      <c r="G992" s="32">
        <v>0</v>
      </c>
      <c r="H992" s="32">
        <v>0</v>
      </c>
      <c r="I992" s="32">
        <v>0</v>
      </c>
      <c r="J992" s="32">
        <v>0</v>
      </c>
      <c r="K992" s="29">
        <f>Лист4!E990/1000</f>
        <v>0</v>
      </c>
      <c r="L992" s="33"/>
      <c r="M992" s="33"/>
    </row>
    <row r="993" spans="1:13" s="34" customFormat="1" ht="19.5" customHeight="1" x14ac:dyDescent="0.25">
      <c r="A993" s="23" t="str">
        <f>Лист4!A991</f>
        <v>Щекина пер. д.10 пом.032</v>
      </c>
      <c r="B993" s="74" t="str">
        <f>Лист4!C991</f>
        <v>г. Астрахань</v>
      </c>
      <c r="C993" s="41">
        <f t="shared" si="30"/>
        <v>482.33606779661022</v>
      </c>
      <c r="D993" s="41">
        <f t="shared" si="31"/>
        <v>25.839432203389833</v>
      </c>
      <c r="E993" s="30">
        <v>0</v>
      </c>
      <c r="F993" s="31">
        <v>25.839432203389833</v>
      </c>
      <c r="G993" s="32">
        <v>0</v>
      </c>
      <c r="H993" s="32">
        <v>0</v>
      </c>
      <c r="I993" s="32">
        <v>0</v>
      </c>
      <c r="J993" s="32">
        <v>0</v>
      </c>
      <c r="K993" s="29">
        <f>Лист4!E991/1000</f>
        <v>508.17550000000006</v>
      </c>
      <c r="L993" s="33"/>
      <c r="M993" s="33"/>
    </row>
    <row r="994" spans="1:13" s="34" customFormat="1" ht="19.5" customHeight="1" x14ac:dyDescent="0.25">
      <c r="A994" s="23" t="str">
        <f>Лист4!A992</f>
        <v xml:space="preserve">Щепной пер. д.7 </v>
      </c>
      <c r="B994" s="74" t="str">
        <f>Лист4!C992</f>
        <v>г. Астрахань</v>
      </c>
      <c r="C994" s="41">
        <f t="shared" si="30"/>
        <v>0</v>
      </c>
      <c r="D994" s="41">
        <f t="shared" si="31"/>
        <v>0</v>
      </c>
      <c r="E994" s="30">
        <v>0</v>
      </c>
      <c r="F994" s="31">
        <v>0</v>
      </c>
      <c r="G994" s="32">
        <v>0</v>
      </c>
      <c r="H994" s="32">
        <v>0</v>
      </c>
      <c r="I994" s="32">
        <v>0</v>
      </c>
      <c r="J994" s="32">
        <v>0</v>
      </c>
      <c r="K994" s="29">
        <f>Лист4!E992/1000</f>
        <v>0</v>
      </c>
      <c r="L994" s="33"/>
      <c r="M994" s="33"/>
    </row>
    <row r="995" spans="1:13" s="34" customFormat="1" ht="19.5" customHeight="1" x14ac:dyDescent="0.25">
      <c r="A995" s="23" t="str">
        <f>Лист4!A993</f>
        <v xml:space="preserve">Энзелийская ул. д.4 </v>
      </c>
      <c r="B995" s="74" t="str">
        <f>Лист4!C993</f>
        <v>г. Астрахань</v>
      </c>
      <c r="C995" s="41">
        <f t="shared" si="30"/>
        <v>30.155620338983052</v>
      </c>
      <c r="D995" s="41">
        <f t="shared" si="31"/>
        <v>1.6154796610169493</v>
      </c>
      <c r="E995" s="30">
        <v>0</v>
      </c>
      <c r="F995" s="31">
        <v>1.6154796610169493</v>
      </c>
      <c r="G995" s="32">
        <v>0</v>
      </c>
      <c r="H995" s="32">
        <v>0</v>
      </c>
      <c r="I995" s="32">
        <v>0</v>
      </c>
      <c r="J995" s="32">
        <v>0</v>
      </c>
      <c r="K995" s="29">
        <f>Лист4!E993/1000</f>
        <v>31.771100000000001</v>
      </c>
      <c r="L995" s="33"/>
      <c r="M995" s="33"/>
    </row>
    <row r="996" spans="1:13" s="34" customFormat="1" ht="19.5" customHeight="1" x14ac:dyDescent="0.25">
      <c r="A996" s="23" t="str">
        <f>Лист4!A994</f>
        <v xml:space="preserve">Эспланадная ул. д.1 </v>
      </c>
      <c r="B996" s="74" t="str">
        <f>Лист4!C994</f>
        <v>г. Астрахань</v>
      </c>
      <c r="C996" s="41">
        <f t="shared" si="30"/>
        <v>22.32966779661017</v>
      </c>
      <c r="D996" s="41">
        <f t="shared" si="31"/>
        <v>1.1962322033898305</v>
      </c>
      <c r="E996" s="30">
        <v>0</v>
      </c>
      <c r="F996" s="31">
        <v>1.1962322033898305</v>
      </c>
      <c r="G996" s="32">
        <v>0</v>
      </c>
      <c r="H996" s="32">
        <v>0</v>
      </c>
      <c r="I996" s="32">
        <v>0</v>
      </c>
      <c r="J996" s="32">
        <v>0</v>
      </c>
      <c r="K996" s="29">
        <f>Лист4!E994/1000</f>
        <v>23.5259</v>
      </c>
      <c r="L996" s="33"/>
      <c r="M996" s="33"/>
    </row>
    <row r="997" spans="1:13" s="34" customFormat="1" ht="19.5" customHeight="1" x14ac:dyDescent="0.25">
      <c r="A997" s="23" t="str">
        <f>Лист4!A995</f>
        <v xml:space="preserve">Эспланадная ул. д.16 </v>
      </c>
      <c r="B997" s="74" t="str">
        <f>Лист4!C995</f>
        <v>г. Астрахань</v>
      </c>
      <c r="C997" s="41">
        <f t="shared" si="30"/>
        <v>68.360206101694928</v>
      </c>
      <c r="D997" s="41">
        <f t="shared" si="31"/>
        <v>3.6621538983050845</v>
      </c>
      <c r="E997" s="30">
        <v>0</v>
      </c>
      <c r="F997" s="31">
        <v>3.6621538983050845</v>
      </c>
      <c r="G997" s="32">
        <v>0</v>
      </c>
      <c r="H997" s="32">
        <v>0</v>
      </c>
      <c r="I997" s="32">
        <v>0</v>
      </c>
      <c r="J997" s="32">
        <v>0</v>
      </c>
      <c r="K997" s="29">
        <f>Лист4!E995/1000</f>
        <v>72.022360000000006</v>
      </c>
      <c r="L997" s="33"/>
      <c r="M997" s="33"/>
    </row>
    <row r="998" spans="1:13" s="34" customFormat="1" ht="19.5" customHeight="1" x14ac:dyDescent="0.25">
      <c r="A998" s="23" t="str">
        <f>Лист4!A996</f>
        <v xml:space="preserve">Эспланадная ул. д.23 </v>
      </c>
      <c r="B998" s="74" t="str">
        <f>Лист4!C996</f>
        <v>г. Астрахань</v>
      </c>
      <c r="C998" s="41">
        <f t="shared" si="30"/>
        <v>0</v>
      </c>
      <c r="D998" s="41">
        <f t="shared" si="31"/>
        <v>0</v>
      </c>
      <c r="E998" s="30">
        <v>0</v>
      </c>
      <c r="F998" s="31">
        <v>0</v>
      </c>
      <c r="G998" s="32">
        <v>0</v>
      </c>
      <c r="H998" s="32">
        <v>0</v>
      </c>
      <c r="I998" s="32">
        <v>0</v>
      </c>
      <c r="J998" s="32">
        <v>0</v>
      </c>
      <c r="K998" s="29">
        <f>Лист4!E996/1000</f>
        <v>0</v>
      </c>
      <c r="L998" s="33"/>
      <c r="M998" s="33"/>
    </row>
    <row r="999" spans="1:13" s="34" customFormat="1" ht="19.5" customHeight="1" x14ac:dyDescent="0.25">
      <c r="A999" s="23" t="str">
        <f>Лист4!A997</f>
        <v xml:space="preserve">Эспланадная ул. д.25 </v>
      </c>
      <c r="B999" s="74" t="str">
        <f>Лист4!C997</f>
        <v>г. Астрахань</v>
      </c>
      <c r="C999" s="41">
        <f t="shared" si="30"/>
        <v>66.575694915254246</v>
      </c>
      <c r="D999" s="41">
        <f t="shared" si="31"/>
        <v>3.566555084745763</v>
      </c>
      <c r="E999" s="30">
        <v>0</v>
      </c>
      <c r="F999" s="31">
        <v>3.566555084745763</v>
      </c>
      <c r="G999" s="32">
        <v>0</v>
      </c>
      <c r="H999" s="32">
        <v>0</v>
      </c>
      <c r="I999" s="32">
        <v>0</v>
      </c>
      <c r="J999" s="32">
        <v>0</v>
      </c>
      <c r="K999" s="29">
        <f>Лист4!E997/1000</f>
        <v>70.142250000000004</v>
      </c>
      <c r="L999" s="33"/>
      <c r="M999" s="33"/>
    </row>
    <row r="1000" spans="1:13" s="34" customFormat="1" ht="19.5" customHeight="1" x14ac:dyDescent="0.25">
      <c r="A1000" s="23" t="str">
        <f>Лист4!A998</f>
        <v xml:space="preserve">Эспланадная ул. д.26 </v>
      </c>
      <c r="B1000" s="74" t="str">
        <f>Лист4!C998</f>
        <v>г. Астрахань</v>
      </c>
      <c r="C1000" s="41">
        <f t="shared" si="30"/>
        <v>74.082115254237308</v>
      </c>
      <c r="D1000" s="41">
        <f t="shared" si="31"/>
        <v>3.9686847457627135</v>
      </c>
      <c r="E1000" s="30">
        <v>0</v>
      </c>
      <c r="F1000" s="31">
        <v>3.9686847457627135</v>
      </c>
      <c r="G1000" s="32">
        <v>0</v>
      </c>
      <c r="H1000" s="32">
        <v>0</v>
      </c>
      <c r="I1000" s="32">
        <v>0</v>
      </c>
      <c r="J1000" s="32">
        <v>0</v>
      </c>
      <c r="K1000" s="29">
        <f>Лист4!E998/1000</f>
        <v>78.050800000000024</v>
      </c>
      <c r="L1000" s="33"/>
      <c r="M1000" s="33"/>
    </row>
    <row r="1001" spans="1:13" s="34" customFormat="1" ht="19.5" customHeight="1" x14ac:dyDescent="0.25">
      <c r="A1001" s="23" t="str">
        <f>Лист4!A999</f>
        <v xml:space="preserve">Эспланадная ул. д.29 </v>
      </c>
      <c r="B1001" s="74" t="str">
        <f>Лист4!C999</f>
        <v>г. Астрахань</v>
      </c>
      <c r="C1001" s="41">
        <f t="shared" si="30"/>
        <v>20.21770847457627</v>
      </c>
      <c r="D1001" s="41">
        <f t="shared" si="31"/>
        <v>1.0830915254237288</v>
      </c>
      <c r="E1001" s="30">
        <v>0</v>
      </c>
      <c r="F1001" s="31">
        <v>1.0830915254237288</v>
      </c>
      <c r="G1001" s="32">
        <v>0</v>
      </c>
      <c r="H1001" s="32">
        <v>0</v>
      </c>
      <c r="I1001" s="32">
        <v>0</v>
      </c>
      <c r="J1001" s="32">
        <v>0</v>
      </c>
      <c r="K1001" s="29">
        <f>Лист4!E999/1000</f>
        <v>21.300799999999999</v>
      </c>
      <c r="L1001" s="33"/>
      <c r="M1001" s="33"/>
    </row>
    <row r="1002" spans="1:13" s="34" customFormat="1" ht="19.5" customHeight="1" x14ac:dyDescent="0.25">
      <c r="A1002" s="23" t="str">
        <f>Лист4!A1000</f>
        <v xml:space="preserve">Эспланадная ул. д.34 </v>
      </c>
      <c r="B1002" s="74" t="str">
        <f>Лист4!C1000</f>
        <v>г. Астрахань</v>
      </c>
      <c r="C1002" s="41">
        <f t="shared" si="30"/>
        <v>0</v>
      </c>
      <c r="D1002" s="41">
        <f t="shared" si="31"/>
        <v>0</v>
      </c>
      <c r="E1002" s="30">
        <v>0</v>
      </c>
      <c r="F1002" s="31">
        <v>0</v>
      </c>
      <c r="G1002" s="32">
        <v>0</v>
      </c>
      <c r="H1002" s="32">
        <v>0</v>
      </c>
      <c r="I1002" s="32">
        <v>0</v>
      </c>
      <c r="J1002" s="32">
        <v>0</v>
      </c>
      <c r="K1002" s="29">
        <f>Лист4!E1000/1000</f>
        <v>0</v>
      </c>
      <c r="L1002" s="33"/>
      <c r="M1002" s="33"/>
    </row>
    <row r="1003" spans="1:13" s="34" customFormat="1" ht="19.5" customHeight="1" x14ac:dyDescent="0.25">
      <c r="A1003" s="23" t="str">
        <f>Лист4!A1001</f>
        <v xml:space="preserve">Эспланадная ул. д.35 </v>
      </c>
      <c r="B1003" s="74" t="str">
        <f>Лист4!C1001</f>
        <v>г. Астрахань</v>
      </c>
      <c r="C1003" s="41">
        <f t="shared" si="30"/>
        <v>0</v>
      </c>
      <c r="D1003" s="41">
        <f t="shared" si="31"/>
        <v>0</v>
      </c>
      <c r="E1003" s="30">
        <v>0</v>
      </c>
      <c r="F1003" s="31">
        <v>0</v>
      </c>
      <c r="G1003" s="32">
        <v>0</v>
      </c>
      <c r="H1003" s="32">
        <v>0</v>
      </c>
      <c r="I1003" s="32">
        <v>0</v>
      </c>
      <c r="J1003" s="32">
        <v>0</v>
      </c>
      <c r="K1003" s="29">
        <f>Лист4!E1001/1000</f>
        <v>0</v>
      </c>
      <c r="L1003" s="33"/>
      <c r="M1003" s="33"/>
    </row>
    <row r="1004" spans="1:13" s="34" customFormat="1" ht="19.5" customHeight="1" x14ac:dyDescent="0.25">
      <c r="A1004" s="23" t="str">
        <f>Лист4!A1002</f>
        <v xml:space="preserve">Эспланадная ул. д.38 </v>
      </c>
      <c r="B1004" s="74" t="str">
        <f>Лист4!C1002</f>
        <v>г. Астрахань</v>
      </c>
      <c r="C1004" s="41">
        <f t="shared" si="30"/>
        <v>489.37612203389824</v>
      </c>
      <c r="D1004" s="41">
        <f t="shared" si="31"/>
        <v>26.216577966101688</v>
      </c>
      <c r="E1004" s="30">
        <v>0</v>
      </c>
      <c r="F1004" s="31">
        <v>26.216577966101688</v>
      </c>
      <c r="G1004" s="32">
        <v>0</v>
      </c>
      <c r="H1004" s="32">
        <v>0</v>
      </c>
      <c r="I1004" s="32">
        <v>0</v>
      </c>
      <c r="J1004" s="32">
        <v>805.04</v>
      </c>
      <c r="K1004" s="29">
        <f>Лист4!E1002/1000-J1004</f>
        <v>-289.44730000000004</v>
      </c>
      <c r="L1004" s="33"/>
      <c r="M1004" s="33"/>
    </row>
    <row r="1005" spans="1:13" s="34" customFormat="1" ht="19.5" customHeight="1" x14ac:dyDescent="0.25">
      <c r="A1005" s="23" t="str">
        <f>Лист4!A1003</f>
        <v xml:space="preserve">Эспланадная ул. д.47 </v>
      </c>
      <c r="B1005" s="74" t="str">
        <f>Лист4!C1003</f>
        <v>г. Астрахань</v>
      </c>
      <c r="C1005" s="41">
        <f t="shared" si="30"/>
        <v>87.904054237288136</v>
      </c>
      <c r="D1005" s="41">
        <f t="shared" si="31"/>
        <v>4.7091457627118647</v>
      </c>
      <c r="E1005" s="30">
        <v>0</v>
      </c>
      <c r="F1005" s="31">
        <v>4.7091457627118647</v>
      </c>
      <c r="G1005" s="32">
        <v>0</v>
      </c>
      <c r="H1005" s="32">
        <v>0</v>
      </c>
      <c r="I1005" s="32">
        <v>0</v>
      </c>
      <c r="J1005" s="32">
        <v>0</v>
      </c>
      <c r="K1005" s="29">
        <f>Лист4!E1003/1000</f>
        <v>92.613200000000006</v>
      </c>
      <c r="L1005" s="33"/>
      <c r="M1005" s="33"/>
    </row>
    <row r="1006" spans="1:13" s="34" customFormat="1" ht="19.5" customHeight="1" x14ac:dyDescent="0.25">
      <c r="A1006" s="23" t="str">
        <f>Лист4!A1004</f>
        <v xml:space="preserve">Эспланадная ул. д.7 </v>
      </c>
      <c r="B1006" s="74" t="str">
        <f>Лист4!C1004</f>
        <v>г. Астрахань</v>
      </c>
      <c r="C1006" s="41">
        <f t="shared" si="30"/>
        <v>0</v>
      </c>
      <c r="D1006" s="41">
        <f t="shared" si="31"/>
        <v>0</v>
      </c>
      <c r="E1006" s="30">
        <v>0</v>
      </c>
      <c r="F1006" s="31">
        <v>0</v>
      </c>
      <c r="G1006" s="32">
        <v>0</v>
      </c>
      <c r="H1006" s="32">
        <v>0</v>
      </c>
      <c r="I1006" s="32">
        <v>0</v>
      </c>
      <c r="J1006" s="32">
        <v>0</v>
      </c>
      <c r="K1006" s="29">
        <f>Лист4!E1004/1000</f>
        <v>0</v>
      </c>
      <c r="L1006" s="33"/>
      <c r="M1006" s="33"/>
    </row>
    <row r="1007" spans="1:13" s="34" customFormat="1" ht="19.5" customHeight="1" x14ac:dyDescent="0.25">
      <c r="A1007" s="23" t="str">
        <f>Лист4!A1005</f>
        <v xml:space="preserve">Ярославская ул. д.16 </v>
      </c>
      <c r="B1007" s="74" t="str">
        <f>Лист4!C1005</f>
        <v>г. Астрахань</v>
      </c>
      <c r="C1007" s="41">
        <f t="shared" si="30"/>
        <v>14.463945762711864</v>
      </c>
      <c r="D1007" s="41">
        <f t="shared" si="31"/>
        <v>0.77485423728813563</v>
      </c>
      <c r="E1007" s="30">
        <v>0</v>
      </c>
      <c r="F1007" s="31">
        <v>0.77485423728813563</v>
      </c>
      <c r="G1007" s="32">
        <v>0</v>
      </c>
      <c r="H1007" s="32">
        <v>0</v>
      </c>
      <c r="I1007" s="32">
        <v>0</v>
      </c>
      <c r="J1007" s="32">
        <v>0</v>
      </c>
      <c r="K1007" s="29">
        <f>Лист4!E1005/1000</f>
        <v>15.238799999999999</v>
      </c>
      <c r="L1007" s="33"/>
      <c r="M1007" s="33"/>
    </row>
    <row r="1008" spans="1:13" s="34" customFormat="1" ht="19.5" customHeight="1" x14ac:dyDescent="0.25">
      <c r="A1008" s="23" t="str">
        <f>Лист4!A1006</f>
        <v xml:space="preserve">9-й пер. д.13 </v>
      </c>
      <c r="B1008" s="74" t="str">
        <f>Лист4!C1006</f>
        <v>г. Астрахань</v>
      </c>
      <c r="C1008" s="41">
        <f t="shared" si="30"/>
        <v>65.017034576271186</v>
      </c>
      <c r="D1008" s="41">
        <f t="shared" si="31"/>
        <v>3.483055423728814</v>
      </c>
      <c r="E1008" s="30">
        <v>0</v>
      </c>
      <c r="F1008" s="31">
        <v>3.483055423728814</v>
      </c>
      <c r="G1008" s="32">
        <v>0</v>
      </c>
      <c r="H1008" s="32">
        <v>0</v>
      </c>
      <c r="I1008" s="32">
        <v>0</v>
      </c>
      <c r="J1008" s="32">
        <v>0</v>
      </c>
      <c r="K1008" s="29">
        <f>Лист4!E1006/1000</f>
        <v>68.50009</v>
      </c>
      <c r="L1008" s="33"/>
      <c r="M1008" s="33"/>
    </row>
    <row r="1009" spans="1:13" s="34" customFormat="1" ht="19.5" customHeight="1" x14ac:dyDescent="0.25">
      <c r="A1009" s="23" t="str">
        <f>Лист4!A1007</f>
        <v xml:space="preserve">Адмирала Макарова ул. д.4 </v>
      </c>
      <c r="B1009" s="74" t="str">
        <f>Лист4!C1007</f>
        <v>г. Астрахань</v>
      </c>
      <c r="C1009" s="41">
        <f t="shared" si="30"/>
        <v>27.59661016949152</v>
      </c>
      <c r="D1009" s="41">
        <f t="shared" si="31"/>
        <v>1.4783898305084744</v>
      </c>
      <c r="E1009" s="30">
        <v>0</v>
      </c>
      <c r="F1009" s="31">
        <v>1.4783898305084744</v>
      </c>
      <c r="G1009" s="32">
        <v>0</v>
      </c>
      <c r="H1009" s="32">
        <v>0</v>
      </c>
      <c r="I1009" s="32">
        <v>0</v>
      </c>
      <c r="J1009" s="32">
        <v>0</v>
      </c>
      <c r="K1009" s="29">
        <f>Лист4!E1007/1000</f>
        <v>29.074999999999996</v>
      </c>
      <c r="L1009" s="33"/>
      <c r="M1009" s="33"/>
    </row>
    <row r="1010" spans="1:13" s="34" customFormat="1" ht="19.5" customHeight="1" x14ac:dyDescent="0.25">
      <c r="A1010" s="23" t="str">
        <f>Лист4!A1008</f>
        <v xml:space="preserve">Адмирала Макарова ул. д.6 </v>
      </c>
      <c r="B1010" s="74" t="str">
        <f>Лист4!C1008</f>
        <v>г. Астрахань</v>
      </c>
      <c r="C1010" s="41">
        <f t="shared" si="30"/>
        <v>54.664732203389825</v>
      </c>
      <c r="D1010" s="41">
        <f t="shared" si="31"/>
        <v>2.9284677966101693</v>
      </c>
      <c r="E1010" s="30">
        <v>0</v>
      </c>
      <c r="F1010" s="31">
        <v>2.9284677966101693</v>
      </c>
      <c r="G1010" s="32">
        <v>0</v>
      </c>
      <c r="H1010" s="32">
        <v>0</v>
      </c>
      <c r="I1010" s="32">
        <v>0</v>
      </c>
      <c r="J1010" s="32">
        <v>0</v>
      </c>
      <c r="K1010" s="29">
        <f>Лист4!E1008/1000</f>
        <v>57.593199999999996</v>
      </c>
      <c r="L1010" s="33"/>
      <c r="M1010" s="33"/>
    </row>
    <row r="1011" spans="1:13" s="34" customFormat="1" ht="19.5" customHeight="1" x14ac:dyDescent="0.25">
      <c r="A1011" s="23" t="str">
        <f>Лист4!A1009</f>
        <v xml:space="preserve">Адмирала Нахимова ул. д.107А </v>
      </c>
      <c r="B1011" s="74" t="str">
        <f>Лист4!C1009</f>
        <v>г. Астрахань</v>
      </c>
      <c r="C1011" s="41">
        <f t="shared" si="30"/>
        <v>932.19802983050863</v>
      </c>
      <c r="D1011" s="41">
        <f t="shared" si="31"/>
        <v>49.939180169491536</v>
      </c>
      <c r="E1011" s="30">
        <v>0</v>
      </c>
      <c r="F1011" s="31">
        <v>49.939180169491536</v>
      </c>
      <c r="G1011" s="32">
        <v>0</v>
      </c>
      <c r="H1011" s="32">
        <v>0</v>
      </c>
      <c r="I1011" s="32">
        <v>0</v>
      </c>
      <c r="J1011" s="32">
        <v>0</v>
      </c>
      <c r="K1011" s="29">
        <f>Лист4!E1009/1000</f>
        <v>982.13721000000021</v>
      </c>
      <c r="L1011" s="33"/>
      <c r="M1011" s="33"/>
    </row>
    <row r="1012" spans="1:13" s="34" customFormat="1" ht="19.5" customHeight="1" x14ac:dyDescent="0.25">
      <c r="A1012" s="23" t="str">
        <f>Лист4!A1010</f>
        <v xml:space="preserve">Адмирала Нахимова ул. д.109А </v>
      </c>
      <c r="B1012" s="74" t="str">
        <f>Лист4!C1010</f>
        <v>г. Астрахань</v>
      </c>
      <c r="C1012" s="41">
        <f t="shared" si="30"/>
        <v>846.3379186440676</v>
      </c>
      <c r="D1012" s="41">
        <f t="shared" si="31"/>
        <v>45.339531355932195</v>
      </c>
      <c r="E1012" s="30">
        <v>0</v>
      </c>
      <c r="F1012" s="31">
        <v>45.339531355932195</v>
      </c>
      <c r="G1012" s="32">
        <v>0</v>
      </c>
      <c r="H1012" s="32">
        <v>0</v>
      </c>
      <c r="I1012" s="32">
        <v>0</v>
      </c>
      <c r="J1012" s="32">
        <v>0</v>
      </c>
      <c r="K1012" s="29">
        <f>Лист4!E1010/1000</f>
        <v>891.67744999999979</v>
      </c>
      <c r="L1012" s="33"/>
      <c r="M1012" s="33"/>
    </row>
    <row r="1013" spans="1:13" s="34" customFormat="1" ht="19.5" customHeight="1" x14ac:dyDescent="0.25">
      <c r="A1013" s="23" t="str">
        <f>Лист4!A1011</f>
        <v xml:space="preserve">Адмирала Нахимова ул. д.111 </v>
      </c>
      <c r="B1013" s="74" t="str">
        <f>Лист4!C1011</f>
        <v>г. Астрахань</v>
      </c>
      <c r="C1013" s="41">
        <f t="shared" si="30"/>
        <v>660.99296271186449</v>
      </c>
      <c r="D1013" s="41">
        <f t="shared" si="31"/>
        <v>35.410337288135594</v>
      </c>
      <c r="E1013" s="30">
        <v>0</v>
      </c>
      <c r="F1013" s="31">
        <v>35.410337288135594</v>
      </c>
      <c r="G1013" s="32">
        <v>0</v>
      </c>
      <c r="H1013" s="32">
        <v>0</v>
      </c>
      <c r="I1013" s="32">
        <v>0</v>
      </c>
      <c r="J1013" s="32">
        <v>0</v>
      </c>
      <c r="K1013" s="29">
        <f>Лист4!E1011/1000</f>
        <v>696.40330000000006</v>
      </c>
      <c r="L1013" s="33"/>
      <c r="M1013" s="33"/>
    </row>
    <row r="1014" spans="1:13" s="34" customFormat="1" ht="19.5" customHeight="1" x14ac:dyDescent="0.25">
      <c r="A1014" s="23" t="str">
        <f>Лист4!A1012</f>
        <v xml:space="preserve">Адмирала Нахимова ул. д.113 </v>
      </c>
      <c r="B1014" s="74" t="str">
        <f>Лист4!C1012</f>
        <v>г. Астрахань</v>
      </c>
      <c r="C1014" s="41">
        <f t="shared" si="30"/>
        <v>344.55800542372873</v>
      </c>
      <c r="D1014" s="41">
        <f t="shared" si="31"/>
        <v>18.458464576271183</v>
      </c>
      <c r="E1014" s="30">
        <v>0</v>
      </c>
      <c r="F1014" s="31">
        <v>18.458464576271183</v>
      </c>
      <c r="G1014" s="32">
        <v>0</v>
      </c>
      <c r="H1014" s="32">
        <v>0</v>
      </c>
      <c r="I1014" s="32">
        <v>0</v>
      </c>
      <c r="J1014" s="32">
        <v>0</v>
      </c>
      <c r="K1014" s="29">
        <f>Лист4!E1012/1000</f>
        <v>363.01646999999991</v>
      </c>
      <c r="L1014" s="33"/>
      <c r="M1014" s="33"/>
    </row>
    <row r="1015" spans="1:13" s="34" customFormat="1" ht="19.5" customHeight="1" x14ac:dyDescent="0.25">
      <c r="A1015" s="23" t="str">
        <f>Лист4!A1013</f>
        <v xml:space="preserve">Адмирала Нахимова ул. д.117 </v>
      </c>
      <c r="B1015" s="74" t="str">
        <f>Лист4!C1013</f>
        <v>г. Астрахань</v>
      </c>
      <c r="C1015" s="41">
        <f t="shared" si="30"/>
        <v>177.64310508474574</v>
      </c>
      <c r="D1015" s="41">
        <f t="shared" si="31"/>
        <v>9.5165949152542364</v>
      </c>
      <c r="E1015" s="30">
        <v>0</v>
      </c>
      <c r="F1015" s="31">
        <v>9.5165949152542364</v>
      </c>
      <c r="G1015" s="32">
        <v>0</v>
      </c>
      <c r="H1015" s="32">
        <v>0</v>
      </c>
      <c r="I1015" s="32">
        <v>0</v>
      </c>
      <c r="J1015" s="32">
        <v>0</v>
      </c>
      <c r="K1015" s="29">
        <f>Лист4!E1013/1000</f>
        <v>187.15969999999999</v>
      </c>
      <c r="L1015" s="33"/>
      <c r="M1015" s="33"/>
    </row>
    <row r="1016" spans="1:13" s="34" customFormat="1" ht="19.5" customHeight="1" x14ac:dyDescent="0.25">
      <c r="A1016" s="23" t="str">
        <f>Лист4!A1014</f>
        <v xml:space="preserve">Адмирала Нахимова ул. д.125 </v>
      </c>
      <c r="B1016" s="74" t="str">
        <f>Лист4!C1014</f>
        <v>г. Астрахань</v>
      </c>
      <c r="C1016" s="41">
        <f t="shared" si="30"/>
        <v>1490.3328786440684</v>
      </c>
      <c r="D1016" s="41">
        <f t="shared" si="31"/>
        <v>79.839261355932237</v>
      </c>
      <c r="E1016" s="30">
        <v>0</v>
      </c>
      <c r="F1016" s="31">
        <v>79.839261355932237</v>
      </c>
      <c r="G1016" s="32">
        <v>0</v>
      </c>
      <c r="H1016" s="32">
        <v>0</v>
      </c>
      <c r="I1016" s="32">
        <v>0</v>
      </c>
      <c r="J1016" s="32">
        <v>0</v>
      </c>
      <c r="K1016" s="29">
        <f>Лист4!E1014/1000-J1016</f>
        <v>1570.1721400000006</v>
      </c>
      <c r="L1016" s="33"/>
      <c r="M1016" s="33"/>
    </row>
    <row r="1017" spans="1:13" s="34" customFormat="1" ht="19.5" customHeight="1" x14ac:dyDescent="0.25">
      <c r="A1017" s="23" t="str">
        <f>Лист4!A1015</f>
        <v xml:space="preserve">Адмирала Нахимова ул. д.127 </v>
      </c>
      <c r="B1017" s="74" t="str">
        <f>Лист4!C1015</f>
        <v>г. Астрахань</v>
      </c>
      <c r="C1017" s="41">
        <f t="shared" si="30"/>
        <v>332.61370847457624</v>
      </c>
      <c r="D1017" s="41">
        <f t="shared" si="31"/>
        <v>17.818591525423731</v>
      </c>
      <c r="E1017" s="30">
        <v>0</v>
      </c>
      <c r="F1017" s="31">
        <v>17.818591525423731</v>
      </c>
      <c r="G1017" s="32">
        <v>0</v>
      </c>
      <c r="H1017" s="32">
        <v>0</v>
      </c>
      <c r="I1017" s="32">
        <v>0</v>
      </c>
      <c r="J1017" s="32">
        <v>0</v>
      </c>
      <c r="K1017" s="29">
        <f>Лист4!E1015/1000</f>
        <v>350.4323</v>
      </c>
      <c r="L1017" s="33"/>
      <c r="M1017" s="33"/>
    </row>
    <row r="1018" spans="1:13" s="34" customFormat="1" ht="19.5" customHeight="1" x14ac:dyDescent="0.25">
      <c r="A1018" s="23" t="str">
        <f>Лист4!A1016</f>
        <v xml:space="preserve">Адмирала Нахимова ул. д.129 </v>
      </c>
      <c r="B1018" s="74" t="str">
        <f>Лист4!C1016</f>
        <v>г. Астрахань</v>
      </c>
      <c r="C1018" s="41">
        <f t="shared" si="30"/>
        <v>233.89225762711862</v>
      </c>
      <c r="D1018" s="41">
        <f t="shared" si="31"/>
        <v>12.529942372881354</v>
      </c>
      <c r="E1018" s="30">
        <v>0</v>
      </c>
      <c r="F1018" s="31">
        <v>12.529942372881354</v>
      </c>
      <c r="G1018" s="32">
        <v>0</v>
      </c>
      <c r="H1018" s="32">
        <v>0</v>
      </c>
      <c r="I1018" s="32">
        <v>0</v>
      </c>
      <c r="J1018" s="32">
        <v>0</v>
      </c>
      <c r="K1018" s="29">
        <f>Лист4!E1016/1000</f>
        <v>246.42219999999998</v>
      </c>
      <c r="L1018" s="33"/>
      <c r="M1018" s="33"/>
    </row>
    <row r="1019" spans="1:13" s="34" customFormat="1" ht="19.5" customHeight="1" x14ac:dyDescent="0.25">
      <c r="A1019" s="23" t="str">
        <f>Лист4!A1017</f>
        <v xml:space="preserve">Адмирала Нахимова ул. д.131 </v>
      </c>
      <c r="B1019" s="74" t="str">
        <f>Лист4!C1017</f>
        <v>г. Астрахань</v>
      </c>
      <c r="C1019" s="41">
        <f t="shared" si="30"/>
        <v>157.6338305084746</v>
      </c>
      <c r="D1019" s="41">
        <f t="shared" si="31"/>
        <v>8.4446694915254241</v>
      </c>
      <c r="E1019" s="30">
        <v>0</v>
      </c>
      <c r="F1019" s="31">
        <v>8.4446694915254241</v>
      </c>
      <c r="G1019" s="32">
        <v>0</v>
      </c>
      <c r="H1019" s="32">
        <v>0</v>
      </c>
      <c r="I1019" s="32">
        <v>0</v>
      </c>
      <c r="J1019" s="32">
        <v>0</v>
      </c>
      <c r="K1019" s="29">
        <f>Лист4!E1017/1000-J1019</f>
        <v>166.07850000000002</v>
      </c>
      <c r="L1019" s="33"/>
      <c r="M1019" s="33"/>
    </row>
    <row r="1020" spans="1:13" s="34" customFormat="1" ht="19.5" customHeight="1" x14ac:dyDescent="0.25">
      <c r="A1020" s="23" t="str">
        <f>Лист4!A1018</f>
        <v xml:space="preserve">Адмирала Нахимова ул. д.137 </v>
      </c>
      <c r="B1020" s="74" t="str">
        <f>Лист4!C1018</f>
        <v>г. Астрахань</v>
      </c>
      <c r="C1020" s="41">
        <f t="shared" si="30"/>
        <v>1221.8112271186437</v>
      </c>
      <c r="D1020" s="41">
        <f t="shared" si="31"/>
        <v>65.454172881355916</v>
      </c>
      <c r="E1020" s="30">
        <v>0</v>
      </c>
      <c r="F1020" s="31">
        <v>65.454172881355916</v>
      </c>
      <c r="G1020" s="32">
        <v>0</v>
      </c>
      <c r="H1020" s="32">
        <v>0</v>
      </c>
      <c r="I1020" s="32">
        <v>0</v>
      </c>
      <c r="J1020" s="32">
        <v>0</v>
      </c>
      <c r="K1020" s="29">
        <f>Лист4!E1018/1000</f>
        <v>1287.2653999999995</v>
      </c>
      <c r="L1020" s="33"/>
      <c r="M1020" s="33"/>
    </row>
    <row r="1021" spans="1:13" s="34" customFormat="1" ht="19.5" customHeight="1" x14ac:dyDescent="0.25">
      <c r="A1021" s="23" t="str">
        <f>Лист4!A1019</f>
        <v xml:space="preserve">Адмирала Нахимова ул. д.137 - корп. 1 </v>
      </c>
      <c r="B1021" s="74" t="str">
        <f>Лист4!C1019</f>
        <v>г. Астрахань</v>
      </c>
      <c r="C1021" s="41">
        <f t="shared" si="30"/>
        <v>1208.1544122033902</v>
      </c>
      <c r="D1021" s="41">
        <f t="shared" si="31"/>
        <v>64.722557796610189</v>
      </c>
      <c r="E1021" s="30">
        <v>0</v>
      </c>
      <c r="F1021" s="31">
        <v>64.722557796610189</v>
      </c>
      <c r="G1021" s="32">
        <v>0</v>
      </c>
      <c r="H1021" s="32">
        <v>0</v>
      </c>
      <c r="I1021" s="32">
        <v>0</v>
      </c>
      <c r="J1021" s="32">
        <v>0</v>
      </c>
      <c r="K1021" s="29">
        <f>Лист4!E1019/1000</f>
        <v>1272.8769700000003</v>
      </c>
      <c r="L1021" s="33"/>
      <c r="M1021" s="33"/>
    </row>
    <row r="1022" spans="1:13" s="34" customFormat="1" ht="19.5" customHeight="1" x14ac:dyDescent="0.25">
      <c r="A1022" s="23" t="str">
        <f>Лист4!A1020</f>
        <v xml:space="preserve">Адмирала Нахимова ул. д.139 </v>
      </c>
      <c r="B1022" s="74" t="str">
        <f>Лист4!C1020</f>
        <v>г. Астрахань</v>
      </c>
      <c r="C1022" s="41">
        <f t="shared" si="30"/>
        <v>38.084062372881355</v>
      </c>
      <c r="D1022" s="41">
        <f t="shared" si="31"/>
        <v>2.0402176271186439</v>
      </c>
      <c r="E1022" s="30">
        <v>0</v>
      </c>
      <c r="F1022" s="31">
        <v>2.0402176271186439</v>
      </c>
      <c r="G1022" s="32">
        <v>0</v>
      </c>
      <c r="H1022" s="32">
        <v>0</v>
      </c>
      <c r="I1022" s="32">
        <v>0</v>
      </c>
      <c r="J1022" s="32">
        <v>0</v>
      </c>
      <c r="K1022" s="29">
        <f>Лист4!E1020/1000-J1022</f>
        <v>40.124279999999999</v>
      </c>
      <c r="L1022" s="33"/>
      <c r="M1022" s="33"/>
    </row>
    <row r="1023" spans="1:13" s="34" customFormat="1" ht="19.5" customHeight="1" x14ac:dyDescent="0.25">
      <c r="A1023" s="23" t="str">
        <f>Лист4!A1021</f>
        <v xml:space="preserve">Адмирала Нахимова ул. д.139 - корп. 1 </v>
      </c>
      <c r="B1023" s="74" t="str">
        <f>Лист4!C1021</f>
        <v>г. Астрахань</v>
      </c>
      <c r="C1023" s="41">
        <f t="shared" si="30"/>
        <v>246.29711186440679</v>
      </c>
      <c r="D1023" s="41">
        <f t="shared" si="31"/>
        <v>13.19448813559322</v>
      </c>
      <c r="E1023" s="30">
        <v>0</v>
      </c>
      <c r="F1023" s="31">
        <v>13.19448813559322</v>
      </c>
      <c r="G1023" s="32">
        <v>0</v>
      </c>
      <c r="H1023" s="32">
        <v>0</v>
      </c>
      <c r="I1023" s="32">
        <v>0</v>
      </c>
      <c r="J1023" s="32">
        <v>0</v>
      </c>
      <c r="K1023" s="29">
        <f>Лист4!E1021/1000</f>
        <v>259.49160000000001</v>
      </c>
      <c r="L1023" s="33"/>
      <c r="M1023" s="33"/>
    </row>
    <row r="1024" spans="1:13" s="34" customFormat="1" ht="19.5" customHeight="1" x14ac:dyDescent="0.25">
      <c r="A1024" s="23" t="str">
        <f>Лист4!A1022</f>
        <v xml:space="preserve">Адмирала Нахимова ул. д.141 </v>
      </c>
      <c r="B1024" s="74" t="str">
        <f>Лист4!C1022</f>
        <v>г. Астрахань</v>
      </c>
      <c r="C1024" s="41">
        <f t="shared" si="30"/>
        <v>1242.5736922033896</v>
      </c>
      <c r="D1024" s="41">
        <f t="shared" si="31"/>
        <v>66.566447796610163</v>
      </c>
      <c r="E1024" s="30">
        <v>0</v>
      </c>
      <c r="F1024" s="31">
        <v>66.566447796610163</v>
      </c>
      <c r="G1024" s="32">
        <v>0</v>
      </c>
      <c r="H1024" s="32">
        <v>0</v>
      </c>
      <c r="I1024" s="32">
        <v>0</v>
      </c>
      <c r="J1024" s="32">
        <v>0</v>
      </c>
      <c r="K1024" s="29">
        <f>Лист4!E1022/1000</f>
        <v>1309.1401399999997</v>
      </c>
      <c r="L1024" s="33"/>
      <c r="M1024" s="33"/>
    </row>
    <row r="1025" spans="1:13" s="34" customFormat="1" ht="19.5" customHeight="1" x14ac:dyDescent="0.25">
      <c r="A1025" s="23" t="str">
        <f>Лист4!A1023</f>
        <v xml:space="preserve">Адмирала Нахимова ул. д.147 </v>
      </c>
      <c r="B1025" s="74" t="str">
        <f>Лист4!C1023</f>
        <v>г. Астрахань</v>
      </c>
      <c r="C1025" s="41">
        <f t="shared" si="30"/>
        <v>46.336393220338984</v>
      </c>
      <c r="D1025" s="41">
        <f t="shared" si="31"/>
        <v>2.482306779661017</v>
      </c>
      <c r="E1025" s="30">
        <v>0</v>
      </c>
      <c r="F1025" s="31">
        <v>2.482306779661017</v>
      </c>
      <c r="G1025" s="32">
        <v>0</v>
      </c>
      <c r="H1025" s="32">
        <v>0</v>
      </c>
      <c r="I1025" s="32">
        <v>0</v>
      </c>
      <c r="J1025" s="32">
        <v>0</v>
      </c>
      <c r="K1025" s="29">
        <f>Лист4!E1023/1000</f>
        <v>48.8187</v>
      </c>
      <c r="L1025" s="33"/>
      <c r="M1025" s="33"/>
    </row>
    <row r="1026" spans="1:13" s="34" customFormat="1" ht="19.5" customHeight="1" x14ac:dyDescent="0.25">
      <c r="A1026" s="23" t="str">
        <f>Лист4!A1024</f>
        <v xml:space="preserve">Адмирала Нахимова ул. д.16 </v>
      </c>
      <c r="B1026" s="74" t="str">
        <f>Лист4!C1024</f>
        <v>г. Астрахань</v>
      </c>
      <c r="C1026" s="41">
        <f t="shared" si="30"/>
        <v>8.8658440677966102</v>
      </c>
      <c r="D1026" s="41">
        <f t="shared" si="31"/>
        <v>0.47495593220338983</v>
      </c>
      <c r="E1026" s="30">
        <v>0</v>
      </c>
      <c r="F1026" s="31">
        <v>0.47495593220338983</v>
      </c>
      <c r="G1026" s="32">
        <v>0</v>
      </c>
      <c r="H1026" s="32">
        <v>0</v>
      </c>
      <c r="I1026" s="32">
        <v>0</v>
      </c>
      <c r="J1026" s="32">
        <v>0</v>
      </c>
      <c r="K1026" s="29">
        <f>Лист4!E1024/1000</f>
        <v>9.3407999999999998</v>
      </c>
      <c r="L1026" s="33"/>
      <c r="M1026" s="33"/>
    </row>
    <row r="1027" spans="1:13" s="34" customFormat="1" ht="19.5" customHeight="1" x14ac:dyDescent="0.25">
      <c r="A1027" s="23" t="str">
        <f>Лист4!A1025</f>
        <v xml:space="preserve">Адмирала Нахимова ул. д.187 </v>
      </c>
      <c r="B1027" s="74" t="str">
        <f>Лист4!C1025</f>
        <v>г. Астрахань</v>
      </c>
      <c r="C1027" s="41">
        <f t="shared" si="30"/>
        <v>51.508989830508469</v>
      </c>
      <c r="D1027" s="41">
        <f t="shared" si="31"/>
        <v>2.7594101694915252</v>
      </c>
      <c r="E1027" s="30">
        <v>0</v>
      </c>
      <c r="F1027" s="31">
        <v>2.7594101694915252</v>
      </c>
      <c r="G1027" s="32">
        <v>0</v>
      </c>
      <c r="H1027" s="32">
        <v>0</v>
      </c>
      <c r="I1027" s="32">
        <v>0</v>
      </c>
      <c r="J1027" s="32">
        <v>0</v>
      </c>
      <c r="K1027" s="29">
        <f>Лист4!E1025/1000</f>
        <v>54.268399999999993</v>
      </c>
      <c r="L1027" s="33"/>
      <c r="M1027" s="33"/>
    </row>
    <row r="1028" spans="1:13" s="34" customFormat="1" ht="19.5" customHeight="1" x14ac:dyDescent="0.25">
      <c r="A1028" s="23" t="str">
        <f>Лист4!A1026</f>
        <v xml:space="preserve">Адмирала Нахимова ул. д.191 </v>
      </c>
      <c r="B1028" s="74" t="str">
        <f>Лист4!C1026</f>
        <v>г. Астрахань</v>
      </c>
      <c r="C1028" s="41">
        <f t="shared" si="30"/>
        <v>56.984176271186435</v>
      </c>
      <c r="D1028" s="41">
        <f t="shared" si="31"/>
        <v>3.0527237288135591</v>
      </c>
      <c r="E1028" s="30">
        <v>0</v>
      </c>
      <c r="F1028" s="31">
        <v>3.0527237288135591</v>
      </c>
      <c r="G1028" s="32">
        <v>0</v>
      </c>
      <c r="H1028" s="32">
        <v>0</v>
      </c>
      <c r="I1028" s="32">
        <v>0</v>
      </c>
      <c r="J1028" s="32">
        <v>0</v>
      </c>
      <c r="K1028" s="29">
        <f>Лист4!E1026/1000</f>
        <v>60.036899999999996</v>
      </c>
      <c r="L1028" s="33"/>
      <c r="M1028" s="33"/>
    </row>
    <row r="1029" spans="1:13" s="34" customFormat="1" ht="19.5" customHeight="1" x14ac:dyDescent="0.25">
      <c r="A1029" s="23" t="str">
        <f>Лист4!A1027</f>
        <v xml:space="preserve">Адмирала Нахимова ул. д.201 </v>
      </c>
      <c r="B1029" s="74" t="str">
        <f>Лист4!C1027</f>
        <v>г. Астрахань</v>
      </c>
      <c r="C1029" s="41">
        <f t="shared" si="30"/>
        <v>72.280073220338977</v>
      </c>
      <c r="D1029" s="41">
        <f t="shared" si="31"/>
        <v>3.8721467796610165</v>
      </c>
      <c r="E1029" s="30">
        <v>0</v>
      </c>
      <c r="F1029" s="31">
        <v>3.8721467796610165</v>
      </c>
      <c r="G1029" s="32">
        <v>0</v>
      </c>
      <c r="H1029" s="32">
        <v>0</v>
      </c>
      <c r="I1029" s="32">
        <v>0</v>
      </c>
      <c r="J1029" s="32">
        <v>0</v>
      </c>
      <c r="K1029" s="29">
        <f>Лист4!E1027/1000</f>
        <v>76.15222</v>
      </c>
      <c r="L1029" s="33"/>
      <c r="M1029" s="33"/>
    </row>
    <row r="1030" spans="1:13" s="34" customFormat="1" ht="19.5" customHeight="1" x14ac:dyDescent="0.25">
      <c r="A1030" s="23" t="str">
        <f>Лист4!A1028</f>
        <v xml:space="preserve">Адмирала Нахимова ул. д.38А </v>
      </c>
      <c r="B1030" s="74" t="str">
        <f>Лист4!C1028</f>
        <v>г. Астрахань</v>
      </c>
      <c r="C1030" s="41">
        <f t="shared" si="30"/>
        <v>1237.0380447457617</v>
      </c>
      <c r="D1030" s="41">
        <f t="shared" si="31"/>
        <v>66.269895254237241</v>
      </c>
      <c r="E1030" s="30">
        <v>0</v>
      </c>
      <c r="F1030" s="31">
        <v>66.269895254237241</v>
      </c>
      <c r="G1030" s="32">
        <v>0</v>
      </c>
      <c r="H1030" s="32">
        <v>0</v>
      </c>
      <c r="I1030" s="32">
        <v>0</v>
      </c>
      <c r="J1030" s="32">
        <v>0</v>
      </c>
      <c r="K1030" s="29">
        <f>Лист4!E1028/1000</f>
        <v>1303.307939999999</v>
      </c>
      <c r="L1030" s="33"/>
      <c r="M1030" s="33"/>
    </row>
    <row r="1031" spans="1:13" s="34" customFormat="1" ht="19.5" customHeight="1" x14ac:dyDescent="0.25">
      <c r="A1031" s="23" t="str">
        <f>Лист4!A1029</f>
        <v xml:space="preserve">Адмирала Нахимова ул. д.38Б </v>
      </c>
      <c r="B1031" s="74" t="str">
        <f>Лист4!C1029</f>
        <v>г. Астрахань</v>
      </c>
      <c r="C1031" s="41">
        <f t="shared" ref="C1031:C1091" si="32">K1031+J1031-F1031</f>
        <v>485.85856271186424</v>
      </c>
      <c r="D1031" s="41">
        <f t="shared" ref="D1031:D1091" si="33">F1031</f>
        <v>26.028137288135586</v>
      </c>
      <c r="E1031" s="30">
        <v>0</v>
      </c>
      <c r="F1031" s="31">
        <v>26.028137288135586</v>
      </c>
      <c r="G1031" s="32">
        <v>0</v>
      </c>
      <c r="H1031" s="32">
        <v>0</v>
      </c>
      <c r="I1031" s="32">
        <v>0</v>
      </c>
      <c r="J1031" s="32">
        <v>0</v>
      </c>
      <c r="K1031" s="29">
        <f>Лист4!E1029/1000</f>
        <v>511.88669999999985</v>
      </c>
      <c r="L1031" s="33"/>
      <c r="M1031" s="33"/>
    </row>
    <row r="1032" spans="1:13" s="34" customFormat="1" ht="19.5" customHeight="1" x14ac:dyDescent="0.25">
      <c r="A1032" s="23" t="str">
        <f>Лист4!A1030</f>
        <v xml:space="preserve">Адмирала Нахимова ул. д.40 </v>
      </c>
      <c r="B1032" s="74" t="str">
        <f>Лист4!C1030</f>
        <v>г. Астрахань</v>
      </c>
      <c r="C1032" s="41">
        <f t="shared" si="32"/>
        <v>207.24403118644071</v>
      </c>
      <c r="D1032" s="41">
        <f t="shared" si="33"/>
        <v>11.102358813559324</v>
      </c>
      <c r="E1032" s="30">
        <v>0</v>
      </c>
      <c r="F1032" s="31">
        <v>11.102358813559324</v>
      </c>
      <c r="G1032" s="32">
        <v>0</v>
      </c>
      <c r="H1032" s="32">
        <v>0</v>
      </c>
      <c r="I1032" s="32">
        <v>0</v>
      </c>
      <c r="J1032" s="32">
        <v>0</v>
      </c>
      <c r="K1032" s="29">
        <f>Лист4!E1030/1000</f>
        <v>218.34639000000004</v>
      </c>
      <c r="L1032" s="33"/>
      <c r="M1032" s="33"/>
    </row>
    <row r="1033" spans="1:13" s="34" customFormat="1" ht="19.5" customHeight="1" x14ac:dyDescent="0.25">
      <c r="A1033" s="23" t="str">
        <f>Лист4!A1031</f>
        <v xml:space="preserve">Адмирала Нахимова ул. д.44 - корп. 1 </v>
      </c>
      <c r="B1033" s="74" t="str">
        <f>Лист4!C1031</f>
        <v>г. Астрахань</v>
      </c>
      <c r="C1033" s="41">
        <f t="shared" si="32"/>
        <v>1017.6034115254236</v>
      </c>
      <c r="D1033" s="41">
        <f t="shared" si="33"/>
        <v>54.514468474576262</v>
      </c>
      <c r="E1033" s="30">
        <v>0</v>
      </c>
      <c r="F1033" s="31">
        <v>54.514468474576262</v>
      </c>
      <c r="G1033" s="32">
        <v>0</v>
      </c>
      <c r="H1033" s="32">
        <v>0</v>
      </c>
      <c r="I1033" s="32">
        <v>0</v>
      </c>
      <c r="J1033" s="32">
        <v>0</v>
      </c>
      <c r="K1033" s="29">
        <f>Лист4!E1031/1000</f>
        <v>1072.1178799999998</v>
      </c>
      <c r="L1033" s="33"/>
      <c r="M1033" s="33"/>
    </row>
    <row r="1034" spans="1:13" s="34" customFormat="1" ht="19.5" customHeight="1" x14ac:dyDescent="0.25">
      <c r="A1034" s="23" t="str">
        <f>Лист4!A1032</f>
        <v xml:space="preserve">Адмирала Нахимова ул. д.46 </v>
      </c>
      <c r="B1034" s="74" t="str">
        <f>Лист4!C1032</f>
        <v>г. Астрахань</v>
      </c>
      <c r="C1034" s="41">
        <f t="shared" si="32"/>
        <v>187.1747227118644</v>
      </c>
      <c r="D1034" s="41">
        <f t="shared" si="33"/>
        <v>10.027217288135594</v>
      </c>
      <c r="E1034" s="30">
        <v>0</v>
      </c>
      <c r="F1034" s="31">
        <v>10.027217288135594</v>
      </c>
      <c r="G1034" s="32">
        <v>0</v>
      </c>
      <c r="H1034" s="32">
        <v>0</v>
      </c>
      <c r="I1034" s="32">
        <v>0</v>
      </c>
      <c r="J1034" s="32">
        <v>0</v>
      </c>
      <c r="K1034" s="29">
        <f>Лист4!E1032/1000</f>
        <v>197.20194000000001</v>
      </c>
      <c r="L1034" s="33"/>
      <c r="M1034" s="33"/>
    </row>
    <row r="1035" spans="1:13" s="34" customFormat="1" ht="19.5" customHeight="1" x14ac:dyDescent="0.25">
      <c r="A1035" s="23" t="str">
        <f>Лист4!A1033</f>
        <v xml:space="preserve">Адмирала Нахимова ул. д.46 - корп. 1 </v>
      </c>
      <c r="B1035" s="74" t="str">
        <f>Лист4!C1033</f>
        <v>г. Астрахань</v>
      </c>
      <c r="C1035" s="41">
        <f t="shared" si="32"/>
        <v>966.2331213559321</v>
      </c>
      <c r="D1035" s="41">
        <f t="shared" si="33"/>
        <v>51.762488644067787</v>
      </c>
      <c r="E1035" s="30">
        <v>0</v>
      </c>
      <c r="F1035" s="31">
        <v>51.762488644067787</v>
      </c>
      <c r="G1035" s="32">
        <v>0</v>
      </c>
      <c r="H1035" s="32">
        <v>0</v>
      </c>
      <c r="I1035" s="32">
        <v>0</v>
      </c>
      <c r="J1035" s="32">
        <f>2259.18+3401.6</f>
        <v>5660.78</v>
      </c>
      <c r="K1035" s="29">
        <f>Лист4!E1033/1000-J1035</f>
        <v>-4642.7843899999998</v>
      </c>
      <c r="L1035" s="33"/>
      <c r="M1035" s="33"/>
    </row>
    <row r="1036" spans="1:13" s="34" customFormat="1" ht="19.5" customHeight="1" x14ac:dyDescent="0.25">
      <c r="A1036" s="23" t="str">
        <f>Лист4!A1034</f>
        <v xml:space="preserve">Адмирала Нахимова ул. д.48 </v>
      </c>
      <c r="B1036" s="74" t="str">
        <f>Лист4!C1034</f>
        <v>г. Астрахань</v>
      </c>
      <c r="C1036" s="41">
        <f t="shared" si="32"/>
        <v>241.17301694915255</v>
      </c>
      <c r="D1036" s="41">
        <f t="shared" si="33"/>
        <v>12.91998305084746</v>
      </c>
      <c r="E1036" s="30">
        <v>0</v>
      </c>
      <c r="F1036" s="31">
        <v>12.91998305084746</v>
      </c>
      <c r="G1036" s="32">
        <v>0</v>
      </c>
      <c r="H1036" s="32">
        <v>0</v>
      </c>
      <c r="I1036" s="32">
        <v>0</v>
      </c>
      <c r="J1036" s="32">
        <v>0</v>
      </c>
      <c r="K1036" s="29">
        <f>Лист4!E1034/1000-J1036</f>
        <v>254.09300000000002</v>
      </c>
      <c r="L1036" s="33"/>
      <c r="M1036" s="33"/>
    </row>
    <row r="1037" spans="1:13" s="34" customFormat="1" ht="19.5" customHeight="1" x14ac:dyDescent="0.25">
      <c r="A1037" s="23" t="str">
        <f>Лист4!A1035</f>
        <v xml:space="preserve">Адмирала Нахимова ул. д.48 А </v>
      </c>
      <c r="B1037" s="74" t="str">
        <f>Лист4!C1035</f>
        <v>г. Астрахань</v>
      </c>
      <c r="C1037" s="41">
        <f t="shared" si="32"/>
        <v>407.13618305084742</v>
      </c>
      <c r="D1037" s="41">
        <f t="shared" si="33"/>
        <v>21.810866949152544</v>
      </c>
      <c r="E1037" s="30">
        <v>0</v>
      </c>
      <c r="F1037" s="31">
        <v>21.810866949152544</v>
      </c>
      <c r="G1037" s="32">
        <v>0</v>
      </c>
      <c r="H1037" s="32">
        <v>0</v>
      </c>
      <c r="I1037" s="32">
        <v>0</v>
      </c>
      <c r="J1037" s="32">
        <v>0</v>
      </c>
      <c r="K1037" s="29">
        <f>Лист4!E1035/1000</f>
        <v>428.94704999999999</v>
      </c>
      <c r="L1037" s="33"/>
      <c r="M1037" s="33"/>
    </row>
    <row r="1038" spans="1:13" s="34" customFormat="1" ht="22.5" customHeight="1" x14ac:dyDescent="0.25">
      <c r="A1038" s="23" t="str">
        <f>Лист4!A1036</f>
        <v>Адмирала Нахимова ул. д.50 пом.007</v>
      </c>
      <c r="B1038" s="74" t="str">
        <f>Лист4!C1036</f>
        <v>г. Астрахань</v>
      </c>
      <c r="C1038" s="41">
        <f t="shared" si="32"/>
        <v>205.10683389830513</v>
      </c>
      <c r="D1038" s="41">
        <f t="shared" si="33"/>
        <v>10.987866101694918</v>
      </c>
      <c r="E1038" s="30">
        <v>0</v>
      </c>
      <c r="F1038" s="31">
        <v>10.987866101694918</v>
      </c>
      <c r="G1038" s="32">
        <v>0</v>
      </c>
      <c r="H1038" s="32">
        <v>0</v>
      </c>
      <c r="I1038" s="32">
        <v>0</v>
      </c>
      <c r="J1038" s="32">
        <v>0</v>
      </c>
      <c r="K1038" s="29">
        <f>Лист4!E1036/1000</f>
        <v>216.09470000000005</v>
      </c>
      <c r="L1038" s="33"/>
      <c r="M1038" s="33"/>
    </row>
    <row r="1039" spans="1:13" s="34" customFormat="1" ht="22.5" customHeight="1" x14ac:dyDescent="0.25">
      <c r="A1039" s="23" t="str">
        <f>Лист4!A1037</f>
        <v xml:space="preserve">Адмирала Нахимова ул. д.52 </v>
      </c>
      <c r="B1039" s="74" t="str">
        <f>Лист4!C1037</f>
        <v>г. Астрахань</v>
      </c>
      <c r="C1039" s="41">
        <f t="shared" si="32"/>
        <v>221.40003389830505</v>
      </c>
      <c r="D1039" s="41">
        <f t="shared" si="33"/>
        <v>11.860716101694914</v>
      </c>
      <c r="E1039" s="30">
        <v>0</v>
      </c>
      <c r="F1039" s="31">
        <v>11.860716101694914</v>
      </c>
      <c r="G1039" s="32">
        <v>0</v>
      </c>
      <c r="H1039" s="32">
        <v>0</v>
      </c>
      <c r="I1039" s="32">
        <v>0</v>
      </c>
      <c r="J1039" s="32">
        <v>0</v>
      </c>
      <c r="K1039" s="29">
        <f>Лист4!E1037/1000-J1039</f>
        <v>233.26074999999997</v>
      </c>
      <c r="L1039" s="33"/>
      <c r="M1039" s="33"/>
    </row>
    <row r="1040" spans="1:13" s="34" customFormat="1" ht="22.5" customHeight="1" x14ac:dyDescent="0.25">
      <c r="A1040" s="23" t="str">
        <f>Лист4!A1038</f>
        <v xml:space="preserve">Александрова ул. д.1 </v>
      </c>
      <c r="B1040" s="74" t="str">
        <f>Лист4!C1038</f>
        <v>г. Астрахань</v>
      </c>
      <c r="C1040" s="41">
        <f t="shared" si="32"/>
        <v>568.28706983050859</v>
      </c>
      <c r="D1040" s="41">
        <f t="shared" si="33"/>
        <v>30.443950169491533</v>
      </c>
      <c r="E1040" s="30">
        <v>0</v>
      </c>
      <c r="F1040" s="31">
        <v>30.443950169491533</v>
      </c>
      <c r="G1040" s="32">
        <v>0</v>
      </c>
      <c r="H1040" s="32">
        <v>0</v>
      </c>
      <c r="I1040" s="32">
        <v>0</v>
      </c>
      <c r="J1040" s="32">
        <v>0</v>
      </c>
      <c r="K1040" s="29">
        <f>Лист4!E1038/1000</f>
        <v>598.73102000000017</v>
      </c>
      <c r="L1040" s="33"/>
      <c r="M1040" s="33"/>
    </row>
    <row r="1041" spans="1:13" s="34" customFormat="1" ht="22.5" customHeight="1" x14ac:dyDescent="0.25">
      <c r="A1041" s="23" t="str">
        <f>Лист4!A1039</f>
        <v xml:space="preserve">Александрова ул. д.11 </v>
      </c>
      <c r="B1041" s="74" t="str">
        <f>Лист4!C1039</f>
        <v>г. Астрахань</v>
      </c>
      <c r="C1041" s="41">
        <f t="shared" si="32"/>
        <v>564.01315932203397</v>
      </c>
      <c r="D1041" s="41">
        <f t="shared" si="33"/>
        <v>30.214990677966107</v>
      </c>
      <c r="E1041" s="30">
        <v>0</v>
      </c>
      <c r="F1041" s="31">
        <v>30.214990677966107</v>
      </c>
      <c r="G1041" s="32">
        <v>0</v>
      </c>
      <c r="H1041" s="32">
        <v>0</v>
      </c>
      <c r="I1041" s="32">
        <v>0</v>
      </c>
      <c r="J1041" s="32">
        <v>0</v>
      </c>
      <c r="K1041" s="29">
        <f>Лист4!E1039/1000</f>
        <v>594.22815000000003</v>
      </c>
      <c r="L1041" s="33"/>
      <c r="M1041" s="33"/>
    </row>
    <row r="1042" spans="1:13" s="34" customFormat="1" ht="22.5" customHeight="1" x14ac:dyDescent="0.25">
      <c r="A1042" s="23" t="str">
        <f>Лист4!A1040</f>
        <v xml:space="preserve">Александрова ул. д.13 </v>
      </c>
      <c r="B1042" s="74" t="str">
        <f>Лист4!C1040</f>
        <v>г. Астрахань</v>
      </c>
      <c r="C1042" s="41">
        <f t="shared" si="32"/>
        <v>596.00860745762725</v>
      </c>
      <c r="D1042" s="41">
        <f t="shared" si="33"/>
        <v>31.929032542372887</v>
      </c>
      <c r="E1042" s="30">
        <v>0</v>
      </c>
      <c r="F1042" s="31">
        <v>31.929032542372887</v>
      </c>
      <c r="G1042" s="32">
        <v>0</v>
      </c>
      <c r="H1042" s="32">
        <v>0</v>
      </c>
      <c r="I1042" s="32">
        <v>0</v>
      </c>
      <c r="J1042" s="32">
        <v>0</v>
      </c>
      <c r="K1042" s="29">
        <f>Лист4!E1040/1000</f>
        <v>627.9376400000001</v>
      </c>
      <c r="L1042" s="33"/>
      <c r="M1042" s="33"/>
    </row>
    <row r="1043" spans="1:13" s="34" customFormat="1" ht="22.5" customHeight="1" x14ac:dyDescent="0.25">
      <c r="A1043" s="23" t="str">
        <f>Лист4!A1041</f>
        <v xml:space="preserve">Александрова ул. д.17 </v>
      </c>
      <c r="B1043" s="74" t="str">
        <f>Лист4!C1041</f>
        <v>г. Астрахань</v>
      </c>
      <c r="C1043" s="41">
        <f t="shared" si="32"/>
        <v>602.27927864406752</v>
      </c>
      <c r="D1043" s="41">
        <f t="shared" si="33"/>
        <v>32.264961355932186</v>
      </c>
      <c r="E1043" s="30">
        <v>0</v>
      </c>
      <c r="F1043" s="31">
        <v>32.264961355932186</v>
      </c>
      <c r="G1043" s="32">
        <v>0</v>
      </c>
      <c r="H1043" s="32">
        <v>0</v>
      </c>
      <c r="I1043" s="32">
        <v>0</v>
      </c>
      <c r="J1043" s="32">
        <v>0</v>
      </c>
      <c r="K1043" s="29">
        <f>Лист4!E1041/1000</f>
        <v>634.54423999999972</v>
      </c>
      <c r="L1043" s="33"/>
      <c r="M1043" s="33"/>
    </row>
    <row r="1044" spans="1:13" s="34" customFormat="1" ht="22.5" customHeight="1" x14ac:dyDescent="0.25">
      <c r="A1044" s="23" t="str">
        <f>Лист4!A1042</f>
        <v xml:space="preserve">Александрова ул. д.3 </v>
      </c>
      <c r="B1044" s="74" t="str">
        <f>Лист4!C1042</f>
        <v>г. Астрахань</v>
      </c>
      <c r="C1044" s="41">
        <f t="shared" si="32"/>
        <v>749.8699932203391</v>
      </c>
      <c r="D1044" s="41">
        <f t="shared" si="33"/>
        <v>40.171606779661026</v>
      </c>
      <c r="E1044" s="30">
        <v>0</v>
      </c>
      <c r="F1044" s="31">
        <v>40.171606779661026</v>
      </c>
      <c r="G1044" s="32">
        <v>0</v>
      </c>
      <c r="H1044" s="32">
        <v>0</v>
      </c>
      <c r="I1044" s="32">
        <v>0</v>
      </c>
      <c r="J1044" s="32">
        <v>0</v>
      </c>
      <c r="K1044" s="29">
        <f>Лист4!E1042/1000</f>
        <v>790.04160000000013</v>
      </c>
      <c r="L1044" s="33"/>
      <c r="M1044" s="33"/>
    </row>
    <row r="1045" spans="1:13" s="34" customFormat="1" ht="22.5" customHeight="1" x14ac:dyDescent="0.25">
      <c r="A1045" s="23" t="str">
        <f>Лист4!A1043</f>
        <v xml:space="preserve">Александрова ул. д.6 </v>
      </c>
      <c r="B1045" s="74" t="str">
        <f>Лист4!C1043</f>
        <v>г. Астрахань</v>
      </c>
      <c r="C1045" s="41">
        <f t="shared" si="32"/>
        <v>813.93636610169494</v>
      </c>
      <c r="D1045" s="41">
        <f t="shared" si="33"/>
        <v>43.603733898305087</v>
      </c>
      <c r="E1045" s="30">
        <v>0</v>
      </c>
      <c r="F1045" s="31">
        <v>43.603733898305087</v>
      </c>
      <c r="G1045" s="32">
        <v>0</v>
      </c>
      <c r="H1045" s="32">
        <v>0</v>
      </c>
      <c r="I1045" s="32">
        <v>0</v>
      </c>
      <c r="J1045" s="32">
        <v>0</v>
      </c>
      <c r="K1045" s="29">
        <f>Лист4!E1043/1000</f>
        <v>857.54010000000005</v>
      </c>
      <c r="L1045" s="33"/>
      <c r="M1045" s="33"/>
    </row>
    <row r="1046" spans="1:13" s="34" customFormat="1" ht="22.5" customHeight="1" x14ac:dyDescent="0.25">
      <c r="A1046" s="23" t="str">
        <f>Лист4!A1044</f>
        <v xml:space="preserve">Александрова ул. д.7 </v>
      </c>
      <c r="B1046" s="74" t="str">
        <f>Лист4!C1044</f>
        <v>г. Астрахань</v>
      </c>
      <c r="C1046" s="41">
        <f t="shared" si="32"/>
        <v>987.42350237288122</v>
      </c>
      <c r="D1046" s="41">
        <f t="shared" si="33"/>
        <v>52.897687627118643</v>
      </c>
      <c r="E1046" s="30">
        <v>0</v>
      </c>
      <c r="F1046" s="31">
        <v>52.897687627118643</v>
      </c>
      <c r="G1046" s="32">
        <v>0</v>
      </c>
      <c r="H1046" s="32">
        <v>0</v>
      </c>
      <c r="I1046" s="32">
        <v>0</v>
      </c>
      <c r="J1046" s="32">
        <v>0</v>
      </c>
      <c r="K1046" s="29">
        <f>Лист4!E1044/1000</f>
        <v>1040.3211899999999</v>
      </c>
      <c r="L1046" s="33"/>
      <c r="M1046" s="33"/>
    </row>
    <row r="1047" spans="1:13" s="34" customFormat="1" ht="22.5" customHeight="1" x14ac:dyDescent="0.25">
      <c r="A1047" s="23" t="str">
        <f>Лист4!A1045</f>
        <v>Александрова ул. д.9 пом.002</v>
      </c>
      <c r="B1047" s="74" t="str">
        <f>Лист4!C1045</f>
        <v>г. Астрахань</v>
      </c>
      <c r="C1047" s="41">
        <f t="shared" si="32"/>
        <v>868.5080433898305</v>
      </c>
      <c r="D1047" s="41">
        <f t="shared" si="33"/>
        <v>46.527216610169489</v>
      </c>
      <c r="E1047" s="30">
        <v>0</v>
      </c>
      <c r="F1047" s="31">
        <v>46.527216610169489</v>
      </c>
      <c r="G1047" s="32">
        <v>0</v>
      </c>
      <c r="H1047" s="32">
        <v>0</v>
      </c>
      <c r="I1047" s="32">
        <v>0</v>
      </c>
      <c r="J1047" s="32">
        <v>0</v>
      </c>
      <c r="K1047" s="29">
        <f>Лист4!E1045/1000</f>
        <v>915.03525999999999</v>
      </c>
      <c r="L1047" s="33"/>
      <c r="M1047" s="33"/>
    </row>
    <row r="1048" spans="1:13" s="34" customFormat="1" ht="22.5" customHeight="1" x14ac:dyDescent="0.25">
      <c r="A1048" s="23" t="str">
        <f>Лист4!A1046</f>
        <v xml:space="preserve">Астраханская (Осыпной бугор) ул. д.22Б </v>
      </c>
      <c r="B1048" s="74" t="str">
        <f>Лист4!C1046</f>
        <v>г. Астрахань</v>
      </c>
      <c r="C1048" s="41">
        <f t="shared" si="32"/>
        <v>6.4200677966101694</v>
      </c>
      <c r="D1048" s="41">
        <f t="shared" si="33"/>
        <v>0.34393220338983049</v>
      </c>
      <c r="E1048" s="30">
        <v>0</v>
      </c>
      <c r="F1048" s="31">
        <v>0.34393220338983049</v>
      </c>
      <c r="G1048" s="32">
        <v>0</v>
      </c>
      <c r="H1048" s="32">
        <v>0</v>
      </c>
      <c r="I1048" s="32">
        <v>0</v>
      </c>
      <c r="J1048" s="32">
        <v>0</v>
      </c>
      <c r="K1048" s="29">
        <f>Лист4!E1046/1000</f>
        <v>6.7640000000000002</v>
      </c>
      <c r="L1048" s="33"/>
      <c r="M1048" s="33"/>
    </row>
    <row r="1049" spans="1:13" s="34" customFormat="1" ht="22.5" customHeight="1" x14ac:dyDescent="0.25">
      <c r="A1049" s="23" t="str">
        <f>Лист4!A1047</f>
        <v xml:space="preserve">Ахшарумова ул. д.2/41 </v>
      </c>
      <c r="B1049" s="74" t="str">
        <f>Лист4!C1047</f>
        <v>г. Астрахань</v>
      </c>
      <c r="C1049" s="41">
        <f t="shared" si="32"/>
        <v>879.30135999999982</v>
      </c>
      <c r="D1049" s="41">
        <f t="shared" si="33"/>
        <v>47.105429999999991</v>
      </c>
      <c r="E1049" s="30">
        <v>0</v>
      </c>
      <c r="F1049" s="31">
        <v>47.105429999999991</v>
      </c>
      <c r="G1049" s="32">
        <v>0</v>
      </c>
      <c r="H1049" s="32">
        <v>0</v>
      </c>
      <c r="I1049" s="32">
        <v>0</v>
      </c>
      <c r="J1049" s="32">
        <v>0</v>
      </c>
      <c r="K1049" s="29">
        <f>Лист4!E1047/1000</f>
        <v>926.40678999999977</v>
      </c>
      <c r="L1049" s="33"/>
      <c r="M1049" s="33"/>
    </row>
    <row r="1050" spans="1:13" s="34" customFormat="1" ht="22.5" customHeight="1" x14ac:dyDescent="0.25">
      <c r="A1050" s="23" t="str">
        <f>Лист4!A1048</f>
        <v xml:space="preserve">Ахшарумова ул. д.34 </v>
      </c>
      <c r="B1050" s="74" t="str">
        <f>Лист4!C1048</f>
        <v>г. Астрахань</v>
      </c>
      <c r="C1050" s="41">
        <f t="shared" si="32"/>
        <v>107.03080677966102</v>
      </c>
      <c r="D1050" s="41">
        <f t="shared" si="33"/>
        <v>5.733793220338983</v>
      </c>
      <c r="E1050" s="30">
        <v>0</v>
      </c>
      <c r="F1050" s="31">
        <v>5.733793220338983</v>
      </c>
      <c r="G1050" s="32">
        <v>0</v>
      </c>
      <c r="H1050" s="32">
        <v>0</v>
      </c>
      <c r="I1050" s="32">
        <v>0</v>
      </c>
      <c r="J1050" s="32">
        <v>0</v>
      </c>
      <c r="K1050" s="29">
        <f>Лист4!E1048/1000</f>
        <v>112.7646</v>
      </c>
      <c r="L1050" s="33"/>
      <c r="M1050" s="33"/>
    </row>
    <row r="1051" spans="1:13" s="34" customFormat="1" ht="22.5" customHeight="1" x14ac:dyDescent="0.25">
      <c r="A1051" s="23" t="str">
        <f>Лист4!A1049</f>
        <v xml:space="preserve">Ахшарумова ул. д.54 </v>
      </c>
      <c r="B1051" s="74" t="str">
        <f>Лист4!C1049</f>
        <v>г. Астрахань</v>
      </c>
      <c r="C1051" s="41">
        <f t="shared" si="32"/>
        <v>364.24241355932202</v>
      </c>
      <c r="D1051" s="41">
        <f t="shared" si="33"/>
        <v>19.512986440677967</v>
      </c>
      <c r="E1051" s="30">
        <v>0</v>
      </c>
      <c r="F1051" s="31">
        <v>19.512986440677967</v>
      </c>
      <c r="G1051" s="32">
        <v>0</v>
      </c>
      <c r="H1051" s="32">
        <v>0</v>
      </c>
      <c r="I1051" s="32">
        <v>0</v>
      </c>
      <c r="J1051" s="32">
        <v>0</v>
      </c>
      <c r="K1051" s="29">
        <f>Лист4!E1049/1000-J1051</f>
        <v>383.75540000000001</v>
      </c>
      <c r="L1051" s="33"/>
      <c r="M1051" s="33"/>
    </row>
    <row r="1052" spans="1:13" s="34" customFormat="1" ht="22.5" customHeight="1" x14ac:dyDescent="0.25">
      <c r="A1052" s="23" t="str">
        <f>Лист4!A1050</f>
        <v xml:space="preserve">Ахшарумова ул. д.56 </v>
      </c>
      <c r="B1052" s="74" t="str">
        <f>Лист4!C1050</f>
        <v>г. Астрахань</v>
      </c>
      <c r="C1052" s="41">
        <f t="shared" si="32"/>
        <v>90.882494915254256</v>
      </c>
      <c r="D1052" s="41">
        <f t="shared" si="33"/>
        <v>4.8687050847457627</v>
      </c>
      <c r="E1052" s="30">
        <v>0</v>
      </c>
      <c r="F1052" s="31">
        <v>4.8687050847457627</v>
      </c>
      <c r="G1052" s="32">
        <v>0</v>
      </c>
      <c r="H1052" s="32">
        <v>0</v>
      </c>
      <c r="I1052" s="32">
        <v>0</v>
      </c>
      <c r="J1052" s="32">
        <v>0</v>
      </c>
      <c r="K1052" s="29">
        <f>Лист4!E1050/1000-J1052</f>
        <v>95.751200000000011</v>
      </c>
      <c r="L1052" s="33"/>
      <c r="M1052" s="33"/>
    </row>
    <row r="1053" spans="1:13" s="34" customFormat="1" ht="22.5" customHeight="1" x14ac:dyDescent="0.25">
      <c r="A1053" s="23" t="str">
        <f>Лист4!A1051</f>
        <v xml:space="preserve">Ахшарумова ул. д.58 </v>
      </c>
      <c r="B1053" s="74" t="str">
        <f>Лист4!C1051</f>
        <v>г. Астрахань</v>
      </c>
      <c r="C1053" s="41">
        <f t="shared" si="32"/>
        <v>40.517803389830519</v>
      </c>
      <c r="D1053" s="41">
        <f t="shared" si="33"/>
        <v>2.170596610169492</v>
      </c>
      <c r="E1053" s="30">
        <v>0</v>
      </c>
      <c r="F1053" s="31">
        <v>2.170596610169492</v>
      </c>
      <c r="G1053" s="32">
        <v>0</v>
      </c>
      <c r="H1053" s="32">
        <v>0</v>
      </c>
      <c r="I1053" s="32">
        <v>0</v>
      </c>
      <c r="J1053" s="32">
        <v>0</v>
      </c>
      <c r="K1053" s="29">
        <f>Лист4!E1051/1000-J1053</f>
        <v>42.688400000000009</v>
      </c>
      <c r="L1053" s="33"/>
      <c r="M1053" s="33"/>
    </row>
    <row r="1054" spans="1:13" s="34" customFormat="1" ht="22.5" customHeight="1" x14ac:dyDescent="0.25">
      <c r="A1054" s="23" t="str">
        <f>Лист4!A1052</f>
        <v xml:space="preserve">Ахшарумова ул. д.6 </v>
      </c>
      <c r="B1054" s="74" t="str">
        <f>Лист4!C1052</f>
        <v>г. Астрахань</v>
      </c>
      <c r="C1054" s="41">
        <f t="shared" si="32"/>
        <v>1114.888519322034</v>
      </c>
      <c r="D1054" s="41">
        <f t="shared" si="33"/>
        <v>59.726170677966103</v>
      </c>
      <c r="E1054" s="30">
        <v>0</v>
      </c>
      <c r="F1054" s="31">
        <v>59.726170677966103</v>
      </c>
      <c r="G1054" s="32">
        <v>0</v>
      </c>
      <c r="H1054" s="32">
        <v>0</v>
      </c>
      <c r="I1054" s="32">
        <v>0</v>
      </c>
      <c r="J1054" s="32">
        <v>0</v>
      </c>
      <c r="K1054" s="29">
        <f>Лист4!E1052/1000-J1054</f>
        <v>1174.6146900000001</v>
      </c>
      <c r="L1054" s="33"/>
      <c r="M1054" s="33"/>
    </row>
    <row r="1055" spans="1:13" s="34" customFormat="1" ht="22.5" customHeight="1" x14ac:dyDescent="0.25">
      <c r="A1055" s="23" t="str">
        <f>Лист4!A1053</f>
        <v xml:space="preserve">Бакинская ул. д.136 </v>
      </c>
      <c r="B1055" s="74" t="str">
        <f>Лист4!C1053</f>
        <v>г. Астрахань</v>
      </c>
      <c r="C1055" s="41">
        <f t="shared" si="32"/>
        <v>6.6901966101694921</v>
      </c>
      <c r="D1055" s="41">
        <f t="shared" si="33"/>
        <v>0.35840338983050851</v>
      </c>
      <c r="E1055" s="30">
        <v>0</v>
      </c>
      <c r="F1055" s="31">
        <v>0.35840338983050851</v>
      </c>
      <c r="G1055" s="32">
        <v>0</v>
      </c>
      <c r="H1055" s="32">
        <v>0</v>
      </c>
      <c r="I1055" s="32">
        <v>0</v>
      </c>
      <c r="J1055" s="32">
        <v>0</v>
      </c>
      <c r="K1055" s="29">
        <f>Лист4!E1053/1000-J1055</f>
        <v>7.0486000000000004</v>
      </c>
      <c r="L1055" s="33"/>
      <c r="M1055" s="33"/>
    </row>
    <row r="1056" spans="1:13" s="34" customFormat="1" ht="22.5" customHeight="1" x14ac:dyDescent="0.25">
      <c r="A1056" s="23" t="str">
        <f>Лист4!A1054</f>
        <v xml:space="preserve">Бакинская ул. д.208 </v>
      </c>
      <c r="B1056" s="74" t="str">
        <f>Лист4!C1054</f>
        <v>г. Астрахань</v>
      </c>
      <c r="C1056" s="41">
        <f t="shared" si="32"/>
        <v>2.5657491525423728</v>
      </c>
      <c r="D1056" s="41">
        <f t="shared" si="33"/>
        <v>0.13745084745762712</v>
      </c>
      <c r="E1056" s="30">
        <v>0</v>
      </c>
      <c r="F1056" s="31">
        <v>0.13745084745762712</v>
      </c>
      <c r="G1056" s="32">
        <v>0</v>
      </c>
      <c r="H1056" s="32">
        <v>0</v>
      </c>
      <c r="I1056" s="32">
        <v>0</v>
      </c>
      <c r="J1056" s="32">
        <v>0</v>
      </c>
      <c r="K1056" s="29">
        <f>Лист4!E1054/1000</f>
        <v>2.7031999999999998</v>
      </c>
      <c r="L1056" s="33"/>
      <c r="M1056" s="33"/>
    </row>
    <row r="1057" spans="1:13" s="34" customFormat="1" ht="22.5" customHeight="1" x14ac:dyDescent="0.25">
      <c r="A1057" s="23" t="str">
        <f>Лист4!A1055</f>
        <v xml:space="preserve">Бакинская ул. д.4 - корп. 2 </v>
      </c>
      <c r="B1057" s="74" t="str">
        <f>Лист4!C1055</f>
        <v>г. Астрахань</v>
      </c>
      <c r="C1057" s="41">
        <f t="shared" si="32"/>
        <v>337.31073220338982</v>
      </c>
      <c r="D1057" s="41">
        <f t="shared" si="33"/>
        <v>18.070217796610169</v>
      </c>
      <c r="E1057" s="30">
        <v>0</v>
      </c>
      <c r="F1057" s="31">
        <v>18.070217796610169</v>
      </c>
      <c r="G1057" s="32">
        <v>0</v>
      </c>
      <c r="H1057" s="32">
        <v>0</v>
      </c>
      <c r="I1057" s="32">
        <v>0</v>
      </c>
      <c r="J1057" s="32">
        <v>0</v>
      </c>
      <c r="K1057" s="29">
        <f>Лист4!E1055/1000</f>
        <v>355.38094999999998</v>
      </c>
      <c r="L1057" s="33"/>
      <c r="M1057" s="33"/>
    </row>
    <row r="1058" spans="1:13" s="34" customFormat="1" ht="22.5" customHeight="1" x14ac:dyDescent="0.25">
      <c r="A1058" s="23" t="str">
        <f>Лист4!A1056</f>
        <v xml:space="preserve">Батайская ул. д.18 </v>
      </c>
      <c r="B1058" s="74" t="str">
        <f>Лист4!C1056</f>
        <v>г. Астрахань</v>
      </c>
      <c r="C1058" s="41">
        <f t="shared" si="32"/>
        <v>18.08097627118644</v>
      </c>
      <c r="D1058" s="41">
        <f t="shared" si="33"/>
        <v>0.96862372881355929</v>
      </c>
      <c r="E1058" s="30">
        <v>0</v>
      </c>
      <c r="F1058" s="31">
        <v>0.96862372881355929</v>
      </c>
      <c r="G1058" s="32">
        <v>0</v>
      </c>
      <c r="H1058" s="32">
        <v>0</v>
      </c>
      <c r="I1058" s="32">
        <v>0</v>
      </c>
      <c r="J1058" s="32">
        <v>0</v>
      </c>
      <c r="K1058" s="29">
        <f>Лист4!E1056/1000</f>
        <v>19.049599999999998</v>
      </c>
      <c r="L1058" s="33"/>
      <c r="M1058" s="33"/>
    </row>
    <row r="1059" spans="1:13" s="34" customFormat="1" ht="22.5" customHeight="1" x14ac:dyDescent="0.25">
      <c r="A1059" s="23" t="str">
        <f>Лист4!A1057</f>
        <v xml:space="preserve">Батайская ул. д.23 </v>
      </c>
      <c r="B1059" s="74" t="str">
        <f>Лист4!C1057</f>
        <v>г. Астрахань</v>
      </c>
      <c r="C1059" s="41">
        <f t="shared" si="32"/>
        <v>1589.6477586440676</v>
      </c>
      <c r="D1059" s="41">
        <f t="shared" si="33"/>
        <v>85.159701355932185</v>
      </c>
      <c r="E1059" s="30">
        <v>0</v>
      </c>
      <c r="F1059" s="31">
        <v>85.159701355932185</v>
      </c>
      <c r="G1059" s="32">
        <v>0</v>
      </c>
      <c r="H1059" s="32">
        <v>0</v>
      </c>
      <c r="I1059" s="32">
        <v>0</v>
      </c>
      <c r="J1059" s="32">
        <v>0</v>
      </c>
      <c r="K1059" s="29">
        <f>Лист4!E1057/1000</f>
        <v>1674.8074599999998</v>
      </c>
      <c r="L1059" s="33"/>
      <c r="M1059" s="33"/>
    </row>
    <row r="1060" spans="1:13" s="34" customFormat="1" ht="22.5" customHeight="1" x14ac:dyDescent="0.25">
      <c r="A1060" s="23" t="str">
        <f>Лист4!A1058</f>
        <v xml:space="preserve">Бежецкая ул. д.10 </v>
      </c>
      <c r="B1060" s="74" t="str">
        <f>Лист4!C1058</f>
        <v>г. Астрахань</v>
      </c>
      <c r="C1060" s="41">
        <f t="shared" si="32"/>
        <v>75.783661016949139</v>
      </c>
      <c r="D1060" s="41">
        <f t="shared" si="33"/>
        <v>4.059838983050847</v>
      </c>
      <c r="E1060" s="30">
        <v>0</v>
      </c>
      <c r="F1060" s="31">
        <v>4.059838983050847</v>
      </c>
      <c r="G1060" s="32">
        <v>0</v>
      </c>
      <c r="H1060" s="32">
        <v>0</v>
      </c>
      <c r="I1060" s="32">
        <v>0</v>
      </c>
      <c r="J1060" s="32">
        <v>0</v>
      </c>
      <c r="K1060" s="29">
        <f>Лист4!E1058/1000</f>
        <v>79.843499999999992</v>
      </c>
      <c r="L1060" s="33"/>
      <c r="M1060" s="33"/>
    </row>
    <row r="1061" spans="1:13" s="34" customFormat="1" ht="22.5" customHeight="1" x14ac:dyDescent="0.25">
      <c r="A1061" s="23" t="str">
        <f>Лист4!A1059</f>
        <v xml:space="preserve">Бежецкая ул. д.12 </v>
      </c>
      <c r="B1061" s="74" t="str">
        <f>Лист4!C1059</f>
        <v>г. Астрахань</v>
      </c>
      <c r="C1061" s="41">
        <f t="shared" si="32"/>
        <v>49.950861016949155</v>
      </c>
      <c r="D1061" s="41">
        <f t="shared" si="33"/>
        <v>2.6759389830508478</v>
      </c>
      <c r="E1061" s="30">
        <v>0</v>
      </c>
      <c r="F1061" s="31">
        <v>2.6759389830508478</v>
      </c>
      <c r="G1061" s="32">
        <v>0</v>
      </c>
      <c r="H1061" s="32">
        <v>0</v>
      </c>
      <c r="I1061" s="32">
        <v>0</v>
      </c>
      <c r="J1061" s="32">
        <v>223.51</v>
      </c>
      <c r="K1061" s="29">
        <f>Лист4!E1059/1000-J1061</f>
        <v>-170.88319999999999</v>
      </c>
      <c r="L1061" s="33"/>
      <c r="M1061" s="33"/>
    </row>
    <row r="1062" spans="1:13" s="34" customFormat="1" ht="22.5" customHeight="1" x14ac:dyDescent="0.25">
      <c r="A1062" s="23" t="str">
        <f>Лист4!A1060</f>
        <v xml:space="preserve">Бежецкая ул. д.14 </v>
      </c>
      <c r="B1062" s="74" t="str">
        <f>Лист4!C1060</f>
        <v>г. Астрахань</v>
      </c>
      <c r="C1062" s="41">
        <f t="shared" si="32"/>
        <v>88.105938983050862</v>
      </c>
      <c r="D1062" s="41">
        <f t="shared" si="33"/>
        <v>4.7199610169491537</v>
      </c>
      <c r="E1062" s="30">
        <v>0</v>
      </c>
      <c r="F1062" s="31">
        <v>4.7199610169491537</v>
      </c>
      <c r="G1062" s="32">
        <v>0</v>
      </c>
      <c r="H1062" s="32">
        <v>0</v>
      </c>
      <c r="I1062" s="32">
        <v>0</v>
      </c>
      <c r="J1062" s="32">
        <v>0</v>
      </c>
      <c r="K1062" s="29">
        <f>Лист4!E1060/1000</f>
        <v>92.825900000000019</v>
      </c>
      <c r="L1062" s="33"/>
      <c r="M1062" s="33"/>
    </row>
    <row r="1063" spans="1:13" s="34" customFormat="1" ht="22.5" customHeight="1" x14ac:dyDescent="0.25">
      <c r="A1063" s="23" t="str">
        <f>Лист4!A1061</f>
        <v xml:space="preserve">Бежецкая ул. д.16 </v>
      </c>
      <c r="B1063" s="74" t="str">
        <f>Лист4!C1061</f>
        <v>г. Астрахань</v>
      </c>
      <c r="C1063" s="41">
        <f t="shared" si="32"/>
        <v>79.894915254237276</v>
      </c>
      <c r="D1063" s="41">
        <f t="shared" si="33"/>
        <v>4.2800847457627107</v>
      </c>
      <c r="E1063" s="30">
        <v>0</v>
      </c>
      <c r="F1063" s="31">
        <v>4.2800847457627107</v>
      </c>
      <c r="G1063" s="32">
        <v>0</v>
      </c>
      <c r="H1063" s="32">
        <v>0</v>
      </c>
      <c r="I1063" s="32">
        <v>0</v>
      </c>
      <c r="J1063" s="32">
        <v>0</v>
      </c>
      <c r="K1063" s="29">
        <f>Лист4!E1061/1000-J1063</f>
        <v>84.174999999999983</v>
      </c>
      <c r="L1063" s="33"/>
      <c r="M1063" s="33"/>
    </row>
    <row r="1064" spans="1:13" s="34" customFormat="1" ht="22.5" customHeight="1" x14ac:dyDescent="0.25">
      <c r="A1064" s="23" t="str">
        <f>Лист4!A1062</f>
        <v xml:space="preserve">Безжонова ул. д.155 </v>
      </c>
      <c r="B1064" s="74" t="str">
        <f>Лист4!C1062</f>
        <v>г. Астрахань</v>
      </c>
      <c r="C1064" s="41">
        <f t="shared" si="32"/>
        <v>15.353880677966103</v>
      </c>
      <c r="D1064" s="41">
        <f t="shared" si="33"/>
        <v>0.82252932203389828</v>
      </c>
      <c r="E1064" s="30">
        <v>0</v>
      </c>
      <c r="F1064" s="31">
        <v>0.82252932203389828</v>
      </c>
      <c r="G1064" s="32">
        <v>0</v>
      </c>
      <c r="H1064" s="32">
        <v>0</v>
      </c>
      <c r="I1064" s="32">
        <v>0</v>
      </c>
      <c r="J1064" s="32">
        <v>0</v>
      </c>
      <c r="K1064" s="29">
        <f>Лист4!E1062/1000</f>
        <v>16.176410000000001</v>
      </c>
      <c r="L1064" s="33"/>
      <c r="M1064" s="33"/>
    </row>
    <row r="1065" spans="1:13" s="34" customFormat="1" ht="22.5" customHeight="1" x14ac:dyDescent="0.25">
      <c r="A1065" s="23" t="str">
        <f>Лист4!A1063</f>
        <v xml:space="preserve">Безжонова ул. д.157 </v>
      </c>
      <c r="B1065" s="74" t="str">
        <f>Лист4!C1063</f>
        <v>г. Астрахань</v>
      </c>
      <c r="C1065" s="41">
        <f t="shared" si="32"/>
        <v>27.777898305084744</v>
      </c>
      <c r="D1065" s="41">
        <f t="shared" si="33"/>
        <v>1.4881016949152541</v>
      </c>
      <c r="E1065" s="30">
        <v>0</v>
      </c>
      <c r="F1065" s="31">
        <v>1.4881016949152541</v>
      </c>
      <c r="G1065" s="32">
        <v>0</v>
      </c>
      <c r="H1065" s="32">
        <v>0</v>
      </c>
      <c r="I1065" s="32">
        <v>0</v>
      </c>
      <c r="J1065" s="32">
        <v>0</v>
      </c>
      <c r="K1065" s="29">
        <f>Лист4!E1063/1000</f>
        <v>29.265999999999998</v>
      </c>
      <c r="L1065" s="33"/>
      <c r="M1065" s="33"/>
    </row>
    <row r="1066" spans="1:13" s="34" customFormat="1" ht="22.5" customHeight="1" x14ac:dyDescent="0.25">
      <c r="A1066" s="23" t="str">
        <f>Лист4!A1064</f>
        <v xml:space="preserve">Безжонова ул. д.2 </v>
      </c>
      <c r="B1066" s="74" t="str">
        <f>Лист4!C1064</f>
        <v>г. Астрахань</v>
      </c>
      <c r="C1066" s="41">
        <f t="shared" si="32"/>
        <v>628.94053694915237</v>
      </c>
      <c r="D1066" s="41">
        <f t="shared" si="33"/>
        <v>33.693243050847457</v>
      </c>
      <c r="E1066" s="30">
        <v>0</v>
      </c>
      <c r="F1066" s="31">
        <v>33.693243050847457</v>
      </c>
      <c r="G1066" s="32">
        <v>0</v>
      </c>
      <c r="H1066" s="32">
        <v>0</v>
      </c>
      <c r="I1066" s="32">
        <v>0</v>
      </c>
      <c r="J1066" s="32">
        <v>0</v>
      </c>
      <c r="K1066" s="29">
        <f>Лист4!E1064/1000-J1066</f>
        <v>662.63377999999989</v>
      </c>
      <c r="L1066" s="33"/>
      <c r="M1066" s="33"/>
    </row>
    <row r="1067" spans="1:13" s="34" customFormat="1" ht="22.5" customHeight="1" x14ac:dyDescent="0.25">
      <c r="A1067" s="23" t="str">
        <f>Лист4!A1065</f>
        <v xml:space="preserve">Безжонова ул. д.4 </v>
      </c>
      <c r="B1067" s="74" t="str">
        <f>Лист4!C1065</f>
        <v>г. Астрахань</v>
      </c>
      <c r="C1067" s="41">
        <f t="shared" si="32"/>
        <v>651.16871186440687</v>
      </c>
      <c r="D1067" s="41">
        <f t="shared" si="33"/>
        <v>34.884038135593222</v>
      </c>
      <c r="E1067" s="30">
        <v>0</v>
      </c>
      <c r="F1067" s="31">
        <v>34.884038135593222</v>
      </c>
      <c r="G1067" s="32">
        <v>0</v>
      </c>
      <c r="H1067" s="32">
        <v>0</v>
      </c>
      <c r="I1067" s="32">
        <v>0</v>
      </c>
      <c r="J1067" s="32">
        <v>0</v>
      </c>
      <c r="K1067" s="29">
        <f>Лист4!E1065/1000</f>
        <v>686.05275000000006</v>
      </c>
      <c r="L1067" s="33"/>
      <c r="M1067" s="33"/>
    </row>
    <row r="1068" spans="1:13" s="34" customFormat="1" ht="22.5" customHeight="1" x14ac:dyDescent="0.25">
      <c r="A1068" s="23" t="str">
        <f>Лист4!A1066</f>
        <v xml:space="preserve">Безжонова ул. д.76 </v>
      </c>
      <c r="B1068" s="74" t="str">
        <f>Лист4!C1066</f>
        <v>г. Астрахань</v>
      </c>
      <c r="C1068" s="41">
        <f t="shared" si="32"/>
        <v>871.89422101694925</v>
      </c>
      <c r="D1068" s="41">
        <f t="shared" si="33"/>
        <v>46.708618983050854</v>
      </c>
      <c r="E1068" s="30">
        <v>0</v>
      </c>
      <c r="F1068" s="31">
        <v>46.708618983050854</v>
      </c>
      <c r="G1068" s="32">
        <v>0</v>
      </c>
      <c r="H1068" s="32">
        <v>0</v>
      </c>
      <c r="I1068" s="32">
        <v>0</v>
      </c>
      <c r="J1068" s="32">
        <v>0</v>
      </c>
      <c r="K1068" s="29">
        <f>Лист4!E1066/1000</f>
        <v>918.60284000000013</v>
      </c>
      <c r="L1068" s="33"/>
      <c r="M1068" s="33"/>
    </row>
    <row r="1069" spans="1:13" s="34" customFormat="1" ht="22.5" customHeight="1" x14ac:dyDescent="0.25">
      <c r="A1069" s="23" t="str">
        <f>Лист4!A1067</f>
        <v xml:space="preserve">Безжонова ул. д.80 </v>
      </c>
      <c r="B1069" s="74" t="str">
        <f>Лист4!C1067</f>
        <v>г. Астрахань</v>
      </c>
      <c r="C1069" s="41">
        <f t="shared" si="32"/>
        <v>1019.6927620338987</v>
      </c>
      <c r="D1069" s="41">
        <f t="shared" si="33"/>
        <v>54.62639796610172</v>
      </c>
      <c r="E1069" s="30">
        <v>0</v>
      </c>
      <c r="F1069" s="31">
        <v>54.62639796610172</v>
      </c>
      <c r="G1069" s="32">
        <v>0</v>
      </c>
      <c r="H1069" s="32">
        <v>0</v>
      </c>
      <c r="I1069" s="32">
        <v>0</v>
      </c>
      <c r="J1069" s="32">
        <v>0</v>
      </c>
      <c r="K1069" s="29">
        <f>Лист4!E1067/1000-J1069</f>
        <v>1074.3191600000005</v>
      </c>
      <c r="L1069" s="33"/>
      <c r="M1069" s="33"/>
    </row>
    <row r="1070" spans="1:13" s="34" customFormat="1" ht="22.5" customHeight="1" x14ac:dyDescent="0.25">
      <c r="A1070" s="23" t="str">
        <f>Лист4!A1068</f>
        <v xml:space="preserve">Безжонова ул. д.84 </v>
      </c>
      <c r="B1070" s="74" t="str">
        <f>Лист4!C1068</f>
        <v>г. Астрахань</v>
      </c>
      <c r="C1070" s="41">
        <f t="shared" si="32"/>
        <v>901.89909694915275</v>
      </c>
      <c r="D1070" s="41">
        <f t="shared" si="33"/>
        <v>48.316023050847463</v>
      </c>
      <c r="E1070" s="30">
        <v>0</v>
      </c>
      <c r="F1070" s="31">
        <v>48.316023050847463</v>
      </c>
      <c r="G1070" s="32">
        <v>0</v>
      </c>
      <c r="H1070" s="32">
        <v>0</v>
      </c>
      <c r="I1070" s="32">
        <v>0</v>
      </c>
      <c r="J1070" s="32">
        <v>0</v>
      </c>
      <c r="K1070" s="29">
        <f>Лист4!E1068/1000-J1070</f>
        <v>950.21512000000018</v>
      </c>
      <c r="L1070" s="33"/>
      <c r="M1070" s="33"/>
    </row>
    <row r="1071" spans="1:13" s="34" customFormat="1" ht="22.5" customHeight="1" x14ac:dyDescent="0.25">
      <c r="A1071" s="23" t="str">
        <f>Лист4!A1069</f>
        <v xml:space="preserve">Безжонова ул. д.86 </v>
      </c>
      <c r="B1071" s="74" t="str">
        <f>Лист4!C1069</f>
        <v>г. Астрахань</v>
      </c>
      <c r="C1071" s="41">
        <f t="shared" si="32"/>
        <v>891.05762983050852</v>
      </c>
      <c r="D1071" s="41">
        <f t="shared" si="33"/>
        <v>47.73523016949153</v>
      </c>
      <c r="E1071" s="30">
        <v>0</v>
      </c>
      <c r="F1071" s="31">
        <v>47.73523016949153</v>
      </c>
      <c r="G1071" s="32">
        <v>0</v>
      </c>
      <c r="H1071" s="32">
        <v>0</v>
      </c>
      <c r="I1071" s="32">
        <v>0</v>
      </c>
      <c r="J1071" s="32">
        <v>0</v>
      </c>
      <c r="K1071" s="29">
        <f>Лист4!E1069/1000</f>
        <v>938.79286000000002</v>
      </c>
      <c r="L1071" s="33"/>
      <c r="M1071" s="33"/>
    </row>
    <row r="1072" spans="1:13" s="34" customFormat="1" ht="22.5" customHeight="1" x14ac:dyDescent="0.25">
      <c r="A1072" s="23" t="str">
        <f>Лист4!A1070</f>
        <v xml:space="preserve">Безжонова ул. д.88 </v>
      </c>
      <c r="B1072" s="74" t="str">
        <f>Лист4!C1070</f>
        <v>г. Астрахань</v>
      </c>
      <c r="C1072" s="41">
        <f t="shared" si="32"/>
        <v>1035.3528203389828</v>
      </c>
      <c r="D1072" s="41">
        <f t="shared" si="33"/>
        <v>55.465329661016938</v>
      </c>
      <c r="E1072" s="30">
        <v>0</v>
      </c>
      <c r="F1072" s="31">
        <v>55.465329661016938</v>
      </c>
      <c r="G1072" s="32">
        <v>0</v>
      </c>
      <c r="H1072" s="32">
        <v>0</v>
      </c>
      <c r="I1072" s="32">
        <v>0</v>
      </c>
      <c r="J1072" s="32">
        <v>0</v>
      </c>
      <c r="K1072" s="29">
        <f>Лист4!E1070/1000</f>
        <v>1090.8181499999998</v>
      </c>
      <c r="L1072" s="33"/>
      <c r="M1072" s="33"/>
    </row>
    <row r="1073" spans="1:13" s="34" customFormat="1" ht="22.5" customHeight="1" x14ac:dyDescent="0.25">
      <c r="A1073" s="23" t="str">
        <f>Лист4!A1071</f>
        <v xml:space="preserve">Безжонова ул. д.90 </v>
      </c>
      <c r="B1073" s="74" t="str">
        <f>Лист4!C1071</f>
        <v>г. Астрахань</v>
      </c>
      <c r="C1073" s="41">
        <f t="shared" si="32"/>
        <v>565.70697898305116</v>
      </c>
      <c r="D1073" s="41">
        <f t="shared" si="33"/>
        <v>30.305731016949171</v>
      </c>
      <c r="E1073" s="30">
        <v>0</v>
      </c>
      <c r="F1073" s="31">
        <v>30.305731016949171</v>
      </c>
      <c r="G1073" s="32">
        <v>0</v>
      </c>
      <c r="H1073" s="32">
        <v>0</v>
      </c>
      <c r="I1073" s="32">
        <v>0</v>
      </c>
      <c r="J1073" s="32">
        <v>0</v>
      </c>
      <c r="K1073" s="29">
        <f>Лист4!E1071/1000</f>
        <v>596.01271000000031</v>
      </c>
      <c r="L1073" s="33"/>
      <c r="M1073" s="33"/>
    </row>
    <row r="1074" spans="1:13" s="34" customFormat="1" ht="22.5" customHeight="1" x14ac:dyDescent="0.25">
      <c r="A1074" s="23" t="str">
        <f>Лист4!A1072</f>
        <v xml:space="preserve">Безжонова ул. д.92 </v>
      </c>
      <c r="B1074" s="74" t="str">
        <f>Лист4!C1072</f>
        <v>г. Астрахань</v>
      </c>
      <c r="C1074" s="41">
        <f t="shared" si="32"/>
        <v>914.73114576271166</v>
      </c>
      <c r="D1074" s="41">
        <f t="shared" si="33"/>
        <v>49.003454237288125</v>
      </c>
      <c r="E1074" s="30">
        <v>0</v>
      </c>
      <c r="F1074" s="31">
        <v>49.003454237288125</v>
      </c>
      <c r="G1074" s="32">
        <v>0</v>
      </c>
      <c r="H1074" s="32">
        <v>0</v>
      </c>
      <c r="I1074" s="32">
        <v>0</v>
      </c>
      <c r="J1074" s="32">
        <v>0</v>
      </c>
      <c r="K1074" s="29">
        <f>Лист4!E1072/1000</f>
        <v>963.73459999999977</v>
      </c>
      <c r="L1074" s="33"/>
      <c r="M1074" s="33"/>
    </row>
    <row r="1075" spans="1:13" s="34" customFormat="1" ht="22.5" customHeight="1" x14ac:dyDescent="0.25">
      <c r="A1075" s="23" t="str">
        <f>Лист4!A1073</f>
        <v>Богдана Хмельницкого ул. д.10 пом.001</v>
      </c>
      <c r="B1075" s="74" t="str">
        <f>Лист4!C1073</f>
        <v>г. Астрахань</v>
      </c>
      <c r="C1075" s="41">
        <f t="shared" si="32"/>
        <v>394.64699661016942</v>
      </c>
      <c r="D1075" s="41">
        <f t="shared" si="33"/>
        <v>21.141803389830503</v>
      </c>
      <c r="E1075" s="30">
        <v>0</v>
      </c>
      <c r="F1075" s="31">
        <v>21.141803389830503</v>
      </c>
      <c r="G1075" s="32">
        <v>0</v>
      </c>
      <c r="H1075" s="32">
        <v>0</v>
      </c>
      <c r="I1075" s="32">
        <v>0</v>
      </c>
      <c r="J1075" s="32">
        <v>1091.96</v>
      </c>
      <c r="K1075" s="29">
        <f>Лист4!E1073/1000-J1075</f>
        <v>-676.17120000000011</v>
      </c>
      <c r="L1075" s="33"/>
      <c r="M1075" s="33"/>
    </row>
    <row r="1076" spans="1:13" s="34" customFormat="1" ht="22.5" customHeight="1" x14ac:dyDescent="0.25">
      <c r="A1076" s="23" t="str">
        <f>Лист4!A1074</f>
        <v xml:space="preserve">Богдана Хмельницкого ул. д.11 - корп. 1 </v>
      </c>
      <c r="B1076" s="74" t="str">
        <f>Лист4!C1074</f>
        <v>г. Астрахань</v>
      </c>
      <c r="C1076" s="41">
        <f t="shared" si="32"/>
        <v>83.21967322033899</v>
      </c>
      <c r="D1076" s="41">
        <f t="shared" si="33"/>
        <v>4.4581967796610176</v>
      </c>
      <c r="E1076" s="30">
        <v>0</v>
      </c>
      <c r="F1076" s="31">
        <v>4.4581967796610176</v>
      </c>
      <c r="G1076" s="32">
        <v>0</v>
      </c>
      <c r="H1076" s="32">
        <v>0</v>
      </c>
      <c r="I1076" s="32">
        <v>0</v>
      </c>
      <c r="J1076" s="32">
        <v>0</v>
      </c>
      <c r="K1076" s="29">
        <f>Лист4!E1074/1000</f>
        <v>87.677870000000013</v>
      </c>
      <c r="L1076" s="33"/>
      <c r="M1076" s="33"/>
    </row>
    <row r="1077" spans="1:13" s="34" customFormat="1" ht="22.5" customHeight="1" x14ac:dyDescent="0.25">
      <c r="A1077" s="23" t="str">
        <f>Лист4!A1075</f>
        <v xml:space="preserve">Богдана Хмельницкого ул. д.11 - корп. 2 </v>
      </c>
      <c r="B1077" s="74" t="str">
        <f>Лист4!C1075</f>
        <v>г. Астрахань</v>
      </c>
      <c r="C1077" s="41">
        <f t="shared" si="32"/>
        <v>86.650793220338997</v>
      </c>
      <c r="D1077" s="41">
        <f t="shared" si="33"/>
        <v>4.6420067796610178</v>
      </c>
      <c r="E1077" s="30">
        <v>0</v>
      </c>
      <c r="F1077" s="31">
        <v>4.6420067796610178</v>
      </c>
      <c r="G1077" s="32">
        <v>0</v>
      </c>
      <c r="H1077" s="32">
        <v>0</v>
      </c>
      <c r="I1077" s="32">
        <v>0</v>
      </c>
      <c r="J1077" s="32">
        <v>0</v>
      </c>
      <c r="K1077" s="29">
        <f>Лист4!E1075/1000</f>
        <v>91.292800000000014</v>
      </c>
      <c r="L1077" s="33"/>
      <c r="M1077" s="33"/>
    </row>
    <row r="1078" spans="1:13" s="34" customFormat="1" ht="22.5" customHeight="1" x14ac:dyDescent="0.25">
      <c r="A1078" s="23" t="str">
        <f>Лист4!A1076</f>
        <v xml:space="preserve">Богдана Хмельницкого ул. д.11 - корп. 3 </v>
      </c>
      <c r="B1078" s="74" t="str">
        <f>Лист4!C1076</f>
        <v>г. Астрахань</v>
      </c>
      <c r="C1078" s="41">
        <f t="shared" si="32"/>
        <v>87.649206779661114</v>
      </c>
      <c r="D1078" s="41">
        <f t="shared" si="33"/>
        <v>4.6954932203389825</v>
      </c>
      <c r="E1078" s="30">
        <v>0</v>
      </c>
      <c r="F1078" s="31">
        <v>4.6954932203389825</v>
      </c>
      <c r="G1078" s="32">
        <v>0</v>
      </c>
      <c r="H1078" s="32">
        <v>0</v>
      </c>
      <c r="I1078" s="32">
        <v>0</v>
      </c>
      <c r="J1078" s="32">
        <f>1023.54+1359.63</f>
        <v>2383.17</v>
      </c>
      <c r="K1078" s="29">
        <f>Лист4!E1076/1000-J1078</f>
        <v>-2290.8253</v>
      </c>
      <c r="L1078" s="33"/>
      <c r="M1078" s="33"/>
    </row>
    <row r="1079" spans="1:13" s="34" customFormat="1" ht="22.5" customHeight="1" x14ac:dyDescent="0.25">
      <c r="A1079" s="23" t="str">
        <f>Лист4!A1077</f>
        <v xml:space="preserve">Богдана Хмельницкого ул. д.11 - корп. 4 </v>
      </c>
      <c r="B1079" s="74" t="str">
        <f>Лист4!C1077</f>
        <v>г. Астрахань</v>
      </c>
      <c r="C1079" s="41">
        <f t="shared" si="32"/>
        <v>78.340583050847442</v>
      </c>
      <c r="D1079" s="41">
        <f t="shared" si="33"/>
        <v>4.1968169491525424</v>
      </c>
      <c r="E1079" s="30">
        <v>0</v>
      </c>
      <c r="F1079" s="31">
        <v>4.1968169491525424</v>
      </c>
      <c r="G1079" s="32">
        <v>0</v>
      </c>
      <c r="H1079" s="32">
        <v>0</v>
      </c>
      <c r="I1079" s="32">
        <v>0</v>
      </c>
      <c r="J1079" s="32">
        <v>0</v>
      </c>
      <c r="K1079" s="29">
        <f>Лист4!E1077/1000-J1079</f>
        <v>82.537399999999991</v>
      </c>
      <c r="L1079" s="33"/>
      <c r="M1079" s="33"/>
    </row>
    <row r="1080" spans="1:13" s="34" customFormat="1" ht="22.5" customHeight="1" x14ac:dyDescent="0.25">
      <c r="A1080" s="23" t="str">
        <f>Лист4!A1078</f>
        <v>Богдана Хмельницкого ул. д.11 пом.16</v>
      </c>
      <c r="B1080" s="74" t="str">
        <f>Лист4!C1078</f>
        <v>г. Астрахань</v>
      </c>
      <c r="C1080" s="41">
        <f t="shared" si="32"/>
        <v>266.74233220338982</v>
      </c>
      <c r="D1080" s="41">
        <f t="shared" si="33"/>
        <v>14.289767796610171</v>
      </c>
      <c r="E1080" s="30">
        <v>0</v>
      </c>
      <c r="F1080" s="31">
        <v>14.289767796610171</v>
      </c>
      <c r="G1080" s="32">
        <v>0</v>
      </c>
      <c r="H1080" s="32">
        <v>0</v>
      </c>
      <c r="I1080" s="32">
        <v>0</v>
      </c>
      <c r="J1080" s="32">
        <v>758.2</v>
      </c>
      <c r="K1080" s="29">
        <f>Лист4!E1078/1000-J1080</f>
        <v>-477.16790000000003</v>
      </c>
      <c r="L1080" s="33"/>
      <c r="M1080" s="33"/>
    </row>
    <row r="1081" spans="1:13" s="34" customFormat="1" ht="22.5" customHeight="1" x14ac:dyDescent="0.25">
      <c r="A1081" s="23" t="str">
        <f>Лист4!A1079</f>
        <v xml:space="preserve">Богдана Хмельницкого ул. д.12 </v>
      </c>
      <c r="B1081" s="74" t="str">
        <f>Лист4!C1079</f>
        <v>г. Астрахань</v>
      </c>
      <c r="C1081" s="41">
        <f t="shared" si="32"/>
        <v>514.98909830508467</v>
      </c>
      <c r="D1081" s="41">
        <f t="shared" si="33"/>
        <v>27.588701694915251</v>
      </c>
      <c r="E1081" s="30">
        <v>0</v>
      </c>
      <c r="F1081" s="31">
        <v>27.588701694915251</v>
      </c>
      <c r="G1081" s="32">
        <v>0</v>
      </c>
      <c r="H1081" s="32">
        <v>0</v>
      </c>
      <c r="I1081" s="32">
        <v>0</v>
      </c>
      <c r="J1081" s="32">
        <v>0</v>
      </c>
      <c r="K1081" s="29">
        <f>Лист4!E1079/1000</f>
        <v>542.57779999999991</v>
      </c>
      <c r="L1081" s="33"/>
      <c r="M1081" s="33"/>
    </row>
    <row r="1082" spans="1:13" s="34" customFormat="1" ht="22.5" customHeight="1" x14ac:dyDescent="0.25">
      <c r="A1082" s="23" t="str">
        <f>Лист4!A1080</f>
        <v xml:space="preserve">Богдана Хмельницкого ул. д.13 </v>
      </c>
      <c r="B1082" s="74" t="str">
        <f>Лист4!C1080</f>
        <v>г. Астрахань</v>
      </c>
      <c r="C1082" s="41">
        <f t="shared" si="32"/>
        <v>305.78999322033894</v>
      </c>
      <c r="D1082" s="41">
        <f t="shared" si="33"/>
        <v>16.381606779661013</v>
      </c>
      <c r="E1082" s="30">
        <v>0</v>
      </c>
      <c r="F1082" s="31">
        <v>16.381606779661013</v>
      </c>
      <c r="G1082" s="32">
        <v>0</v>
      </c>
      <c r="H1082" s="32">
        <v>0</v>
      </c>
      <c r="I1082" s="32">
        <v>0</v>
      </c>
      <c r="J1082" s="32">
        <v>0</v>
      </c>
      <c r="K1082" s="29">
        <f>Лист4!E1080/1000</f>
        <v>322.17159999999996</v>
      </c>
      <c r="L1082" s="33"/>
      <c r="M1082" s="33"/>
    </row>
    <row r="1083" spans="1:13" s="34" customFormat="1" ht="22.5" customHeight="1" x14ac:dyDescent="0.25">
      <c r="A1083" s="23" t="str">
        <f>Лист4!A1081</f>
        <v xml:space="preserve">Богдана Хмельницкого ул. д.13 - корп. 1 </v>
      </c>
      <c r="B1083" s="74" t="str">
        <f>Лист4!C1081</f>
        <v>г. Астрахань</v>
      </c>
      <c r="C1083" s="41">
        <f t="shared" si="32"/>
        <v>56.629762711864409</v>
      </c>
      <c r="D1083" s="41">
        <f t="shared" si="33"/>
        <v>3.0337372881355931</v>
      </c>
      <c r="E1083" s="30">
        <v>0</v>
      </c>
      <c r="F1083" s="31">
        <v>3.0337372881355931</v>
      </c>
      <c r="G1083" s="32">
        <v>0</v>
      </c>
      <c r="H1083" s="32">
        <v>0</v>
      </c>
      <c r="I1083" s="32">
        <v>0</v>
      </c>
      <c r="J1083" s="32">
        <v>591.98</v>
      </c>
      <c r="K1083" s="29">
        <f>Лист4!E1081/1000-J1083</f>
        <v>-532.31650000000002</v>
      </c>
      <c r="L1083" s="33"/>
      <c r="M1083" s="33"/>
    </row>
    <row r="1084" spans="1:13" s="34" customFormat="1" ht="22.5" customHeight="1" x14ac:dyDescent="0.25">
      <c r="A1084" s="23" t="str">
        <f>Лист4!A1082</f>
        <v xml:space="preserve">Богдана Хмельницкого ул. д.13 - корп. 3 </v>
      </c>
      <c r="B1084" s="74" t="str">
        <f>Лист4!C1082</f>
        <v>г. Астрахань</v>
      </c>
      <c r="C1084" s="41">
        <f t="shared" si="32"/>
        <v>74.002006779661016</v>
      </c>
      <c r="D1084" s="41">
        <f t="shared" si="33"/>
        <v>3.9643932203389824</v>
      </c>
      <c r="E1084" s="30">
        <v>0</v>
      </c>
      <c r="F1084" s="31">
        <v>3.9643932203389824</v>
      </c>
      <c r="G1084" s="32">
        <v>0</v>
      </c>
      <c r="H1084" s="32">
        <v>0</v>
      </c>
      <c r="I1084" s="32">
        <v>0</v>
      </c>
      <c r="J1084" s="32">
        <v>0</v>
      </c>
      <c r="K1084" s="29">
        <f>Лист4!E1082/1000</f>
        <v>77.966399999999993</v>
      </c>
      <c r="L1084" s="33"/>
      <c r="M1084" s="33"/>
    </row>
    <row r="1085" spans="1:13" s="34" customFormat="1" ht="22.5" customHeight="1" x14ac:dyDescent="0.25">
      <c r="A1085" s="23" t="str">
        <f>Лист4!A1083</f>
        <v xml:space="preserve">Богдана Хмельницкого ул. д.14 </v>
      </c>
      <c r="B1085" s="74" t="str">
        <f>Лист4!C1083</f>
        <v>г. Астрахань</v>
      </c>
      <c r="C1085" s="41">
        <f t="shared" si="32"/>
        <v>282.60010847457619</v>
      </c>
      <c r="D1085" s="41">
        <f t="shared" si="33"/>
        <v>15.139291525423731</v>
      </c>
      <c r="E1085" s="30">
        <v>0</v>
      </c>
      <c r="F1085" s="31">
        <v>15.139291525423731</v>
      </c>
      <c r="G1085" s="32">
        <v>0</v>
      </c>
      <c r="H1085" s="32">
        <v>0</v>
      </c>
      <c r="I1085" s="32">
        <v>0</v>
      </c>
      <c r="J1085" s="32">
        <v>2103.79</v>
      </c>
      <c r="K1085" s="29">
        <f>Лист4!E1083/1000-J1085</f>
        <v>-1806.0506</v>
      </c>
      <c r="L1085" s="33"/>
      <c r="M1085" s="33"/>
    </row>
    <row r="1086" spans="1:13" s="34" customFormat="1" ht="22.5" customHeight="1" x14ac:dyDescent="0.25">
      <c r="A1086" s="23" t="str">
        <f>Лист4!A1084</f>
        <v xml:space="preserve">Богдана Хмельницкого ул. д.15 </v>
      </c>
      <c r="B1086" s="74" t="str">
        <f>Лист4!C1084</f>
        <v>г. Астрахань</v>
      </c>
      <c r="C1086" s="41">
        <f t="shared" si="32"/>
        <v>247.38161355932206</v>
      </c>
      <c r="D1086" s="41">
        <f t="shared" si="33"/>
        <v>13.252586440677966</v>
      </c>
      <c r="E1086" s="30">
        <v>0</v>
      </c>
      <c r="F1086" s="31">
        <v>13.252586440677966</v>
      </c>
      <c r="G1086" s="32">
        <v>0</v>
      </c>
      <c r="H1086" s="32">
        <v>0</v>
      </c>
      <c r="I1086" s="32">
        <v>0</v>
      </c>
      <c r="J1086" s="32">
        <v>0</v>
      </c>
      <c r="K1086" s="29">
        <f>Лист4!E1084/1000</f>
        <v>260.63420000000002</v>
      </c>
      <c r="L1086" s="33"/>
      <c r="M1086" s="33"/>
    </row>
    <row r="1087" spans="1:13" s="34" customFormat="1" ht="22.5" customHeight="1" x14ac:dyDescent="0.25">
      <c r="A1087" s="23" t="str">
        <f>Лист4!A1085</f>
        <v xml:space="preserve">Богдана Хмельницкого ул. д.17/47 </v>
      </c>
      <c r="B1087" s="74" t="str">
        <f>Лист4!C1085</f>
        <v>г. Астрахань</v>
      </c>
      <c r="C1087" s="41">
        <f t="shared" si="32"/>
        <v>270.12216949152548</v>
      </c>
      <c r="D1087" s="41">
        <f t="shared" si="33"/>
        <v>14.470830508474581</v>
      </c>
      <c r="E1087" s="30">
        <v>0</v>
      </c>
      <c r="F1087" s="31">
        <v>14.470830508474581</v>
      </c>
      <c r="G1087" s="32">
        <v>0</v>
      </c>
      <c r="H1087" s="32">
        <v>0</v>
      </c>
      <c r="I1087" s="32">
        <v>0</v>
      </c>
      <c r="J1087" s="32">
        <v>0</v>
      </c>
      <c r="K1087" s="29">
        <f>Лист4!E1085/1000</f>
        <v>284.59300000000007</v>
      </c>
      <c r="L1087" s="33"/>
      <c r="M1087" s="33"/>
    </row>
    <row r="1088" spans="1:13" s="34" customFormat="1" ht="22.5" customHeight="1" x14ac:dyDescent="0.25">
      <c r="A1088" s="23" t="str">
        <f>Лист4!A1086</f>
        <v xml:space="preserve">Богдана Хмельницкого ул. д.18 </v>
      </c>
      <c r="B1088" s="74" t="str">
        <f>Лист4!C1086</f>
        <v>г. Астрахань</v>
      </c>
      <c r="C1088" s="41">
        <f t="shared" si="32"/>
        <v>201.14573559322028</v>
      </c>
      <c r="D1088" s="41">
        <f t="shared" si="33"/>
        <v>10.775664406779658</v>
      </c>
      <c r="E1088" s="30">
        <v>0</v>
      </c>
      <c r="F1088" s="31">
        <v>10.775664406779658</v>
      </c>
      <c r="G1088" s="32">
        <v>0</v>
      </c>
      <c r="H1088" s="32">
        <v>0</v>
      </c>
      <c r="I1088" s="32">
        <v>0</v>
      </c>
      <c r="J1088" s="32">
        <v>0</v>
      </c>
      <c r="K1088" s="29">
        <f>Лист4!E1086/1000</f>
        <v>211.92139999999995</v>
      </c>
      <c r="L1088" s="33"/>
      <c r="M1088" s="33"/>
    </row>
    <row r="1089" spans="1:13" s="34" customFormat="1" ht="22.5" customHeight="1" x14ac:dyDescent="0.25">
      <c r="A1089" s="23" t="str">
        <f>Лист4!A1087</f>
        <v xml:space="preserve">Богдана Хмельницкого ул. д.19 </v>
      </c>
      <c r="B1089" s="74" t="str">
        <f>Лист4!C1087</f>
        <v>г. Астрахань</v>
      </c>
      <c r="C1089" s="41">
        <f t="shared" si="32"/>
        <v>139.26155932203392</v>
      </c>
      <c r="D1089" s="41">
        <f t="shared" si="33"/>
        <v>7.460440677966103</v>
      </c>
      <c r="E1089" s="30">
        <v>0</v>
      </c>
      <c r="F1089" s="31">
        <v>7.460440677966103</v>
      </c>
      <c r="G1089" s="32">
        <v>0</v>
      </c>
      <c r="H1089" s="32">
        <v>0</v>
      </c>
      <c r="I1089" s="32">
        <v>0</v>
      </c>
      <c r="J1089" s="32">
        <v>0</v>
      </c>
      <c r="K1089" s="29">
        <f>Лист4!E1087/1000</f>
        <v>146.72200000000001</v>
      </c>
      <c r="L1089" s="33"/>
      <c r="M1089" s="33"/>
    </row>
    <row r="1090" spans="1:13" s="34" customFormat="1" ht="22.5" customHeight="1" x14ac:dyDescent="0.25">
      <c r="A1090" s="23" t="str">
        <f>Лист4!A1088</f>
        <v xml:space="preserve">Богдана Хмельницкого ул. д.2 </v>
      </c>
      <c r="B1090" s="74" t="str">
        <f>Лист4!C1088</f>
        <v>г. Астрахань</v>
      </c>
      <c r="C1090" s="41">
        <f t="shared" si="32"/>
        <v>428.75464135593222</v>
      </c>
      <c r="D1090" s="41">
        <f t="shared" si="33"/>
        <v>22.968998644067796</v>
      </c>
      <c r="E1090" s="30">
        <v>0</v>
      </c>
      <c r="F1090" s="31">
        <v>22.968998644067796</v>
      </c>
      <c r="G1090" s="32">
        <v>0</v>
      </c>
      <c r="H1090" s="32">
        <v>0</v>
      </c>
      <c r="I1090" s="32">
        <v>0</v>
      </c>
      <c r="J1090" s="32">
        <v>0</v>
      </c>
      <c r="K1090" s="29">
        <f>Лист4!E1088/1000</f>
        <v>451.72363999999999</v>
      </c>
      <c r="L1090" s="33"/>
      <c r="M1090" s="33"/>
    </row>
    <row r="1091" spans="1:13" s="34" customFormat="1" ht="22.5" customHeight="1" x14ac:dyDescent="0.25">
      <c r="A1091" s="23" t="str">
        <f>Лист4!A1089</f>
        <v xml:space="preserve">Богдана Хмельницкого ул. д.2 - корп. 1 </v>
      </c>
      <c r="B1091" s="74" t="str">
        <f>Лист4!C1089</f>
        <v>г. Астрахань</v>
      </c>
      <c r="C1091" s="41">
        <f t="shared" si="32"/>
        <v>362.26196881355935</v>
      </c>
      <c r="D1091" s="41">
        <f t="shared" si="33"/>
        <v>19.406891186440681</v>
      </c>
      <c r="E1091" s="30">
        <v>0</v>
      </c>
      <c r="F1091" s="31">
        <v>19.406891186440681</v>
      </c>
      <c r="G1091" s="32">
        <v>0</v>
      </c>
      <c r="H1091" s="32">
        <v>0</v>
      </c>
      <c r="I1091" s="32">
        <v>0</v>
      </c>
      <c r="J1091" s="32">
        <v>0</v>
      </c>
      <c r="K1091" s="29">
        <f>Лист4!E1089/1000</f>
        <v>381.66886000000005</v>
      </c>
      <c r="L1091" s="33"/>
      <c r="M1091" s="33"/>
    </row>
    <row r="1092" spans="1:13" s="34" customFormat="1" ht="22.5" customHeight="1" x14ac:dyDescent="0.25">
      <c r="A1092" s="23" t="str">
        <f>Лист4!A1090</f>
        <v xml:space="preserve">Богдана Хмельницкого ул. д.2 - корп. 2 </v>
      </c>
      <c r="B1092" s="74" t="str">
        <f>Лист4!C1090</f>
        <v>г. Астрахань</v>
      </c>
      <c r="C1092" s="41">
        <f t="shared" ref="C1092:C1155" si="34">K1092+J1092-F1092</f>
        <v>350.58420338983046</v>
      </c>
      <c r="D1092" s="41">
        <f t="shared" ref="D1092:D1155" si="35">F1092</f>
        <v>18.781296610169488</v>
      </c>
      <c r="E1092" s="30">
        <v>0</v>
      </c>
      <c r="F1092" s="31">
        <v>18.781296610169488</v>
      </c>
      <c r="G1092" s="32">
        <v>0</v>
      </c>
      <c r="H1092" s="32">
        <v>0</v>
      </c>
      <c r="I1092" s="32">
        <v>0</v>
      </c>
      <c r="J1092" s="32">
        <v>483.41</v>
      </c>
      <c r="K1092" s="29">
        <f>Лист4!E1090/1000-J1092</f>
        <v>-114.04450000000008</v>
      </c>
      <c r="L1092" s="33"/>
      <c r="M1092" s="33"/>
    </row>
    <row r="1093" spans="1:13" s="34" customFormat="1" ht="22.5" customHeight="1" x14ac:dyDescent="0.25">
      <c r="A1093" s="23" t="str">
        <f>Лист4!A1091</f>
        <v xml:space="preserve">Богдана Хмельницкого ул. д.2 - корп. 5 </v>
      </c>
      <c r="B1093" s="74" t="str">
        <f>Лист4!C1091</f>
        <v>г. Астрахань</v>
      </c>
      <c r="C1093" s="41">
        <f t="shared" si="34"/>
        <v>317.76848813559326</v>
      </c>
      <c r="D1093" s="41">
        <f t="shared" si="35"/>
        <v>17.023311864406782</v>
      </c>
      <c r="E1093" s="30">
        <v>0</v>
      </c>
      <c r="F1093" s="31">
        <v>17.023311864406782</v>
      </c>
      <c r="G1093" s="32">
        <v>0</v>
      </c>
      <c r="H1093" s="32">
        <v>0</v>
      </c>
      <c r="I1093" s="32">
        <v>0</v>
      </c>
      <c r="J1093" s="32">
        <v>0</v>
      </c>
      <c r="K1093" s="29">
        <f>Лист4!E1091/1000</f>
        <v>334.79180000000002</v>
      </c>
      <c r="L1093" s="33"/>
      <c r="M1093" s="33"/>
    </row>
    <row r="1094" spans="1:13" s="34" customFormat="1" ht="22.5" customHeight="1" x14ac:dyDescent="0.25">
      <c r="A1094" s="23" t="str">
        <f>Лист4!A1092</f>
        <v xml:space="preserve">Богдана Хмельницкого ул. д.21 </v>
      </c>
      <c r="B1094" s="74" t="str">
        <f>Лист4!C1092</f>
        <v>г. Астрахань</v>
      </c>
      <c r="C1094" s="41">
        <f t="shared" si="34"/>
        <v>121.04219661016941</v>
      </c>
      <c r="D1094" s="41">
        <f t="shared" si="35"/>
        <v>6.4844033898305078</v>
      </c>
      <c r="E1094" s="30">
        <v>0</v>
      </c>
      <c r="F1094" s="31">
        <v>6.4844033898305078</v>
      </c>
      <c r="G1094" s="32">
        <v>0</v>
      </c>
      <c r="H1094" s="32">
        <v>0</v>
      </c>
      <c r="I1094" s="32">
        <v>0</v>
      </c>
      <c r="J1094" s="32">
        <v>1337.1</v>
      </c>
      <c r="K1094" s="29">
        <f>Лист4!E1092/1000-J1094</f>
        <v>-1209.5734</v>
      </c>
      <c r="L1094" s="33"/>
      <c r="M1094" s="33"/>
    </row>
    <row r="1095" spans="1:13" s="34" customFormat="1" ht="22.5" customHeight="1" x14ac:dyDescent="0.25">
      <c r="A1095" s="23" t="str">
        <f>Лист4!A1093</f>
        <v xml:space="preserve">Богдана Хмельницкого ул. д.21 - корп. 1 </v>
      </c>
      <c r="B1095" s="74" t="str">
        <f>Лист4!C1093</f>
        <v>г. Астрахань</v>
      </c>
      <c r="C1095" s="41">
        <f t="shared" si="34"/>
        <v>148.73391186440676</v>
      </c>
      <c r="D1095" s="41">
        <f t="shared" si="35"/>
        <v>7.9678881355932205</v>
      </c>
      <c r="E1095" s="30">
        <v>0</v>
      </c>
      <c r="F1095" s="31">
        <v>7.9678881355932205</v>
      </c>
      <c r="G1095" s="32">
        <v>0</v>
      </c>
      <c r="H1095" s="32">
        <v>0</v>
      </c>
      <c r="I1095" s="32">
        <v>0</v>
      </c>
      <c r="J1095" s="32">
        <v>0</v>
      </c>
      <c r="K1095" s="29">
        <f>Лист4!E1093/1000</f>
        <v>156.70179999999999</v>
      </c>
      <c r="L1095" s="33"/>
      <c r="M1095" s="33"/>
    </row>
    <row r="1096" spans="1:13" s="40" customFormat="1" ht="22.5" customHeight="1" x14ac:dyDescent="0.25">
      <c r="A1096" s="23" t="str">
        <f>Лист4!A1094</f>
        <v>Богдана Хмельницкого ул. д.22 пом.025</v>
      </c>
      <c r="B1096" s="74" t="str">
        <f>Лист4!C1094</f>
        <v>г. Астрахань</v>
      </c>
      <c r="C1096" s="41">
        <f t="shared" si="34"/>
        <v>329.11114576271177</v>
      </c>
      <c r="D1096" s="41">
        <f t="shared" si="35"/>
        <v>17.63095423728814</v>
      </c>
      <c r="E1096" s="30">
        <v>0</v>
      </c>
      <c r="F1096" s="31">
        <v>17.63095423728814</v>
      </c>
      <c r="G1096" s="32">
        <v>0</v>
      </c>
      <c r="H1096" s="32">
        <v>0</v>
      </c>
      <c r="I1096" s="32">
        <v>0</v>
      </c>
      <c r="J1096" s="32">
        <v>2677.79</v>
      </c>
      <c r="K1096" s="29">
        <f>Лист4!E1094/1000-J1096</f>
        <v>-2331.0479</v>
      </c>
      <c r="L1096" s="33"/>
      <c r="M1096" s="33"/>
    </row>
    <row r="1097" spans="1:13" s="34" customFormat="1" ht="22.5" customHeight="1" x14ac:dyDescent="0.25">
      <c r="A1097" s="23" t="str">
        <f>Лист4!A1095</f>
        <v xml:space="preserve">Богдана Хмельницкого ул. д.23 </v>
      </c>
      <c r="B1097" s="74" t="str">
        <f>Лист4!C1095</f>
        <v>г. Астрахань</v>
      </c>
      <c r="C1097" s="41">
        <f t="shared" si="34"/>
        <v>122.68555932203391</v>
      </c>
      <c r="D1097" s="41">
        <f t="shared" si="35"/>
        <v>6.5724406779661013</v>
      </c>
      <c r="E1097" s="30">
        <v>0</v>
      </c>
      <c r="F1097" s="31">
        <v>6.5724406779661013</v>
      </c>
      <c r="G1097" s="32">
        <v>0</v>
      </c>
      <c r="H1097" s="32">
        <v>0</v>
      </c>
      <c r="I1097" s="32">
        <v>0</v>
      </c>
      <c r="J1097" s="32">
        <v>0</v>
      </c>
      <c r="K1097" s="29">
        <f>Лист4!E1095/1000</f>
        <v>129.25800000000001</v>
      </c>
      <c r="L1097" s="33"/>
      <c r="M1097" s="33"/>
    </row>
    <row r="1098" spans="1:13" s="34" customFormat="1" ht="22.5" customHeight="1" x14ac:dyDescent="0.25">
      <c r="A1098" s="23" t="str">
        <f>Лист4!A1096</f>
        <v xml:space="preserve">Богдана Хмельницкого ул. д.23 - корп. 1 </v>
      </c>
      <c r="B1098" s="74" t="str">
        <f>Лист4!C1096</f>
        <v>г. Астрахань</v>
      </c>
      <c r="C1098" s="41">
        <f t="shared" si="34"/>
        <v>95.466427118644063</v>
      </c>
      <c r="D1098" s="41">
        <f t="shared" si="35"/>
        <v>5.1142728813559319</v>
      </c>
      <c r="E1098" s="30">
        <v>0</v>
      </c>
      <c r="F1098" s="31">
        <v>5.1142728813559319</v>
      </c>
      <c r="G1098" s="32">
        <v>0</v>
      </c>
      <c r="H1098" s="32">
        <v>0</v>
      </c>
      <c r="I1098" s="32">
        <v>0</v>
      </c>
      <c r="J1098" s="32">
        <v>0</v>
      </c>
      <c r="K1098" s="29">
        <f>Лист4!E1096/1000</f>
        <v>100.58069999999999</v>
      </c>
      <c r="L1098" s="33"/>
      <c r="M1098" s="33"/>
    </row>
    <row r="1099" spans="1:13" s="34" customFormat="1" ht="22.5" customHeight="1" x14ac:dyDescent="0.25">
      <c r="A1099" s="23" t="str">
        <f>Лист4!A1097</f>
        <v xml:space="preserve">Богдана Хмельницкого ул. д.24/45 </v>
      </c>
      <c r="B1099" s="74" t="str">
        <f>Лист4!C1097</f>
        <v>г. Астрахань</v>
      </c>
      <c r="C1099" s="41">
        <f t="shared" si="34"/>
        <v>317.33671864406779</v>
      </c>
      <c r="D1099" s="41">
        <f t="shared" si="35"/>
        <v>17.000181355932202</v>
      </c>
      <c r="E1099" s="30">
        <v>0</v>
      </c>
      <c r="F1099" s="31">
        <v>17.000181355932202</v>
      </c>
      <c r="G1099" s="32">
        <v>0</v>
      </c>
      <c r="H1099" s="32">
        <v>0</v>
      </c>
      <c r="I1099" s="32">
        <v>0</v>
      </c>
      <c r="J1099" s="32">
        <v>0</v>
      </c>
      <c r="K1099" s="29">
        <f>Лист4!E1097/1000</f>
        <v>334.33690000000001</v>
      </c>
      <c r="L1099" s="33"/>
      <c r="M1099" s="33"/>
    </row>
    <row r="1100" spans="1:13" s="34" customFormat="1" ht="22.5" customHeight="1" x14ac:dyDescent="0.25">
      <c r="A1100" s="23" t="str">
        <f>Лист4!A1098</f>
        <v xml:space="preserve">Богдана Хмельницкого ул. д.25 </v>
      </c>
      <c r="B1100" s="74" t="str">
        <f>Лист4!C1098</f>
        <v>г. Астрахань</v>
      </c>
      <c r="C1100" s="41">
        <f t="shared" si="34"/>
        <v>178.0046372881356</v>
      </c>
      <c r="D1100" s="41">
        <f t="shared" si="35"/>
        <v>9.535962711864407</v>
      </c>
      <c r="E1100" s="30">
        <v>0</v>
      </c>
      <c r="F1100" s="31">
        <v>9.535962711864407</v>
      </c>
      <c r="G1100" s="32">
        <v>0</v>
      </c>
      <c r="H1100" s="32">
        <v>0</v>
      </c>
      <c r="I1100" s="32">
        <v>0</v>
      </c>
      <c r="J1100" s="32">
        <v>0</v>
      </c>
      <c r="K1100" s="29">
        <f>Лист4!E1098/1000</f>
        <v>187.54060000000001</v>
      </c>
      <c r="L1100" s="33"/>
      <c r="M1100" s="33"/>
    </row>
    <row r="1101" spans="1:13" s="34" customFormat="1" ht="22.5" customHeight="1" x14ac:dyDescent="0.25">
      <c r="A1101" s="23" t="str">
        <f>Лист4!A1099</f>
        <v xml:space="preserve">Богдана Хмельницкого ул. д.26 </v>
      </c>
      <c r="B1101" s="74" t="str">
        <f>Лист4!C1099</f>
        <v>г. Астрахань</v>
      </c>
      <c r="C1101" s="41">
        <f t="shared" si="34"/>
        <v>315.53430644067794</v>
      </c>
      <c r="D1101" s="41">
        <f t="shared" si="35"/>
        <v>16.903623559322032</v>
      </c>
      <c r="E1101" s="30">
        <v>0</v>
      </c>
      <c r="F1101" s="31">
        <v>16.903623559322032</v>
      </c>
      <c r="G1101" s="32">
        <v>0</v>
      </c>
      <c r="H1101" s="32">
        <v>0</v>
      </c>
      <c r="I1101" s="32">
        <v>0</v>
      </c>
      <c r="J1101" s="32">
        <v>0</v>
      </c>
      <c r="K1101" s="29">
        <f>Лист4!E1099/1000-J1101</f>
        <v>332.43792999999999</v>
      </c>
      <c r="L1101" s="33"/>
      <c r="M1101" s="33"/>
    </row>
    <row r="1102" spans="1:13" s="34" customFormat="1" ht="22.5" customHeight="1" x14ac:dyDescent="0.25">
      <c r="A1102" s="23" t="str">
        <f>Лист4!A1100</f>
        <v xml:space="preserve">Богдана Хмельницкого ул. д.27/48 </v>
      </c>
      <c r="B1102" s="74" t="str">
        <f>Лист4!C1100</f>
        <v>г. Астрахань</v>
      </c>
      <c r="C1102" s="41">
        <f t="shared" si="34"/>
        <v>301.9044474576271</v>
      </c>
      <c r="D1102" s="41">
        <f t="shared" si="35"/>
        <v>16.173452542372882</v>
      </c>
      <c r="E1102" s="30">
        <v>0</v>
      </c>
      <c r="F1102" s="31">
        <v>16.173452542372882</v>
      </c>
      <c r="G1102" s="32">
        <v>0</v>
      </c>
      <c r="H1102" s="32">
        <v>0</v>
      </c>
      <c r="I1102" s="32">
        <v>0</v>
      </c>
      <c r="J1102" s="32">
        <v>0</v>
      </c>
      <c r="K1102" s="29">
        <f>Лист4!E1100/1000-J1102</f>
        <v>318.0779</v>
      </c>
      <c r="L1102" s="33"/>
      <c r="M1102" s="33"/>
    </row>
    <row r="1103" spans="1:13" s="34" customFormat="1" ht="22.5" customHeight="1" x14ac:dyDescent="0.25">
      <c r="A1103" s="23" t="str">
        <f>Лист4!A1101</f>
        <v xml:space="preserve">Богдана Хмельницкого ул. д.28 </v>
      </c>
      <c r="B1103" s="74" t="str">
        <f>Лист4!C1101</f>
        <v>г. Астрахань</v>
      </c>
      <c r="C1103" s="41">
        <f t="shared" si="34"/>
        <v>273.59132203389828</v>
      </c>
      <c r="D1103" s="41">
        <f t="shared" si="35"/>
        <v>14.656677966101693</v>
      </c>
      <c r="E1103" s="30">
        <v>0</v>
      </c>
      <c r="F1103" s="31">
        <v>14.656677966101693</v>
      </c>
      <c r="G1103" s="32">
        <v>0</v>
      </c>
      <c r="H1103" s="32">
        <v>0</v>
      </c>
      <c r="I1103" s="32">
        <v>0</v>
      </c>
      <c r="J1103" s="32">
        <v>0</v>
      </c>
      <c r="K1103" s="29">
        <f>Лист4!E1101/1000-J1103</f>
        <v>288.24799999999999</v>
      </c>
      <c r="L1103" s="33"/>
      <c r="M1103" s="33"/>
    </row>
    <row r="1104" spans="1:13" s="34" customFormat="1" ht="22.5" customHeight="1" x14ac:dyDescent="0.25">
      <c r="A1104" s="23" t="str">
        <f>Лист4!A1102</f>
        <v xml:space="preserve">Богдана Хмельницкого ул. д.30 </v>
      </c>
      <c r="B1104" s="74" t="str">
        <f>Лист4!C1102</f>
        <v>г. Астрахань</v>
      </c>
      <c r="C1104" s="41">
        <f t="shared" si="34"/>
        <v>339.83049491525412</v>
      </c>
      <c r="D1104" s="41">
        <f t="shared" si="35"/>
        <v>18.205205084745764</v>
      </c>
      <c r="E1104" s="30">
        <v>0</v>
      </c>
      <c r="F1104" s="31">
        <v>18.205205084745764</v>
      </c>
      <c r="G1104" s="32">
        <v>0</v>
      </c>
      <c r="H1104" s="32">
        <v>0</v>
      </c>
      <c r="I1104" s="32">
        <v>0</v>
      </c>
      <c r="J1104" s="32">
        <v>2381.88</v>
      </c>
      <c r="K1104" s="29">
        <f>Лист4!E1102/1000-J1104</f>
        <v>-2023.8443000000002</v>
      </c>
      <c r="L1104" s="33"/>
      <c r="M1104" s="33"/>
    </row>
    <row r="1105" spans="1:13" s="34" customFormat="1" ht="22.5" customHeight="1" x14ac:dyDescent="0.25">
      <c r="A1105" s="23" t="str">
        <f>Лист4!A1103</f>
        <v xml:space="preserve">Богдана Хмельницкого ул. д.31 </v>
      </c>
      <c r="B1105" s="74" t="str">
        <f>Лист4!C1103</f>
        <v>г. Астрахань</v>
      </c>
      <c r="C1105" s="41">
        <f t="shared" si="34"/>
        <v>288.9621830508475</v>
      </c>
      <c r="D1105" s="41">
        <f t="shared" si="35"/>
        <v>15.480116949152544</v>
      </c>
      <c r="E1105" s="30">
        <v>0</v>
      </c>
      <c r="F1105" s="31">
        <v>15.480116949152544</v>
      </c>
      <c r="G1105" s="32">
        <v>0</v>
      </c>
      <c r="H1105" s="32">
        <v>0</v>
      </c>
      <c r="I1105" s="32">
        <v>0</v>
      </c>
      <c r="J1105" s="32">
        <v>0</v>
      </c>
      <c r="K1105" s="29">
        <f>Лист4!E1103/1000-J1105</f>
        <v>304.44230000000005</v>
      </c>
      <c r="L1105" s="33"/>
      <c r="M1105" s="33"/>
    </row>
    <row r="1106" spans="1:13" s="34" customFormat="1" ht="22.5" customHeight="1" x14ac:dyDescent="0.25">
      <c r="A1106" s="23" t="str">
        <f>Лист4!A1104</f>
        <v xml:space="preserve">Богдана Хмельницкого ул. д.32/46 </v>
      </c>
      <c r="B1106" s="74" t="str">
        <f>Лист4!C1104</f>
        <v>г. Астрахань</v>
      </c>
      <c r="C1106" s="41">
        <f t="shared" si="34"/>
        <v>289.11555661016956</v>
      </c>
      <c r="D1106" s="41">
        <f t="shared" si="35"/>
        <v>15.488333389830512</v>
      </c>
      <c r="E1106" s="30">
        <v>0</v>
      </c>
      <c r="F1106" s="31">
        <v>15.488333389830512</v>
      </c>
      <c r="G1106" s="32">
        <v>0</v>
      </c>
      <c r="H1106" s="32">
        <v>0</v>
      </c>
      <c r="I1106" s="32">
        <v>0</v>
      </c>
      <c r="J1106" s="32">
        <v>0</v>
      </c>
      <c r="K1106" s="29">
        <f>Лист4!E1104/1000-J1106</f>
        <v>304.60389000000009</v>
      </c>
      <c r="L1106" s="33"/>
      <c r="M1106" s="33"/>
    </row>
    <row r="1107" spans="1:13" s="34" customFormat="1" ht="22.5" customHeight="1" x14ac:dyDescent="0.25">
      <c r="A1107" s="23" t="str">
        <f>Лист4!A1105</f>
        <v xml:space="preserve">Богдана Хмельницкого ул. д.33 </v>
      </c>
      <c r="B1107" s="74" t="str">
        <f>Лист4!C1105</f>
        <v>г. Астрахань</v>
      </c>
      <c r="C1107" s="41">
        <f t="shared" si="34"/>
        <v>295.65549288135588</v>
      </c>
      <c r="D1107" s="41">
        <f t="shared" si="35"/>
        <v>15.838687118644067</v>
      </c>
      <c r="E1107" s="30">
        <v>0</v>
      </c>
      <c r="F1107" s="31">
        <v>15.838687118644067</v>
      </c>
      <c r="G1107" s="32">
        <v>0</v>
      </c>
      <c r="H1107" s="32">
        <v>0</v>
      </c>
      <c r="I1107" s="32">
        <v>0</v>
      </c>
      <c r="J1107" s="32">
        <v>0</v>
      </c>
      <c r="K1107" s="29">
        <f>Лист4!E1105/1000-J1107</f>
        <v>311.49417999999997</v>
      </c>
      <c r="L1107" s="33"/>
      <c r="M1107" s="33"/>
    </row>
    <row r="1108" spans="1:13" s="34" customFormat="1" ht="22.5" customHeight="1" x14ac:dyDescent="0.25">
      <c r="A1108" s="23" t="str">
        <f>Лист4!A1106</f>
        <v xml:space="preserve">Богдана Хмельницкого ул. д.35 </v>
      </c>
      <c r="B1108" s="74" t="str">
        <f>Лист4!C1106</f>
        <v>г. Астрахань</v>
      </c>
      <c r="C1108" s="41">
        <f t="shared" si="34"/>
        <v>317.14831186440676</v>
      </c>
      <c r="D1108" s="41">
        <f t="shared" si="35"/>
        <v>16.990088135593219</v>
      </c>
      <c r="E1108" s="30">
        <v>0</v>
      </c>
      <c r="F1108" s="31">
        <v>16.990088135593219</v>
      </c>
      <c r="G1108" s="32">
        <v>0</v>
      </c>
      <c r="H1108" s="32">
        <v>0</v>
      </c>
      <c r="I1108" s="32">
        <v>0</v>
      </c>
      <c r="J1108" s="32">
        <v>0</v>
      </c>
      <c r="K1108" s="29">
        <f>Лист4!E1106/1000</f>
        <v>334.13839999999999</v>
      </c>
      <c r="L1108" s="33"/>
      <c r="M1108" s="33"/>
    </row>
    <row r="1109" spans="1:13" s="34" customFormat="1" ht="22.5" customHeight="1" x14ac:dyDescent="0.25">
      <c r="A1109" s="23" t="str">
        <f>Лист4!A1107</f>
        <v xml:space="preserve">Богдана Хмельницкого ул. д.36 </v>
      </c>
      <c r="B1109" s="74" t="str">
        <f>Лист4!C1107</f>
        <v>г. Астрахань</v>
      </c>
      <c r="C1109" s="41">
        <f t="shared" si="34"/>
        <v>221.21831864406784</v>
      </c>
      <c r="D1109" s="41">
        <f t="shared" si="35"/>
        <v>11.850981355932204</v>
      </c>
      <c r="E1109" s="30">
        <v>0</v>
      </c>
      <c r="F1109" s="31">
        <v>11.850981355932204</v>
      </c>
      <c r="G1109" s="32">
        <v>0</v>
      </c>
      <c r="H1109" s="32">
        <v>0</v>
      </c>
      <c r="I1109" s="32">
        <v>0</v>
      </c>
      <c r="J1109" s="32">
        <v>0</v>
      </c>
      <c r="K1109" s="29">
        <f>Лист4!E1107/1000-J1109</f>
        <v>233.06930000000003</v>
      </c>
      <c r="L1109" s="33"/>
      <c r="M1109" s="33"/>
    </row>
    <row r="1110" spans="1:13" s="34" customFormat="1" ht="22.5" customHeight="1" x14ac:dyDescent="0.25">
      <c r="A1110" s="23" t="str">
        <f>Лист4!A1108</f>
        <v xml:space="preserve">Богдана Хмельницкого ул. д.37 </v>
      </c>
      <c r="B1110" s="74" t="str">
        <f>Лист4!C1108</f>
        <v>г. Астрахань</v>
      </c>
      <c r="C1110" s="41">
        <f t="shared" si="34"/>
        <v>238.67475254237286</v>
      </c>
      <c r="D1110" s="41">
        <f t="shared" si="35"/>
        <v>12.786147457627118</v>
      </c>
      <c r="E1110" s="30">
        <v>0</v>
      </c>
      <c r="F1110" s="31">
        <v>12.786147457627118</v>
      </c>
      <c r="G1110" s="32">
        <v>0</v>
      </c>
      <c r="H1110" s="32">
        <v>0</v>
      </c>
      <c r="I1110" s="32">
        <v>0</v>
      </c>
      <c r="J1110" s="32">
        <v>0</v>
      </c>
      <c r="K1110" s="29">
        <f>Лист4!E1108/1000-J1110</f>
        <v>251.46089999999998</v>
      </c>
      <c r="L1110" s="33"/>
      <c r="M1110" s="33"/>
    </row>
    <row r="1111" spans="1:13" s="34" customFormat="1" ht="22.5" customHeight="1" x14ac:dyDescent="0.25">
      <c r="A1111" s="23" t="str">
        <f>Лист4!A1109</f>
        <v xml:space="preserve">Богдана Хмельницкого ул. д.38 </v>
      </c>
      <c r="B1111" s="74" t="str">
        <f>Лист4!C1109</f>
        <v>г. Астрахань</v>
      </c>
      <c r="C1111" s="41">
        <f t="shared" si="34"/>
        <v>517.67880677966104</v>
      </c>
      <c r="D1111" s="41">
        <f t="shared" si="35"/>
        <v>27.732793220338984</v>
      </c>
      <c r="E1111" s="30">
        <v>0</v>
      </c>
      <c r="F1111" s="31">
        <v>27.732793220338984</v>
      </c>
      <c r="G1111" s="32">
        <v>0</v>
      </c>
      <c r="H1111" s="32">
        <v>0</v>
      </c>
      <c r="I1111" s="32">
        <v>0</v>
      </c>
      <c r="J1111" s="32">
        <v>0</v>
      </c>
      <c r="K1111" s="29">
        <f>Лист4!E1109/1000-J1111</f>
        <v>545.41160000000002</v>
      </c>
      <c r="L1111" s="33"/>
      <c r="M1111" s="33"/>
    </row>
    <row r="1112" spans="1:13" s="34" customFormat="1" ht="22.5" customHeight="1" x14ac:dyDescent="0.25">
      <c r="A1112" s="23" t="str">
        <f>Лист4!A1110</f>
        <v xml:space="preserve">Богдана Хмельницкого ул. д.38 - корп. 1 </v>
      </c>
      <c r="B1112" s="74" t="str">
        <f>Лист4!C1110</f>
        <v>г. Астрахань</v>
      </c>
      <c r="C1112" s="41">
        <f t="shared" si="34"/>
        <v>806.31989152542371</v>
      </c>
      <c r="D1112" s="41">
        <f t="shared" si="35"/>
        <v>43.195708474576271</v>
      </c>
      <c r="E1112" s="30">
        <v>0</v>
      </c>
      <c r="F1112" s="31">
        <v>43.195708474576271</v>
      </c>
      <c r="G1112" s="32">
        <v>0</v>
      </c>
      <c r="H1112" s="32">
        <v>0</v>
      </c>
      <c r="I1112" s="32">
        <v>0</v>
      </c>
      <c r="J1112" s="32">
        <v>0</v>
      </c>
      <c r="K1112" s="29">
        <f>Лист4!E1110/1000-J1112</f>
        <v>849.51559999999995</v>
      </c>
      <c r="L1112" s="33"/>
      <c r="M1112" s="33"/>
    </row>
    <row r="1113" spans="1:13" s="34" customFormat="1" ht="22.5" customHeight="1" x14ac:dyDescent="0.25">
      <c r="A1113" s="23" t="str">
        <f>Лист4!A1111</f>
        <v xml:space="preserve">Богдана Хмельницкого ул. д.39 </v>
      </c>
      <c r="B1113" s="74" t="str">
        <f>Лист4!C1111</f>
        <v>г. Астрахань</v>
      </c>
      <c r="C1113" s="41">
        <f t="shared" si="34"/>
        <v>329.5467118644068</v>
      </c>
      <c r="D1113" s="41">
        <f t="shared" si="35"/>
        <v>17.65428813559322</v>
      </c>
      <c r="E1113" s="30">
        <v>0</v>
      </c>
      <c r="F1113" s="31">
        <v>17.65428813559322</v>
      </c>
      <c r="G1113" s="32">
        <v>0</v>
      </c>
      <c r="H1113" s="32">
        <v>0</v>
      </c>
      <c r="I1113" s="32">
        <v>0</v>
      </c>
      <c r="J1113" s="32">
        <v>0</v>
      </c>
      <c r="K1113" s="29">
        <f>Лист4!E1111/1000</f>
        <v>347.20100000000002</v>
      </c>
      <c r="L1113" s="33"/>
      <c r="M1113" s="33"/>
    </row>
    <row r="1114" spans="1:13" s="34" customFormat="1" ht="22.5" customHeight="1" x14ac:dyDescent="0.25">
      <c r="A1114" s="23" t="str">
        <f>Лист4!A1112</f>
        <v xml:space="preserve">Богдана Хмельницкого ул. д.4 - корп. 1 </v>
      </c>
      <c r="B1114" s="74" t="str">
        <f>Лист4!C1112</f>
        <v>г. Астрахань</v>
      </c>
      <c r="C1114" s="41">
        <f t="shared" si="34"/>
        <v>155.00672813559322</v>
      </c>
      <c r="D1114" s="41">
        <f t="shared" si="35"/>
        <v>8.3039318644067794</v>
      </c>
      <c r="E1114" s="30">
        <v>0</v>
      </c>
      <c r="F1114" s="31">
        <v>8.3039318644067794</v>
      </c>
      <c r="G1114" s="32">
        <v>0</v>
      </c>
      <c r="H1114" s="32">
        <v>0</v>
      </c>
      <c r="I1114" s="32">
        <v>0</v>
      </c>
      <c r="J1114" s="32">
        <v>0</v>
      </c>
      <c r="K1114" s="29">
        <f>Лист4!E1112/1000-J1114</f>
        <v>163.31066000000001</v>
      </c>
      <c r="L1114" s="33"/>
      <c r="M1114" s="33"/>
    </row>
    <row r="1115" spans="1:13" s="34" customFormat="1" ht="22.5" customHeight="1" x14ac:dyDescent="0.25">
      <c r="A1115" s="23" t="str">
        <f>Лист4!A1113</f>
        <v>Богдана Хмельницкого ул. д.4 пом. 051</v>
      </c>
      <c r="B1115" s="74" t="str">
        <f>Лист4!C1113</f>
        <v>г. Астрахань</v>
      </c>
      <c r="C1115" s="41">
        <f t="shared" si="34"/>
        <v>498.96211661016946</v>
      </c>
      <c r="D1115" s="41">
        <f t="shared" si="35"/>
        <v>26.730113389830507</v>
      </c>
      <c r="E1115" s="30">
        <v>0</v>
      </c>
      <c r="F1115" s="31">
        <v>26.730113389830507</v>
      </c>
      <c r="G1115" s="32">
        <v>0</v>
      </c>
      <c r="H1115" s="32">
        <v>0</v>
      </c>
      <c r="I1115" s="32">
        <v>0</v>
      </c>
      <c r="J1115" s="32">
        <v>0</v>
      </c>
      <c r="K1115" s="29">
        <f>Лист4!E1113/1000-J1115</f>
        <v>525.69223</v>
      </c>
      <c r="L1115" s="33"/>
      <c r="M1115" s="33"/>
    </row>
    <row r="1116" spans="1:13" s="34" customFormat="1" ht="22.5" customHeight="1" x14ac:dyDescent="0.25">
      <c r="A1116" s="23" t="str">
        <f>Лист4!A1114</f>
        <v xml:space="preserve">Богдана Хмельницкого ул. д.41 </v>
      </c>
      <c r="B1116" s="74" t="str">
        <f>Лист4!C1114</f>
        <v>г. Астрахань</v>
      </c>
      <c r="C1116" s="41">
        <f t="shared" si="34"/>
        <v>472.41115932203411</v>
      </c>
      <c r="D1116" s="41">
        <f t="shared" si="35"/>
        <v>25.307740677966109</v>
      </c>
      <c r="E1116" s="30">
        <v>0</v>
      </c>
      <c r="F1116" s="31">
        <v>25.307740677966109</v>
      </c>
      <c r="G1116" s="32">
        <v>0</v>
      </c>
      <c r="H1116" s="32">
        <v>0</v>
      </c>
      <c r="I1116" s="32">
        <v>0</v>
      </c>
      <c r="J1116" s="32">
        <v>0</v>
      </c>
      <c r="K1116" s="29">
        <f>Лист4!E1114/1000</f>
        <v>497.71890000000019</v>
      </c>
      <c r="L1116" s="33"/>
      <c r="M1116" s="33"/>
    </row>
    <row r="1117" spans="1:13" s="34" customFormat="1" ht="22.5" customHeight="1" x14ac:dyDescent="0.25">
      <c r="A1117" s="23" t="str">
        <f>Лист4!A1115</f>
        <v xml:space="preserve">Богдана Хмельницкого ул. д.41 - корп. 1 </v>
      </c>
      <c r="B1117" s="74" t="str">
        <f>Лист4!C1115</f>
        <v>г. Астрахань</v>
      </c>
      <c r="C1117" s="41">
        <f t="shared" si="34"/>
        <v>601.99551050847492</v>
      </c>
      <c r="D1117" s="41">
        <f t="shared" si="35"/>
        <v>32.249759491525438</v>
      </c>
      <c r="E1117" s="30">
        <v>0</v>
      </c>
      <c r="F1117" s="31">
        <v>32.249759491525438</v>
      </c>
      <c r="G1117" s="32">
        <v>0</v>
      </c>
      <c r="H1117" s="32">
        <v>0</v>
      </c>
      <c r="I1117" s="32">
        <v>0</v>
      </c>
      <c r="J1117" s="32">
        <v>0</v>
      </c>
      <c r="K1117" s="29">
        <f>Лист4!E1115/1000-J1117</f>
        <v>634.24527000000035</v>
      </c>
      <c r="L1117" s="33"/>
      <c r="M1117" s="33"/>
    </row>
    <row r="1118" spans="1:13" s="34" customFormat="1" ht="22.5" customHeight="1" x14ac:dyDescent="0.25">
      <c r="A1118" s="23" t="str">
        <f>Лист4!A1116</f>
        <v xml:space="preserve">Богдана Хмельницкого ул. д.42 </v>
      </c>
      <c r="B1118" s="74" t="str">
        <f>Лист4!C1116</f>
        <v>г. Астрахань</v>
      </c>
      <c r="C1118" s="41">
        <f t="shared" si="34"/>
        <v>276.8911172881356</v>
      </c>
      <c r="D1118" s="41">
        <f t="shared" si="35"/>
        <v>14.833452711864407</v>
      </c>
      <c r="E1118" s="30">
        <v>0</v>
      </c>
      <c r="F1118" s="31">
        <v>14.833452711864407</v>
      </c>
      <c r="G1118" s="32">
        <v>0</v>
      </c>
      <c r="H1118" s="32">
        <v>0</v>
      </c>
      <c r="I1118" s="32">
        <v>0</v>
      </c>
      <c r="J1118" s="32">
        <v>0</v>
      </c>
      <c r="K1118" s="29">
        <f>Лист4!E1116/1000</f>
        <v>291.72457000000003</v>
      </c>
      <c r="L1118" s="33"/>
      <c r="M1118" s="33"/>
    </row>
    <row r="1119" spans="1:13" s="34" customFormat="1" ht="22.5" customHeight="1" x14ac:dyDescent="0.25">
      <c r="A1119" s="23" t="str">
        <f>Лист4!A1117</f>
        <v xml:space="preserve">Богдана Хмельницкого ул. д.42/56 </v>
      </c>
      <c r="B1119" s="74" t="str">
        <f>Лист4!C1117</f>
        <v>г. Астрахань</v>
      </c>
      <c r="C1119" s="41">
        <f t="shared" si="34"/>
        <v>14.250955932203389</v>
      </c>
      <c r="D1119" s="41">
        <f t="shared" si="35"/>
        <v>0.76344406779661012</v>
      </c>
      <c r="E1119" s="30">
        <v>0</v>
      </c>
      <c r="F1119" s="31">
        <v>0.76344406779661012</v>
      </c>
      <c r="G1119" s="32">
        <v>0</v>
      </c>
      <c r="H1119" s="32">
        <v>0</v>
      </c>
      <c r="I1119" s="32">
        <v>0</v>
      </c>
      <c r="J1119" s="32">
        <v>0</v>
      </c>
      <c r="K1119" s="29">
        <f>Лист4!E1117/1000-J1119</f>
        <v>15.0144</v>
      </c>
      <c r="L1119" s="33"/>
      <c r="M1119" s="33"/>
    </row>
    <row r="1120" spans="1:13" s="34" customFormat="1" ht="22.5" customHeight="1" x14ac:dyDescent="0.25">
      <c r="A1120" s="23" t="str">
        <f>Лист4!A1118</f>
        <v xml:space="preserve">Богдана Хмельницкого ул. д.43 </v>
      </c>
      <c r="B1120" s="74" t="str">
        <f>Лист4!C1118</f>
        <v>г. Астрахань</v>
      </c>
      <c r="C1120" s="41">
        <f t="shared" si="34"/>
        <v>551.20240000000001</v>
      </c>
      <c r="D1120" s="41">
        <f t="shared" si="35"/>
        <v>29.528700000000001</v>
      </c>
      <c r="E1120" s="30">
        <v>0</v>
      </c>
      <c r="F1120" s="31">
        <v>29.528700000000001</v>
      </c>
      <c r="G1120" s="32">
        <v>0</v>
      </c>
      <c r="H1120" s="32">
        <v>0</v>
      </c>
      <c r="I1120" s="32">
        <v>0</v>
      </c>
      <c r="J1120" s="32">
        <v>0</v>
      </c>
      <c r="K1120" s="29">
        <f>Лист4!E1118/1000</f>
        <v>580.73109999999997</v>
      </c>
      <c r="L1120" s="33"/>
      <c r="M1120" s="33"/>
    </row>
    <row r="1121" spans="1:13" s="34" customFormat="1" ht="22.5" customHeight="1" x14ac:dyDescent="0.25">
      <c r="A1121" s="23" t="str">
        <f>Лист4!A1119</f>
        <v xml:space="preserve">Богдана Хмельницкого ул. д.44 - корп. 1 </v>
      </c>
      <c r="B1121" s="74" t="str">
        <f>Лист4!C1119</f>
        <v>г. Астрахань</v>
      </c>
      <c r="C1121" s="41">
        <f t="shared" si="34"/>
        <v>87.129355932203367</v>
      </c>
      <c r="D1121" s="41">
        <f t="shared" si="35"/>
        <v>4.6676440677966093</v>
      </c>
      <c r="E1121" s="30">
        <v>0</v>
      </c>
      <c r="F1121" s="31">
        <v>4.6676440677966093</v>
      </c>
      <c r="G1121" s="32">
        <v>0</v>
      </c>
      <c r="H1121" s="32">
        <v>0</v>
      </c>
      <c r="I1121" s="32">
        <v>0</v>
      </c>
      <c r="J1121" s="32">
        <v>0</v>
      </c>
      <c r="K1121" s="29">
        <f>Лист4!E1119/1000</f>
        <v>91.796999999999983</v>
      </c>
      <c r="L1121" s="33"/>
      <c r="M1121" s="33"/>
    </row>
    <row r="1122" spans="1:13" s="34" customFormat="1" ht="22.5" customHeight="1" x14ac:dyDescent="0.25">
      <c r="A1122" s="23" t="str">
        <f>Лист4!A1120</f>
        <v xml:space="preserve">Богдана Хмельницкого ул. д.44/45 </v>
      </c>
      <c r="B1122" s="74" t="str">
        <f>Лист4!C1120</f>
        <v>г. Астрахань</v>
      </c>
      <c r="C1122" s="41">
        <f t="shared" si="34"/>
        <v>283.45605423728807</v>
      </c>
      <c r="D1122" s="41">
        <f t="shared" si="35"/>
        <v>15.18514576271186</v>
      </c>
      <c r="E1122" s="30">
        <v>0</v>
      </c>
      <c r="F1122" s="31">
        <v>15.18514576271186</v>
      </c>
      <c r="G1122" s="32">
        <v>0</v>
      </c>
      <c r="H1122" s="32">
        <v>0</v>
      </c>
      <c r="I1122" s="32">
        <v>0</v>
      </c>
      <c r="J1122" s="32">
        <v>0</v>
      </c>
      <c r="K1122" s="29">
        <f>Лист4!E1120/1000</f>
        <v>298.64119999999991</v>
      </c>
      <c r="L1122" s="33"/>
      <c r="M1122" s="33"/>
    </row>
    <row r="1123" spans="1:13" s="34" customFormat="1" ht="22.5" customHeight="1" x14ac:dyDescent="0.25">
      <c r="A1123" s="23" t="str">
        <f>Лист4!A1121</f>
        <v xml:space="preserve">Богдана Хмельницкого ул. д.45 - корп. 2 </v>
      </c>
      <c r="B1123" s="74" t="str">
        <f>Лист4!C1121</f>
        <v>г. Астрахань</v>
      </c>
      <c r="C1123" s="41">
        <f t="shared" si="34"/>
        <v>502.34317830508473</v>
      </c>
      <c r="D1123" s="41">
        <f t="shared" si="35"/>
        <v>26.911241694915255</v>
      </c>
      <c r="E1123" s="30">
        <v>0</v>
      </c>
      <c r="F1123" s="31">
        <v>26.911241694915255</v>
      </c>
      <c r="G1123" s="32">
        <v>0</v>
      </c>
      <c r="H1123" s="32">
        <v>0</v>
      </c>
      <c r="I1123" s="32">
        <v>0</v>
      </c>
      <c r="J1123" s="32">
        <v>0</v>
      </c>
      <c r="K1123" s="29">
        <f>Лист4!E1121/1000</f>
        <v>529.25441999999998</v>
      </c>
      <c r="L1123" s="33"/>
      <c r="M1123" s="33"/>
    </row>
    <row r="1124" spans="1:13" s="34" customFormat="1" ht="22.5" customHeight="1" x14ac:dyDescent="0.25">
      <c r="A1124" s="23" t="str">
        <f>Лист4!A1122</f>
        <v xml:space="preserve">Богдана Хмельницкого ул. д.46 </v>
      </c>
      <c r="B1124" s="74" t="str">
        <f>Лист4!C1122</f>
        <v>г. Астрахань</v>
      </c>
      <c r="C1124" s="41">
        <f t="shared" si="34"/>
        <v>182.20783593220341</v>
      </c>
      <c r="D1124" s="41">
        <f t="shared" si="35"/>
        <v>9.7611340677966112</v>
      </c>
      <c r="E1124" s="30">
        <v>0</v>
      </c>
      <c r="F1124" s="31">
        <v>9.7611340677966112</v>
      </c>
      <c r="G1124" s="32">
        <v>0</v>
      </c>
      <c r="H1124" s="32">
        <v>0</v>
      </c>
      <c r="I1124" s="32">
        <v>0</v>
      </c>
      <c r="J1124" s="32">
        <v>0</v>
      </c>
      <c r="K1124" s="29">
        <f>Лист4!E1122/1000</f>
        <v>191.96897000000001</v>
      </c>
      <c r="L1124" s="33"/>
      <c r="M1124" s="33"/>
    </row>
    <row r="1125" spans="1:13" s="34" customFormat="1" ht="22.5" customHeight="1" x14ac:dyDescent="0.25">
      <c r="A1125" s="23" t="str">
        <f>Лист4!A1123</f>
        <v xml:space="preserve">Богдана Хмельницкого ул. д.47 </v>
      </c>
      <c r="B1125" s="74" t="str">
        <f>Лист4!C1123</f>
        <v>г. Астрахань</v>
      </c>
      <c r="C1125" s="41">
        <f t="shared" si="34"/>
        <v>719.87003389830488</v>
      </c>
      <c r="D1125" s="41">
        <f t="shared" si="35"/>
        <v>38.564466101694912</v>
      </c>
      <c r="E1125" s="30">
        <v>0</v>
      </c>
      <c r="F1125" s="31">
        <v>38.564466101694912</v>
      </c>
      <c r="G1125" s="32">
        <v>0</v>
      </c>
      <c r="H1125" s="32">
        <v>0</v>
      </c>
      <c r="I1125" s="32">
        <v>0</v>
      </c>
      <c r="J1125" s="32">
        <v>0</v>
      </c>
      <c r="K1125" s="29">
        <f>Лист4!E1123/1000</f>
        <v>758.43449999999984</v>
      </c>
      <c r="L1125" s="33"/>
      <c r="M1125" s="33"/>
    </row>
    <row r="1126" spans="1:13" s="34" customFormat="1" ht="22.5" customHeight="1" x14ac:dyDescent="0.25">
      <c r="A1126" s="23" t="str">
        <f>Лист4!A1124</f>
        <v xml:space="preserve">Богдана Хмельницкого ул. д.48 </v>
      </c>
      <c r="B1126" s="74" t="str">
        <f>Лист4!C1124</f>
        <v>г. Астрахань</v>
      </c>
      <c r="C1126" s="41">
        <f t="shared" si="34"/>
        <v>350.20634576271186</v>
      </c>
      <c r="D1126" s="41">
        <f t="shared" si="35"/>
        <v>18.761054237288135</v>
      </c>
      <c r="E1126" s="30">
        <v>0</v>
      </c>
      <c r="F1126" s="31">
        <v>18.761054237288135</v>
      </c>
      <c r="G1126" s="32">
        <v>0</v>
      </c>
      <c r="H1126" s="32">
        <v>0</v>
      </c>
      <c r="I1126" s="32">
        <v>0</v>
      </c>
      <c r="J1126" s="32">
        <v>0</v>
      </c>
      <c r="K1126" s="29">
        <f>Лист4!E1124/1000</f>
        <v>368.9674</v>
      </c>
      <c r="L1126" s="33"/>
      <c r="M1126" s="33"/>
    </row>
    <row r="1127" spans="1:13" s="34" customFormat="1" ht="22.5" customHeight="1" x14ac:dyDescent="0.25">
      <c r="A1127" s="23" t="str">
        <f>Лист4!A1125</f>
        <v xml:space="preserve">Богдана Хмельницкого ул. д.5 </v>
      </c>
      <c r="B1127" s="74" t="str">
        <f>Лист4!C1125</f>
        <v>г. Астрахань</v>
      </c>
      <c r="C1127" s="41">
        <f t="shared" si="34"/>
        <v>355.68441762711865</v>
      </c>
      <c r="D1127" s="41">
        <f t="shared" si="35"/>
        <v>19.054522372881358</v>
      </c>
      <c r="E1127" s="30">
        <v>0</v>
      </c>
      <c r="F1127" s="31">
        <v>19.054522372881358</v>
      </c>
      <c r="G1127" s="32">
        <v>0</v>
      </c>
      <c r="H1127" s="32">
        <v>0</v>
      </c>
      <c r="I1127" s="32">
        <v>0</v>
      </c>
      <c r="J1127" s="32">
        <v>623.9</v>
      </c>
      <c r="K1127" s="29">
        <f>Лист4!E1125/1000-J1127</f>
        <v>-249.16105999999996</v>
      </c>
      <c r="L1127" s="33"/>
      <c r="M1127" s="33"/>
    </row>
    <row r="1128" spans="1:13" s="34" customFormat="1" ht="22.5" customHeight="1" x14ac:dyDescent="0.25">
      <c r="A1128" s="23" t="str">
        <f>Лист4!A1126</f>
        <v xml:space="preserve">Богдана Хмельницкого ул. д.5 - корп. 2 </v>
      </c>
      <c r="B1128" s="74" t="str">
        <f>Лист4!C1126</f>
        <v>г. Астрахань</v>
      </c>
      <c r="C1128" s="41">
        <f t="shared" si="34"/>
        <v>74.659418305084742</v>
      </c>
      <c r="D1128" s="41">
        <f t="shared" si="35"/>
        <v>3.999611694915254</v>
      </c>
      <c r="E1128" s="30">
        <v>0</v>
      </c>
      <c r="F1128" s="31">
        <v>3.999611694915254</v>
      </c>
      <c r="G1128" s="32">
        <v>0</v>
      </c>
      <c r="H1128" s="32">
        <v>0</v>
      </c>
      <c r="I1128" s="32">
        <v>0</v>
      </c>
      <c r="J1128" s="32">
        <v>0</v>
      </c>
      <c r="K1128" s="29">
        <f>Лист4!E1126/1000</f>
        <v>78.659030000000001</v>
      </c>
      <c r="L1128" s="33"/>
      <c r="M1128" s="33"/>
    </row>
    <row r="1129" spans="1:13" s="34" customFormat="1" ht="22.5" customHeight="1" x14ac:dyDescent="0.25">
      <c r="A1129" s="23" t="str">
        <f>Лист4!A1127</f>
        <v xml:space="preserve">Богдана Хмельницкого ул. д.50 </v>
      </c>
      <c r="B1129" s="74" t="str">
        <f>Лист4!C1127</f>
        <v>г. Астрахань</v>
      </c>
      <c r="C1129" s="41">
        <f t="shared" si="34"/>
        <v>267.87827796610168</v>
      </c>
      <c r="D1129" s="41">
        <f t="shared" si="35"/>
        <v>14.350622033898308</v>
      </c>
      <c r="E1129" s="30">
        <v>0</v>
      </c>
      <c r="F1129" s="31">
        <v>14.350622033898308</v>
      </c>
      <c r="G1129" s="32">
        <v>0</v>
      </c>
      <c r="H1129" s="32">
        <v>0</v>
      </c>
      <c r="I1129" s="32">
        <v>0</v>
      </c>
      <c r="J1129" s="32">
        <v>0</v>
      </c>
      <c r="K1129" s="29">
        <f>Лист4!E1127/1000</f>
        <v>282.22890000000001</v>
      </c>
      <c r="L1129" s="33"/>
      <c r="M1129" s="33"/>
    </row>
    <row r="1130" spans="1:13" s="34" customFormat="1" ht="22.5" customHeight="1" x14ac:dyDescent="0.25">
      <c r="A1130" s="23" t="str">
        <f>Лист4!A1128</f>
        <v xml:space="preserve">Богдана Хмельницкого ул. д.52 </v>
      </c>
      <c r="B1130" s="74" t="str">
        <f>Лист4!C1128</f>
        <v>г. Астрахань</v>
      </c>
      <c r="C1130" s="41">
        <f t="shared" si="34"/>
        <v>323.5616881355931</v>
      </c>
      <c r="D1130" s="41">
        <f t="shared" si="35"/>
        <v>17.333661864406775</v>
      </c>
      <c r="E1130" s="30">
        <v>0</v>
      </c>
      <c r="F1130" s="31">
        <v>17.333661864406775</v>
      </c>
      <c r="G1130" s="32">
        <v>0</v>
      </c>
      <c r="H1130" s="32">
        <v>0</v>
      </c>
      <c r="I1130" s="32">
        <v>0</v>
      </c>
      <c r="J1130" s="32">
        <v>0</v>
      </c>
      <c r="K1130" s="29">
        <f>Лист4!E1128/1000</f>
        <v>340.89534999999989</v>
      </c>
      <c r="L1130" s="33"/>
      <c r="M1130" s="33"/>
    </row>
    <row r="1131" spans="1:13" s="34" customFormat="1" ht="22.5" customHeight="1" x14ac:dyDescent="0.25">
      <c r="A1131" s="23" t="str">
        <f>Лист4!A1129</f>
        <v xml:space="preserve">Богдана Хмельницкого ул. д.52 - корп. 1 </v>
      </c>
      <c r="B1131" s="74" t="str">
        <f>Лист4!C1129</f>
        <v>г. Астрахань</v>
      </c>
      <c r="C1131" s="41">
        <f t="shared" si="34"/>
        <v>119.26131118644068</v>
      </c>
      <c r="D1131" s="41">
        <f t="shared" si="35"/>
        <v>6.3889988135593221</v>
      </c>
      <c r="E1131" s="30">
        <v>0</v>
      </c>
      <c r="F1131" s="31">
        <v>6.3889988135593221</v>
      </c>
      <c r="G1131" s="32">
        <v>0</v>
      </c>
      <c r="H1131" s="32">
        <v>0</v>
      </c>
      <c r="I1131" s="32">
        <v>0</v>
      </c>
      <c r="J1131" s="32">
        <v>0</v>
      </c>
      <c r="K1131" s="29">
        <f>Лист4!E1129/1000</f>
        <v>125.65031</v>
      </c>
      <c r="L1131" s="33"/>
      <c r="M1131" s="33"/>
    </row>
    <row r="1132" spans="1:13" s="34" customFormat="1" ht="22.5" customHeight="1" x14ac:dyDescent="0.25">
      <c r="A1132" s="23" t="str">
        <f>Лист4!A1130</f>
        <v xml:space="preserve">Богдана Хмельницкого ул. д.56 </v>
      </c>
      <c r="B1132" s="74" t="str">
        <f>Лист4!C1130</f>
        <v>г. Астрахань</v>
      </c>
      <c r="C1132" s="41">
        <f t="shared" si="34"/>
        <v>560.1642033898305</v>
      </c>
      <c r="D1132" s="41">
        <f t="shared" si="35"/>
        <v>30.00879661016949</v>
      </c>
      <c r="E1132" s="30">
        <v>0</v>
      </c>
      <c r="F1132" s="31">
        <v>30.00879661016949</v>
      </c>
      <c r="G1132" s="32">
        <v>0</v>
      </c>
      <c r="H1132" s="32">
        <v>0</v>
      </c>
      <c r="I1132" s="32">
        <v>0</v>
      </c>
      <c r="J1132" s="32">
        <v>0</v>
      </c>
      <c r="K1132" s="29">
        <f>Лист4!E1130/1000</f>
        <v>590.173</v>
      </c>
      <c r="L1132" s="33"/>
      <c r="M1132" s="33"/>
    </row>
    <row r="1133" spans="1:13" s="34" customFormat="1" ht="22.5" customHeight="1" x14ac:dyDescent="0.25">
      <c r="A1133" s="23" t="str">
        <f>Лист4!A1131</f>
        <v xml:space="preserve">Богдана Хмельницкого ул. д.57 </v>
      </c>
      <c r="B1133" s="74" t="str">
        <f>Лист4!C1131</f>
        <v>г. Астрахань</v>
      </c>
      <c r="C1133" s="41">
        <f t="shared" si="34"/>
        <v>1911.7698386440682</v>
      </c>
      <c r="D1133" s="41">
        <f t="shared" si="35"/>
        <v>102.41624135593223</v>
      </c>
      <c r="E1133" s="30">
        <v>0</v>
      </c>
      <c r="F1133" s="31">
        <v>102.41624135593223</v>
      </c>
      <c r="G1133" s="32">
        <v>0</v>
      </c>
      <c r="H1133" s="32">
        <v>0</v>
      </c>
      <c r="I1133" s="32">
        <v>0</v>
      </c>
      <c r="J1133" s="32">
        <v>0</v>
      </c>
      <c r="K1133" s="29">
        <f>Лист4!E1131/1000</f>
        <v>2014.1860800000004</v>
      </c>
      <c r="L1133" s="33"/>
      <c r="M1133" s="33"/>
    </row>
    <row r="1134" spans="1:13" s="34" customFormat="1" ht="22.5" customHeight="1" x14ac:dyDescent="0.25">
      <c r="A1134" s="23" t="str">
        <f>Лист4!A1132</f>
        <v xml:space="preserve">Богдана Хмельницкого ул. д.7 </v>
      </c>
      <c r="B1134" s="74" t="str">
        <f>Лист4!C1132</f>
        <v>г. Астрахань</v>
      </c>
      <c r="C1134" s="41">
        <f t="shared" si="34"/>
        <v>224.2469694915255</v>
      </c>
      <c r="D1134" s="41">
        <f t="shared" si="35"/>
        <v>12.01323050847458</v>
      </c>
      <c r="E1134" s="30">
        <v>0</v>
      </c>
      <c r="F1134" s="31">
        <v>12.01323050847458</v>
      </c>
      <c r="G1134" s="32">
        <v>0</v>
      </c>
      <c r="H1134" s="32">
        <v>0</v>
      </c>
      <c r="I1134" s="32">
        <v>0</v>
      </c>
      <c r="J1134" s="32">
        <v>0</v>
      </c>
      <c r="K1134" s="29">
        <f>Лист4!E1132/1000</f>
        <v>236.26020000000008</v>
      </c>
      <c r="L1134" s="33"/>
      <c r="M1134" s="33"/>
    </row>
    <row r="1135" spans="1:13" s="34" customFormat="1" ht="22.5" customHeight="1" x14ac:dyDescent="0.25">
      <c r="A1135" s="23" t="str">
        <f>Лист4!A1133</f>
        <v xml:space="preserve">Богдана Хмельницкого ул. д.7 - корп. 1 </v>
      </c>
      <c r="B1135" s="74" t="str">
        <f>Лист4!C1133</f>
        <v>г. Астрахань</v>
      </c>
      <c r="C1135" s="41">
        <f t="shared" si="34"/>
        <v>52.902023050847454</v>
      </c>
      <c r="D1135" s="41">
        <f t="shared" si="35"/>
        <v>2.8340369491525421</v>
      </c>
      <c r="E1135" s="30">
        <v>0</v>
      </c>
      <c r="F1135" s="31">
        <v>2.8340369491525421</v>
      </c>
      <c r="G1135" s="32">
        <v>0</v>
      </c>
      <c r="H1135" s="32">
        <v>0</v>
      </c>
      <c r="I1135" s="32">
        <v>0</v>
      </c>
      <c r="J1135" s="32">
        <v>0</v>
      </c>
      <c r="K1135" s="29">
        <f>Лист4!E1133/1000</f>
        <v>55.736059999999995</v>
      </c>
      <c r="L1135" s="33"/>
      <c r="M1135" s="33"/>
    </row>
    <row r="1136" spans="1:13" s="34" customFormat="1" ht="22.5" customHeight="1" x14ac:dyDescent="0.25">
      <c r="A1136" s="23" t="str">
        <f>Лист4!A1134</f>
        <v xml:space="preserve">Богдана Хмельницкого ул. д.8 </v>
      </c>
      <c r="B1136" s="74" t="str">
        <f>Лист4!C1134</f>
        <v>г. Астрахань</v>
      </c>
      <c r="C1136" s="41">
        <f t="shared" si="34"/>
        <v>325.49117288135574</v>
      </c>
      <c r="D1136" s="41">
        <f t="shared" si="35"/>
        <v>17.437027118644068</v>
      </c>
      <c r="E1136" s="30">
        <v>0</v>
      </c>
      <c r="F1136" s="31">
        <v>17.437027118644068</v>
      </c>
      <c r="G1136" s="32">
        <v>0</v>
      </c>
      <c r="H1136" s="32">
        <v>0</v>
      </c>
      <c r="I1136" s="32">
        <v>0</v>
      </c>
      <c r="J1136" s="32">
        <f>1100.39+2782.08</f>
        <v>3882.4700000000003</v>
      </c>
      <c r="K1136" s="29">
        <f>Лист4!E1134/1000-J1136</f>
        <v>-3539.5418000000004</v>
      </c>
      <c r="L1136" s="33"/>
      <c r="M1136" s="33"/>
    </row>
    <row r="1137" spans="1:13" s="34" customFormat="1" ht="22.5" customHeight="1" x14ac:dyDescent="0.25">
      <c r="A1137" s="23" t="str">
        <f>Лист4!A1135</f>
        <v xml:space="preserve">Богдана Хмельницкого ул. д.9 </v>
      </c>
      <c r="B1137" s="74" t="str">
        <f>Лист4!C1135</f>
        <v>г. Астрахань</v>
      </c>
      <c r="C1137" s="41">
        <f t="shared" si="34"/>
        <v>265.51678644067795</v>
      </c>
      <c r="D1137" s="41">
        <f t="shared" si="35"/>
        <v>14.224113559322035</v>
      </c>
      <c r="E1137" s="30">
        <v>0</v>
      </c>
      <c r="F1137" s="31">
        <v>14.224113559322035</v>
      </c>
      <c r="G1137" s="32">
        <v>0</v>
      </c>
      <c r="H1137" s="32">
        <v>0</v>
      </c>
      <c r="I1137" s="32">
        <v>0</v>
      </c>
      <c r="J1137" s="32">
        <v>0</v>
      </c>
      <c r="K1137" s="29">
        <f>Лист4!E1135/1000</f>
        <v>279.74090000000001</v>
      </c>
      <c r="L1137" s="33"/>
      <c r="M1137" s="33"/>
    </row>
    <row r="1138" spans="1:13" s="34" customFormat="1" ht="22.5" customHeight="1" x14ac:dyDescent="0.25">
      <c r="A1138" s="23" t="str">
        <f>Лист4!A1136</f>
        <v xml:space="preserve">Богдана Хмельницкого ул. д.9 - корп. 1 </v>
      </c>
      <c r="B1138" s="74" t="str">
        <f>Лист4!C1136</f>
        <v>г. Астрахань</v>
      </c>
      <c r="C1138" s="41">
        <f t="shared" si="34"/>
        <v>80.387525423728817</v>
      </c>
      <c r="D1138" s="41">
        <f t="shared" si="35"/>
        <v>4.3064745762711869</v>
      </c>
      <c r="E1138" s="30">
        <v>0</v>
      </c>
      <c r="F1138" s="31">
        <v>4.3064745762711869</v>
      </c>
      <c r="G1138" s="32">
        <v>0</v>
      </c>
      <c r="H1138" s="32">
        <v>0</v>
      </c>
      <c r="I1138" s="32">
        <v>0</v>
      </c>
      <c r="J1138" s="32">
        <v>0</v>
      </c>
      <c r="K1138" s="29">
        <f>Лист4!E1136/1000-J1138</f>
        <v>84.694000000000003</v>
      </c>
      <c r="L1138" s="33"/>
      <c r="M1138" s="33"/>
    </row>
    <row r="1139" spans="1:13" s="34" customFormat="1" ht="22.5" customHeight="1" x14ac:dyDescent="0.25">
      <c r="A1139" s="23" t="str">
        <f>Лист4!A1137</f>
        <v xml:space="preserve">Богдана Хмельницкого ул. д.9 - корп. 2 </v>
      </c>
      <c r="B1139" s="74" t="str">
        <f>Лист4!C1137</f>
        <v>г. Астрахань</v>
      </c>
      <c r="C1139" s="41">
        <f t="shared" si="34"/>
        <v>84.71357288135593</v>
      </c>
      <c r="D1139" s="41">
        <f t="shared" si="35"/>
        <v>4.5382271186440679</v>
      </c>
      <c r="E1139" s="30">
        <v>0</v>
      </c>
      <c r="F1139" s="31">
        <v>4.5382271186440679</v>
      </c>
      <c r="G1139" s="32">
        <v>0</v>
      </c>
      <c r="H1139" s="32">
        <v>0</v>
      </c>
      <c r="I1139" s="32">
        <v>0</v>
      </c>
      <c r="J1139" s="32">
        <v>0</v>
      </c>
      <c r="K1139" s="29">
        <f>Лист4!E1137/1000</f>
        <v>89.251800000000003</v>
      </c>
      <c r="L1139" s="33"/>
      <c r="M1139" s="33"/>
    </row>
    <row r="1140" spans="1:13" s="34" customFormat="1" ht="22.5" customHeight="1" x14ac:dyDescent="0.25">
      <c r="A1140" s="23" t="str">
        <f>Лист4!A1138</f>
        <v xml:space="preserve">Боевая ул. д.126/87 - корп. 1 </v>
      </c>
      <c r="B1140" s="74" t="str">
        <f>Лист4!C1138</f>
        <v>г. Астрахань</v>
      </c>
      <c r="C1140" s="41">
        <f t="shared" si="34"/>
        <v>508.38233220338964</v>
      </c>
      <c r="D1140" s="41">
        <f t="shared" si="35"/>
        <v>27.234767796610161</v>
      </c>
      <c r="E1140" s="30">
        <v>0</v>
      </c>
      <c r="F1140" s="31">
        <v>27.234767796610161</v>
      </c>
      <c r="G1140" s="32">
        <v>0</v>
      </c>
      <c r="H1140" s="32">
        <v>0</v>
      </c>
      <c r="I1140" s="32">
        <v>0</v>
      </c>
      <c r="J1140" s="32">
        <v>0</v>
      </c>
      <c r="K1140" s="29">
        <f>Лист4!E1138/1000-J1140</f>
        <v>535.61709999999982</v>
      </c>
      <c r="L1140" s="33"/>
      <c r="M1140" s="33"/>
    </row>
    <row r="1141" spans="1:13" s="34" customFormat="1" ht="22.5" customHeight="1" x14ac:dyDescent="0.25">
      <c r="A1141" s="23" t="str">
        <f>Лист4!A1139</f>
        <v xml:space="preserve">Боевая ул. д.126/87 - корп. 10 </v>
      </c>
      <c r="B1141" s="74" t="str">
        <f>Лист4!C1139</f>
        <v>г. Астрахань</v>
      </c>
      <c r="C1141" s="41">
        <f t="shared" si="34"/>
        <v>80.170805423728837</v>
      </c>
      <c r="D1141" s="41">
        <f t="shared" si="35"/>
        <v>4.2948645762711868</v>
      </c>
      <c r="E1141" s="30">
        <v>0</v>
      </c>
      <c r="F1141" s="31">
        <v>4.2948645762711868</v>
      </c>
      <c r="G1141" s="32">
        <v>0</v>
      </c>
      <c r="H1141" s="32">
        <v>0</v>
      </c>
      <c r="I1141" s="32">
        <v>0</v>
      </c>
      <c r="J1141" s="32">
        <v>0</v>
      </c>
      <c r="K1141" s="29">
        <f>Лист4!E1139/1000-J1141</f>
        <v>84.465670000000017</v>
      </c>
      <c r="L1141" s="33"/>
      <c r="M1141" s="33"/>
    </row>
    <row r="1142" spans="1:13" s="34" customFormat="1" ht="22.5" customHeight="1" x14ac:dyDescent="0.25">
      <c r="A1142" s="23" t="str">
        <f>Лист4!A1140</f>
        <v xml:space="preserve">Боевая ул. д.126/87 - корп. 2 </v>
      </c>
      <c r="B1142" s="74" t="str">
        <f>Лист4!C1140</f>
        <v>г. Астрахань</v>
      </c>
      <c r="C1142" s="41">
        <f t="shared" si="34"/>
        <v>618.94821016949152</v>
      </c>
      <c r="D1142" s="41">
        <f t="shared" si="35"/>
        <v>33.157939830508475</v>
      </c>
      <c r="E1142" s="30">
        <v>0</v>
      </c>
      <c r="F1142" s="31">
        <v>33.157939830508475</v>
      </c>
      <c r="G1142" s="32">
        <v>0</v>
      </c>
      <c r="H1142" s="32">
        <v>0</v>
      </c>
      <c r="I1142" s="32">
        <v>0</v>
      </c>
      <c r="J1142" s="32">
        <v>0</v>
      </c>
      <c r="K1142" s="29">
        <f>Лист4!E1140/1000-J1142</f>
        <v>652.10614999999996</v>
      </c>
      <c r="L1142" s="33"/>
      <c r="M1142" s="33"/>
    </row>
    <row r="1143" spans="1:13" s="34" customFormat="1" ht="22.5" customHeight="1" x14ac:dyDescent="0.25">
      <c r="A1143" s="23" t="str">
        <f>Лист4!A1141</f>
        <v xml:space="preserve">Боевая ул. д.126/87 - корп. 3 </v>
      </c>
      <c r="B1143" s="74" t="str">
        <f>Лист4!C1141</f>
        <v>г. Астрахань</v>
      </c>
      <c r="C1143" s="41">
        <f t="shared" si="34"/>
        <v>554.02513220338972</v>
      </c>
      <c r="D1143" s="41">
        <f t="shared" si="35"/>
        <v>29.679917796610162</v>
      </c>
      <c r="E1143" s="30">
        <v>0</v>
      </c>
      <c r="F1143" s="31">
        <v>29.679917796610162</v>
      </c>
      <c r="G1143" s="32">
        <v>0</v>
      </c>
      <c r="H1143" s="32">
        <v>0</v>
      </c>
      <c r="I1143" s="32">
        <v>0</v>
      </c>
      <c r="J1143" s="32">
        <v>0</v>
      </c>
      <c r="K1143" s="29">
        <f>Лист4!E1141/1000-J1143</f>
        <v>583.70504999999991</v>
      </c>
      <c r="L1143" s="33"/>
      <c r="M1143" s="33"/>
    </row>
    <row r="1144" spans="1:13" s="34" customFormat="1" ht="22.5" customHeight="1" x14ac:dyDescent="0.25">
      <c r="A1144" s="23" t="str">
        <f>Лист4!A1142</f>
        <v xml:space="preserve">Боевая ул. д.126/87 - корп. 4 </v>
      </c>
      <c r="B1144" s="74" t="str">
        <f>Лист4!C1142</f>
        <v>г. Астрахань</v>
      </c>
      <c r="C1144" s="41">
        <f t="shared" si="34"/>
        <v>573.97233220338978</v>
      </c>
      <c r="D1144" s="41">
        <f t="shared" si="35"/>
        <v>30.748517796610166</v>
      </c>
      <c r="E1144" s="30">
        <v>0</v>
      </c>
      <c r="F1144" s="31">
        <v>30.748517796610166</v>
      </c>
      <c r="G1144" s="32">
        <v>0</v>
      </c>
      <c r="H1144" s="32">
        <v>0</v>
      </c>
      <c r="I1144" s="32">
        <v>0</v>
      </c>
      <c r="J1144" s="32">
        <v>0</v>
      </c>
      <c r="K1144" s="29">
        <f>Лист4!E1142/1000-J1144</f>
        <v>604.72084999999993</v>
      </c>
      <c r="L1144" s="33"/>
      <c r="M1144" s="33"/>
    </row>
    <row r="1145" spans="1:13" s="34" customFormat="1" ht="22.5" customHeight="1" x14ac:dyDescent="0.25">
      <c r="A1145" s="23" t="str">
        <f>Лист4!A1143</f>
        <v xml:space="preserve">Боевая ул. д.126/87 - корп. 5 </v>
      </c>
      <c r="B1145" s="74" t="str">
        <f>Лист4!C1143</f>
        <v>г. Астрахань</v>
      </c>
      <c r="C1145" s="41">
        <f t="shared" si="34"/>
        <v>924.39331932203436</v>
      </c>
      <c r="D1145" s="41">
        <f t="shared" si="35"/>
        <v>49.521070677966129</v>
      </c>
      <c r="E1145" s="30">
        <v>0</v>
      </c>
      <c r="F1145" s="31">
        <v>49.521070677966129</v>
      </c>
      <c r="G1145" s="32">
        <v>0</v>
      </c>
      <c r="H1145" s="32">
        <v>0</v>
      </c>
      <c r="I1145" s="32">
        <v>0</v>
      </c>
      <c r="J1145" s="32">
        <v>0</v>
      </c>
      <c r="K1145" s="29">
        <f>Лист4!E1143/1000-J1145</f>
        <v>973.91439000000048</v>
      </c>
      <c r="L1145" s="33"/>
      <c r="M1145" s="33"/>
    </row>
    <row r="1146" spans="1:13" s="34" customFormat="1" ht="22.5" customHeight="1" x14ac:dyDescent="0.25">
      <c r="A1146" s="23" t="str">
        <f>Лист4!A1144</f>
        <v xml:space="preserve">Боевая ул. д.126/87 - корп. 6 </v>
      </c>
      <c r="B1146" s="74" t="str">
        <f>Лист4!C1144</f>
        <v>г. Астрахань</v>
      </c>
      <c r="C1146" s="41">
        <f t="shared" si="34"/>
        <v>1033.5378508474575</v>
      </c>
      <c r="D1146" s="41">
        <f t="shared" si="35"/>
        <v>55.368099152542371</v>
      </c>
      <c r="E1146" s="30">
        <v>0</v>
      </c>
      <c r="F1146" s="31">
        <v>55.368099152542371</v>
      </c>
      <c r="G1146" s="32">
        <v>0</v>
      </c>
      <c r="H1146" s="32">
        <v>0</v>
      </c>
      <c r="I1146" s="32">
        <v>0</v>
      </c>
      <c r="J1146" s="32">
        <v>0</v>
      </c>
      <c r="K1146" s="29">
        <f>Лист4!E1144/1000-J1146</f>
        <v>1088.9059499999998</v>
      </c>
      <c r="L1146" s="33"/>
      <c r="M1146" s="33"/>
    </row>
    <row r="1147" spans="1:13" s="34" customFormat="1" ht="22.5" customHeight="1" x14ac:dyDescent="0.25">
      <c r="A1147" s="23" t="str">
        <f>Лист4!A1145</f>
        <v xml:space="preserve">Боевая ул. д.126/87 - корп. 7 </v>
      </c>
      <c r="B1147" s="74" t="str">
        <f>Лист4!C1145</f>
        <v>г. Астрахань</v>
      </c>
      <c r="C1147" s="41">
        <f t="shared" si="34"/>
        <v>1295.7630806779655</v>
      </c>
      <c r="D1147" s="41">
        <f t="shared" si="35"/>
        <v>69.415879322033859</v>
      </c>
      <c r="E1147" s="30">
        <v>0</v>
      </c>
      <c r="F1147" s="31">
        <v>69.415879322033859</v>
      </c>
      <c r="G1147" s="32">
        <v>0</v>
      </c>
      <c r="H1147" s="32">
        <v>0</v>
      </c>
      <c r="I1147" s="32">
        <v>0</v>
      </c>
      <c r="J1147" s="32">
        <v>0</v>
      </c>
      <c r="K1147" s="29">
        <f>Лист4!E1145/1000-J1147</f>
        <v>1365.1789599999993</v>
      </c>
      <c r="L1147" s="33"/>
      <c r="M1147" s="33"/>
    </row>
    <row r="1148" spans="1:13" s="34" customFormat="1" ht="22.5" customHeight="1" x14ac:dyDescent="0.25">
      <c r="A1148" s="23" t="str">
        <f>Лист4!A1146</f>
        <v xml:space="preserve">Боевая ул. д.126/87 - корп. 8 </v>
      </c>
      <c r="B1148" s="74" t="str">
        <f>Лист4!C1146</f>
        <v>г. Астрахань</v>
      </c>
      <c r="C1148" s="41">
        <f t="shared" si="34"/>
        <v>998.54685830508447</v>
      </c>
      <c r="D1148" s="41">
        <f t="shared" si="35"/>
        <v>53.493581694915243</v>
      </c>
      <c r="E1148" s="30">
        <v>0</v>
      </c>
      <c r="F1148" s="31">
        <v>53.493581694915243</v>
      </c>
      <c r="G1148" s="32">
        <v>0</v>
      </c>
      <c r="H1148" s="32">
        <v>0</v>
      </c>
      <c r="I1148" s="32">
        <v>0</v>
      </c>
      <c r="J1148" s="32">
        <v>0</v>
      </c>
      <c r="K1148" s="29">
        <f>Лист4!E1146/1000</f>
        <v>1052.0404399999998</v>
      </c>
      <c r="L1148" s="33"/>
      <c r="M1148" s="33"/>
    </row>
    <row r="1149" spans="1:13" s="34" customFormat="1" ht="22.5" customHeight="1" x14ac:dyDescent="0.25">
      <c r="A1149" s="23" t="str">
        <f>Лист4!A1147</f>
        <v xml:space="preserve">Боевая ул. д.126/87 - корп. 9 </v>
      </c>
      <c r="B1149" s="74" t="str">
        <f>Лист4!C1147</f>
        <v>г. Астрахань</v>
      </c>
      <c r="C1149" s="41">
        <f t="shared" si="34"/>
        <v>89.544094915254234</v>
      </c>
      <c r="D1149" s="41">
        <f t="shared" si="35"/>
        <v>4.7970050847457628</v>
      </c>
      <c r="E1149" s="30">
        <v>0</v>
      </c>
      <c r="F1149" s="31">
        <v>4.7970050847457628</v>
      </c>
      <c r="G1149" s="32">
        <v>0</v>
      </c>
      <c r="H1149" s="32">
        <v>0</v>
      </c>
      <c r="I1149" s="32">
        <v>0</v>
      </c>
      <c r="J1149" s="32">
        <v>0</v>
      </c>
      <c r="K1149" s="29">
        <f>Лист4!E1147/1000</f>
        <v>94.341099999999997</v>
      </c>
      <c r="L1149" s="33"/>
      <c r="M1149" s="33"/>
    </row>
    <row r="1150" spans="1:13" s="34" customFormat="1" ht="22.5" customHeight="1" x14ac:dyDescent="0.25">
      <c r="A1150" s="23" t="str">
        <f>Лист4!A1148</f>
        <v xml:space="preserve">Боевая ул. д.36 - корп. 1 </v>
      </c>
      <c r="B1150" s="74" t="str">
        <f>Лист4!C1148</f>
        <v>г. Астрахань</v>
      </c>
      <c r="C1150" s="41">
        <f t="shared" si="34"/>
        <v>671.07234576271162</v>
      </c>
      <c r="D1150" s="41">
        <f t="shared" si="35"/>
        <v>35.950304237288123</v>
      </c>
      <c r="E1150" s="30">
        <v>0</v>
      </c>
      <c r="F1150" s="31">
        <v>35.950304237288123</v>
      </c>
      <c r="G1150" s="32">
        <v>0</v>
      </c>
      <c r="H1150" s="32">
        <v>0</v>
      </c>
      <c r="I1150" s="32">
        <v>0</v>
      </c>
      <c r="J1150" s="32">
        <v>0</v>
      </c>
      <c r="K1150" s="29">
        <f>Лист4!E1148/1000</f>
        <v>707.02264999999977</v>
      </c>
      <c r="L1150" s="33"/>
      <c r="M1150" s="33"/>
    </row>
    <row r="1151" spans="1:13" s="34" customFormat="1" ht="22.5" customHeight="1" x14ac:dyDescent="0.25">
      <c r="A1151" s="23" t="str">
        <f>Лист4!A1149</f>
        <v>Боевая ул. д.36 пом.09</v>
      </c>
      <c r="B1151" s="74" t="str">
        <f>Лист4!C1149</f>
        <v>г. Астрахань</v>
      </c>
      <c r="C1151" s="41">
        <f t="shared" si="34"/>
        <v>646.61515254237293</v>
      </c>
      <c r="D1151" s="41">
        <f t="shared" si="35"/>
        <v>34.640097457627121</v>
      </c>
      <c r="E1151" s="30">
        <v>0</v>
      </c>
      <c r="F1151" s="31">
        <v>34.640097457627121</v>
      </c>
      <c r="G1151" s="32">
        <v>0</v>
      </c>
      <c r="H1151" s="32">
        <v>0</v>
      </c>
      <c r="I1151" s="32">
        <v>0</v>
      </c>
      <c r="J1151" s="32">
        <v>0</v>
      </c>
      <c r="K1151" s="29">
        <f>Лист4!E1149/1000</f>
        <v>681.25525000000005</v>
      </c>
      <c r="L1151" s="33"/>
      <c r="M1151" s="33"/>
    </row>
    <row r="1152" spans="1:13" s="34" customFormat="1" ht="22.5" customHeight="1" x14ac:dyDescent="0.25">
      <c r="A1152" s="23" t="str">
        <f>Лист4!A1150</f>
        <v xml:space="preserve">Боевая ул. д.40 </v>
      </c>
      <c r="B1152" s="74" t="str">
        <f>Лист4!C1150</f>
        <v>г. Астрахань</v>
      </c>
      <c r="C1152" s="41">
        <f t="shared" si="34"/>
        <v>853.98687322033868</v>
      </c>
      <c r="D1152" s="41">
        <f t="shared" si="35"/>
        <v>45.749296779661002</v>
      </c>
      <c r="E1152" s="30">
        <v>0</v>
      </c>
      <c r="F1152" s="31">
        <v>45.749296779661002</v>
      </c>
      <c r="G1152" s="32">
        <v>0</v>
      </c>
      <c r="H1152" s="32">
        <v>0</v>
      </c>
      <c r="I1152" s="32">
        <v>0</v>
      </c>
      <c r="J1152" s="32">
        <v>0</v>
      </c>
      <c r="K1152" s="29">
        <f>Лист4!E1150/1000</f>
        <v>899.73616999999967</v>
      </c>
      <c r="L1152" s="33"/>
      <c r="M1152" s="33"/>
    </row>
    <row r="1153" spans="1:13" s="34" customFormat="1" ht="22.5" customHeight="1" x14ac:dyDescent="0.25">
      <c r="A1153" s="23" t="str">
        <f>Лист4!A1151</f>
        <v xml:space="preserve">Боевая ул. д.50 </v>
      </c>
      <c r="B1153" s="74" t="str">
        <f>Лист4!C1151</f>
        <v>г. Астрахань</v>
      </c>
      <c r="C1153" s="41">
        <f t="shared" si="34"/>
        <v>287.025133559322</v>
      </c>
      <c r="D1153" s="41">
        <f t="shared" si="35"/>
        <v>15.376346440677965</v>
      </c>
      <c r="E1153" s="30">
        <v>0</v>
      </c>
      <c r="F1153" s="31">
        <v>15.376346440677965</v>
      </c>
      <c r="G1153" s="32">
        <v>0</v>
      </c>
      <c r="H1153" s="32">
        <v>0</v>
      </c>
      <c r="I1153" s="32">
        <v>0</v>
      </c>
      <c r="J1153" s="32">
        <v>0</v>
      </c>
      <c r="K1153" s="29">
        <f>Лист4!E1151/1000</f>
        <v>302.40147999999999</v>
      </c>
      <c r="L1153" s="33"/>
      <c r="M1153" s="33"/>
    </row>
    <row r="1154" spans="1:13" s="34" customFormat="1" ht="22.5" customHeight="1" x14ac:dyDescent="0.25">
      <c r="A1154" s="23" t="str">
        <f>Лист4!A1152</f>
        <v xml:space="preserve">Боевая ул. д.52 </v>
      </c>
      <c r="B1154" s="74" t="str">
        <f>Лист4!C1152</f>
        <v>г. Астрахань</v>
      </c>
      <c r="C1154" s="41">
        <f t="shared" si="34"/>
        <v>256.64646237288127</v>
      </c>
      <c r="D1154" s="41">
        <f t="shared" si="35"/>
        <v>13.74891762711864</v>
      </c>
      <c r="E1154" s="30">
        <v>0</v>
      </c>
      <c r="F1154" s="31">
        <v>13.74891762711864</v>
      </c>
      <c r="G1154" s="32">
        <v>0</v>
      </c>
      <c r="H1154" s="32">
        <v>0</v>
      </c>
      <c r="I1154" s="32">
        <v>0</v>
      </c>
      <c r="J1154" s="32">
        <v>0</v>
      </c>
      <c r="K1154" s="29">
        <f>Лист4!E1152/1000</f>
        <v>270.39537999999993</v>
      </c>
      <c r="L1154" s="33"/>
      <c r="M1154" s="33"/>
    </row>
    <row r="1155" spans="1:13" s="34" customFormat="1" ht="22.5" customHeight="1" x14ac:dyDescent="0.25">
      <c r="A1155" s="23" t="str">
        <f>Лист4!A1153</f>
        <v xml:space="preserve">Боевая ул. д.54 </v>
      </c>
      <c r="B1155" s="74" t="str">
        <f>Лист4!C1153</f>
        <v>г. Астрахань</v>
      </c>
      <c r="C1155" s="41">
        <f t="shared" si="34"/>
        <v>254.34364745762713</v>
      </c>
      <c r="D1155" s="41">
        <f t="shared" si="35"/>
        <v>13.62555254237288</v>
      </c>
      <c r="E1155" s="30">
        <v>0</v>
      </c>
      <c r="F1155" s="31">
        <v>13.62555254237288</v>
      </c>
      <c r="G1155" s="32">
        <v>0</v>
      </c>
      <c r="H1155" s="32">
        <v>0</v>
      </c>
      <c r="I1155" s="32">
        <v>0</v>
      </c>
      <c r="J1155" s="32">
        <v>0</v>
      </c>
      <c r="K1155" s="29">
        <f>Лист4!E1153/1000</f>
        <v>267.9692</v>
      </c>
      <c r="L1155" s="33"/>
      <c r="M1155" s="33"/>
    </row>
    <row r="1156" spans="1:13" s="34" customFormat="1" ht="22.5" customHeight="1" x14ac:dyDescent="0.25">
      <c r="A1156" s="23" t="str">
        <f>Лист4!A1154</f>
        <v xml:space="preserve">Боевая ул. д.55 </v>
      </c>
      <c r="B1156" s="74" t="str">
        <f>Лист4!C1154</f>
        <v>г. Астрахань</v>
      </c>
      <c r="C1156" s="41">
        <f t="shared" ref="C1156:C1218" si="36">K1156+J1156-F1156</f>
        <v>329.11578711864411</v>
      </c>
      <c r="D1156" s="41">
        <f t="shared" ref="D1156:D1218" si="37">F1156</f>
        <v>17.631202881355932</v>
      </c>
      <c r="E1156" s="30">
        <v>0</v>
      </c>
      <c r="F1156" s="31">
        <v>17.631202881355932</v>
      </c>
      <c r="G1156" s="32">
        <v>0</v>
      </c>
      <c r="H1156" s="32">
        <v>0</v>
      </c>
      <c r="I1156" s="32">
        <v>0</v>
      </c>
      <c r="J1156" s="32">
        <v>0</v>
      </c>
      <c r="K1156" s="29">
        <f>Лист4!E1154/1000</f>
        <v>346.74699000000004</v>
      </c>
      <c r="L1156" s="33"/>
      <c r="M1156" s="33"/>
    </row>
    <row r="1157" spans="1:13" s="34" customFormat="1" ht="22.5" customHeight="1" x14ac:dyDescent="0.25">
      <c r="A1157" s="23" t="str">
        <f>Лист4!A1155</f>
        <v xml:space="preserve">Боевая ул. д.56 </v>
      </c>
      <c r="B1157" s="74" t="str">
        <f>Лист4!C1155</f>
        <v>г. Астрахань</v>
      </c>
      <c r="C1157" s="41">
        <f t="shared" si="36"/>
        <v>104.5789559322034</v>
      </c>
      <c r="D1157" s="41">
        <f t="shared" si="37"/>
        <v>5.6024440677966112</v>
      </c>
      <c r="E1157" s="30">
        <v>0</v>
      </c>
      <c r="F1157" s="31">
        <v>5.6024440677966112</v>
      </c>
      <c r="G1157" s="32">
        <v>0</v>
      </c>
      <c r="H1157" s="32">
        <v>0</v>
      </c>
      <c r="I1157" s="32">
        <v>0</v>
      </c>
      <c r="J1157" s="32">
        <v>0</v>
      </c>
      <c r="K1157" s="29">
        <f>Лист4!E1155/1000-J1157</f>
        <v>110.18140000000001</v>
      </c>
      <c r="L1157" s="33"/>
      <c r="M1157" s="33"/>
    </row>
    <row r="1158" spans="1:13" s="34" customFormat="1" ht="22.5" customHeight="1" x14ac:dyDescent="0.25">
      <c r="A1158" s="23" t="str">
        <f>Лист4!A1156</f>
        <v xml:space="preserve">Боевая ул. д.57 </v>
      </c>
      <c r="B1158" s="74" t="str">
        <f>Лист4!C1156</f>
        <v>г. Астрахань</v>
      </c>
      <c r="C1158" s="41">
        <f t="shared" si="36"/>
        <v>538.07960677966093</v>
      </c>
      <c r="D1158" s="41">
        <f t="shared" si="37"/>
        <v>28.82569322033898</v>
      </c>
      <c r="E1158" s="30">
        <v>0</v>
      </c>
      <c r="F1158" s="31">
        <v>28.82569322033898</v>
      </c>
      <c r="G1158" s="32">
        <v>0</v>
      </c>
      <c r="H1158" s="32">
        <v>0</v>
      </c>
      <c r="I1158" s="32">
        <v>0</v>
      </c>
      <c r="J1158" s="32">
        <v>0</v>
      </c>
      <c r="K1158" s="29">
        <f>Лист4!E1156/1000-J1158</f>
        <v>566.9052999999999</v>
      </c>
      <c r="L1158" s="33"/>
      <c r="M1158" s="33"/>
    </row>
    <row r="1159" spans="1:13" s="34" customFormat="1" ht="22.5" customHeight="1" x14ac:dyDescent="0.25">
      <c r="A1159" s="23" t="str">
        <f>Лист4!A1157</f>
        <v xml:space="preserve">Боевая ул. д.58 </v>
      </c>
      <c r="B1159" s="74" t="str">
        <f>Лист4!C1157</f>
        <v>г. Астрахань</v>
      </c>
      <c r="C1159" s="41">
        <f t="shared" si="36"/>
        <v>194.21692203389833</v>
      </c>
      <c r="D1159" s="41">
        <f t="shared" si="37"/>
        <v>10.404477966101696</v>
      </c>
      <c r="E1159" s="30">
        <v>0</v>
      </c>
      <c r="F1159" s="31">
        <v>10.404477966101696</v>
      </c>
      <c r="G1159" s="32">
        <v>0</v>
      </c>
      <c r="H1159" s="32">
        <v>0</v>
      </c>
      <c r="I1159" s="32">
        <v>0</v>
      </c>
      <c r="J1159" s="32">
        <v>0</v>
      </c>
      <c r="K1159" s="29">
        <f>Лист4!E1157/1000</f>
        <v>204.62140000000002</v>
      </c>
      <c r="L1159" s="33"/>
      <c r="M1159" s="33"/>
    </row>
    <row r="1160" spans="1:13" s="34" customFormat="1" ht="22.5" customHeight="1" x14ac:dyDescent="0.25">
      <c r="A1160" s="23" t="str">
        <f>Лист4!A1158</f>
        <v xml:space="preserve">Боевая ул. д.59 </v>
      </c>
      <c r="B1160" s="74" t="str">
        <f>Лист4!C1158</f>
        <v>г. Астрахань</v>
      </c>
      <c r="C1160" s="41">
        <f t="shared" si="36"/>
        <v>702.1017749152544</v>
      </c>
      <c r="D1160" s="41">
        <f t="shared" si="37"/>
        <v>37.61259508474577</v>
      </c>
      <c r="E1160" s="30">
        <v>0</v>
      </c>
      <c r="F1160" s="31">
        <v>37.61259508474577</v>
      </c>
      <c r="G1160" s="32">
        <v>0</v>
      </c>
      <c r="H1160" s="32">
        <v>0</v>
      </c>
      <c r="I1160" s="32">
        <v>0</v>
      </c>
      <c r="J1160" s="32">
        <v>0</v>
      </c>
      <c r="K1160" s="29">
        <f>Лист4!E1158/1000</f>
        <v>739.71437000000014</v>
      </c>
      <c r="L1160" s="33"/>
      <c r="M1160" s="33"/>
    </row>
    <row r="1161" spans="1:13" s="34" customFormat="1" ht="22.5" customHeight="1" x14ac:dyDescent="0.25">
      <c r="A1161" s="23" t="str">
        <f>Лист4!A1159</f>
        <v xml:space="preserve">Боевая ул. д.60 </v>
      </c>
      <c r="B1161" s="74" t="str">
        <f>Лист4!C1159</f>
        <v>г. Астрахань</v>
      </c>
      <c r="C1161" s="41">
        <f t="shared" si="36"/>
        <v>459.51730169491532</v>
      </c>
      <c r="D1161" s="41">
        <f t="shared" si="37"/>
        <v>24.616998305084749</v>
      </c>
      <c r="E1161" s="30">
        <v>0</v>
      </c>
      <c r="F1161" s="31">
        <v>24.616998305084749</v>
      </c>
      <c r="G1161" s="32">
        <v>0</v>
      </c>
      <c r="H1161" s="32">
        <v>0</v>
      </c>
      <c r="I1161" s="32">
        <v>0</v>
      </c>
      <c r="J1161" s="32">
        <v>0</v>
      </c>
      <c r="K1161" s="29">
        <f>Лист4!E1159/1000</f>
        <v>484.13430000000005</v>
      </c>
      <c r="L1161" s="33"/>
      <c r="M1161" s="33"/>
    </row>
    <row r="1162" spans="1:13" s="34" customFormat="1" ht="22.5" customHeight="1" x14ac:dyDescent="0.25">
      <c r="A1162" s="23" t="str">
        <f>Лист4!A1160</f>
        <v xml:space="preserve">Боевая ул. д.61 </v>
      </c>
      <c r="B1162" s="74" t="str">
        <f>Лист4!C1160</f>
        <v>г. Астрахань</v>
      </c>
      <c r="C1162" s="41">
        <f t="shared" si="36"/>
        <v>585.50044474576259</v>
      </c>
      <c r="D1162" s="41">
        <f t="shared" si="37"/>
        <v>31.366095254237283</v>
      </c>
      <c r="E1162" s="30">
        <v>0</v>
      </c>
      <c r="F1162" s="31">
        <v>31.366095254237283</v>
      </c>
      <c r="G1162" s="32">
        <v>0</v>
      </c>
      <c r="H1162" s="32">
        <v>0</v>
      </c>
      <c r="I1162" s="32">
        <v>0</v>
      </c>
      <c r="J1162" s="32">
        <v>0</v>
      </c>
      <c r="K1162" s="29">
        <f>Лист4!E1160/1000</f>
        <v>616.86653999999987</v>
      </c>
      <c r="L1162" s="33"/>
      <c r="M1162" s="33"/>
    </row>
    <row r="1163" spans="1:13" s="34" customFormat="1" ht="22.5" customHeight="1" x14ac:dyDescent="0.25">
      <c r="A1163" s="23" t="str">
        <f>Лист4!A1161</f>
        <v xml:space="preserve">Боевая ул. д.62 </v>
      </c>
      <c r="B1163" s="74" t="str">
        <f>Лист4!C1161</f>
        <v>г. Астрахань</v>
      </c>
      <c r="C1163" s="41">
        <f t="shared" si="36"/>
        <v>234.12498983050844</v>
      </c>
      <c r="D1163" s="41">
        <f t="shared" si="37"/>
        <v>12.542410169491522</v>
      </c>
      <c r="E1163" s="30">
        <v>0</v>
      </c>
      <c r="F1163" s="31">
        <v>12.542410169491522</v>
      </c>
      <c r="G1163" s="32">
        <v>0</v>
      </c>
      <c r="H1163" s="32">
        <v>0</v>
      </c>
      <c r="I1163" s="32">
        <v>0</v>
      </c>
      <c r="J1163" s="32">
        <v>0</v>
      </c>
      <c r="K1163" s="29">
        <f>Лист4!E1161/1000</f>
        <v>246.66739999999996</v>
      </c>
      <c r="L1163" s="33"/>
      <c r="M1163" s="33"/>
    </row>
    <row r="1164" spans="1:13" s="34" customFormat="1" ht="22.5" customHeight="1" x14ac:dyDescent="0.25">
      <c r="A1164" s="23" t="str">
        <f>Лист4!A1162</f>
        <v xml:space="preserve">Боевая ул. д.65 - корп. 1 </v>
      </c>
      <c r="B1164" s="74" t="str">
        <f>Лист4!C1162</f>
        <v>г. Астрахань</v>
      </c>
      <c r="C1164" s="41">
        <f t="shared" si="36"/>
        <v>448.81987796610156</v>
      </c>
      <c r="D1164" s="41">
        <f t="shared" si="37"/>
        <v>24.043922033898298</v>
      </c>
      <c r="E1164" s="30">
        <v>0</v>
      </c>
      <c r="F1164" s="31">
        <v>24.043922033898298</v>
      </c>
      <c r="G1164" s="32">
        <v>0</v>
      </c>
      <c r="H1164" s="32">
        <v>0</v>
      </c>
      <c r="I1164" s="32">
        <v>0</v>
      </c>
      <c r="J1164" s="32">
        <v>0</v>
      </c>
      <c r="K1164" s="29">
        <f>Лист4!E1162/1000</f>
        <v>472.86379999999986</v>
      </c>
      <c r="L1164" s="33"/>
      <c r="M1164" s="33"/>
    </row>
    <row r="1165" spans="1:13" s="34" customFormat="1" ht="22.5" customHeight="1" x14ac:dyDescent="0.25">
      <c r="A1165" s="23" t="str">
        <f>Лист4!A1163</f>
        <v xml:space="preserve">Боевая ул. д.65 - корп. 2 </v>
      </c>
      <c r="B1165" s="74" t="str">
        <f>Лист4!C1163</f>
        <v>г. Астрахань</v>
      </c>
      <c r="C1165" s="41">
        <f t="shared" si="36"/>
        <v>491.18720000000002</v>
      </c>
      <c r="D1165" s="41">
        <f t="shared" si="37"/>
        <v>26.313600000000001</v>
      </c>
      <c r="E1165" s="30">
        <v>0</v>
      </c>
      <c r="F1165" s="31">
        <v>26.313600000000001</v>
      </c>
      <c r="G1165" s="32">
        <v>0</v>
      </c>
      <c r="H1165" s="32">
        <v>0</v>
      </c>
      <c r="I1165" s="32">
        <v>0</v>
      </c>
      <c r="J1165" s="32">
        <v>0</v>
      </c>
      <c r="K1165" s="29">
        <f>Лист4!E1163/1000</f>
        <v>517.50080000000003</v>
      </c>
      <c r="L1165" s="33"/>
      <c r="M1165" s="33"/>
    </row>
    <row r="1166" spans="1:13" s="34" customFormat="1" ht="22.5" customHeight="1" x14ac:dyDescent="0.25">
      <c r="A1166" s="23" t="str">
        <f>Лист4!A1164</f>
        <v xml:space="preserve">Боевая ул. д.66А </v>
      </c>
      <c r="B1166" s="74" t="str">
        <f>Лист4!C1164</f>
        <v>г. Астрахань</v>
      </c>
      <c r="C1166" s="41">
        <f t="shared" si="36"/>
        <v>308.73396067796602</v>
      </c>
      <c r="D1166" s="41">
        <f t="shared" si="37"/>
        <v>16.53931932203389</v>
      </c>
      <c r="E1166" s="30">
        <v>0</v>
      </c>
      <c r="F1166" s="31">
        <v>16.53931932203389</v>
      </c>
      <c r="G1166" s="32">
        <v>0</v>
      </c>
      <c r="H1166" s="32">
        <v>0</v>
      </c>
      <c r="I1166" s="32">
        <v>0</v>
      </c>
      <c r="J1166" s="32">
        <v>0</v>
      </c>
      <c r="K1166" s="29">
        <f>Лист4!E1164/1000</f>
        <v>325.27327999999989</v>
      </c>
      <c r="L1166" s="33"/>
      <c r="M1166" s="33"/>
    </row>
    <row r="1167" spans="1:13" s="34" customFormat="1" ht="22.5" customHeight="1" x14ac:dyDescent="0.25">
      <c r="A1167" s="23" t="str">
        <f>Лист4!A1165</f>
        <v xml:space="preserve">Боевая ул. д.66Б </v>
      </c>
      <c r="B1167" s="74" t="str">
        <f>Лист4!C1165</f>
        <v>г. Астрахань</v>
      </c>
      <c r="C1167" s="41">
        <f t="shared" si="36"/>
        <v>284.7052338983051</v>
      </c>
      <c r="D1167" s="41">
        <f t="shared" si="37"/>
        <v>15.252066101694917</v>
      </c>
      <c r="E1167" s="30">
        <v>0</v>
      </c>
      <c r="F1167" s="31">
        <v>15.252066101694917</v>
      </c>
      <c r="G1167" s="32">
        <v>0</v>
      </c>
      <c r="H1167" s="32">
        <v>0</v>
      </c>
      <c r="I1167" s="32">
        <v>0</v>
      </c>
      <c r="J1167" s="32">
        <v>0</v>
      </c>
      <c r="K1167" s="29">
        <f>Лист4!E1165/1000</f>
        <v>299.95730000000003</v>
      </c>
      <c r="L1167" s="33"/>
      <c r="M1167" s="33"/>
    </row>
    <row r="1168" spans="1:13" s="34" customFormat="1" ht="22.5" customHeight="1" x14ac:dyDescent="0.25">
      <c r="A1168" s="23" t="str">
        <f>Лист4!A1166</f>
        <v xml:space="preserve">Боевая ул. д.66В </v>
      </c>
      <c r="B1168" s="74" t="str">
        <f>Лист4!C1166</f>
        <v>г. Астрахань</v>
      </c>
      <c r="C1168" s="41">
        <f t="shared" si="36"/>
        <v>586.79979661016955</v>
      </c>
      <c r="D1168" s="41">
        <f t="shared" si="37"/>
        <v>31.435703389830508</v>
      </c>
      <c r="E1168" s="30">
        <v>0</v>
      </c>
      <c r="F1168" s="31">
        <v>31.435703389830508</v>
      </c>
      <c r="G1168" s="32">
        <v>0</v>
      </c>
      <c r="H1168" s="32">
        <v>0</v>
      </c>
      <c r="I1168" s="32">
        <v>0</v>
      </c>
      <c r="J1168" s="32">
        <v>0</v>
      </c>
      <c r="K1168" s="29">
        <f>Лист4!E1166/1000</f>
        <v>618.2355</v>
      </c>
      <c r="L1168" s="33"/>
      <c r="M1168" s="33"/>
    </row>
    <row r="1169" spans="1:13" s="34" customFormat="1" ht="22.5" customHeight="1" x14ac:dyDescent="0.25">
      <c r="A1169" s="23" t="str">
        <f>Лист4!A1167</f>
        <v xml:space="preserve">Боевая ул. д.67 </v>
      </c>
      <c r="B1169" s="74" t="str">
        <f>Лист4!C1167</f>
        <v>г. Астрахань</v>
      </c>
      <c r="C1169" s="41">
        <f t="shared" si="36"/>
        <v>523.93476610169489</v>
      </c>
      <c r="D1169" s="41">
        <f t="shared" si="37"/>
        <v>28.067933898305085</v>
      </c>
      <c r="E1169" s="30">
        <v>0</v>
      </c>
      <c r="F1169" s="31">
        <v>28.067933898305085</v>
      </c>
      <c r="G1169" s="32">
        <v>0</v>
      </c>
      <c r="H1169" s="32">
        <v>0</v>
      </c>
      <c r="I1169" s="32">
        <v>0</v>
      </c>
      <c r="J1169" s="32">
        <v>0</v>
      </c>
      <c r="K1169" s="29">
        <f>Лист4!E1167/1000</f>
        <v>552.0027</v>
      </c>
      <c r="L1169" s="33"/>
      <c r="M1169" s="33"/>
    </row>
    <row r="1170" spans="1:13" s="34" customFormat="1" ht="22.5" customHeight="1" x14ac:dyDescent="0.25">
      <c r="A1170" s="23" t="str">
        <f>Лист4!A1168</f>
        <v xml:space="preserve">Боевая ул. д.67 - корп. 1 </v>
      </c>
      <c r="B1170" s="74" t="str">
        <f>Лист4!C1168</f>
        <v>г. Астрахань</v>
      </c>
      <c r="C1170" s="41">
        <f t="shared" si="36"/>
        <v>322.37425084745774</v>
      </c>
      <c r="D1170" s="41">
        <f t="shared" si="37"/>
        <v>17.270049152542377</v>
      </c>
      <c r="E1170" s="30">
        <v>0</v>
      </c>
      <c r="F1170" s="31">
        <v>17.270049152542377</v>
      </c>
      <c r="G1170" s="32">
        <v>0</v>
      </c>
      <c r="H1170" s="32">
        <v>0</v>
      </c>
      <c r="I1170" s="32">
        <v>0</v>
      </c>
      <c r="J1170" s="32">
        <v>0</v>
      </c>
      <c r="K1170" s="29">
        <f>Лист4!E1168/1000-J1170</f>
        <v>339.6443000000001</v>
      </c>
      <c r="L1170" s="33"/>
      <c r="M1170" s="33"/>
    </row>
    <row r="1171" spans="1:13" s="34" customFormat="1" ht="22.5" customHeight="1" x14ac:dyDescent="0.25">
      <c r="A1171" s="23" t="str">
        <f>Лист4!A1169</f>
        <v xml:space="preserve">Боевая ул. д.67 - корп. 2 </v>
      </c>
      <c r="B1171" s="74" t="str">
        <f>Лист4!C1169</f>
        <v>г. Астрахань</v>
      </c>
      <c r="C1171" s="41">
        <f t="shared" si="36"/>
        <v>94.703023728813562</v>
      </c>
      <c r="D1171" s="41">
        <f t="shared" si="37"/>
        <v>5.0733762711864419</v>
      </c>
      <c r="E1171" s="30">
        <v>0</v>
      </c>
      <c r="F1171" s="31">
        <v>5.0733762711864419</v>
      </c>
      <c r="G1171" s="32">
        <v>0</v>
      </c>
      <c r="H1171" s="32">
        <v>0</v>
      </c>
      <c r="I1171" s="32">
        <v>0</v>
      </c>
      <c r="J1171" s="32">
        <v>0</v>
      </c>
      <c r="K1171" s="29">
        <f>Лист4!E1169/1000-J1171</f>
        <v>99.77640000000001</v>
      </c>
      <c r="L1171" s="33"/>
      <c r="M1171" s="33"/>
    </row>
    <row r="1172" spans="1:13" s="34" customFormat="1" ht="22.5" customHeight="1" x14ac:dyDescent="0.25">
      <c r="A1172" s="23" t="str">
        <f>Лист4!A1170</f>
        <v xml:space="preserve">Боевая ул. д.67 - корп. 3 </v>
      </c>
      <c r="B1172" s="74" t="str">
        <f>Лист4!C1170</f>
        <v>г. Астрахань</v>
      </c>
      <c r="C1172" s="41">
        <f t="shared" si="36"/>
        <v>43.53060338983051</v>
      </c>
      <c r="D1172" s="41">
        <f t="shared" si="37"/>
        <v>2.3319966101694916</v>
      </c>
      <c r="E1172" s="30">
        <v>0</v>
      </c>
      <c r="F1172" s="31">
        <v>2.3319966101694916</v>
      </c>
      <c r="G1172" s="32">
        <v>0</v>
      </c>
      <c r="H1172" s="32">
        <v>0</v>
      </c>
      <c r="I1172" s="32">
        <v>0</v>
      </c>
      <c r="J1172" s="32">
        <v>0</v>
      </c>
      <c r="K1172" s="29">
        <f>Лист4!E1170/1000</f>
        <v>45.8626</v>
      </c>
      <c r="L1172" s="33"/>
      <c r="M1172" s="33"/>
    </row>
    <row r="1173" spans="1:13" s="34" customFormat="1" ht="22.5" customHeight="1" x14ac:dyDescent="0.25">
      <c r="A1173" s="23" t="str">
        <f>Лист4!A1171</f>
        <v xml:space="preserve">Боевая ул. д.68 </v>
      </c>
      <c r="B1173" s="74" t="str">
        <f>Лист4!C1171</f>
        <v>г. Астрахань</v>
      </c>
      <c r="C1173" s="41">
        <f t="shared" si="36"/>
        <v>1207.4452623728812</v>
      </c>
      <c r="D1173" s="41">
        <f t="shared" si="37"/>
        <v>64.684567627118639</v>
      </c>
      <c r="E1173" s="30">
        <v>0</v>
      </c>
      <c r="F1173" s="31">
        <v>64.684567627118639</v>
      </c>
      <c r="G1173" s="32">
        <v>0</v>
      </c>
      <c r="H1173" s="32">
        <v>0</v>
      </c>
      <c r="I1173" s="32">
        <v>0</v>
      </c>
      <c r="J1173" s="32">
        <v>0</v>
      </c>
      <c r="K1173" s="29">
        <f>Лист4!E1171/1000</f>
        <v>1272.1298299999999</v>
      </c>
      <c r="L1173" s="33"/>
      <c r="M1173" s="33"/>
    </row>
    <row r="1174" spans="1:13" s="34" customFormat="1" ht="22.5" customHeight="1" x14ac:dyDescent="0.25">
      <c r="A1174" s="23" t="str">
        <f>Лист4!A1172</f>
        <v xml:space="preserve">Боевая ул. д.69/70 </v>
      </c>
      <c r="B1174" s="74" t="str">
        <f>Лист4!C1172</f>
        <v>г. Астрахань</v>
      </c>
      <c r="C1174" s="41">
        <f t="shared" si="36"/>
        <v>591.16352542372874</v>
      </c>
      <c r="D1174" s="41">
        <f t="shared" si="37"/>
        <v>31.669474576271185</v>
      </c>
      <c r="E1174" s="30">
        <v>0</v>
      </c>
      <c r="F1174" s="31">
        <v>31.669474576271185</v>
      </c>
      <c r="G1174" s="32">
        <v>0</v>
      </c>
      <c r="H1174" s="32">
        <v>0</v>
      </c>
      <c r="I1174" s="32">
        <v>0</v>
      </c>
      <c r="J1174" s="32">
        <v>0</v>
      </c>
      <c r="K1174" s="29">
        <f>Лист4!E1172/1000</f>
        <v>622.83299999999997</v>
      </c>
      <c r="L1174" s="33"/>
      <c r="M1174" s="33"/>
    </row>
    <row r="1175" spans="1:13" s="34" customFormat="1" ht="22.5" customHeight="1" x14ac:dyDescent="0.25">
      <c r="A1175" s="23" t="str">
        <f>Лист4!A1173</f>
        <v xml:space="preserve">Боевая ул. д.70 </v>
      </c>
      <c r="B1175" s="74" t="str">
        <f>Лист4!C1173</f>
        <v>г. Астрахань</v>
      </c>
      <c r="C1175" s="41">
        <f t="shared" si="36"/>
        <v>711.45930847457635</v>
      </c>
      <c r="D1175" s="41">
        <f t="shared" si="37"/>
        <v>38.113891525423732</v>
      </c>
      <c r="E1175" s="30">
        <v>0</v>
      </c>
      <c r="F1175" s="31">
        <v>38.113891525423732</v>
      </c>
      <c r="G1175" s="32">
        <v>0</v>
      </c>
      <c r="H1175" s="32">
        <v>0</v>
      </c>
      <c r="I1175" s="32">
        <v>0</v>
      </c>
      <c r="J1175" s="32">
        <v>0</v>
      </c>
      <c r="K1175" s="29">
        <f>Лист4!E1173/1000</f>
        <v>749.57320000000004</v>
      </c>
      <c r="L1175" s="33"/>
      <c r="M1175" s="33"/>
    </row>
    <row r="1176" spans="1:13" s="34" customFormat="1" ht="22.5" customHeight="1" x14ac:dyDescent="0.25">
      <c r="A1176" s="23" t="str">
        <f>Лист4!A1174</f>
        <v xml:space="preserve">Боевая ул. д.71/67 </v>
      </c>
      <c r="B1176" s="74" t="str">
        <f>Лист4!C1174</f>
        <v>г. Астрахань</v>
      </c>
      <c r="C1176" s="41">
        <f t="shared" si="36"/>
        <v>1044.1214616949148</v>
      </c>
      <c r="D1176" s="41">
        <f t="shared" si="37"/>
        <v>55.93507830508473</v>
      </c>
      <c r="E1176" s="30">
        <v>0</v>
      </c>
      <c r="F1176" s="31">
        <v>55.93507830508473</v>
      </c>
      <c r="G1176" s="32">
        <v>0</v>
      </c>
      <c r="H1176" s="32">
        <v>0</v>
      </c>
      <c r="I1176" s="32">
        <v>0</v>
      </c>
      <c r="J1176" s="32">
        <v>0</v>
      </c>
      <c r="K1176" s="29">
        <f>Лист4!E1174/1000</f>
        <v>1100.0565399999996</v>
      </c>
      <c r="L1176" s="33"/>
      <c r="M1176" s="33"/>
    </row>
    <row r="1177" spans="1:13" s="34" customFormat="1" ht="22.5" customHeight="1" x14ac:dyDescent="0.25">
      <c r="A1177" s="23" t="str">
        <f>Лист4!A1175</f>
        <v xml:space="preserve">Боевая ул. д.72А - корп. 1 </v>
      </c>
      <c r="B1177" s="74" t="str">
        <f>Лист4!C1175</f>
        <v>г. Астрахань</v>
      </c>
      <c r="C1177" s="41">
        <f t="shared" si="36"/>
        <v>425.70250847457623</v>
      </c>
      <c r="D1177" s="41">
        <f t="shared" si="37"/>
        <v>22.805491525423726</v>
      </c>
      <c r="E1177" s="30">
        <v>0</v>
      </c>
      <c r="F1177" s="31">
        <v>22.805491525423726</v>
      </c>
      <c r="G1177" s="32">
        <v>0</v>
      </c>
      <c r="H1177" s="32">
        <v>0</v>
      </c>
      <c r="I1177" s="32">
        <v>0</v>
      </c>
      <c r="J1177" s="32">
        <v>0</v>
      </c>
      <c r="K1177" s="29">
        <f>Лист4!E1175/1000</f>
        <v>448.50799999999998</v>
      </c>
      <c r="L1177" s="33"/>
      <c r="M1177" s="33"/>
    </row>
    <row r="1178" spans="1:13" s="34" customFormat="1" ht="22.5" customHeight="1" x14ac:dyDescent="0.25">
      <c r="A1178" s="23" t="str">
        <f>Лист4!A1176</f>
        <v xml:space="preserve">Боевая ул. д.72Б </v>
      </c>
      <c r="B1178" s="74" t="str">
        <f>Лист4!C1176</f>
        <v>г. Астрахань</v>
      </c>
      <c r="C1178" s="41">
        <f t="shared" si="36"/>
        <v>1403.2727728813561</v>
      </c>
      <c r="D1178" s="41">
        <f t="shared" si="37"/>
        <v>75.175327118644091</v>
      </c>
      <c r="E1178" s="30">
        <v>0</v>
      </c>
      <c r="F1178" s="31">
        <v>75.175327118644091</v>
      </c>
      <c r="G1178" s="32">
        <v>0</v>
      </c>
      <c r="H1178" s="32">
        <v>0</v>
      </c>
      <c r="I1178" s="32">
        <v>0</v>
      </c>
      <c r="J1178" s="32">
        <v>0</v>
      </c>
      <c r="K1178" s="29">
        <f>Лист4!E1176/1000</f>
        <v>1478.4481000000003</v>
      </c>
      <c r="L1178" s="33"/>
      <c r="M1178" s="33"/>
    </row>
    <row r="1179" spans="1:13" s="34" customFormat="1" ht="22.5" customHeight="1" x14ac:dyDescent="0.25">
      <c r="A1179" s="23" t="str">
        <f>Лист4!A1177</f>
        <v xml:space="preserve">Боевая ул. д.74 </v>
      </c>
      <c r="B1179" s="74" t="str">
        <f>Лист4!C1177</f>
        <v>г. Астрахань</v>
      </c>
      <c r="C1179" s="41">
        <f t="shared" si="36"/>
        <v>973.13097355932177</v>
      </c>
      <c r="D1179" s="41">
        <f t="shared" si="37"/>
        <v>52.132016440677944</v>
      </c>
      <c r="E1179" s="30">
        <v>0</v>
      </c>
      <c r="F1179" s="31">
        <v>52.132016440677944</v>
      </c>
      <c r="G1179" s="32">
        <v>0</v>
      </c>
      <c r="H1179" s="32">
        <v>0</v>
      </c>
      <c r="I1179" s="32">
        <v>0</v>
      </c>
      <c r="J1179" s="32">
        <v>0</v>
      </c>
      <c r="K1179" s="29">
        <f>Лист4!E1177/1000</f>
        <v>1025.2629899999997</v>
      </c>
      <c r="L1179" s="33"/>
      <c r="M1179" s="33"/>
    </row>
    <row r="1180" spans="1:13" s="34" customFormat="1" ht="22.5" customHeight="1" x14ac:dyDescent="0.25">
      <c r="A1180" s="23" t="str">
        <f>Лист4!A1178</f>
        <v xml:space="preserve">Боевая ул. д.75 </v>
      </c>
      <c r="B1180" s="74" t="str">
        <f>Лист4!C1178</f>
        <v>г. Астрахань</v>
      </c>
      <c r="C1180" s="41">
        <f t="shared" si="36"/>
        <v>995.20612610169508</v>
      </c>
      <c r="D1180" s="41">
        <f t="shared" si="37"/>
        <v>53.31461389830509</v>
      </c>
      <c r="E1180" s="30">
        <v>0</v>
      </c>
      <c r="F1180" s="31">
        <v>53.31461389830509</v>
      </c>
      <c r="G1180" s="32">
        <v>0</v>
      </c>
      <c r="H1180" s="32">
        <v>0</v>
      </c>
      <c r="I1180" s="32">
        <v>0</v>
      </c>
      <c r="J1180" s="32">
        <v>0</v>
      </c>
      <c r="K1180" s="29">
        <f>Лист4!E1178/1000</f>
        <v>1048.5207400000002</v>
      </c>
      <c r="L1180" s="33"/>
      <c r="M1180" s="33"/>
    </row>
    <row r="1181" spans="1:13" s="34" customFormat="1" ht="22.5" customHeight="1" x14ac:dyDescent="0.25">
      <c r="A1181" s="23" t="str">
        <f>Лист4!A1179</f>
        <v xml:space="preserve">Боевая ул. д.77 </v>
      </c>
      <c r="B1181" s="74" t="str">
        <f>Лист4!C1179</f>
        <v>г. Астрахань</v>
      </c>
      <c r="C1181" s="41">
        <f t="shared" si="36"/>
        <v>433.43259661016941</v>
      </c>
      <c r="D1181" s="41">
        <f t="shared" si="37"/>
        <v>23.219603389830503</v>
      </c>
      <c r="E1181" s="30">
        <v>0</v>
      </c>
      <c r="F1181" s="31">
        <v>23.219603389830503</v>
      </c>
      <c r="G1181" s="32">
        <v>0</v>
      </c>
      <c r="H1181" s="32">
        <v>0</v>
      </c>
      <c r="I1181" s="32">
        <v>0</v>
      </c>
      <c r="J1181" s="32">
        <v>0</v>
      </c>
      <c r="K1181" s="29">
        <f>Лист4!E1179/1000</f>
        <v>456.65219999999994</v>
      </c>
      <c r="L1181" s="33"/>
      <c r="M1181" s="33"/>
    </row>
    <row r="1182" spans="1:13" s="34" customFormat="1" ht="22.5" customHeight="1" x14ac:dyDescent="0.25">
      <c r="A1182" s="23" t="str">
        <f>Лист4!A1180</f>
        <v xml:space="preserve">Боевая ул. д.79 </v>
      </c>
      <c r="B1182" s="74" t="str">
        <f>Лист4!C1180</f>
        <v>г. Астрахань</v>
      </c>
      <c r="C1182" s="41">
        <f t="shared" si="36"/>
        <v>436.51426711864417</v>
      </c>
      <c r="D1182" s="41">
        <f t="shared" si="37"/>
        <v>23.384692881355939</v>
      </c>
      <c r="E1182" s="30">
        <v>0</v>
      </c>
      <c r="F1182" s="31">
        <v>23.384692881355939</v>
      </c>
      <c r="G1182" s="32">
        <v>0</v>
      </c>
      <c r="H1182" s="32">
        <v>0</v>
      </c>
      <c r="I1182" s="32">
        <v>0</v>
      </c>
      <c r="J1182" s="32">
        <v>0</v>
      </c>
      <c r="K1182" s="29">
        <f>Лист4!E1180/1000</f>
        <v>459.8989600000001</v>
      </c>
      <c r="L1182" s="33"/>
      <c r="M1182" s="33"/>
    </row>
    <row r="1183" spans="1:13" s="34" customFormat="1" ht="22.5" customHeight="1" x14ac:dyDescent="0.25">
      <c r="A1183" s="23" t="str">
        <f>Лист4!A1181</f>
        <v xml:space="preserve">Боевая ул. д.80 </v>
      </c>
      <c r="B1183" s="74" t="str">
        <f>Лист4!C1181</f>
        <v>г. Астрахань</v>
      </c>
      <c r="C1183" s="41">
        <f t="shared" si="36"/>
        <v>1023.1178169491527</v>
      </c>
      <c r="D1183" s="41">
        <f t="shared" si="37"/>
        <v>54.809883050847475</v>
      </c>
      <c r="E1183" s="30">
        <v>0</v>
      </c>
      <c r="F1183" s="31">
        <v>54.809883050847475</v>
      </c>
      <c r="G1183" s="32">
        <v>0</v>
      </c>
      <c r="H1183" s="32">
        <v>0</v>
      </c>
      <c r="I1183" s="32">
        <v>0</v>
      </c>
      <c r="J1183" s="32">
        <v>0</v>
      </c>
      <c r="K1183" s="29">
        <f>Лист4!E1181/1000</f>
        <v>1077.9277000000002</v>
      </c>
      <c r="L1183" s="33"/>
      <c r="M1183" s="33"/>
    </row>
    <row r="1184" spans="1:13" s="34" customFormat="1" ht="22.5" customHeight="1" x14ac:dyDescent="0.25">
      <c r="A1184" s="23" t="str">
        <f>Лист4!A1182</f>
        <v xml:space="preserve">Боевая ул. д.81 </v>
      </c>
      <c r="B1184" s="74" t="str">
        <f>Лист4!C1182</f>
        <v>г. Астрахань</v>
      </c>
      <c r="C1184" s="41">
        <f t="shared" si="36"/>
        <v>459.61216949152544</v>
      </c>
      <c r="D1184" s="41">
        <f t="shared" si="37"/>
        <v>24.622080508474578</v>
      </c>
      <c r="E1184" s="30">
        <v>0</v>
      </c>
      <c r="F1184" s="31">
        <v>24.622080508474578</v>
      </c>
      <c r="G1184" s="32">
        <v>0</v>
      </c>
      <c r="H1184" s="32">
        <v>0</v>
      </c>
      <c r="I1184" s="32">
        <v>0</v>
      </c>
      <c r="J1184" s="32">
        <v>0</v>
      </c>
      <c r="K1184" s="29">
        <f>Лист4!E1182/1000</f>
        <v>484.23425000000003</v>
      </c>
      <c r="L1184" s="33"/>
      <c r="M1184" s="33"/>
    </row>
    <row r="1185" spans="1:13" s="34" customFormat="1" ht="22.5" customHeight="1" x14ac:dyDescent="0.25">
      <c r="A1185" s="23" t="str">
        <f>Лист4!A1183</f>
        <v xml:space="preserve">Боевая ул. д.83 </v>
      </c>
      <c r="B1185" s="74" t="str">
        <f>Лист4!C1183</f>
        <v>г. Астрахань</v>
      </c>
      <c r="C1185" s="41">
        <f t="shared" si="36"/>
        <v>387.25647728813556</v>
      </c>
      <c r="D1185" s="41">
        <f t="shared" si="37"/>
        <v>20.745882711864404</v>
      </c>
      <c r="E1185" s="30">
        <v>0</v>
      </c>
      <c r="F1185" s="31">
        <v>20.745882711864404</v>
      </c>
      <c r="G1185" s="32">
        <v>0</v>
      </c>
      <c r="H1185" s="32">
        <v>0</v>
      </c>
      <c r="I1185" s="32">
        <v>0</v>
      </c>
      <c r="J1185" s="32">
        <v>0</v>
      </c>
      <c r="K1185" s="29">
        <f>Лист4!E1183/1000</f>
        <v>408.00235999999995</v>
      </c>
      <c r="L1185" s="33"/>
      <c r="M1185" s="33"/>
    </row>
    <row r="1186" spans="1:13" s="34" customFormat="1" ht="22.5" customHeight="1" x14ac:dyDescent="0.25">
      <c r="A1186" s="23" t="str">
        <f>Лист4!A1184</f>
        <v xml:space="preserve">Боевая ул. д.83 - корп. 1 </v>
      </c>
      <c r="B1186" s="74" t="str">
        <f>Лист4!C1184</f>
        <v>г. Астрахань</v>
      </c>
      <c r="C1186" s="41">
        <f t="shared" si="36"/>
        <v>1086.4116271186438</v>
      </c>
      <c r="D1186" s="41">
        <f t="shared" si="37"/>
        <v>58.200622881355919</v>
      </c>
      <c r="E1186" s="30">
        <v>0</v>
      </c>
      <c r="F1186" s="31">
        <v>58.200622881355919</v>
      </c>
      <c r="G1186" s="32">
        <v>0</v>
      </c>
      <c r="H1186" s="32">
        <v>0</v>
      </c>
      <c r="I1186" s="32">
        <v>0</v>
      </c>
      <c r="J1186" s="32">
        <v>0</v>
      </c>
      <c r="K1186" s="29">
        <f>Лист4!E1184/1000</f>
        <v>1144.6122499999997</v>
      </c>
      <c r="L1186" s="33"/>
      <c r="M1186" s="33"/>
    </row>
    <row r="1187" spans="1:13" s="34" customFormat="1" ht="22.5" customHeight="1" x14ac:dyDescent="0.25">
      <c r="A1187" s="23" t="str">
        <f>Лист4!A1185</f>
        <v xml:space="preserve">Боевая ул. д.83 - корп. 2 </v>
      </c>
      <c r="B1187" s="74" t="str">
        <f>Лист4!C1185</f>
        <v>г. Астрахань</v>
      </c>
      <c r="C1187" s="41">
        <f t="shared" si="36"/>
        <v>839.67064406779627</v>
      </c>
      <c r="D1187" s="41">
        <f t="shared" si="37"/>
        <v>44.982355932203376</v>
      </c>
      <c r="E1187" s="30">
        <v>0</v>
      </c>
      <c r="F1187" s="31">
        <v>44.982355932203376</v>
      </c>
      <c r="G1187" s="32">
        <v>0</v>
      </c>
      <c r="H1187" s="32">
        <v>0</v>
      </c>
      <c r="I1187" s="32">
        <v>0</v>
      </c>
      <c r="J1187" s="32">
        <v>0</v>
      </c>
      <c r="K1187" s="29">
        <f>Лист4!E1185/1000</f>
        <v>884.65299999999968</v>
      </c>
      <c r="L1187" s="33"/>
      <c r="M1187" s="33"/>
    </row>
    <row r="1188" spans="1:13" s="34" customFormat="1" ht="22.5" customHeight="1" x14ac:dyDescent="0.25">
      <c r="A1188" s="23" t="str">
        <f>Лист4!A1186</f>
        <v xml:space="preserve">Боевая ул. д.85 </v>
      </c>
      <c r="B1188" s="74" t="str">
        <f>Лист4!C1186</f>
        <v>г. Астрахань</v>
      </c>
      <c r="C1188" s="41">
        <f t="shared" si="36"/>
        <v>493.15868474576268</v>
      </c>
      <c r="D1188" s="41">
        <f t="shared" si="37"/>
        <v>26.419215254237287</v>
      </c>
      <c r="E1188" s="30">
        <v>0</v>
      </c>
      <c r="F1188" s="31">
        <v>26.419215254237287</v>
      </c>
      <c r="G1188" s="32">
        <v>0</v>
      </c>
      <c r="H1188" s="32">
        <v>0</v>
      </c>
      <c r="I1188" s="32">
        <v>0</v>
      </c>
      <c r="J1188" s="32">
        <v>0</v>
      </c>
      <c r="K1188" s="29">
        <f>Лист4!E1186/1000-J1188</f>
        <v>519.5779</v>
      </c>
      <c r="L1188" s="33"/>
      <c r="M1188" s="33"/>
    </row>
    <row r="1189" spans="1:13" s="34" customFormat="1" ht="22.5" customHeight="1" x14ac:dyDescent="0.25">
      <c r="A1189" s="23" t="str">
        <f>Лист4!A1187</f>
        <v xml:space="preserve">Боевая ул. д.85 - корп. 1 </v>
      </c>
      <c r="B1189" s="74" t="str">
        <f>Лист4!C1187</f>
        <v>г. Астрахань</v>
      </c>
      <c r="C1189" s="41">
        <f t="shared" si="36"/>
        <v>956.14831864406813</v>
      </c>
      <c r="D1189" s="41">
        <f t="shared" si="37"/>
        <v>51.222231355932223</v>
      </c>
      <c r="E1189" s="30">
        <v>0</v>
      </c>
      <c r="F1189" s="31">
        <v>51.222231355932223</v>
      </c>
      <c r="G1189" s="32">
        <v>0</v>
      </c>
      <c r="H1189" s="32">
        <v>0</v>
      </c>
      <c r="I1189" s="32">
        <v>0</v>
      </c>
      <c r="J1189" s="32">
        <v>0</v>
      </c>
      <c r="K1189" s="29">
        <f>Лист4!E1187/1000-J1189</f>
        <v>1007.3705500000003</v>
      </c>
      <c r="L1189" s="33"/>
      <c r="M1189" s="33"/>
    </row>
    <row r="1190" spans="1:13" s="34" customFormat="1" ht="22.5" customHeight="1" x14ac:dyDescent="0.25">
      <c r="A1190" s="23" t="str">
        <f>Лист4!A1188</f>
        <v xml:space="preserve">Боевая ул. д.85 - корп. 2 </v>
      </c>
      <c r="B1190" s="74" t="str">
        <f>Лист4!C1188</f>
        <v>г. Астрахань</v>
      </c>
      <c r="C1190" s="41">
        <f t="shared" si="36"/>
        <v>453.00415050847459</v>
      </c>
      <c r="D1190" s="41">
        <f t="shared" si="37"/>
        <v>24.268079491525423</v>
      </c>
      <c r="E1190" s="30">
        <v>0</v>
      </c>
      <c r="F1190" s="31">
        <v>24.268079491525423</v>
      </c>
      <c r="G1190" s="32">
        <v>0</v>
      </c>
      <c r="H1190" s="32">
        <v>0</v>
      </c>
      <c r="I1190" s="32">
        <v>0</v>
      </c>
      <c r="J1190" s="32">
        <v>0</v>
      </c>
      <c r="K1190" s="29">
        <f>Лист4!E1188/1000</f>
        <v>477.27223000000004</v>
      </c>
      <c r="L1190" s="33"/>
      <c r="M1190" s="33"/>
    </row>
    <row r="1191" spans="1:13" s="34" customFormat="1" ht="22.5" customHeight="1" x14ac:dyDescent="0.25">
      <c r="A1191" s="23" t="str">
        <f>Лист4!A1189</f>
        <v xml:space="preserve">Боевая ул. д.85 - корп. 3 </v>
      </c>
      <c r="B1191" s="74" t="str">
        <f>Лист4!C1189</f>
        <v>г. Астрахань</v>
      </c>
      <c r="C1191" s="41">
        <f t="shared" si="36"/>
        <v>474.49659932203383</v>
      </c>
      <c r="D1191" s="41">
        <f t="shared" si="37"/>
        <v>25.419460677966097</v>
      </c>
      <c r="E1191" s="30">
        <v>0</v>
      </c>
      <c r="F1191" s="31">
        <v>25.419460677966097</v>
      </c>
      <c r="G1191" s="32">
        <v>0</v>
      </c>
      <c r="H1191" s="32">
        <v>0</v>
      </c>
      <c r="I1191" s="32">
        <v>0</v>
      </c>
      <c r="J1191" s="32">
        <v>0</v>
      </c>
      <c r="K1191" s="29">
        <f>Лист4!E1189/1000</f>
        <v>499.9160599999999</v>
      </c>
      <c r="L1191" s="33"/>
      <c r="M1191" s="33"/>
    </row>
    <row r="1192" spans="1:13" s="34" customFormat="1" ht="22.5" customHeight="1" x14ac:dyDescent="0.25">
      <c r="A1192" s="23" t="str">
        <f>Лист4!A1190</f>
        <v xml:space="preserve">Бэра ул. д.57 </v>
      </c>
      <c r="B1192" s="74" t="str">
        <f>Лист4!C1190</f>
        <v>г. Астрахань</v>
      </c>
      <c r="C1192" s="41">
        <f t="shared" si="36"/>
        <v>993.92952542372871</v>
      </c>
      <c r="D1192" s="41">
        <f t="shared" si="37"/>
        <v>53.246224576271189</v>
      </c>
      <c r="E1192" s="30">
        <v>0</v>
      </c>
      <c r="F1192" s="31">
        <v>53.246224576271189</v>
      </c>
      <c r="G1192" s="32">
        <v>0</v>
      </c>
      <c r="H1192" s="32">
        <v>0</v>
      </c>
      <c r="I1192" s="32">
        <v>0</v>
      </c>
      <c r="J1192" s="32">
        <v>0</v>
      </c>
      <c r="K1192" s="29">
        <f>Лист4!E1190/1000</f>
        <v>1047.1757499999999</v>
      </c>
      <c r="L1192" s="33"/>
      <c r="M1192" s="33"/>
    </row>
    <row r="1193" spans="1:13" s="34" customFormat="1" ht="22.5" customHeight="1" x14ac:dyDescent="0.25">
      <c r="A1193" s="23" t="str">
        <f>Лист4!A1191</f>
        <v xml:space="preserve">Васильковая ул. д.17 </v>
      </c>
      <c r="B1193" s="74" t="str">
        <f>Лист4!C1191</f>
        <v>г. Астрахань</v>
      </c>
      <c r="C1193" s="41">
        <f t="shared" si="36"/>
        <v>1302.4156908474577</v>
      </c>
      <c r="D1193" s="41">
        <f t="shared" si="37"/>
        <v>69.772269152542378</v>
      </c>
      <c r="E1193" s="30">
        <v>0</v>
      </c>
      <c r="F1193" s="31">
        <v>69.772269152542378</v>
      </c>
      <c r="G1193" s="32">
        <v>0</v>
      </c>
      <c r="H1193" s="32">
        <v>0</v>
      </c>
      <c r="I1193" s="32">
        <v>0</v>
      </c>
      <c r="J1193" s="32">
        <v>0</v>
      </c>
      <c r="K1193" s="29">
        <f>Лист4!E1191/1000</f>
        <v>1372.18796</v>
      </c>
      <c r="L1193" s="33"/>
      <c r="M1193" s="33"/>
    </row>
    <row r="1194" spans="1:13" s="34" customFormat="1" ht="22.5" customHeight="1" x14ac:dyDescent="0.25">
      <c r="A1194" s="23" t="str">
        <f>Лист4!A1192</f>
        <v xml:space="preserve">Васильковая ул. д.19 </v>
      </c>
      <c r="B1194" s="74" t="str">
        <f>Лист4!C1192</f>
        <v>г. Астрахань</v>
      </c>
      <c r="C1194" s="41">
        <f t="shared" si="36"/>
        <v>941.78234440677966</v>
      </c>
      <c r="D1194" s="41">
        <f t="shared" si="37"/>
        <v>50.452625593220333</v>
      </c>
      <c r="E1194" s="30">
        <v>0</v>
      </c>
      <c r="F1194" s="31">
        <v>50.452625593220333</v>
      </c>
      <c r="G1194" s="32">
        <v>0</v>
      </c>
      <c r="H1194" s="32">
        <v>0</v>
      </c>
      <c r="I1194" s="32">
        <v>0</v>
      </c>
      <c r="J1194" s="32">
        <v>0</v>
      </c>
      <c r="K1194" s="29">
        <f>Лист4!E1192/1000</f>
        <v>992.23496999999998</v>
      </c>
      <c r="L1194" s="33"/>
      <c r="M1194" s="33"/>
    </row>
    <row r="1195" spans="1:13" s="34" customFormat="1" ht="22.5" customHeight="1" x14ac:dyDescent="0.25">
      <c r="A1195" s="23" t="str">
        <f>Лист4!A1193</f>
        <v xml:space="preserve">Власова ул. д.2/18 </v>
      </c>
      <c r="B1195" s="74" t="str">
        <f>Лист4!C1193</f>
        <v>г. Астрахань</v>
      </c>
      <c r="C1195" s="41">
        <f t="shared" si="36"/>
        <v>1870.5460271186439</v>
      </c>
      <c r="D1195" s="41">
        <f t="shared" si="37"/>
        <v>100.20782288135592</v>
      </c>
      <c r="E1195" s="30">
        <v>0</v>
      </c>
      <c r="F1195" s="31">
        <v>100.20782288135592</v>
      </c>
      <c r="G1195" s="32">
        <v>0</v>
      </c>
      <c r="H1195" s="32">
        <v>0</v>
      </c>
      <c r="I1195" s="32">
        <v>0</v>
      </c>
      <c r="J1195" s="32">
        <v>0</v>
      </c>
      <c r="K1195" s="29">
        <f>Лист4!E1193/1000</f>
        <v>1970.7538499999998</v>
      </c>
      <c r="L1195" s="33"/>
      <c r="M1195" s="33"/>
    </row>
    <row r="1196" spans="1:13" s="34" customFormat="1" ht="22.5" customHeight="1" x14ac:dyDescent="0.25">
      <c r="A1196" s="23" t="str">
        <f>Лист4!A1194</f>
        <v xml:space="preserve">Власова ул. д.4 - корп. 1 </v>
      </c>
      <c r="B1196" s="74" t="str">
        <f>Лист4!C1194</f>
        <v>г. Астрахань</v>
      </c>
      <c r="C1196" s="41">
        <f t="shared" si="36"/>
        <v>1197.5507647457625</v>
      </c>
      <c r="D1196" s="41">
        <f t="shared" si="37"/>
        <v>64.154505254237293</v>
      </c>
      <c r="E1196" s="30">
        <v>0</v>
      </c>
      <c r="F1196" s="31">
        <v>64.154505254237293</v>
      </c>
      <c r="G1196" s="32">
        <v>0</v>
      </c>
      <c r="H1196" s="32">
        <v>0</v>
      </c>
      <c r="I1196" s="32">
        <v>0</v>
      </c>
      <c r="J1196" s="32">
        <v>0</v>
      </c>
      <c r="K1196" s="29">
        <f>Лист4!E1194/1000</f>
        <v>1261.7052699999999</v>
      </c>
      <c r="L1196" s="33"/>
      <c r="M1196" s="33"/>
    </row>
    <row r="1197" spans="1:13" s="34" customFormat="1" ht="22.5" customHeight="1" x14ac:dyDescent="0.25">
      <c r="A1197" s="23" t="str">
        <f>Лист4!A1195</f>
        <v>Власова ул. д.6 пом 05</v>
      </c>
      <c r="B1197" s="74" t="str">
        <f>Лист4!C1195</f>
        <v>г. Астрахань</v>
      </c>
      <c r="C1197" s="41">
        <f t="shared" si="36"/>
        <v>1635.4213993220337</v>
      </c>
      <c r="D1197" s="41">
        <f t="shared" si="37"/>
        <v>87.611860677966106</v>
      </c>
      <c r="E1197" s="30">
        <v>0</v>
      </c>
      <c r="F1197" s="31">
        <v>87.611860677966106</v>
      </c>
      <c r="G1197" s="32">
        <v>0</v>
      </c>
      <c r="H1197" s="32">
        <v>0</v>
      </c>
      <c r="I1197" s="32">
        <v>0</v>
      </c>
      <c r="J1197" s="32">
        <v>0</v>
      </c>
      <c r="K1197" s="29">
        <f>Лист4!E1195/1000</f>
        <v>1723.0332599999999</v>
      </c>
      <c r="L1197" s="33"/>
      <c r="M1197" s="33"/>
    </row>
    <row r="1198" spans="1:13" s="34" customFormat="1" ht="22.5" customHeight="1" x14ac:dyDescent="0.25">
      <c r="A1198" s="23" t="str">
        <f>Лист4!A1196</f>
        <v xml:space="preserve">Волжская ул. д.15 </v>
      </c>
      <c r="B1198" s="74" t="str">
        <f>Лист4!C1196</f>
        <v>г. Астрахань</v>
      </c>
      <c r="C1198" s="41">
        <f t="shared" si="36"/>
        <v>0</v>
      </c>
      <c r="D1198" s="41">
        <f t="shared" si="37"/>
        <v>0</v>
      </c>
      <c r="E1198" s="30">
        <v>0</v>
      </c>
      <c r="F1198" s="31">
        <v>0</v>
      </c>
      <c r="G1198" s="32">
        <v>0</v>
      </c>
      <c r="H1198" s="32">
        <v>0</v>
      </c>
      <c r="I1198" s="32">
        <v>0</v>
      </c>
      <c r="J1198" s="32">
        <v>0</v>
      </c>
      <c r="K1198" s="29">
        <f>Лист4!E1196/1000</f>
        <v>0</v>
      </c>
      <c r="L1198" s="33"/>
      <c r="M1198" s="33"/>
    </row>
    <row r="1199" spans="1:13" s="34" customFormat="1" ht="22.5" customHeight="1" x14ac:dyDescent="0.25">
      <c r="A1199" s="23" t="str">
        <f>Лист4!A1197</f>
        <v xml:space="preserve">Волжская ул. д.43 </v>
      </c>
      <c r="B1199" s="74" t="str">
        <f>Лист4!C1197</f>
        <v>г. Астрахань</v>
      </c>
      <c r="C1199" s="41">
        <f t="shared" si="36"/>
        <v>301.62852881355923</v>
      </c>
      <c r="D1199" s="41">
        <f t="shared" si="37"/>
        <v>16.158671186440671</v>
      </c>
      <c r="E1199" s="30">
        <v>0</v>
      </c>
      <c r="F1199" s="31">
        <v>16.158671186440671</v>
      </c>
      <c r="G1199" s="32">
        <v>0</v>
      </c>
      <c r="H1199" s="32">
        <v>0</v>
      </c>
      <c r="I1199" s="32">
        <v>0</v>
      </c>
      <c r="J1199" s="32">
        <v>0</v>
      </c>
      <c r="K1199" s="29">
        <f>Лист4!E1197/1000</f>
        <v>317.78719999999987</v>
      </c>
      <c r="L1199" s="33"/>
      <c r="M1199" s="33"/>
    </row>
    <row r="1200" spans="1:13" s="34" customFormat="1" ht="22.5" customHeight="1" x14ac:dyDescent="0.25">
      <c r="A1200" s="23" t="str">
        <f>Лист4!A1198</f>
        <v xml:space="preserve">Волжская ул. д.49 </v>
      </c>
      <c r="B1200" s="74" t="str">
        <f>Лист4!C1198</f>
        <v>г. Астрахань</v>
      </c>
      <c r="C1200" s="41">
        <f t="shared" si="36"/>
        <v>733.11735593220351</v>
      </c>
      <c r="D1200" s="41">
        <f t="shared" si="37"/>
        <v>39.274144067796612</v>
      </c>
      <c r="E1200" s="30">
        <v>0</v>
      </c>
      <c r="F1200" s="31">
        <v>39.274144067796612</v>
      </c>
      <c r="G1200" s="32">
        <v>0</v>
      </c>
      <c r="H1200" s="32">
        <v>0</v>
      </c>
      <c r="I1200" s="32">
        <v>0</v>
      </c>
      <c r="J1200" s="32">
        <v>0</v>
      </c>
      <c r="K1200" s="29">
        <f>Лист4!E1198/1000</f>
        <v>772.39150000000006</v>
      </c>
      <c r="L1200" s="33"/>
      <c r="M1200" s="33"/>
    </row>
    <row r="1201" spans="1:13" s="34" customFormat="1" ht="22.5" customHeight="1" x14ac:dyDescent="0.25">
      <c r="A1201" s="23" t="str">
        <f>Лист4!A1199</f>
        <v xml:space="preserve">Волжская ул. д.49А </v>
      </c>
      <c r="B1201" s="74" t="str">
        <f>Лист4!C1199</f>
        <v>г. Астрахань</v>
      </c>
      <c r="C1201" s="41">
        <f t="shared" si="36"/>
        <v>141.45487999999997</v>
      </c>
      <c r="D1201" s="41">
        <f t="shared" si="37"/>
        <v>7.577939999999999</v>
      </c>
      <c r="E1201" s="30">
        <v>0</v>
      </c>
      <c r="F1201" s="31">
        <v>7.577939999999999</v>
      </c>
      <c r="G1201" s="32">
        <v>0</v>
      </c>
      <c r="H1201" s="32">
        <v>0</v>
      </c>
      <c r="I1201" s="32">
        <v>0</v>
      </c>
      <c r="J1201" s="32">
        <v>0</v>
      </c>
      <c r="K1201" s="29">
        <f>Лист4!E1199/1000</f>
        <v>149.03281999999999</v>
      </c>
      <c r="L1201" s="33"/>
      <c r="M1201" s="33"/>
    </row>
    <row r="1202" spans="1:13" s="34" customFormat="1" ht="22.5" customHeight="1" x14ac:dyDescent="0.25">
      <c r="A1202" s="23" t="str">
        <f>Лист4!A1200</f>
        <v xml:space="preserve">Волжская ул. д.60 </v>
      </c>
      <c r="B1202" s="74" t="str">
        <f>Лист4!C1200</f>
        <v>г. Астрахань</v>
      </c>
      <c r="C1202" s="41">
        <f t="shared" si="36"/>
        <v>241.29934915254233</v>
      </c>
      <c r="D1202" s="41">
        <f t="shared" si="37"/>
        <v>12.926750847457626</v>
      </c>
      <c r="E1202" s="30">
        <v>0</v>
      </c>
      <c r="F1202" s="31">
        <v>12.926750847457626</v>
      </c>
      <c r="G1202" s="32">
        <v>0</v>
      </c>
      <c r="H1202" s="32">
        <v>0</v>
      </c>
      <c r="I1202" s="32">
        <v>0</v>
      </c>
      <c r="J1202" s="32">
        <v>0</v>
      </c>
      <c r="K1202" s="29">
        <f>Лист4!E1200/1000</f>
        <v>254.22609999999997</v>
      </c>
      <c r="L1202" s="33"/>
      <c r="M1202" s="33"/>
    </row>
    <row r="1203" spans="1:13" s="34" customFormat="1" ht="22.5" customHeight="1" x14ac:dyDescent="0.25">
      <c r="A1203" s="23" t="str">
        <f>Лист4!A1201</f>
        <v xml:space="preserve">Волжская ул. д.62 </v>
      </c>
      <c r="B1203" s="74" t="str">
        <f>Лист4!C1201</f>
        <v>г. Астрахань</v>
      </c>
      <c r="C1203" s="41">
        <f t="shared" si="36"/>
        <v>328.59429423728812</v>
      </c>
      <c r="D1203" s="41">
        <f t="shared" si="37"/>
        <v>17.603265762711864</v>
      </c>
      <c r="E1203" s="30">
        <v>0</v>
      </c>
      <c r="F1203" s="31">
        <v>17.603265762711864</v>
      </c>
      <c r="G1203" s="32">
        <v>0</v>
      </c>
      <c r="H1203" s="32">
        <v>0</v>
      </c>
      <c r="I1203" s="32">
        <v>0</v>
      </c>
      <c r="J1203" s="32">
        <v>0</v>
      </c>
      <c r="K1203" s="29">
        <f>Лист4!E1201/1000</f>
        <v>346.19756000000001</v>
      </c>
      <c r="L1203" s="33"/>
      <c r="M1203" s="33"/>
    </row>
    <row r="1204" spans="1:13" s="34" customFormat="1" ht="22.5" customHeight="1" x14ac:dyDescent="0.25">
      <c r="A1204" s="23" t="str">
        <f>Лист4!A1202</f>
        <v xml:space="preserve">Воробьева пр. д.14 - корп. 2 </v>
      </c>
      <c r="B1204" s="74" t="str">
        <f>Лист4!C1202</f>
        <v>г. Астрахань</v>
      </c>
      <c r="C1204" s="41">
        <f t="shared" si="36"/>
        <v>571.80520813559326</v>
      </c>
      <c r="D1204" s="41">
        <f t="shared" si="37"/>
        <v>30.63242186440678</v>
      </c>
      <c r="E1204" s="30">
        <v>0</v>
      </c>
      <c r="F1204" s="31">
        <v>30.63242186440678</v>
      </c>
      <c r="G1204" s="32">
        <v>0</v>
      </c>
      <c r="H1204" s="32">
        <v>0</v>
      </c>
      <c r="I1204" s="32">
        <v>0</v>
      </c>
      <c r="J1204" s="32">
        <v>0</v>
      </c>
      <c r="K1204" s="29">
        <f>Лист4!E1202/1000</f>
        <v>602.43763000000001</v>
      </c>
      <c r="L1204" s="33"/>
      <c r="M1204" s="33"/>
    </row>
    <row r="1205" spans="1:13" s="34" customFormat="1" ht="22.5" customHeight="1" x14ac:dyDescent="0.25">
      <c r="A1205" s="23" t="str">
        <f>Лист4!A1203</f>
        <v xml:space="preserve">Воробьева пр. д.3 </v>
      </c>
      <c r="B1205" s="74" t="str">
        <f>Лист4!C1203</f>
        <v>г. Астрахань</v>
      </c>
      <c r="C1205" s="41">
        <f t="shared" si="36"/>
        <v>1286.2430616949155</v>
      </c>
      <c r="D1205" s="41">
        <f t="shared" si="37"/>
        <v>68.905878305084755</v>
      </c>
      <c r="E1205" s="30">
        <v>0</v>
      </c>
      <c r="F1205" s="31">
        <v>68.905878305084755</v>
      </c>
      <c r="G1205" s="32">
        <v>0</v>
      </c>
      <c r="H1205" s="32">
        <v>0</v>
      </c>
      <c r="I1205" s="32">
        <v>0</v>
      </c>
      <c r="J1205" s="32">
        <v>0</v>
      </c>
      <c r="K1205" s="29">
        <f>Лист4!E1203/1000</f>
        <v>1355.1489400000003</v>
      </c>
      <c r="L1205" s="33"/>
      <c r="M1205" s="33"/>
    </row>
    <row r="1206" spans="1:13" s="34" customFormat="1" ht="22.5" customHeight="1" x14ac:dyDescent="0.25">
      <c r="A1206" s="23" t="str">
        <f>Лист4!A1204</f>
        <v xml:space="preserve">Воробьева пр. д.3 - корп. 1 </v>
      </c>
      <c r="B1206" s="74" t="str">
        <f>Лист4!C1204</f>
        <v>г. Астрахань</v>
      </c>
      <c r="C1206" s="41">
        <f t="shared" si="36"/>
        <v>47.179525423728812</v>
      </c>
      <c r="D1206" s="41">
        <f t="shared" si="37"/>
        <v>2.5274745762711865</v>
      </c>
      <c r="E1206" s="30">
        <v>0</v>
      </c>
      <c r="F1206" s="31">
        <v>2.5274745762711865</v>
      </c>
      <c r="G1206" s="32">
        <v>0</v>
      </c>
      <c r="H1206" s="32">
        <v>0</v>
      </c>
      <c r="I1206" s="32">
        <v>0</v>
      </c>
      <c r="J1206" s="32">
        <v>0</v>
      </c>
      <c r="K1206" s="29">
        <f>Лист4!E1204/1000</f>
        <v>49.707000000000001</v>
      </c>
      <c r="L1206" s="33"/>
      <c r="M1206" s="33"/>
    </row>
    <row r="1207" spans="1:13" s="34" customFormat="1" ht="22.5" customHeight="1" x14ac:dyDescent="0.25">
      <c r="A1207" s="23" t="str">
        <f>Лист4!A1205</f>
        <v xml:space="preserve">Воробьева ул. д.3 - корп. 1 </v>
      </c>
      <c r="B1207" s="74" t="str">
        <f>Лист4!C1205</f>
        <v>г. Астрахань</v>
      </c>
      <c r="C1207" s="41">
        <f t="shared" si="36"/>
        <v>0</v>
      </c>
      <c r="D1207" s="41">
        <f t="shared" si="37"/>
        <v>0</v>
      </c>
      <c r="E1207" s="30">
        <v>0</v>
      </c>
      <c r="F1207" s="31">
        <v>0</v>
      </c>
      <c r="G1207" s="32">
        <v>0</v>
      </c>
      <c r="H1207" s="32">
        <v>0</v>
      </c>
      <c r="I1207" s="32">
        <v>0</v>
      </c>
      <c r="J1207" s="32">
        <v>0</v>
      </c>
      <c r="K1207" s="29">
        <f>Лист4!E1205/1000</f>
        <v>0</v>
      </c>
      <c r="L1207" s="33"/>
      <c r="M1207" s="33"/>
    </row>
    <row r="1208" spans="1:13" s="34" customFormat="1" ht="22.5" customHeight="1" x14ac:dyDescent="0.25">
      <c r="A1208" s="23" t="str">
        <f>Лист4!A1206</f>
        <v xml:space="preserve">Воровского ул. д.19 </v>
      </c>
      <c r="B1208" s="74" t="str">
        <f>Лист4!C1206</f>
        <v>г. Астрахань</v>
      </c>
      <c r="C1208" s="41">
        <f t="shared" si="36"/>
        <v>1.0283118644067799</v>
      </c>
      <c r="D1208" s="41">
        <f t="shared" si="37"/>
        <v>5.5088135593220344E-2</v>
      </c>
      <c r="E1208" s="30">
        <v>0</v>
      </c>
      <c r="F1208" s="31">
        <v>5.5088135593220344E-2</v>
      </c>
      <c r="G1208" s="32">
        <v>0</v>
      </c>
      <c r="H1208" s="32">
        <v>0</v>
      </c>
      <c r="I1208" s="32">
        <v>0</v>
      </c>
      <c r="J1208" s="32">
        <v>0</v>
      </c>
      <c r="K1208" s="29">
        <f>Лист4!E1206/1000</f>
        <v>1.0834000000000001</v>
      </c>
      <c r="L1208" s="33"/>
      <c r="M1208" s="33"/>
    </row>
    <row r="1209" spans="1:13" s="34" customFormat="1" ht="22.5" customHeight="1" x14ac:dyDescent="0.25">
      <c r="A1209" s="23" t="str">
        <f>Лист4!A1207</f>
        <v xml:space="preserve">Генерала армии Епишева ул. д.16 </v>
      </c>
      <c r="B1209" s="74" t="str">
        <f>Лист4!C1207</f>
        <v>г. Астрахань</v>
      </c>
      <c r="C1209" s="41">
        <f t="shared" si="36"/>
        <v>1465.4343769491529</v>
      </c>
      <c r="D1209" s="41">
        <f t="shared" si="37"/>
        <v>78.50541305084748</v>
      </c>
      <c r="E1209" s="30">
        <v>0</v>
      </c>
      <c r="F1209" s="31">
        <v>78.50541305084748</v>
      </c>
      <c r="G1209" s="32">
        <v>0</v>
      </c>
      <c r="H1209" s="32">
        <v>0</v>
      </c>
      <c r="I1209" s="32">
        <v>0</v>
      </c>
      <c r="J1209" s="32">
        <v>0</v>
      </c>
      <c r="K1209" s="29">
        <f>Лист4!E1207/1000</f>
        <v>1543.9397900000004</v>
      </c>
      <c r="L1209" s="33"/>
      <c r="M1209" s="33"/>
    </row>
    <row r="1210" spans="1:13" s="34" customFormat="1" ht="22.5" customHeight="1" x14ac:dyDescent="0.25">
      <c r="A1210" s="23" t="str">
        <f>Лист4!A1208</f>
        <v xml:space="preserve">Генерала армии Епишева ул. д.24 </v>
      </c>
      <c r="B1210" s="74" t="str">
        <f>Лист4!C1208</f>
        <v>г. Астрахань</v>
      </c>
      <c r="C1210" s="41">
        <f t="shared" si="36"/>
        <v>93.894535593220354</v>
      </c>
      <c r="D1210" s="41">
        <f t="shared" si="37"/>
        <v>5.0300644067796618</v>
      </c>
      <c r="E1210" s="30">
        <v>0</v>
      </c>
      <c r="F1210" s="31">
        <v>5.0300644067796618</v>
      </c>
      <c r="G1210" s="32">
        <v>0</v>
      </c>
      <c r="H1210" s="32">
        <v>0</v>
      </c>
      <c r="I1210" s="32">
        <v>0</v>
      </c>
      <c r="J1210" s="32">
        <v>0</v>
      </c>
      <c r="K1210" s="29">
        <f>Лист4!E1208/1000-J1210</f>
        <v>98.924600000000012</v>
      </c>
      <c r="L1210" s="33"/>
      <c r="M1210" s="33"/>
    </row>
    <row r="1211" spans="1:13" s="34" customFormat="1" ht="22.5" customHeight="1" x14ac:dyDescent="0.25">
      <c r="A1211" s="23" t="str">
        <f>Лист4!A1209</f>
        <v xml:space="preserve">Генерала армии Епишева ул. д.26 </v>
      </c>
      <c r="B1211" s="74" t="str">
        <f>Лист4!C1209</f>
        <v>г. Астрахань</v>
      </c>
      <c r="C1211" s="41">
        <f t="shared" si="36"/>
        <v>42.985694915254243</v>
      </c>
      <c r="D1211" s="41">
        <f t="shared" si="37"/>
        <v>2.3028050847457631</v>
      </c>
      <c r="E1211" s="30">
        <v>0</v>
      </c>
      <c r="F1211" s="31">
        <v>2.3028050847457631</v>
      </c>
      <c r="G1211" s="32">
        <v>0</v>
      </c>
      <c r="H1211" s="32">
        <v>0</v>
      </c>
      <c r="I1211" s="32">
        <v>0</v>
      </c>
      <c r="J1211" s="32">
        <v>0</v>
      </c>
      <c r="K1211" s="29">
        <f>Лист4!E1209/1000</f>
        <v>45.288500000000006</v>
      </c>
      <c r="L1211" s="33"/>
      <c r="M1211" s="33"/>
    </row>
    <row r="1212" spans="1:13" s="34" customFormat="1" ht="22.5" customHeight="1" x14ac:dyDescent="0.25">
      <c r="A1212" s="23" t="str">
        <f>Лист4!A1210</f>
        <v xml:space="preserve">Генерала армии Епишева ул. д.28 </v>
      </c>
      <c r="B1212" s="74" t="str">
        <f>Лист4!C1210</f>
        <v>г. Астрахань</v>
      </c>
      <c r="C1212" s="41">
        <f t="shared" si="36"/>
        <v>93.389871186440672</v>
      </c>
      <c r="D1212" s="41">
        <f t="shared" si="37"/>
        <v>5.0030288135593217</v>
      </c>
      <c r="E1212" s="30">
        <v>0</v>
      </c>
      <c r="F1212" s="31">
        <v>5.0030288135593217</v>
      </c>
      <c r="G1212" s="32">
        <v>0</v>
      </c>
      <c r="H1212" s="32">
        <v>0</v>
      </c>
      <c r="I1212" s="32">
        <v>0</v>
      </c>
      <c r="J1212" s="32">
        <v>0</v>
      </c>
      <c r="K1212" s="29">
        <f>Лист4!E1210/1000</f>
        <v>98.392899999999997</v>
      </c>
      <c r="L1212" s="33"/>
      <c r="M1212" s="33"/>
    </row>
    <row r="1213" spans="1:13" s="34" customFormat="1" ht="22.5" customHeight="1" x14ac:dyDescent="0.25">
      <c r="A1213" s="23" t="str">
        <f>Лист4!A1211</f>
        <v xml:space="preserve">Генерала армии Епишева ул. д.30/35 </v>
      </c>
      <c r="B1213" s="74" t="str">
        <f>Лист4!C1211</f>
        <v>г. Астрахань</v>
      </c>
      <c r="C1213" s="41">
        <f t="shared" si="36"/>
        <v>107.43618983050847</v>
      </c>
      <c r="D1213" s="41">
        <f t="shared" si="37"/>
        <v>5.7555101694915249</v>
      </c>
      <c r="E1213" s="30">
        <v>0</v>
      </c>
      <c r="F1213" s="31">
        <v>5.7555101694915249</v>
      </c>
      <c r="G1213" s="32">
        <v>0</v>
      </c>
      <c r="H1213" s="32">
        <v>0</v>
      </c>
      <c r="I1213" s="32">
        <v>0</v>
      </c>
      <c r="J1213" s="32">
        <v>0</v>
      </c>
      <c r="K1213" s="29">
        <f>Лист4!E1211/1000</f>
        <v>113.1917</v>
      </c>
      <c r="L1213" s="33"/>
      <c r="M1213" s="33"/>
    </row>
    <row r="1214" spans="1:13" s="34" customFormat="1" ht="22.5" customHeight="1" x14ac:dyDescent="0.25">
      <c r="A1214" s="23" t="str">
        <f>Лист4!A1212</f>
        <v xml:space="preserve">Генерала армии Епишева ул. д.34 </v>
      </c>
      <c r="B1214" s="74" t="str">
        <f>Лист4!C1212</f>
        <v>г. Астрахань</v>
      </c>
      <c r="C1214" s="41">
        <f t="shared" si="36"/>
        <v>1370.2323932203396</v>
      </c>
      <c r="D1214" s="41">
        <f t="shared" si="37"/>
        <v>73.405306779661046</v>
      </c>
      <c r="E1214" s="30">
        <v>0</v>
      </c>
      <c r="F1214" s="31">
        <v>73.405306779661046</v>
      </c>
      <c r="G1214" s="32">
        <v>0</v>
      </c>
      <c r="H1214" s="32">
        <v>0</v>
      </c>
      <c r="I1214" s="32">
        <v>0</v>
      </c>
      <c r="J1214" s="32">
        <v>0</v>
      </c>
      <c r="K1214" s="29">
        <f>Лист4!E1212/1000</f>
        <v>1443.6377000000007</v>
      </c>
      <c r="L1214" s="33"/>
      <c r="M1214" s="33"/>
    </row>
    <row r="1215" spans="1:13" s="34" customFormat="1" ht="22.5" customHeight="1" x14ac:dyDescent="0.25">
      <c r="A1215" s="23" t="str">
        <f>Лист4!A1213</f>
        <v xml:space="preserve">Генерала армии Епишева ул. д.49 </v>
      </c>
      <c r="B1215" s="74" t="str">
        <f>Лист4!C1213</f>
        <v>г. Астрахань</v>
      </c>
      <c r="C1215" s="41">
        <f t="shared" si="36"/>
        <v>110.59639322033898</v>
      </c>
      <c r="D1215" s="41">
        <f t="shared" si="37"/>
        <v>5.9248067796610169</v>
      </c>
      <c r="E1215" s="30">
        <v>0</v>
      </c>
      <c r="F1215" s="31">
        <v>5.9248067796610169</v>
      </c>
      <c r="G1215" s="32">
        <v>0</v>
      </c>
      <c r="H1215" s="32">
        <v>0</v>
      </c>
      <c r="I1215" s="32">
        <v>0</v>
      </c>
      <c r="J1215" s="32">
        <v>0</v>
      </c>
      <c r="K1215" s="29">
        <f>Лист4!E1213/1000</f>
        <v>116.52119999999999</v>
      </c>
      <c r="L1215" s="33"/>
      <c r="M1215" s="33"/>
    </row>
    <row r="1216" spans="1:13" s="34" customFormat="1" ht="22.5" customHeight="1" x14ac:dyDescent="0.25">
      <c r="A1216" s="23" t="str">
        <f>Лист4!A1214</f>
        <v xml:space="preserve">Генерала армии Епишева ул. д.51 </v>
      </c>
      <c r="B1216" s="74" t="str">
        <f>Лист4!C1214</f>
        <v>г. Астрахань</v>
      </c>
      <c r="C1216" s="41">
        <f t="shared" si="36"/>
        <v>115.13787932203388</v>
      </c>
      <c r="D1216" s="41">
        <f t="shared" si="37"/>
        <v>6.1681006779661018</v>
      </c>
      <c r="E1216" s="30">
        <v>0</v>
      </c>
      <c r="F1216" s="31">
        <v>6.1681006779661018</v>
      </c>
      <c r="G1216" s="32">
        <v>0</v>
      </c>
      <c r="H1216" s="32">
        <v>0</v>
      </c>
      <c r="I1216" s="32">
        <v>0</v>
      </c>
      <c r="J1216" s="32">
        <v>0</v>
      </c>
      <c r="K1216" s="29">
        <f>Лист4!E1214/1000</f>
        <v>121.30597999999999</v>
      </c>
      <c r="L1216" s="33"/>
      <c r="M1216" s="33"/>
    </row>
    <row r="1217" spans="1:13" s="34" customFormat="1" ht="22.5" customHeight="1" x14ac:dyDescent="0.25">
      <c r="A1217" s="23" t="str">
        <f>Лист4!A1215</f>
        <v xml:space="preserve">Генерала армии Епишева ул. д.53 </v>
      </c>
      <c r="B1217" s="74" t="str">
        <f>Лист4!C1215</f>
        <v>г. Астрахань</v>
      </c>
      <c r="C1217" s="41">
        <f t="shared" si="36"/>
        <v>160.37783050847457</v>
      </c>
      <c r="D1217" s="41">
        <f t="shared" si="37"/>
        <v>8.5916694915254226</v>
      </c>
      <c r="E1217" s="30">
        <v>0</v>
      </c>
      <c r="F1217" s="31">
        <v>8.5916694915254226</v>
      </c>
      <c r="G1217" s="32">
        <v>0</v>
      </c>
      <c r="H1217" s="32">
        <v>0</v>
      </c>
      <c r="I1217" s="32">
        <v>0</v>
      </c>
      <c r="J1217" s="32">
        <v>0</v>
      </c>
      <c r="K1217" s="29">
        <f>Лист4!E1215/1000</f>
        <v>168.96949999999998</v>
      </c>
      <c r="L1217" s="33"/>
      <c r="M1217" s="33"/>
    </row>
    <row r="1218" spans="1:13" s="34" customFormat="1" ht="22.5" customHeight="1" x14ac:dyDescent="0.25">
      <c r="A1218" s="23" t="str">
        <f>Лист4!A1216</f>
        <v xml:space="preserve">Генерала армии Епишева ул. д.55 </v>
      </c>
      <c r="B1218" s="74" t="str">
        <f>Лист4!C1216</f>
        <v>г. Астрахань</v>
      </c>
      <c r="C1218" s="41">
        <f t="shared" si="36"/>
        <v>342.58531525423729</v>
      </c>
      <c r="D1218" s="41">
        <f t="shared" si="37"/>
        <v>18.352784745762712</v>
      </c>
      <c r="E1218" s="30">
        <v>0</v>
      </c>
      <c r="F1218" s="31">
        <v>18.352784745762712</v>
      </c>
      <c r="G1218" s="32">
        <v>0</v>
      </c>
      <c r="H1218" s="32">
        <v>0</v>
      </c>
      <c r="I1218" s="32">
        <v>0</v>
      </c>
      <c r="J1218" s="32">
        <v>0</v>
      </c>
      <c r="K1218" s="29">
        <f>Лист4!E1216/1000</f>
        <v>360.93810000000002</v>
      </c>
      <c r="L1218" s="33"/>
      <c r="M1218" s="33"/>
    </row>
    <row r="1219" spans="1:13" s="34" customFormat="1" ht="22.5" customHeight="1" x14ac:dyDescent="0.25">
      <c r="A1219" s="23" t="str">
        <f>Лист4!A1217</f>
        <v xml:space="preserve">Генерала армии Епишева ул. д.61/12 </v>
      </c>
      <c r="B1219" s="74" t="str">
        <f>Лист4!C1217</f>
        <v>г. Астрахань</v>
      </c>
      <c r="C1219" s="41">
        <f t="shared" ref="C1219:C1282" si="38">K1219+J1219-F1219</f>
        <v>219.19168813559315</v>
      </c>
      <c r="D1219" s="41">
        <f t="shared" ref="D1219:D1282" si="39">F1219</f>
        <v>11.742411864406778</v>
      </c>
      <c r="E1219" s="30">
        <v>0</v>
      </c>
      <c r="F1219" s="31">
        <v>11.742411864406778</v>
      </c>
      <c r="G1219" s="32">
        <v>0</v>
      </c>
      <c r="H1219" s="32">
        <v>0</v>
      </c>
      <c r="I1219" s="32">
        <v>0</v>
      </c>
      <c r="J1219" s="32">
        <v>0</v>
      </c>
      <c r="K1219" s="29">
        <f>Лист4!E1217/1000</f>
        <v>230.93409999999994</v>
      </c>
      <c r="L1219" s="33"/>
      <c r="M1219" s="33"/>
    </row>
    <row r="1220" spans="1:13" s="34" customFormat="1" ht="22.5" customHeight="1" x14ac:dyDescent="0.25">
      <c r="A1220" s="23" t="str">
        <f>Лист4!A1218</f>
        <v xml:space="preserve">Городская ул. д.1А </v>
      </c>
      <c r="B1220" s="74" t="str">
        <f>Лист4!C1218</f>
        <v>г. Астрахань</v>
      </c>
      <c r="C1220" s="41">
        <f t="shared" si="38"/>
        <v>337.48130440677954</v>
      </c>
      <c r="D1220" s="41">
        <f t="shared" si="39"/>
        <v>18.079355593220331</v>
      </c>
      <c r="E1220" s="30">
        <v>0</v>
      </c>
      <c r="F1220" s="31">
        <v>18.079355593220331</v>
      </c>
      <c r="G1220" s="32">
        <v>0</v>
      </c>
      <c r="H1220" s="32">
        <v>0</v>
      </c>
      <c r="I1220" s="32">
        <v>0</v>
      </c>
      <c r="J1220" s="32">
        <v>0</v>
      </c>
      <c r="K1220" s="29">
        <f>Лист4!E1218/1000</f>
        <v>355.56065999999987</v>
      </c>
      <c r="L1220" s="33"/>
      <c r="M1220" s="33"/>
    </row>
    <row r="1221" spans="1:13" s="34" customFormat="1" ht="22.5" customHeight="1" x14ac:dyDescent="0.25">
      <c r="A1221" s="23" t="str">
        <f>Лист4!A1219</f>
        <v xml:space="preserve">Гурьевская ул. д.5 </v>
      </c>
      <c r="B1221" s="74" t="str">
        <f>Лист4!C1219</f>
        <v>г. Астрахань</v>
      </c>
      <c r="C1221" s="41">
        <f t="shared" si="38"/>
        <v>32.121600000000008</v>
      </c>
      <c r="D1221" s="41">
        <f t="shared" si="39"/>
        <v>1.7208000000000003</v>
      </c>
      <c r="E1221" s="30">
        <v>0</v>
      </c>
      <c r="F1221" s="31">
        <v>1.7208000000000003</v>
      </c>
      <c r="G1221" s="32">
        <v>0</v>
      </c>
      <c r="H1221" s="32">
        <v>0</v>
      </c>
      <c r="I1221" s="32">
        <v>0</v>
      </c>
      <c r="J1221" s="32">
        <v>0</v>
      </c>
      <c r="K1221" s="29">
        <f>Лист4!E1219/1000</f>
        <v>33.842400000000005</v>
      </c>
      <c r="L1221" s="33"/>
      <c r="M1221" s="33"/>
    </row>
    <row r="1222" spans="1:13" s="34" customFormat="1" ht="22.5" customHeight="1" x14ac:dyDescent="0.25">
      <c r="A1222" s="23" t="str">
        <f>Лист4!A1220</f>
        <v xml:space="preserve">Дальняя ул. д.3 </v>
      </c>
      <c r="B1222" s="74" t="str">
        <f>Лист4!C1220</f>
        <v>г. Астрахань</v>
      </c>
      <c r="C1222" s="41">
        <f t="shared" si="38"/>
        <v>0</v>
      </c>
      <c r="D1222" s="41">
        <f t="shared" si="39"/>
        <v>0</v>
      </c>
      <c r="E1222" s="30">
        <v>0</v>
      </c>
      <c r="F1222" s="31">
        <v>0</v>
      </c>
      <c r="G1222" s="32">
        <v>0</v>
      </c>
      <c r="H1222" s="32">
        <v>0</v>
      </c>
      <c r="I1222" s="32">
        <v>0</v>
      </c>
      <c r="J1222" s="32">
        <v>0</v>
      </c>
      <c r="K1222" s="29">
        <f>Лист4!E1220/1000</f>
        <v>0</v>
      </c>
      <c r="L1222" s="33"/>
      <c r="M1222" s="33"/>
    </row>
    <row r="1223" spans="1:13" s="34" customFormat="1" ht="22.5" customHeight="1" x14ac:dyDescent="0.25">
      <c r="A1223" s="23" t="str">
        <f>Лист4!A1221</f>
        <v xml:space="preserve">Декабристов пл д.21 </v>
      </c>
      <c r="B1223" s="74" t="str">
        <f>Лист4!C1221</f>
        <v>г. Астрахань</v>
      </c>
      <c r="C1223" s="41">
        <f t="shared" si="38"/>
        <v>127.40389152542372</v>
      </c>
      <c r="D1223" s="41">
        <f t="shared" si="39"/>
        <v>6.8252084745762716</v>
      </c>
      <c r="E1223" s="30">
        <v>0</v>
      </c>
      <c r="F1223" s="31">
        <v>6.8252084745762716</v>
      </c>
      <c r="G1223" s="32">
        <v>0</v>
      </c>
      <c r="H1223" s="32">
        <v>0</v>
      </c>
      <c r="I1223" s="32">
        <v>0</v>
      </c>
      <c r="J1223" s="32">
        <v>0</v>
      </c>
      <c r="K1223" s="29">
        <f>Лист4!E1221/1000</f>
        <v>134.22909999999999</v>
      </c>
      <c r="L1223" s="33"/>
      <c r="M1223" s="33"/>
    </row>
    <row r="1224" spans="1:13" s="34" customFormat="1" ht="22.5" customHeight="1" x14ac:dyDescent="0.25">
      <c r="A1224" s="23" t="str">
        <f>Лист4!A1222</f>
        <v xml:space="preserve">Декабристов пл д.8 </v>
      </c>
      <c r="B1224" s="74" t="str">
        <f>Лист4!C1222</f>
        <v>г. Астрахань</v>
      </c>
      <c r="C1224" s="41">
        <f t="shared" si="38"/>
        <v>101.15166101694915</v>
      </c>
      <c r="D1224" s="41">
        <f t="shared" si="39"/>
        <v>5.418838983050847</v>
      </c>
      <c r="E1224" s="30">
        <v>0</v>
      </c>
      <c r="F1224" s="31">
        <v>5.418838983050847</v>
      </c>
      <c r="G1224" s="32">
        <v>0</v>
      </c>
      <c r="H1224" s="32">
        <v>0</v>
      </c>
      <c r="I1224" s="32">
        <v>0</v>
      </c>
      <c r="J1224" s="32">
        <v>0</v>
      </c>
      <c r="K1224" s="29">
        <f>Лист4!E1222/1000</f>
        <v>106.5705</v>
      </c>
      <c r="L1224" s="33"/>
      <c r="M1224" s="33"/>
    </row>
    <row r="1225" spans="1:13" s="34" customFormat="1" ht="22.5" customHeight="1" x14ac:dyDescent="0.25">
      <c r="A1225" s="23" t="str">
        <f>Лист4!A1223</f>
        <v xml:space="preserve">Дербентская 2-я ул. д.34 </v>
      </c>
      <c r="B1225" s="74" t="str">
        <f>Лист4!C1223</f>
        <v>г. Астрахань</v>
      </c>
      <c r="C1225" s="41">
        <f t="shared" si="38"/>
        <v>2110.1152135593206</v>
      </c>
      <c r="D1225" s="41">
        <f t="shared" si="39"/>
        <v>113.04188644067789</v>
      </c>
      <c r="E1225" s="30">
        <v>0</v>
      </c>
      <c r="F1225" s="31">
        <v>113.04188644067789</v>
      </c>
      <c r="G1225" s="32">
        <v>0</v>
      </c>
      <c r="H1225" s="32">
        <v>0</v>
      </c>
      <c r="I1225" s="32">
        <v>0</v>
      </c>
      <c r="J1225" s="32">
        <v>0</v>
      </c>
      <c r="K1225" s="29">
        <f>Лист4!E1223/1000</f>
        <v>2223.1570999999985</v>
      </c>
      <c r="L1225" s="33"/>
      <c r="M1225" s="33"/>
    </row>
    <row r="1226" spans="1:13" s="34" customFormat="1" ht="20.25" customHeight="1" x14ac:dyDescent="0.25">
      <c r="A1226" s="23" t="str">
        <f>Лист4!A1224</f>
        <v xml:space="preserve">Джона Рида пл д.7 - корп. 1 </v>
      </c>
      <c r="B1226" s="74" t="str">
        <f>Лист4!C1224</f>
        <v>г. Астрахань</v>
      </c>
      <c r="C1226" s="41">
        <f t="shared" si="38"/>
        <v>1599.9796162711859</v>
      </c>
      <c r="D1226" s="41">
        <f t="shared" si="39"/>
        <v>85.713193728813536</v>
      </c>
      <c r="E1226" s="30">
        <v>0</v>
      </c>
      <c r="F1226" s="31">
        <v>85.713193728813536</v>
      </c>
      <c r="G1226" s="32">
        <v>0</v>
      </c>
      <c r="H1226" s="32">
        <v>0</v>
      </c>
      <c r="I1226" s="32">
        <v>0</v>
      </c>
      <c r="J1226" s="32">
        <v>0</v>
      </c>
      <c r="K1226" s="29">
        <f>Лист4!E1224/1000</f>
        <v>1685.6928099999996</v>
      </c>
      <c r="L1226" s="33"/>
      <c r="M1226" s="33"/>
    </row>
    <row r="1227" spans="1:13" s="34" customFormat="1" ht="20.25" customHeight="1" x14ac:dyDescent="0.25">
      <c r="A1227" s="23" t="str">
        <f>Лист4!A1225</f>
        <v xml:space="preserve">Джона Рида ул. д.1 </v>
      </c>
      <c r="B1227" s="74" t="str">
        <f>Лист4!C1225</f>
        <v>г. Астрахань</v>
      </c>
      <c r="C1227" s="41">
        <f t="shared" si="38"/>
        <v>75.780054237288127</v>
      </c>
      <c r="D1227" s="41">
        <f t="shared" si="39"/>
        <v>4.0596457627118641</v>
      </c>
      <c r="E1227" s="30">
        <v>0</v>
      </c>
      <c r="F1227" s="31">
        <v>4.0596457627118641</v>
      </c>
      <c r="G1227" s="32">
        <v>0</v>
      </c>
      <c r="H1227" s="32">
        <v>0</v>
      </c>
      <c r="I1227" s="32">
        <v>0</v>
      </c>
      <c r="J1227" s="32">
        <v>0</v>
      </c>
      <c r="K1227" s="29">
        <f>Лист4!E1225/1000</f>
        <v>79.839699999999993</v>
      </c>
      <c r="L1227" s="33"/>
      <c r="M1227" s="33"/>
    </row>
    <row r="1228" spans="1:13" s="34" customFormat="1" ht="20.25" customHeight="1" x14ac:dyDescent="0.25">
      <c r="A1228" s="23" t="str">
        <f>Лист4!A1226</f>
        <v xml:space="preserve">Джона Рида ул. д.33 </v>
      </c>
      <c r="B1228" s="74" t="str">
        <f>Лист4!C1226</f>
        <v>г. Астрахань</v>
      </c>
      <c r="C1228" s="41">
        <f t="shared" si="38"/>
        <v>801.88326779661054</v>
      </c>
      <c r="D1228" s="41">
        <f t="shared" si="39"/>
        <v>42.958032203389848</v>
      </c>
      <c r="E1228" s="30">
        <v>0</v>
      </c>
      <c r="F1228" s="31">
        <v>42.958032203389848</v>
      </c>
      <c r="G1228" s="32">
        <v>0</v>
      </c>
      <c r="H1228" s="32">
        <v>0</v>
      </c>
      <c r="I1228" s="32">
        <v>0</v>
      </c>
      <c r="J1228" s="32">
        <v>0</v>
      </c>
      <c r="K1228" s="29">
        <f>Лист4!E1226/1000</f>
        <v>844.84130000000039</v>
      </c>
      <c r="L1228" s="33"/>
      <c r="M1228" s="33"/>
    </row>
    <row r="1229" spans="1:13" s="34" customFormat="1" ht="20.25" customHeight="1" x14ac:dyDescent="0.25">
      <c r="A1229" s="23" t="str">
        <f>Лист4!A1227</f>
        <v xml:space="preserve">Джона Рида ул. д.39 </v>
      </c>
      <c r="B1229" s="74" t="str">
        <f>Лист4!C1227</f>
        <v>г. Астрахань</v>
      </c>
      <c r="C1229" s="41">
        <f t="shared" si="38"/>
        <v>556.26790372881339</v>
      </c>
      <c r="D1229" s="41">
        <f t="shared" si="39"/>
        <v>29.800066271186431</v>
      </c>
      <c r="E1229" s="30">
        <v>0</v>
      </c>
      <c r="F1229" s="31">
        <v>29.800066271186431</v>
      </c>
      <c r="G1229" s="32">
        <v>0</v>
      </c>
      <c r="H1229" s="32">
        <v>0</v>
      </c>
      <c r="I1229" s="32">
        <v>0</v>
      </c>
      <c r="J1229" s="32">
        <v>0</v>
      </c>
      <c r="K1229" s="29">
        <f>Лист4!E1227/1000</f>
        <v>586.06796999999983</v>
      </c>
      <c r="L1229" s="33"/>
      <c r="M1229" s="33"/>
    </row>
    <row r="1230" spans="1:13" s="34" customFormat="1" ht="20.25" customHeight="1" x14ac:dyDescent="0.25">
      <c r="A1230" s="23" t="str">
        <f>Лист4!A1228</f>
        <v xml:space="preserve">Джона Рида ул. д.39/1 </v>
      </c>
      <c r="B1230" s="74" t="str">
        <f>Лист4!C1228</f>
        <v>г. Астрахань</v>
      </c>
      <c r="C1230" s="41">
        <f t="shared" si="38"/>
        <v>845.56222372881359</v>
      </c>
      <c r="D1230" s="41">
        <f t="shared" si="39"/>
        <v>45.297976271186442</v>
      </c>
      <c r="E1230" s="30">
        <v>0</v>
      </c>
      <c r="F1230" s="31">
        <v>45.297976271186442</v>
      </c>
      <c r="G1230" s="32">
        <v>0</v>
      </c>
      <c r="H1230" s="32">
        <v>0</v>
      </c>
      <c r="I1230" s="32">
        <v>0</v>
      </c>
      <c r="J1230" s="32">
        <v>0</v>
      </c>
      <c r="K1230" s="29">
        <f>Лист4!E1228/1000</f>
        <v>890.86020000000008</v>
      </c>
      <c r="L1230" s="33"/>
      <c r="M1230" s="33"/>
    </row>
    <row r="1231" spans="1:13" s="34" customFormat="1" ht="20.25" customHeight="1" x14ac:dyDescent="0.25">
      <c r="A1231" s="23" t="str">
        <f>Лист4!A1229</f>
        <v xml:space="preserve">Джона Рида ул. д.39/2 </v>
      </c>
      <c r="B1231" s="74" t="str">
        <f>Лист4!C1229</f>
        <v>г. Астрахань</v>
      </c>
      <c r="C1231" s="41">
        <f t="shared" si="38"/>
        <v>450.61497220338993</v>
      </c>
      <c r="D1231" s="41">
        <f t="shared" si="39"/>
        <v>24.140087796610175</v>
      </c>
      <c r="E1231" s="30">
        <v>0</v>
      </c>
      <c r="F1231" s="31">
        <v>24.140087796610175</v>
      </c>
      <c r="G1231" s="32">
        <v>0</v>
      </c>
      <c r="H1231" s="32">
        <v>0</v>
      </c>
      <c r="I1231" s="32">
        <v>0</v>
      </c>
      <c r="J1231" s="32">
        <v>0</v>
      </c>
      <c r="K1231" s="29">
        <f>Лист4!E1229/1000</f>
        <v>474.75506000000007</v>
      </c>
      <c r="L1231" s="33"/>
      <c r="M1231" s="33"/>
    </row>
    <row r="1232" spans="1:13" s="34" customFormat="1" ht="20.25" customHeight="1" x14ac:dyDescent="0.25">
      <c r="A1232" s="23" t="str">
        <f>Лист4!A1230</f>
        <v xml:space="preserve">Джона Рида ул. д.3900 </v>
      </c>
      <c r="B1232" s="74" t="str">
        <f>Лист4!C1230</f>
        <v>г. Астрахань</v>
      </c>
      <c r="C1232" s="41">
        <f t="shared" si="38"/>
        <v>9.8222101694915249</v>
      </c>
      <c r="D1232" s="41">
        <f t="shared" si="39"/>
        <v>0.52618983050847457</v>
      </c>
      <c r="E1232" s="30">
        <v>0</v>
      </c>
      <c r="F1232" s="31">
        <v>0.52618983050847457</v>
      </c>
      <c r="G1232" s="32">
        <v>0</v>
      </c>
      <c r="H1232" s="32">
        <v>0</v>
      </c>
      <c r="I1232" s="32">
        <v>0</v>
      </c>
      <c r="J1232" s="32">
        <v>0</v>
      </c>
      <c r="K1232" s="29">
        <f>Лист4!E1230/1000</f>
        <v>10.3484</v>
      </c>
      <c r="L1232" s="33"/>
      <c r="M1232" s="33"/>
    </row>
    <row r="1233" spans="1:13" s="34" customFormat="1" ht="20.25" customHeight="1" x14ac:dyDescent="0.25">
      <c r="A1233" s="23" t="str">
        <f>Лист4!A1231</f>
        <v xml:space="preserve">Джона Рида ул. д.39А </v>
      </c>
      <c r="B1233" s="74" t="str">
        <f>Лист4!C1231</f>
        <v>г. Астрахань</v>
      </c>
      <c r="C1233" s="41">
        <f t="shared" si="38"/>
        <v>0</v>
      </c>
      <c r="D1233" s="41">
        <f t="shared" si="39"/>
        <v>0</v>
      </c>
      <c r="E1233" s="30">
        <v>0</v>
      </c>
      <c r="F1233" s="31">
        <v>0</v>
      </c>
      <c r="G1233" s="32">
        <v>0</v>
      </c>
      <c r="H1233" s="32">
        <v>0</v>
      </c>
      <c r="I1233" s="32">
        <v>0</v>
      </c>
      <c r="J1233" s="32">
        <v>0</v>
      </c>
      <c r="K1233" s="29">
        <f>Лист4!E1231/1000</f>
        <v>0</v>
      </c>
      <c r="L1233" s="33"/>
      <c r="M1233" s="33"/>
    </row>
    <row r="1234" spans="1:13" s="34" customFormat="1" ht="20.25" customHeight="1" x14ac:dyDescent="0.25">
      <c r="A1234" s="23" t="str">
        <f>Лист4!A1232</f>
        <v xml:space="preserve">Дорожная 1-я ул. д.15 </v>
      </c>
      <c r="B1234" s="74" t="str">
        <f>Лист4!C1232</f>
        <v>г. Астрахань</v>
      </c>
      <c r="C1234" s="41">
        <f t="shared" si="38"/>
        <v>14.981803389830507</v>
      </c>
      <c r="D1234" s="41">
        <f t="shared" si="39"/>
        <v>0.80259661016949146</v>
      </c>
      <c r="E1234" s="30">
        <v>0</v>
      </c>
      <c r="F1234" s="31">
        <v>0.80259661016949146</v>
      </c>
      <c r="G1234" s="32">
        <v>0</v>
      </c>
      <c r="H1234" s="32">
        <v>0</v>
      </c>
      <c r="I1234" s="32">
        <v>0</v>
      </c>
      <c r="J1234" s="32">
        <v>0</v>
      </c>
      <c r="K1234" s="29">
        <f>Лист4!E1232/1000</f>
        <v>15.784399999999998</v>
      </c>
      <c r="L1234" s="33"/>
      <c r="M1234" s="33"/>
    </row>
    <row r="1235" spans="1:13" s="34" customFormat="1" ht="20.25" customHeight="1" x14ac:dyDescent="0.25">
      <c r="A1235" s="23" t="str">
        <f>Лист4!A1233</f>
        <v xml:space="preserve">Дорожная 2-я ул. д.34 </v>
      </c>
      <c r="B1235" s="74" t="str">
        <f>Лист4!C1233</f>
        <v>г. Астрахань</v>
      </c>
      <c r="C1235" s="41">
        <f t="shared" si="38"/>
        <v>21.385166101694917</v>
      </c>
      <c r="D1235" s="41">
        <f t="shared" si="39"/>
        <v>1.1456338983050849</v>
      </c>
      <c r="E1235" s="30">
        <v>0</v>
      </c>
      <c r="F1235" s="31">
        <v>1.1456338983050849</v>
      </c>
      <c r="G1235" s="32">
        <v>0</v>
      </c>
      <c r="H1235" s="32">
        <v>0</v>
      </c>
      <c r="I1235" s="32">
        <v>0</v>
      </c>
      <c r="J1235" s="32">
        <v>0</v>
      </c>
      <c r="K1235" s="29">
        <f>Лист4!E1233/1000</f>
        <v>22.530800000000003</v>
      </c>
      <c r="L1235" s="33"/>
      <c r="M1235" s="33"/>
    </row>
    <row r="1236" spans="1:13" s="34" customFormat="1" ht="20.25" customHeight="1" x14ac:dyDescent="0.25">
      <c r="A1236" s="23" t="str">
        <f>Лист4!A1234</f>
        <v xml:space="preserve">Дубровинского ул. д.52 - корп. 1 </v>
      </c>
      <c r="B1236" s="74" t="str">
        <f>Лист4!C1234</f>
        <v>г. Астрахань</v>
      </c>
      <c r="C1236" s="41">
        <f t="shared" si="38"/>
        <v>593.10001491525418</v>
      </c>
      <c r="D1236" s="41">
        <f t="shared" si="39"/>
        <v>31.773215084745761</v>
      </c>
      <c r="E1236" s="30">
        <v>0</v>
      </c>
      <c r="F1236" s="31">
        <v>31.773215084745761</v>
      </c>
      <c r="G1236" s="32">
        <v>0</v>
      </c>
      <c r="H1236" s="32">
        <v>0</v>
      </c>
      <c r="I1236" s="32">
        <v>0</v>
      </c>
      <c r="J1236" s="32">
        <v>0</v>
      </c>
      <c r="K1236" s="29">
        <f>Лист4!E1234/1000</f>
        <v>624.87322999999992</v>
      </c>
      <c r="L1236" s="33"/>
      <c r="M1236" s="33"/>
    </row>
    <row r="1237" spans="1:13" s="34" customFormat="1" ht="20.25" customHeight="1" x14ac:dyDescent="0.25">
      <c r="A1237" s="23" t="str">
        <f>Лист4!A1235</f>
        <v xml:space="preserve">Дубровинского ул. д.52 - корп. 2 </v>
      </c>
      <c r="B1237" s="74" t="str">
        <f>Лист4!C1235</f>
        <v>г. Астрахань</v>
      </c>
      <c r="C1237" s="41">
        <f t="shared" si="38"/>
        <v>543.80603389830503</v>
      </c>
      <c r="D1237" s="41">
        <f t="shared" si="39"/>
        <v>29.132466101694916</v>
      </c>
      <c r="E1237" s="30">
        <v>0</v>
      </c>
      <c r="F1237" s="31">
        <v>29.132466101694916</v>
      </c>
      <c r="G1237" s="32">
        <v>0</v>
      </c>
      <c r="H1237" s="32">
        <v>0</v>
      </c>
      <c r="I1237" s="32">
        <v>0</v>
      </c>
      <c r="J1237" s="32">
        <v>0</v>
      </c>
      <c r="K1237" s="29">
        <f>Лист4!E1235/1000</f>
        <v>572.93849999999998</v>
      </c>
      <c r="L1237" s="33"/>
      <c r="M1237" s="33"/>
    </row>
    <row r="1238" spans="1:13" s="34" customFormat="1" ht="20.25" customHeight="1" x14ac:dyDescent="0.25">
      <c r="A1238" s="23" t="str">
        <f>Лист4!A1236</f>
        <v xml:space="preserve">Дубровинского ул. д.54 </v>
      </c>
      <c r="B1238" s="74" t="str">
        <f>Лист4!C1236</f>
        <v>г. Астрахань</v>
      </c>
      <c r="C1238" s="41">
        <f t="shared" si="38"/>
        <v>0.58771525423728821</v>
      </c>
      <c r="D1238" s="41">
        <f t="shared" si="39"/>
        <v>3.1484745762711867E-2</v>
      </c>
      <c r="E1238" s="30">
        <v>0</v>
      </c>
      <c r="F1238" s="31">
        <v>3.1484745762711867E-2</v>
      </c>
      <c r="G1238" s="32">
        <v>0</v>
      </c>
      <c r="H1238" s="32">
        <v>0</v>
      </c>
      <c r="I1238" s="32">
        <v>0</v>
      </c>
      <c r="J1238" s="32">
        <v>0</v>
      </c>
      <c r="K1238" s="29">
        <f>Лист4!E1236/1000</f>
        <v>0.61920000000000008</v>
      </c>
      <c r="L1238" s="33"/>
      <c r="M1238" s="33"/>
    </row>
    <row r="1239" spans="1:13" s="34" customFormat="1" ht="20.25" customHeight="1" x14ac:dyDescent="0.25">
      <c r="A1239" s="23" t="str">
        <f>Лист4!A1237</f>
        <v xml:space="preserve">Дубровинского ул. д.58 </v>
      </c>
      <c r="B1239" s="74" t="str">
        <f>Лист4!C1237</f>
        <v>г. Астрахань</v>
      </c>
      <c r="C1239" s="41">
        <f t="shared" si="38"/>
        <v>749.99643932203389</v>
      </c>
      <c r="D1239" s="41">
        <f t="shared" si="39"/>
        <v>40.178380677966103</v>
      </c>
      <c r="E1239" s="30">
        <v>0</v>
      </c>
      <c r="F1239" s="31">
        <v>40.178380677966103</v>
      </c>
      <c r="G1239" s="32">
        <v>0</v>
      </c>
      <c r="H1239" s="32">
        <v>0</v>
      </c>
      <c r="I1239" s="32">
        <v>0</v>
      </c>
      <c r="J1239" s="32">
        <v>0</v>
      </c>
      <c r="K1239" s="29">
        <f>Лист4!E1237/1000</f>
        <v>790.17481999999995</v>
      </c>
      <c r="L1239" s="33"/>
      <c r="M1239" s="33"/>
    </row>
    <row r="1240" spans="1:13" s="34" customFormat="1" ht="20.25" customHeight="1" x14ac:dyDescent="0.25">
      <c r="A1240" s="23" t="str">
        <f>Лист4!A1238</f>
        <v xml:space="preserve">Дубровинского ул. д.60 </v>
      </c>
      <c r="B1240" s="74" t="str">
        <f>Лист4!C1238</f>
        <v>г. Астрахань</v>
      </c>
      <c r="C1240" s="41">
        <f t="shared" si="38"/>
        <v>715.39297627118606</v>
      </c>
      <c r="D1240" s="41">
        <f t="shared" si="39"/>
        <v>38.324623728813542</v>
      </c>
      <c r="E1240" s="30">
        <v>0</v>
      </c>
      <c r="F1240" s="31">
        <v>38.324623728813542</v>
      </c>
      <c r="G1240" s="32">
        <v>0</v>
      </c>
      <c r="H1240" s="32">
        <v>0</v>
      </c>
      <c r="I1240" s="32">
        <v>0</v>
      </c>
      <c r="J1240" s="32">
        <v>0</v>
      </c>
      <c r="K1240" s="29">
        <f>Лист4!E1238/1000</f>
        <v>753.71759999999961</v>
      </c>
      <c r="L1240" s="33"/>
      <c r="M1240" s="33"/>
    </row>
    <row r="1241" spans="1:13" s="34" customFormat="1" ht="20.25" customHeight="1" x14ac:dyDescent="0.25">
      <c r="A1241" s="23" t="str">
        <f>Лист4!A1239</f>
        <v xml:space="preserve">Дубровинского ул. д.64 - корп. 1 </v>
      </c>
      <c r="B1241" s="74" t="str">
        <f>Лист4!C1239</f>
        <v>г. Астрахань</v>
      </c>
      <c r="C1241" s="41">
        <f t="shared" si="38"/>
        <v>1239.505480677966</v>
      </c>
      <c r="D1241" s="41">
        <f t="shared" si="39"/>
        <v>66.402079322033899</v>
      </c>
      <c r="E1241" s="30">
        <v>0</v>
      </c>
      <c r="F1241" s="31">
        <v>66.402079322033899</v>
      </c>
      <c r="G1241" s="32">
        <v>0</v>
      </c>
      <c r="H1241" s="32">
        <v>0</v>
      </c>
      <c r="I1241" s="32">
        <v>0</v>
      </c>
      <c r="J1241" s="32">
        <v>0</v>
      </c>
      <c r="K1241" s="29">
        <f>Лист4!E1239/1000</f>
        <v>1305.9075599999999</v>
      </c>
      <c r="L1241" s="33"/>
      <c r="M1241" s="33"/>
    </row>
    <row r="1242" spans="1:13" s="34" customFormat="1" ht="20.25" customHeight="1" x14ac:dyDescent="0.25">
      <c r="A1242" s="23" t="str">
        <f>Лист4!A1240</f>
        <v xml:space="preserve">Дубровинского ул. д.68 - корп. 1 </v>
      </c>
      <c r="B1242" s="74" t="str">
        <f>Лист4!C1240</f>
        <v>г. Астрахань</v>
      </c>
      <c r="C1242" s="41">
        <f t="shared" si="38"/>
        <v>785.46909830508457</v>
      </c>
      <c r="D1242" s="41">
        <f t="shared" si="39"/>
        <v>42.078701694915246</v>
      </c>
      <c r="E1242" s="30">
        <v>0</v>
      </c>
      <c r="F1242" s="31">
        <v>42.078701694915246</v>
      </c>
      <c r="G1242" s="32">
        <v>0</v>
      </c>
      <c r="H1242" s="32">
        <v>0</v>
      </c>
      <c r="I1242" s="32">
        <v>0</v>
      </c>
      <c r="J1242" s="32">
        <v>0</v>
      </c>
      <c r="K1242" s="29">
        <f>Лист4!E1240/1000</f>
        <v>827.54779999999982</v>
      </c>
      <c r="L1242" s="33"/>
      <c r="M1242" s="33"/>
    </row>
    <row r="1243" spans="1:13" s="34" customFormat="1" ht="20.25" customHeight="1" x14ac:dyDescent="0.25">
      <c r="A1243" s="23" t="str">
        <f>Лист4!A1241</f>
        <v xml:space="preserve">Заводская ул. д.35 </v>
      </c>
      <c r="B1243" s="74" t="str">
        <f>Лист4!C1241</f>
        <v>г. Астрахань</v>
      </c>
      <c r="C1243" s="41">
        <f t="shared" si="38"/>
        <v>49.432519322033905</v>
      </c>
      <c r="D1243" s="41">
        <f t="shared" si="39"/>
        <v>2.6481706779661018</v>
      </c>
      <c r="E1243" s="30">
        <v>0</v>
      </c>
      <c r="F1243" s="31">
        <v>2.6481706779661018</v>
      </c>
      <c r="G1243" s="32">
        <v>0</v>
      </c>
      <c r="H1243" s="32">
        <v>0</v>
      </c>
      <c r="I1243" s="32">
        <v>0</v>
      </c>
      <c r="J1243" s="32">
        <v>0</v>
      </c>
      <c r="K1243" s="29">
        <f>Лист4!E1241/1000</f>
        <v>52.080690000000004</v>
      </c>
      <c r="L1243" s="33"/>
      <c r="M1243" s="33"/>
    </row>
    <row r="1244" spans="1:13" s="34" customFormat="1" ht="20.25" customHeight="1" x14ac:dyDescent="0.25">
      <c r="A1244" s="23" t="str">
        <f>Лист4!A1242</f>
        <v xml:space="preserve">Звездная ул. д.11 - корп. 1 </v>
      </c>
      <c r="B1244" s="74" t="str">
        <f>Лист4!C1242</f>
        <v>г. Астрахань</v>
      </c>
      <c r="C1244" s="41">
        <f t="shared" si="38"/>
        <v>634.76895050847486</v>
      </c>
      <c r="D1244" s="41">
        <f t="shared" si="39"/>
        <v>34.005479491525435</v>
      </c>
      <c r="E1244" s="30">
        <v>0</v>
      </c>
      <c r="F1244" s="31">
        <v>34.005479491525435</v>
      </c>
      <c r="G1244" s="32">
        <v>0</v>
      </c>
      <c r="H1244" s="32">
        <v>0</v>
      </c>
      <c r="I1244" s="32">
        <v>0</v>
      </c>
      <c r="J1244" s="32">
        <v>0</v>
      </c>
      <c r="K1244" s="29">
        <f>Лист4!E1242/1000</f>
        <v>668.77443000000028</v>
      </c>
      <c r="L1244" s="33"/>
      <c r="M1244" s="33"/>
    </row>
    <row r="1245" spans="1:13" s="34" customFormat="1" ht="20.25" customHeight="1" x14ac:dyDescent="0.25">
      <c r="A1245" s="23" t="str">
        <f>Лист4!A1243</f>
        <v xml:space="preserve">Звездная ул. д.11/11 </v>
      </c>
      <c r="B1245" s="74" t="str">
        <f>Лист4!C1243</f>
        <v>г. Астрахань</v>
      </c>
      <c r="C1245" s="41">
        <f t="shared" si="38"/>
        <v>2453.0022549152554</v>
      </c>
      <c r="D1245" s="41">
        <f t="shared" si="39"/>
        <v>131.41083508474583</v>
      </c>
      <c r="E1245" s="30">
        <v>0</v>
      </c>
      <c r="F1245" s="31">
        <v>131.41083508474583</v>
      </c>
      <c r="G1245" s="32">
        <v>0</v>
      </c>
      <c r="H1245" s="32">
        <v>0</v>
      </c>
      <c r="I1245" s="32">
        <v>0</v>
      </c>
      <c r="J1245" s="32">
        <v>0</v>
      </c>
      <c r="K1245" s="29">
        <f>Лист4!E1243/1000</f>
        <v>2584.4130900000014</v>
      </c>
      <c r="L1245" s="33"/>
      <c r="M1245" s="33"/>
    </row>
    <row r="1246" spans="1:13" s="34" customFormat="1" ht="20.25" customHeight="1" x14ac:dyDescent="0.25">
      <c r="A1246" s="23" t="str">
        <f>Лист4!A1244</f>
        <v xml:space="preserve">Звездная ул. д.17 - корп. 2 </v>
      </c>
      <c r="B1246" s="74" t="str">
        <f>Лист4!C1244</f>
        <v>г. Астрахань</v>
      </c>
      <c r="C1246" s="41">
        <f t="shared" si="38"/>
        <v>870.99895186440676</v>
      </c>
      <c r="D1246" s="41">
        <f t="shared" si="39"/>
        <v>46.660658135593216</v>
      </c>
      <c r="E1246" s="30">
        <v>0</v>
      </c>
      <c r="F1246" s="31">
        <v>46.660658135593216</v>
      </c>
      <c r="G1246" s="32">
        <v>0</v>
      </c>
      <c r="H1246" s="32">
        <v>0</v>
      </c>
      <c r="I1246" s="32">
        <v>0</v>
      </c>
      <c r="J1246" s="32">
        <v>0</v>
      </c>
      <c r="K1246" s="29">
        <f>Лист4!E1244/1000</f>
        <v>917.65960999999993</v>
      </c>
      <c r="L1246" s="33"/>
      <c r="M1246" s="33"/>
    </row>
    <row r="1247" spans="1:13" s="34" customFormat="1" ht="20.25" customHeight="1" x14ac:dyDescent="0.25">
      <c r="A1247" s="23" t="str">
        <f>Лист4!A1245</f>
        <v xml:space="preserve">Звездная ул. д.33 </v>
      </c>
      <c r="B1247" s="74" t="str">
        <f>Лист4!C1245</f>
        <v>г. Астрахань</v>
      </c>
      <c r="C1247" s="41">
        <f t="shared" si="38"/>
        <v>1056.9346508474578</v>
      </c>
      <c r="D1247" s="41">
        <f t="shared" si="39"/>
        <v>56.621499152542377</v>
      </c>
      <c r="E1247" s="30">
        <v>0</v>
      </c>
      <c r="F1247" s="31">
        <v>56.621499152542377</v>
      </c>
      <c r="G1247" s="32">
        <v>0</v>
      </c>
      <c r="H1247" s="32">
        <v>0</v>
      </c>
      <c r="I1247" s="32">
        <v>0</v>
      </c>
      <c r="J1247" s="32">
        <v>0</v>
      </c>
      <c r="K1247" s="29">
        <f>Лист4!E1245/1000</f>
        <v>1113.5561500000001</v>
      </c>
      <c r="L1247" s="33"/>
      <c r="M1247" s="33"/>
    </row>
    <row r="1248" spans="1:13" s="34" customFormat="1" ht="20.25" customHeight="1" x14ac:dyDescent="0.25">
      <c r="A1248" s="23" t="str">
        <f>Лист4!A1246</f>
        <v xml:space="preserve">Звездная ул. д.41 </v>
      </c>
      <c r="B1248" s="74" t="str">
        <f>Лист4!C1246</f>
        <v>г. Астрахань</v>
      </c>
      <c r="C1248" s="41">
        <f t="shared" si="38"/>
        <v>1468.6850155932202</v>
      </c>
      <c r="D1248" s="41">
        <f t="shared" si="39"/>
        <v>78.679554406779658</v>
      </c>
      <c r="E1248" s="30">
        <v>0</v>
      </c>
      <c r="F1248" s="31">
        <v>78.679554406779658</v>
      </c>
      <c r="G1248" s="32">
        <v>0</v>
      </c>
      <c r="H1248" s="32">
        <v>0</v>
      </c>
      <c r="I1248" s="32">
        <v>0</v>
      </c>
      <c r="J1248" s="32">
        <v>0</v>
      </c>
      <c r="K1248" s="29">
        <f>Лист4!E1246/1000</f>
        <v>1547.36457</v>
      </c>
      <c r="L1248" s="33"/>
      <c r="M1248" s="33"/>
    </row>
    <row r="1249" spans="1:13" s="34" customFormat="1" ht="20.25" customHeight="1" x14ac:dyDescent="0.25">
      <c r="A1249" s="23" t="str">
        <f>Лист4!A1247</f>
        <v xml:space="preserve">Звездная ул. д.41 - корп. 2 </v>
      </c>
      <c r="B1249" s="74" t="str">
        <f>Лист4!C1247</f>
        <v>г. Астрахань</v>
      </c>
      <c r="C1249" s="41">
        <f t="shared" si="38"/>
        <v>1265.9098508474576</v>
      </c>
      <c r="D1249" s="41">
        <f t="shared" si="39"/>
        <v>67.816599152542366</v>
      </c>
      <c r="E1249" s="30">
        <v>0</v>
      </c>
      <c r="F1249" s="31">
        <v>67.816599152542366</v>
      </c>
      <c r="G1249" s="32">
        <v>0</v>
      </c>
      <c r="H1249" s="32">
        <v>0</v>
      </c>
      <c r="I1249" s="32">
        <v>0</v>
      </c>
      <c r="J1249" s="32">
        <v>0</v>
      </c>
      <c r="K1249" s="29">
        <f>Лист4!E1247/1000</f>
        <v>1333.7264499999999</v>
      </c>
      <c r="L1249" s="33"/>
      <c r="M1249" s="33"/>
    </row>
    <row r="1250" spans="1:13" s="34" customFormat="1" ht="20.25" customHeight="1" x14ac:dyDescent="0.25">
      <c r="A1250" s="23" t="str">
        <f>Лист4!A1248</f>
        <v xml:space="preserve">Звездная ул. д.43 </v>
      </c>
      <c r="B1250" s="74" t="str">
        <f>Лист4!C1248</f>
        <v>г. Астрахань</v>
      </c>
      <c r="C1250" s="41">
        <f t="shared" si="38"/>
        <v>1256.4660203389831</v>
      </c>
      <c r="D1250" s="41">
        <f t="shared" si="39"/>
        <v>67.310679661016948</v>
      </c>
      <c r="E1250" s="30">
        <v>0</v>
      </c>
      <c r="F1250" s="31">
        <v>67.310679661016948</v>
      </c>
      <c r="G1250" s="32">
        <v>0</v>
      </c>
      <c r="H1250" s="32">
        <v>0</v>
      </c>
      <c r="I1250" s="32">
        <v>0</v>
      </c>
      <c r="J1250" s="32">
        <v>947.55</v>
      </c>
      <c r="K1250" s="29">
        <f>Лист4!E1248/1000-J1250</f>
        <v>376.22670000000016</v>
      </c>
      <c r="L1250" s="33"/>
      <c r="M1250" s="33"/>
    </row>
    <row r="1251" spans="1:13" s="34" customFormat="1" ht="20.25" customHeight="1" x14ac:dyDescent="0.25">
      <c r="A1251" s="23" t="str">
        <f>Лист4!A1249</f>
        <v xml:space="preserve">Звездная ул. д.43 - корп. 1 </v>
      </c>
      <c r="B1251" s="74" t="str">
        <f>Лист4!C1249</f>
        <v>г. Астрахань</v>
      </c>
      <c r="C1251" s="41">
        <f t="shared" si="38"/>
        <v>1275.1657396610165</v>
      </c>
      <c r="D1251" s="41">
        <f t="shared" si="39"/>
        <v>68.312450338983041</v>
      </c>
      <c r="E1251" s="30">
        <v>0</v>
      </c>
      <c r="F1251" s="31">
        <v>68.312450338983041</v>
      </c>
      <c r="G1251" s="32">
        <v>0</v>
      </c>
      <c r="H1251" s="32">
        <v>0</v>
      </c>
      <c r="I1251" s="32">
        <v>0</v>
      </c>
      <c r="J1251" s="32">
        <v>0</v>
      </c>
      <c r="K1251" s="29">
        <f>Лист4!E1249/1000</f>
        <v>1343.4781899999996</v>
      </c>
      <c r="L1251" s="33"/>
      <c r="M1251" s="33"/>
    </row>
    <row r="1252" spans="1:13" s="34" customFormat="1" ht="20.25" customHeight="1" x14ac:dyDescent="0.25">
      <c r="A1252" s="23" t="str">
        <f>Лист4!A1250</f>
        <v xml:space="preserve">Звездная ул. д.45 </v>
      </c>
      <c r="B1252" s="74" t="str">
        <f>Лист4!C1250</f>
        <v>г. Астрахань</v>
      </c>
      <c r="C1252" s="41">
        <f t="shared" si="38"/>
        <v>1419.0648013559323</v>
      </c>
      <c r="D1252" s="41">
        <f t="shared" si="39"/>
        <v>76.021328644067808</v>
      </c>
      <c r="E1252" s="30">
        <v>0</v>
      </c>
      <c r="F1252" s="31">
        <v>76.021328644067808</v>
      </c>
      <c r="G1252" s="32">
        <v>0</v>
      </c>
      <c r="H1252" s="32">
        <v>0</v>
      </c>
      <c r="I1252" s="32">
        <v>0</v>
      </c>
      <c r="J1252" s="32">
        <v>0</v>
      </c>
      <c r="K1252" s="29">
        <f>Лист4!E1250/1000</f>
        <v>1495.0861300000001</v>
      </c>
      <c r="L1252" s="33"/>
      <c r="M1252" s="33"/>
    </row>
    <row r="1253" spans="1:13" s="34" customFormat="1" ht="20.25" customHeight="1" x14ac:dyDescent="0.25">
      <c r="A1253" s="23" t="str">
        <f>Лист4!A1251</f>
        <v xml:space="preserve">Звездная ул. д.45 - корп. 1 </v>
      </c>
      <c r="B1253" s="74" t="str">
        <f>Лист4!C1251</f>
        <v>г. Астрахань</v>
      </c>
      <c r="C1253" s="41">
        <f t="shared" si="38"/>
        <v>1766.7529789830503</v>
      </c>
      <c r="D1253" s="41">
        <f t="shared" si="39"/>
        <v>94.647481016949115</v>
      </c>
      <c r="E1253" s="30">
        <v>0</v>
      </c>
      <c r="F1253" s="31">
        <v>94.647481016949115</v>
      </c>
      <c r="G1253" s="32">
        <v>0</v>
      </c>
      <c r="H1253" s="32">
        <v>0</v>
      </c>
      <c r="I1253" s="32">
        <v>0</v>
      </c>
      <c r="J1253" s="32">
        <v>0</v>
      </c>
      <c r="K1253" s="29">
        <f>Лист4!E1251/1000-J1253</f>
        <v>1861.4004599999994</v>
      </c>
      <c r="L1253" s="33"/>
      <c r="M1253" s="33"/>
    </row>
    <row r="1254" spans="1:13" s="34" customFormat="1" ht="20.25" customHeight="1" x14ac:dyDescent="0.25">
      <c r="A1254" s="23" t="str">
        <f>Лист4!A1252</f>
        <v xml:space="preserve">Звездная ул. д.47 </v>
      </c>
      <c r="B1254" s="74" t="str">
        <f>Лист4!C1252</f>
        <v>г. Астрахань</v>
      </c>
      <c r="C1254" s="41">
        <f t="shared" si="38"/>
        <v>1254.5718345762707</v>
      </c>
      <c r="D1254" s="41">
        <f t="shared" si="39"/>
        <v>67.209205423728804</v>
      </c>
      <c r="E1254" s="30">
        <v>0</v>
      </c>
      <c r="F1254" s="31">
        <v>67.209205423728804</v>
      </c>
      <c r="G1254" s="32">
        <v>0</v>
      </c>
      <c r="H1254" s="32">
        <v>0</v>
      </c>
      <c r="I1254" s="32">
        <v>0</v>
      </c>
      <c r="J1254" s="32">
        <v>0</v>
      </c>
      <c r="K1254" s="29">
        <f>Лист4!E1252/1000</f>
        <v>1321.7810399999996</v>
      </c>
      <c r="L1254" s="33"/>
      <c r="M1254" s="33"/>
    </row>
    <row r="1255" spans="1:13" s="34" customFormat="1" ht="20.25" customHeight="1" x14ac:dyDescent="0.25">
      <c r="A1255" s="23" t="str">
        <f>Лист4!A1253</f>
        <v xml:space="preserve">Звездная ул. д.47 - корп. 1 </v>
      </c>
      <c r="B1255" s="74" t="str">
        <f>Лист4!C1253</f>
        <v>г. Астрахань</v>
      </c>
      <c r="C1255" s="41">
        <f t="shared" si="38"/>
        <v>1679.4576067796604</v>
      </c>
      <c r="D1255" s="41">
        <f t="shared" si="39"/>
        <v>89.970943220338953</v>
      </c>
      <c r="E1255" s="30">
        <v>0</v>
      </c>
      <c r="F1255" s="31">
        <v>89.970943220338953</v>
      </c>
      <c r="G1255" s="32">
        <v>0</v>
      </c>
      <c r="H1255" s="32">
        <v>0</v>
      </c>
      <c r="I1255" s="32">
        <v>0</v>
      </c>
      <c r="J1255" s="32">
        <v>0</v>
      </c>
      <c r="K1255" s="29">
        <f>Лист4!E1253/1000</f>
        <v>1769.4285499999994</v>
      </c>
      <c r="L1255" s="33"/>
      <c r="M1255" s="33"/>
    </row>
    <row r="1256" spans="1:13" s="34" customFormat="1" ht="20.25" customHeight="1" x14ac:dyDescent="0.25">
      <c r="A1256" s="23" t="str">
        <f>Лист4!A1254</f>
        <v xml:space="preserve">Звездная ул. д.47 - корп. 2 </v>
      </c>
      <c r="B1256" s="74" t="str">
        <f>Лист4!C1254</f>
        <v>г. Астрахань</v>
      </c>
      <c r="C1256" s="41">
        <f t="shared" si="38"/>
        <v>814.30833898305082</v>
      </c>
      <c r="D1256" s="41">
        <f t="shared" si="39"/>
        <v>43.62366101694915</v>
      </c>
      <c r="E1256" s="30">
        <v>0</v>
      </c>
      <c r="F1256" s="31">
        <v>43.62366101694915</v>
      </c>
      <c r="G1256" s="32">
        <v>0</v>
      </c>
      <c r="H1256" s="32">
        <v>0</v>
      </c>
      <c r="I1256" s="32">
        <v>0</v>
      </c>
      <c r="J1256" s="32">
        <v>0</v>
      </c>
      <c r="K1256" s="29">
        <f>Лист4!E1254/1000</f>
        <v>857.93200000000002</v>
      </c>
      <c r="L1256" s="33"/>
      <c r="M1256" s="33"/>
    </row>
    <row r="1257" spans="1:13" s="34" customFormat="1" ht="20.25" customHeight="1" x14ac:dyDescent="0.25">
      <c r="A1257" s="23" t="str">
        <f>Лист4!A1255</f>
        <v xml:space="preserve">Звездная ул. д.47 - корп. 3 </v>
      </c>
      <c r="B1257" s="74" t="str">
        <f>Лист4!C1255</f>
        <v>г. Астрахань</v>
      </c>
      <c r="C1257" s="41">
        <f t="shared" si="38"/>
        <v>878.43543864406797</v>
      </c>
      <c r="D1257" s="41">
        <f t="shared" si="39"/>
        <v>47.059041355932209</v>
      </c>
      <c r="E1257" s="30">
        <v>0</v>
      </c>
      <c r="F1257" s="31">
        <v>47.059041355932209</v>
      </c>
      <c r="G1257" s="32">
        <v>0</v>
      </c>
      <c r="H1257" s="32">
        <v>0</v>
      </c>
      <c r="I1257" s="32">
        <v>0</v>
      </c>
      <c r="J1257" s="32">
        <v>0</v>
      </c>
      <c r="K1257" s="29">
        <f>Лист4!E1255/1000</f>
        <v>925.49448000000018</v>
      </c>
      <c r="L1257" s="33"/>
      <c r="M1257" s="33"/>
    </row>
    <row r="1258" spans="1:13" s="34" customFormat="1" ht="20.25" customHeight="1" x14ac:dyDescent="0.25">
      <c r="A1258" s="23" t="str">
        <f>Лист4!A1256</f>
        <v xml:space="preserve">Звездная ул. д.47 - корп. 4 </v>
      </c>
      <c r="B1258" s="74" t="str">
        <f>Лист4!C1256</f>
        <v>г. Астрахань</v>
      </c>
      <c r="C1258" s="41">
        <f t="shared" si="38"/>
        <v>1285.8467905084751</v>
      </c>
      <c r="D1258" s="41">
        <f t="shared" si="39"/>
        <v>68.884649491525437</v>
      </c>
      <c r="E1258" s="30">
        <v>0</v>
      </c>
      <c r="F1258" s="31">
        <v>68.884649491525437</v>
      </c>
      <c r="G1258" s="32">
        <v>0</v>
      </c>
      <c r="H1258" s="32">
        <v>0</v>
      </c>
      <c r="I1258" s="32">
        <v>0</v>
      </c>
      <c r="J1258" s="32">
        <v>0</v>
      </c>
      <c r="K1258" s="29">
        <f>Лист4!E1256/1000</f>
        <v>1354.7314400000005</v>
      </c>
      <c r="L1258" s="33"/>
      <c r="M1258" s="33"/>
    </row>
    <row r="1259" spans="1:13" s="34" customFormat="1" ht="20.25" customHeight="1" x14ac:dyDescent="0.25">
      <c r="A1259" s="23" t="str">
        <f>Лист4!A1257</f>
        <v xml:space="preserve">Звездная ул. д.47 - корп. 5 </v>
      </c>
      <c r="B1259" s="74" t="str">
        <f>Лист4!C1257</f>
        <v>г. Астрахань</v>
      </c>
      <c r="C1259" s="41">
        <f t="shared" si="38"/>
        <v>737.28359457627118</v>
      </c>
      <c r="D1259" s="41">
        <f t="shared" si="39"/>
        <v>39.497335423728813</v>
      </c>
      <c r="E1259" s="30">
        <v>0</v>
      </c>
      <c r="F1259" s="31">
        <v>39.497335423728813</v>
      </c>
      <c r="G1259" s="32">
        <v>0</v>
      </c>
      <c r="H1259" s="32">
        <v>0</v>
      </c>
      <c r="I1259" s="32">
        <v>0</v>
      </c>
      <c r="J1259" s="32">
        <v>0</v>
      </c>
      <c r="K1259" s="29">
        <f>Лист4!E1257/1000</f>
        <v>776.78093000000001</v>
      </c>
      <c r="L1259" s="33"/>
      <c r="M1259" s="33"/>
    </row>
    <row r="1260" spans="1:13" s="34" customFormat="1" ht="20.25" customHeight="1" x14ac:dyDescent="0.25">
      <c r="A1260" s="23" t="str">
        <f>Лист4!A1258</f>
        <v xml:space="preserve">Звездная ул. д.49 </v>
      </c>
      <c r="B1260" s="74" t="str">
        <f>Лист4!C1258</f>
        <v>г. Астрахань</v>
      </c>
      <c r="C1260" s="41">
        <f t="shared" si="38"/>
        <v>1766.6682861016945</v>
      </c>
      <c r="D1260" s="41">
        <f t="shared" si="39"/>
        <v>94.642943898305063</v>
      </c>
      <c r="E1260" s="30">
        <v>0</v>
      </c>
      <c r="F1260" s="31">
        <v>94.642943898305063</v>
      </c>
      <c r="G1260" s="32">
        <v>0</v>
      </c>
      <c r="H1260" s="32">
        <v>0</v>
      </c>
      <c r="I1260" s="32">
        <v>0</v>
      </c>
      <c r="J1260" s="32">
        <v>0</v>
      </c>
      <c r="K1260" s="29">
        <f>Лист4!E1258/1000</f>
        <v>1861.3112299999996</v>
      </c>
      <c r="L1260" s="33"/>
      <c r="M1260" s="33"/>
    </row>
    <row r="1261" spans="1:13" s="34" customFormat="1" ht="20.25" customHeight="1" x14ac:dyDescent="0.25">
      <c r="A1261" s="23" t="str">
        <f>Лист4!A1259</f>
        <v xml:space="preserve">Звездная ул. д.49 - корп. 2 </v>
      </c>
      <c r="B1261" s="74" t="str">
        <f>Лист4!C1259</f>
        <v>г. Астрахань</v>
      </c>
      <c r="C1261" s="41">
        <f t="shared" si="38"/>
        <v>1830.5909288135604</v>
      </c>
      <c r="D1261" s="41">
        <f t="shared" si="39"/>
        <v>98.06737118644071</v>
      </c>
      <c r="E1261" s="30">
        <v>0</v>
      </c>
      <c r="F1261" s="31">
        <v>98.06737118644071</v>
      </c>
      <c r="G1261" s="32">
        <v>0</v>
      </c>
      <c r="H1261" s="32">
        <v>0</v>
      </c>
      <c r="I1261" s="32">
        <v>0</v>
      </c>
      <c r="J1261" s="32">
        <v>5895.32</v>
      </c>
      <c r="K1261" s="29">
        <f>Лист4!E1259/1000-J1261</f>
        <v>-3966.6616999999987</v>
      </c>
      <c r="L1261" s="33"/>
      <c r="M1261" s="33"/>
    </row>
    <row r="1262" spans="1:13" s="34" customFormat="1" ht="20.25" customHeight="1" x14ac:dyDescent="0.25">
      <c r="A1262" s="23" t="str">
        <f>Лист4!A1260</f>
        <v xml:space="preserve">Звездная ул. д.49 - корп. 3 </v>
      </c>
      <c r="B1262" s="74" t="str">
        <f>Лист4!C1260</f>
        <v>г. Астрахань</v>
      </c>
      <c r="C1262" s="41">
        <f t="shared" si="38"/>
        <v>59.689166101694916</v>
      </c>
      <c r="D1262" s="41">
        <f t="shared" si="39"/>
        <v>3.1976338983050843</v>
      </c>
      <c r="E1262" s="30">
        <v>0</v>
      </c>
      <c r="F1262" s="31">
        <v>3.1976338983050843</v>
      </c>
      <c r="G1262" s="32">
        <v>0</v>
      </c>
      <c r="H1262" s="32">
        <v>0</v>
      </c>
      <c r="I1262" s="32">
        <v>0</v>
      </c>
      <c r="J1262" s="32">
        <v>0</v>
      </c>
      <c r="K1262" s="29">
        <f>Лист4!E1260/1000</f>
        <v>62.886800000000001</v>
      </c>
      <c r="L1262" s="33"/>
      <c r="M1262" s="33"/>
    </row>
    <row r="1263" spans="1:13" s="34" customFormat="1" ht="20.25" customHeight="1" x14ac:dyDescent="0.25">
      <c r="A1263" s="23" t="str">
        <f>Лист4!A1261</f>
        <v xml:space="preserve">Звездная ул. д.5 - корп. 2 </v>
      </c>
      <c r="B1263" s="74" t="str">
        <f>Лист4!C1261</f>
        <v>г. Астрахань</v>
      </c>
      <c r="C1263" s="41">
        <f t="shared" si="38"/>
        <v>1281.4978210169497</v>
      </c>
      <c r="D1263" s="41">
        <f t="shared" si="39"/>
        <v>68.651668983050882</v>
      </c>
      <c r="E1263" s="30">
        <v>0</v>
      </c>
      <c r="F1263" s="31">
        <v>68.651668983050882</v>
      </c>
      <c r="G1263" s="32">
        <v>0</v>
      </c>
      <c r="H1263" s="32">
        <v>0</v>
      </c>
      <c r="I1263" s="32">
        <v>0</v>
      </c>
      <c r="J1263" s="32">
        <v>0</v>
      </c>
      <c r="K1263" s="29">
        <f>Лист4!E1261/1000</f>
        <v>1350.1494900000007</v>
      </c>
      <c r="L1263" s="33"/>
      <c r="M1263" s="33"/>
    </row>
    <row r="1264" spans="1:13" s="34" customFormat="1" ht="20.25" customHeight="1" x14ac:dyDescent="0.25">
      <c r="A1264" s="23" t="str">
        <f>Лист4!A1262</f>
        <v xml:space="preserve">Звездная ул. д.51 - корп. 1 </v>
      </c>
      <c r="B1264" s="74" t="str">
        <f>Лист4!C1262</f>
        <v>г. Астрахань</v>
      </c>
      <c r="C1264" s="41">
        <f t="shared" si="38"/>
        <v>3081.5148664406779</v>
      </c>
      <c r="D1264" s="41">
        <f t="shared" si="39"/>
        <v>165.08115355932205</v>
      </c>
      <c r="E1264" s="30">
        <v>0</v>
      </c>
      <c r="F1264" s="31">
        <v>165.08115355932205</v>
      </c>
      <c r="G1264" s="32">
        <v>0</v>
      </c>
      <c r="H1264" s="32">
        <v>0</v>
      </c>
      <c r="I1264" s="32">
        <v>0</v>
      </c>
      <c r="J1264" s="32">
        <v>0</v>
      </c>
      <c r="K1264" s="29">
        <f>Лист4!E1262/1000</f>
        <v>3246.59602</v>
      </c>
      <c r="L1264" s="33"/>
      <c r="M1264" s="33"/>
    </row>
    <row r="1265" spans="1:13" s="34" customFormat="1" ht="20.25" customHeight="1" x14ac:dyDescent="0.25">
      <c r="A1265" s="23" t="str">
        <f>Лист4!A1263</f>
        <v xml:space="preserve">Звездная ул. д.57 </v>
      </c>
      <c r="B1265" s="74" t="str">
        <f>Лист4!C1263</f>
        <v>г. Астрахань</v>
      </c>
      <c r="C1265" s="41">
        <f t="shared" si="38"/>
        <v>1362.2609830508479</v>
      </c>
      <c r="D1265" s="41">
        <f t="shared" si="39"/>
        <v>72.97826694915257</v>
      </c>
      <c r="E1265" s="30">
        <v>0</v>
      </c>
      <c r="F1265" s="31">
        <v>72.97826694915257</v>
      </c>
      <c r="G1265" s="32">
        <v>0</v>
      </c>
      <c r="H1265" s="32">
        <v>0</v>
      </c>
      <c r="I1265" s="32">
        <v>0</v>
      </c>
      <c r="J1265" s="32">
        <v>0</v>
      </c>
      <c r="K1265" s="29">
        <f>Лист4!E1263/1000</f>
        <v>1435.2392500000005</v>
      </c>
      <c r="L1265" s="33"/>
      <c r="M1265" s="33"/>
    </row>
    <row r="1266" spans="1:13" s="34" customFormat="1" ht="20.25" customHeight="1" x14ac:dyDescent="0.25">
      <c r="A1266" s="23" t="str">
        <f>Лист4!A1264</f>
        <v xml:space="preserve">Звездная ул. д.57 - корп. 1 </v>
      </c>
      <c r="B1266" s="74" t="str">
        <f>Лист4!C1264</f>
        <v>г. Астрахань</v>
      </c>
      <c r="C1266" s="41">
        <f t="shared" si="38"/>
        <v>1779.1468705084742</v>
      </c>
      <c r="D1266" s="41">
        <f t="shared" si="39"/>
        <v>95.311439491525405</v>
      </c>
      <c r="E1266" s="30">
        <v>0</v>
      </c>
      <c r="F1266" s="31">
        <v>95.311439491525405</v>
      </c>
      <c r="G1266" s="32">
        <v>0</v>
      </c>
      <c r="H1266" s="32">
        <v>0</v>
      </c>
      <c r="I1266" s="32">
        <v>0</v>
      </c>
      <c r="J1266" s="32">
        <v>0</v>
      </c>
      <c r="K1266" s="29">
        <f>Лист4!E1264/1000</f>
        <v>1874.4583099999995</v>
      </c>
      <c r="L1266" s="33"/>
      <c r="M1266" s="33"/>
    </row>
    <row r="1267" spans="1:13" s="34" customFormat="1" ht="20.25" customHeight="1" x14ac:dyDescent="0.25">
      <c r="A1267" s="23" t="str">
        <f>Лист4!A1265</f>
        <v xml:space="preserve">Звездная ул. д.57 - корп. 2 </v>
      </c>
      <c r="B1267" s="74" t="str">
        <f>Лист4!C1265</f>
        <v>г. Астрахань</v>
      </c>
      <c r="C1267" s="41">
        <f t="shared" si="38"/>
        <v>1596.0607362711867</v>
      </c>
      <c r="D1267" s="41">
        <f t="shared" si="39"/>
        <v>85.503253728813576</v>
      </c>
      <c r="E1267" s="30">
        <v>0</v>
      </c>
      <c r="F1267" s="31">
        <v>85.503253728813576</v>
      </c>
      <c r="G1267" s="32">
        <v>0</v>
      </c>
      <c r="H1267" s="32">
        <v>0</v>
      </c>
      <c r="I1267" s="32">
        <v>0</v>
      </c>
      <c r="J1267" s="32">
        <v>0</v>
      </c>
      <c r="K1267" s="29">
        <f>Лист4!E1265/1000</f>
        <v>1681.5639900000003</v>
      </c>
      <c r="L1267" s="33"/>
      <c r="M1267" s="33"/>
    </row>
    <row r="1268" spans="1:13" s="34" customFormat="1" ht="20.25" customHeight="1" x14ac:dyDescent="0.25">
      <c r="A1268" s="23" t="str">
        <f>Лист4!A1266</f>
        <v xml:space="preserve">Звездная ул. д.57 - корп. 3 </v>
      </c>
      <c r="B1268" s="74" t="str">
        <f>Лист4!C1266</f>
        <v>г. Астрахань</v>
      </c>
      <c r="C1268" s="41">
        <f t="shared" si="38"/>
        <v>710.48210847457642</v>
      </c>
      <c r="D1268" s="41">
        <f t="shared" si="39"/>
        <v>38.061541525423735</v>
      </c>
      <c r="E1268" s="30">
        <v>0</v>
      </c>
      <c r="F1268" s="31">
        <v>38.061541525423735</v>
      </c>
      <c r="G1268" s="32">
        <v>0</v>
      </c>
      <c r="H1268" s="32">
        <v>0</v>
      </c>
      <c r="I1268" s="32">
        <v>0</v>
      </c>
      <c r="J1268" s="32">
        <v>0</v>
      </c>
      <c r="K1268" s="29">
        <f>Лист4!E1266/1000</f>
        <v>748.54365000000018</v>
      </c>
      <c r="L1268" s="33"/>
      <c r="M1268" s="33"/>
    </row>
    <row r="1269" spans="1:13" s="34" customFormat="1" ht="20.25" customHeight="1" x14ac:dyDescent="0.25">
      <c r="A1269" s="23" t="str">
        <f>Лист4!A1267</f>
        <v xml:space="preserve">Звездная ул. д.59 </v>
      </c>
      <c r="B1269" s="74" t="str">
        <f>Лист4!C1267</f>
        <v>г. Астрахань</v>
      </c>
      <c r="C1269" s="41">
        <f t="shared" si="38"/>
        <v>2680.7814481355927</v>
      </c>
      <c r="D1269" s="41">
        <f t="shared" si="39"/>
        <v>143.61329186440673</v>
      </c>
      <c r="E1269" s="30">
        <v>0</v>
      </c>
      <c r="F1269" s="31">
        <v>143.61329186440673</v>
      </c>
      <c r="G1269" s="32">
        <v>0</v>
      </c>
      <c r="H1269" s="32">
        <v>0</v>
      </c>
      <c r="I1269" s="32">
        <v>0</v>
      </c>
      <c r="J1269" s="32">
        <v>0</v>
      </c>
      <c r="K1269" s="29">
        <f>Лист4!E1267/1000</f>
        <v>2824.3947399999993</v>
      </c>
      <c r="L1269" s="33"/>
      <c r="M1269" s="33"/>
    </row>
    <row r="1270" spans="1:13" s="34" customFormat="1" ht="20.25" customHeight="1" x14ac:dyDescent="0.25">
      <c r="A1270" s="23" t="str">
        <f>Лист4!A1268</f>
        <v xml:space="preserve">Звездная ул. д.61 </v>
      </c>
      <c r="B1270" s="74" t="str">
        <f>Лист4!C1268</f>
        <v>г. Астрахань</v>
      </c>
      <c r="C1270" s="41">
        <f t="shared" si="38"/>
        <v>2178.7681477966098</v>
      </c>
      <c r="D1270" s="41">
        <f t="shared" si="39"/>
        <v>116.71972220338981</v>
      </c>
      <c r="E1270" s="30">
        <v>0</v>
      </c>
      <c r="F1270" s="31">
        <v>116.71972220338981</v>
      </c>
      <c r="G1270" s="32">
        <v>0</v>
      </c>
      <c r="H1270" s="32">
        <v>0</v>
      </c>
      <c r="I1270" s="32">
        <v>0</v>
      </c>
      <c r="J1270" s="32">
        <v>0</v>
      </c>
      <c r="K1270" s="29">
        <f>Лист4!E1268/1000-J1270</f>
        <v>2295.4878699999995</v>
      </c>
      <c r="L1270" s="33"/>
      <c r="M1270" s="33"/>
    </row>
    <row r="1271" spans="1:13" s="34" customFormat="1" ht="20.25" customHeight="1" x14ac:dyDescent="0.25">
      <c r="A1271" s="23" t="str">
        <f>Лист4!A1269</f>
        <v xml:space="preserve">Звездная ул. д.63 </v>
      </c>
      <c r="B1271" s="74" t="str">
        <f>Лист4!C1269</f>
        <v>г. Астрахань</v>
      </c>
      <c r="C1271" s="41">
        <f t="shared" si="38"/>
        <v>1739.1281410169483</v>
      </c>
      <c r="D1271" s="41">
        <f t="shared" si="39"/>
        <v>93.167578983050802</v>
      </c>
      <c r="E1271" s="30">
        <v>0</v>
      </c>
      <c r="F1271" s="31">
        <v>93.167578983050802</v>
      </c>
      <c r="G1271" s="32">
        <v>0</v>
      </c>
      <c r="H1271" s="32">
        <v>0</v>
      </c>
      <c r="I1271" s="32">
        <v>0</v>
      </c>
      <c r="J1271" s="32">
        <v>0</v>
      </c>
      <c r="K1271" s="29">
        <f>Лист4!E1269/1000</f>
        <v>1832.2957199999992</v>
      </c>
      <c r="L1271" s="33"/>
      <c r="M1271" s="33"/>
    </row>
    <row r="1272" spans="1:13" s="34" customFormat="1" ht="20.25" customHeight="1" x14ac:dyDescent="0.25">
      <c r="A1272" s="23" t="str">
        <f>Лист4!A1270</f>
        <v xml:space="preserve">Звездная ул. д.7 - корп. 1 </v>
      </c>
      <c r="B1272" s="74" t="str">
        <f>Лист4!C1270</f>
        <v>г. Астрахань</v>
      </c>
      <c r="C1272" s="41">
        <f t="shared" si="38"/>
        <v>1243.0419661016949</v>
      </c>
      <c r="D1272" s="41">
        <f t="shared" si="39"/>
        <v>66.591533898305102</v>
      </c>
      <c r="E1272" s="30">
        <v>0</v>
      </c>
      <c r="F1272" s="31">
        <v>66.591533898305102</v>
      </c>
      <c r="G1272" s="32">
        <v>0</v>
      </c>
      <c r="H1272" s="32">
        <v>0</v>
      </c>
      <c r="I1272" s="32">
        <v>0</v>
      </c>
      <c r="J1272" s="32">
        <v>0</v>
      </c>
      <c r="K1272" s="29">
        <f>Лист4!E1270/1000</f>
        <v>1309.6335000000001</v>
      </c>
      <c r="L1272" s="33"/>
      <c r="M1272" s="33"/>
    </row>
    <row r="1273" spans="1:13" s="34" customFormat="1" ht="20.25" customHeight="1" x14ac:dyDescent="0.25">
      <c r="A1273" s="23" t="str">
        <f>Лист4!A1271</f>
        <v xml:space="preserve">Звездная ул. д.7 - корп. 2 </v>
      </c>
      <c r="B1273" s="74" t="str">
        <f>Лист4!C1271</f>
        <v>г. Астрахань</v>
      </c>
      <c r="C1273" s="41">
        <f t="shared" si="38"/>
        <v>1250.3772922033902</v>
      </c>
      <c r="D1273" s="41">
        <f t="shared" si="39"/>
        <v>66.984497796610185</v>
      </c>
      <c r="E1273" s="30">
        <v>0</v>
      </c>
      <c r="F1273" s="31">
        <v>66.984497796610185</v>
      </c>
      <c r="G1273" s="32">
        <v>0</v>
      </c>
      <c r="H1273" s="32">
        <v>0</v>
      </c>
      <c r="I1273" s="32">
        <v>0</v>
      </c>
      <c r="J1273" s="32">
        <v>0</v>
      </c>
      <c r="K1273" s="29">
        <f>Лист4!E1271/1000</f>
        <v>1317.3617900000004</v>
      </c>
      <c r="L1273" s="33"/>
      <c r="M1273" s="33"/>
    </row>
    <row r="1274" spans="1:13" s="34" customFormat="1" ht="20.25" customHeight="1" x14ac:dyDescent="0.25">
      <c r="A1274" s="23" t="str">
        <f>Лист4!A1272</f>
        <v xml:space="preserve">Звездная ул. д.9/16 </v>
      </c>
      <c r="B1274" s="74" t="str">
        <f>Лист4!C1272</f>
        <v>г. Астрахань</v>
      </c>
      <c r="C1274" s="41">
        <f t="shared" si="38"/>
        <v>1687.8400949152549</v>
      </c>
      <c r="D1274" s="41">
        <f t="shared" si="39"/>
        <v>90.420005084745796</v>
      </c>
      <c r="E1274" s="30">
        <v>0</v>
      </c>
      <c r="F1274" s="31">
        <v>90.420005084745796</v>
      </c>
      <c r="G1274" s="32">
        <v>0</v>
      </c>
      <c r="H1274" s="32">
        <v>0</v>
      </c>
      <c r="I1274" s="32">
        <v>0</v>
      </c>
      <c r="J1274" s="32">
        <v>0</v>
      </c>
      <c r="K1274" s="29">
        <f>Лист4!E1272/1000</f>
        <v>1778.2601000000006</v>
      </c>
      <c r="L1274" s="33"/>
      <c r="M1274" s="33"/>
    </row>
    <row r="1275" spans="1:13" s="34" customFormat="1" ht="20.25" customHeight="1" x14ac:dyDescent="0.25">
      <c r="A1275" s="23" t="str">
        <f>Лист4!A1273</f>
        <v xml:space="preserve">Ивановская ул. д.57 </v>
      </c>
      <c r="B1275" s="74" t="str">
        <f>Лист4!C1273</f>
        <v>г. Астрахань</v>
      </c>
      <c r="C1275" s="41">
        <f t="shared" si="38"/>
        <v>1184.6604854237294</v>
      </c>
      <c r="D1275" s="41">
        <f t="shared" si="39"/>
        <v>63.463954576271213</v>
      </c>
      <c r="E1275" s="30">
        <v>0</v>
      </c>
      <c r="F1275" s="31">
        <v>63.463954576271213</v>
      </c>
      <c r="G1275" s="32">
        <v>0</v>
      </c>
      <c r="H1275" s="32">
        <v>0</v>
      </c>
      <c r="I1275" s="32">
        <v>0</v>
      </c>
      <c r="J1275" s="32">
        <v>0</v>
      </c>
      <c r="K1275" s="29">
        <f>Лист4!E1273/1000</f>
        <v>1248.1244400000005</v>
      </c>
      <c r="L1275" s="33"/>
      <c r="M1275" s="33"/>
    </row>
    <row r="1276" spans="1:13" s="34" customFormat="1" ht="20.25" customHeight="1" x14ac:dyDescent="0.25">
      <c r="A1276" s="23" t="str">
        <f>Лист4!A1274</f>
        <v xml:space="preserve">Игарская 2-я ул. д.4 </v>
      </c>
      <c r="B1276" s="74" t="str">
        <f>Лист4!C1274</f>
        <v>г. Астрахань</v>
      </c>
      <c r="C1276" s="41">
        <f t="shared" si="38"/>
        <v>626.28719999999998</v>
      </c>
      <c r="D1276" s="41">
        <f t="shared" si="39"/>
        <v>33.551099999999998</v>
      </c>
      <c r="E1276" s="30">
        <v>0</v>
      </c>
      <c r="F1276" s="31">
        <v>33.551099999999998</v>
      </c>
      <c r="G1276" s="32">
        <v>0</v>
      </c>
      <c r="H1276" s="32">
        <v>0</v>
      </c>
      <c r="I1276" s="32">
        <v>0</v>
      </c>
      <c r="J1276" s="32">
        <v>0</v>
      </c>
      <c r="K1276" s="29">
        <f>Лист4!E1274/1000</f>
        <v>659.8383</v>
      </c>
      <c r="L1276" s="33"/>
      <c r="M1276" s="33"/>
    </row>
    <row r="1277" spans="1:13" s="34" customFormat="1" ht="20.25" customHeight="1" x14ac:dyDescent="0.25">
      <c r="A1277" s="23" t="str">
        <f>Лист4!A1275</f>
        <v xml:space="preserve">Игарская 2-я ул. д.8 </v>
      </c>
      <c r="B1277" s="74" t="str">
        <f>Лист4!C1275</f>
        <v>г. Астрахань</v>
      </c>
      <c r="C1277" s="41">
        <f t="shared" si="38"/>
        <v>742.73929491525416</v>
      </c>
      <c r="D1277" s="41">
        <f t="shared" si="39"/>
        <v>39.789605084745759</v>
      </c>
      <c r="E1277" s="30">
        <v>0</v>
      </c>
      <c r="F1277" s="31">
        <v>39.789605084745759</v>
      </c>
      <c r="G1277" s="32">
        <v>0</v>
      </c>
      <c r="H1277" s="32">
        <v>0</v>
      </c>
      <c r="I1277" s="32">
        <v>0</v>
      </c>
      <c r="J1277" s="32">
        <v>0</v>
      </c>
      <c r="K1277" s="29">
        <f>Лист4!E1275/1000-J1277</f>
        <v>782.52889999999991</v>
      </c>
      <c r="L1277" s="33"/>
      <c r="M1277" s="33"/>
    </row>
    <row r="1278" spans="1:13" s="34" customFormat="1" ht="20.25" customHeight="1" x14ac:dyDescent="0.25">
      <c r="A1278" s="23" t="str">
        <f>Лист4!A1276</f>
        <v xml:space="preserve">Камская ул. д.9/72 </v>
      </c>
      <c r="B1278" s="74" t="str">
        <f>Лист4!C1276</f>
        <v>г. Астрахань</v>
      </c>
      <c r="C1278" s="41">
        <f t="shared" si="38"/>
        <v>0.78229152542372882</v>
      </c>
      <c r="D1278" s="41">
        <f t="shared" si="39"/>
        <v>4.1908474576271185E-2</v>
      </c>
      <c r="E1278" s="30">
        <v>0</v>
      </c>
      <c r="F1278" s="31">
        <v>4.1908474576271185E-2</v>
      </c>
      <c r="G1278" s="32">
        <v>0</v>
      </c>
      <c r="H1278" s="32">
        <v>0</v>
      </c>
      <c r="I1278" s="32">
        <v>0</v>
      </c>
      <c r="J1278" s="32">
        <v>0</v>
      </c>
      <c r="K1278" s="29">
        <f>Лист4!E1276/1000</f>
        <v>0.82420000000000004</v>
      </c>
      <c r="L1278" s="33"/>
      <c r="M1278" s="33"/>
    </row>
    <row r="1279" spans="1:13" s="34" customFormat="1" ht="20.25" customHeight="1" x14ac:dyDescent="0.25">
      <c r="A1279" s="23" t="str">
        <f>Лист4!A1277</f>
        <v xml:space="preserve">Каспийский пер. д.13 </v>
      </c>
      <c r="B1279" s="74" t="str">
        <f>Лист4!C1277</f>
        <v>г. Астрахань</v>
      </c>
      <c r="C1279" s="41">
        <f t="shared" si="38"/>
        <v>85.107850847457627</v>
      </c>
      <c r="D1279" s="41">
        <f t="shared" si="39"/>
        <v>4.5593491525423726</v>
      </c>
      <c r="E1279" s="30">
        <v>0</v>
      </c>
      <c r="F1279" s="31">
        <v>4.5593491525423726</v>
      </c>
      <c r="G1279" s="32">
        <v>0</v>
      </c>
      <c r="H1279" s="32">
        <v>0</v>
      </c>
      <c r="I1279" s="32">
        <v>0</v>
      </c>
      <c r="J1279" s="32">
        <v>0</v>
      </c>
      <c r="K1279" s="29">
        <f>Лист4!E1277/1000</f>
        <v>89.667199999999994</v>
      </c>
      <c r="L1279" s="33"/>
      <c r="M1279" s="33"/>
    </row>
    <row r="1280" spans="1:13" s="34" customFormat="1" ht="20.25" customHeight="1" x14ac:dyDescent="0.25">
      <c r="A1280" s="23" t="str">
        <f>Лист4!A1278</f>
        <v xml:space="preserve">Кирова ул. д.54 </v>
      </c>
      <c r="B1280" s="74" t="str">
        <f>Лист4!C1278</f>
        <v>г. Астрахань</v>
      </c>
      <c r="C1280" s="41">
        <f t="shared" si="38"/>
        <v>542.38192542372872</v>
      </c>
      <c r="D1280" s="41">
        <f t="shared" si="39"/>
        <v>29.056174576271186</v>
      </c>
      <c r="E1280" s="30">
        <v>0</v>
      </c>
      <c r="F1280" s="31">
        <v>29.056174576271186</v>
      </c>
      <c r="G1280" s="32">
        <v>0</v>
      </c>
      <c r="H1280" s="32">
        <v>0</v>
      </c>
      <c r="I1280" s="32">
        <v>0</v>
      </c>
      <c r="J1280" s="32">
        <v>3891.04</v>
      </c>
      <c r="K1280" s="29">
        <f>Лист4!E1278/1000-J1280</f>
        <v>-3319.6019000000001</v>
      </c>
      <c r="L1280" s="33"/>
      <c r="M1280" s="33"/>
    </row>
    <row r="1281" spans="1:13" s="34" customFormat="1" ht="20.25" customHeight="1" x14ac:dyDescent="0.25">
      <c r="A1281" s="23" t="str">
        <f>Лист4!A1279</f>
        <v xml:space="preserve">Кирова ул. д.87 </v>
      </c>
      <c r="B1281" s="74" t="str">
        <f>Лист4!C1279</f>
        <v>г. Астрахань</v>
      </c>
      <c r="C1281" s="41">
        <f t="shared" si="38"/>
        <v>637.82562033898284</v>
      </c>
      <c r="D1281" s="41">
        <f t="shared" si="39"/>
        <v>34.169229661016942</v>
      </c>
      <c r="E1281" s="30">
        <v>0</v>
      </c>
      <c r="F1281" s="31">
        <v>34.169229661016942</v>
      </c>
      <c r="G1281" s="32">
        <v>0</v>
      </c>
      <c r="H1281" s="32">
        <v>0</v>
      </c>
      <c r="I1281" s="32">
        <v>0</v>
      </c>
      <c r="J1281" s="32">
        <v>0</v>
      </c>
      <c r="K1281" s="29">
        <f>Лист4!E1279/1000</f>
        <v>671.99484999999981</v>
      </c>
      <c r="L1281" s="33"/>
      <c r="M1281" s="33"/>
    </row>
    <row r="1282" spans="1:13" s="34" customFormat="1" ht="20.25" customHeight="1" x14ac:dyDescent="0.25">
      <c r="A1282" s="23" t="str">
        <f>Лист4!A1280</f>
        <v xml:space="preserve">Кирова ул. д.87/2А </v>
      </c>
      <c r="B1282" s="74" t="str">
        <f>Лист4!C1280</f>
        <v>г. Астрахань</v>
      </c>
      <c r="C1282" s="41">
        <f t="shared" si="38"/>
        <v>738.66002711864394</v>
      </c>
      <c r="D1282" s="41">
        <f t="shared" si="39"/>
        <v>39.571072881355924</v>
      </c>
      <c r="E1282" s="30">
        <v>0</v>
      </c>
      <c r="F1282" s="31">
        <v>39.571072881355924</v>
      </c>
      <c r="G1282" s="32">
        <v>0</v>
      </c>
      <c r="H1282" s="32">
        <v>0</v>
      </c>
      <c r="I1282" s="32">
        <v>0</v>
      </c>
      <c r="J1282" s="32">
        <v>0</v>
      </c>
      <c r="K1282" s="29">
        <f>Лист4!E1280/1000</f>
        <v>778.23109999999986</v>
      </c>
      <c r="L1282" s="33"/>
      <c r="M1282" s="33"/>
    </row>
    <row r="1283" spans="1:13" s="34" customFormat="1" ht="20.25" customHeight="1" x14ac:dyDescent="0.25">
      <c r="A1283" s="23" t="str">
        <f>Лист4!A1281</f>
        <v xml:space="preserve">Кирова ул. д.90 </v>
      </c>
      <c r="B1283" s="74" t="str">
        <f>Лист4!C1281</f>
        <v>г. Астрахань</v>
      </c>
      <c r="C1283" s="41">
        <f t="shared" ref="C1283:C1346" si="40">K1283+J1283-F1283</f>
        <v>161.5183322033898</v>
      </c>
      <c r="D1283" s="41">
        <f t="shared" ref="D1283:D1346" si="41">F1283</f>
        <v>8.652767796610167</v>
      </c>
      <c r="E1283" s="30">
        <v>0</v>
      </c>
      <c r="F1283" s="31">
        <v>8.652767796610167</v>
      </c>
      <c r="G1283" s="32">
        <v>0</v>
      </c>
      <c r="H1283" s="32">
        <v>0</v>
      </c>
      <c r="I1283" s="32">
        <v>0</v>
      </c>
      <c r="J1283" s="32">
        <v>0</v>
      </c>
      <c r="K1283" s="29">
        <f>Лист4!E1281/1000</f>
        <v>170.17109999999997</v>
      </c>
      <c r="L1283" s="33"/>
      <c r="M1283" s="33"/>
    </row>
    <row r="1284" spans="1:13" s="34" customFormat="1" ht="20.25" customHeight="1" x14ac:dyDescent="0.25">
      <c r="A1284" s="23" t="str">
        <f>Лист4!A1282</f>
        <v xml:space="preserve">Кирова ул. д.90Б </v>
      </c>
      <c r="B1284" s="74" t="str">
        <f>Лист4!C1282</f>
        <v>г. Астрахань</v>
      </c>
      <c r="C1284" s="41">
        <f t="shared" si="40"/>
        <v>67.738549152542362</v>
      </c>
      <c r="D1284" s="41">
        <f t="shared" si="41"/>
        <v>3.6288508474576266</v>
      </c>
      <c r="E1284" s="30">
        <v>0</v>
      </c>
      <c r="F1284" s="31">
        <v>3.6288508474576266</v>
      </c>
      <c r="G1284" s="32">
        <v>0</v>
      </c>
      <c r="H1284" s="32">
        <v>0</v>
      </c>
      <c r="I1284" s="32">
        <v>0</v>
      </c>
      <c r="J1284" s="32">
        <v>0</v>
      </c>
      <c r="K1284" s="29">
        <f>Лист4!E1282/1000</f>
        <v>71.367399999999989</v>
      </c>
      <c r="L1284" s="33"/>
      <c r="M1284" s="33"/>
    </row>
    <row r="1285" spans="1:13" s="34" customFormat="1" ht="20.25" customHeight="1" x14ac:dyDescent="0.25">
      <c r="A1285" s="23" t="str">
        <f>Лист4!A1283</f>
        <v xml:space="preserve">Кирова ул. д.92 </v>
      </c>
      <c r="B1285" s="74" t="str">
        <f>Лист4!C1283</f>
        <v>г. Астрахань</v>
      </c>
      <c r="C1285" s="41">
        <f t="shared" si="40"/>
        <v>232.90532881355935</v>
      </c>
      <c r="D1285" s="41">
        <f t="shared" si="41"/>
        <v>12.477071186440678</v>
      </c>
      <c r="E1285" s="30">
        <v>0</v>
      </c>
      <c r="F1285" s="31">
        <v>12.477071186440678</v>
      </c>
      <c r="G1285" s="32">
        <v>0</v>
      </c>
      <c r="H1285" s="32">
        <v>0</v>
      </c>
      <c r="I1285" s="32">
        <v>0</v>
      </c>
      <c r="J1285" s="32">
        <v>0</v>
      </c>
      <c r="K1285" s="29">
        <f>Лист4!E1283/1000-J1285</f>
        <v>245.38240000000002</v>
      </c>
      <c r="L1285" s="33"/>
      <c r="M1285" s="33"/>
    </row>
    <row r="1286" spans="1:13" s="34" customFormat="1" ht="20.25" customHeight="1" x14ac:dyDescent="0.25">
      <c r="A1286" s="23" t="str">
        <f>Лист4!A1284</f>
        <v xml:space="preserve">Кирова ул. д.92А </v>
      </c>
      <c r="B1286" s="74" t="str">
        <f>Лист4!C1284</f>
        <v>г. Астрахань</v>
      </c>
      <c r="C1286" s="41">
        <f t="shared" si="40"/>
        <v>200.05098305084749</v>
      </c>
      <c r="D1286" s="41">
        <f t="shared" si="41"/>
        <v>10.717016949152544</v>
      </c>
      <c r="E1286" s="30">
        <v>0</v>
      </c>
      <c r="F1286" s="31">
        <v>10.717016949152544</v>
      </c>
      <c r="G1286" s="32">
        <v>0</v>
      </c>
      <c r="H1286" s="32">
        <v>0</v>
      </c>
      <c r="I1286" s="32">
        <v>0</v>
      </c>
      <c r="J1286" s="32">
        <v>0</v>
      </c>
      <c r="K1286" s="29">
        <f>Лист4!E1284/1000</f>
        <v>210.76800000000003</v>
      </c>
      <c r="L1286" s="33"/>
      <c r="M1286" s="33"/>
    </row>
    <row r="1287" spans="1:13" s="34" customFormat="1" ht="20.25" customHeight="1" x14ac:dyDescent="0.25">
      <c r="A1287" s="23" t="str">
        <f>Лист4!A1285</f>
        <v xml:space="preserve">Кирова ул. д.94 </v>
      </c>
      <c r="B1287" s="74" t="str">
        <f>Лист4!C1285</f>
        <v>г. Астрахань</v>
      </c>
      <c r="C1287" s="41">
        <f t="shared" si="40"/>
        <v>35.433667796610173</v>
      </c>
      <c r="D1287" s="41">
        <f t="shared" si="41"/>
        <v>1.8982322033898309</v>
      </c>
      <c r="E1287" s="30">
        <v>0</v>
      </c>
      <c r="F1287" s="31">
        <v>1.8982322033898309</v>
      </c>
      <c r="G1287" s="32">
        <v>0</v>
      </c>
      <c r="H1287" s="32">
        <v>0</v>
      </c>
      <c r="I1287" s="32">
        <v>0</v>
      </c>
      <c r="J1287" s="32">
        <v>0</v>
      </c>
      <c r="K1287" s="29">
        <f>Лист4!E1285/1000</f>
        <v>37.331900000000005</v>
      </c>
      <c r="L1287" s="33"/>
      <c r="M1287" s="33"/>
    </row>
    <row r="1288" spans="1:13" s="34" customFormat="1" ht="20.25" customHeight="1" x14ac:dyDescent="0.25">
      <c r="A1288" s="23" t="str">
        <f>Лист4!A1286</f>
        <v xml:space="preserve">Кирова ул. д.96 </v>
      </c>
      <c r="B1288" s="74" t="str">
        <f>Лист4!C1286</f>
        <v>г. Астрахань</v>
      </c>
      <c r="C1288" s="41">
        <f t="shared" si="40"/>
        <v>47.310280677966112</v>
      </c>
      <c r="D1288" s="41">
        <f t="shared" si="41"/>
        <v>2.5344793220338984</v>
      </c>
      <c r="E1288" s="30">
        <v>0</v>
      </c>
      <c r="F1288" s="31">
        <v>2.5344793220338984</v>
      </c>
      <c r="G1288" s="32">
        <v>0</v>
      </c>
      <c r="H1288" s="32">
        <v>0</v>
      </c>
      <c r="I1288" s="32">
        <v>0</v>
      </c>
      <c r="J1288" s="32">
        <v>547.85</v>
      </c>
      <c r="K1288" s="29">
        <f>Лист4!E1286/1000-J1288</f>
        <v>-498.00524000000001</v>
      </c>
      <c r="L1288" s="33"/>
      <c r="M1288" s="33"/>
    </row>
    <row r="1289" spans="1:13" s="34" customFormat="1" ht="20.25" customHeight="1" x14ac:dyDescent="0.25">
      <c r="A1289" s="23" t="str">
        <f>Лист4!A1287</f>
        <v xml:space="preserve">Кирова ул. д.96А </v>
      </c>
      <c r="B1289" s="74" t="str">
        <f>Лист4!C1287</f>
        <v>г. Астрахань</v>
      </c>
      <c r="C1289" s="41">
        <f t="shared" si="40"/>
        <v>383.7411294915255</v>
      </c>
      <c r="D1289" s="41">
        <f t="shared" si="41"/>
        <v>20.55756050847458</v>
      </c>
      <c r="E1289" s="30">
        <v>0</v>
      </c>
      <c r="F1289" s="31">
        <v>20.55756050847458</v>
      </c>
      <c r="G1289" s="32">
        <v>0</v>
      </c>
      <c r="H1289" s="32">
        <v>0</v>
      </c>
      <c r="I1289" s="32">
        <v>0</v>
      </c>
      <c r="J1289" s="32">
        <v>0</v>
      </c>
      <c r="K1289" s="29">
        <f>Лист4!E1287/1000</f>
        <v>404.29869000000008</v>
      </c>
      <c r="L1289" s="33"/>
      <c r="M1289" s="33"/>
    </row>
    <row r="1290" spans="1:13" s="34" customFormat="1" ht="20.25" customHeight="1" x14ac:dyDescent="0.25">
      <c r="A1290" s="23" t="str">
        <f>Лист4!A1288</f>
        <v xml:space="preserve">Кирова ул. д.98 </v>
      </c>
      <c r="B1290" s="74" t="str">
        <f>Лист4!C1288</f>
        <v>г. Астрахань</v>
      </c>
      <c r="C1290" s="41">
        <f t="shared" si="40"/>
        <v>76.688298305084757</v>
      </c>
      <c r="D1290" s="41">
        <f t="shared" si="41"/>
        <v>4.1083016949152551</v>
      </c>
      <c r="E1290" s="30">
        <v>0</v>
      </c>
      <c r="F1290" s="31">
        <v>4.1083016949152551</v>
      </c>
      <c r="G1290" s="32">
        <v>0</v>
      </c>
      <c r="H1290" s="32">
        <v>0</v>
      </c>
      <c r="I1290" s="32">
        <v>0</v>
      </c>
      <c r="J1290" s="32">
        <v>0</v>
      </c>
      <c r="K1290" s="29">
        <f>Лист4!E1288/1000</f>
        <v>80.796600000000012</v>
      </c>
      <c r="L1290" s="33"/>
      <c r="M1290" s="33"/>
    </row>
    <row r="1291" spans="1:13" s="34" customFormat="1" ht="20.25" customHeight="1" x14ac:dyDescent="0.25">
      <c r="A1291" s="23" t="str">
        <f>Лист4!A1289</f>
        <v xml:space="preserve">Космонавтов ул. д.14 </v>
      </c>
      <c r="B1291" s="74" t="str">
        <f>Лист4!C1289</f>
        <v>г. Астрахань</v>
      </c>
      <c r="C1291" s="41">
        <f t="shared" si="40"/>
        <v>1003.5300135593218</v>
      </c>
      <c r="D1291" s="41">
        <f t="shared" si="41"/>
        <v>53.760536440677953</v>
      </c>
      <c r="E1291" s="30">
        <v>0</v>
      </c>
      <c r="F1291" s="31">
        <v>53.760536440677953</v>
      </c>
      <c r="G1291" s="32">
        <v>0</v>
      </c>
      <c r="H1291" s="32">
        <v>0</v>
      </c>
      <c r="I1291" s="32">
        <v>0</v>
      </c>
      <c r="J1291" s="32">
        <v>0</v>
      </c>
      <c r="K1291" s="29">
        <f>Лист4!E1289/1000-J1291</f>
        <v>1057.2905499999997</v>
      </c>
      <c r="L1291" s="33"/>
      <c r="M1291" s="33"/>
    </row>
    <row r="1292" spans="1:13" s="34" customFormat="1" ht="20.25" customHeight="1" x14ac:dyDescent="0.25">
      <c r="A1292" s="23" t="str">
        <f>Лист4!A1290</f>
        <v xml:space="preserve">Космонавтов ул. д.16 </v>
      </c>
      <c r="B1292" s="74" t="str">
        <f>Лист4!C1290</f>
        <v>г. Астрахань</v>
      </c>
      <c r="C1292" s="41">
        <f t="shared" si="40"/>
        <v>1158.2190793220345</v>
      </c>
      <c r="D1292" s="41">
        <f t="shared" si="41"/>
        <v>62.047450677966133</v>
      </c>
      <c r="E1292" s="30">
        <v>0</v>
      </c>
      <c r="F1292" s="31">
        <v>62.047450677966133</v>
      </c>
      <c r="G1292" s="32">
        <v>0</v>
      </c>
      <c r="H1292" s="32">
        <v>0</v>
      </c>
      <c r="I1292" s="32">
        <v>0</v>
      </c>
      <c r="J1292" s="32">
        <v>0</v>
      </c>
      <c r="K1292" s="29">
        <f>Лист4!E1290/1000</f>
        <v>1220.2665300000006</v>
      </c>
      <c r="L1292" s="33"/>
      <c r="M1292" s="33"/>
    </row>
    <row r="1293" spans="1:13" s="34" customFormat="1" ht="20.25" customHeight="1" x14ac:dyDescent="0.25">
      <c r="A1293" s="23" t="str">
        <f>Лист4!A1291</f>
        <v xml:space="preserve">Космонавтов ул. д.18 - корп. 3 </v>
      </c>
      <c r="B1293" s="74" t="str">
        <f>Лист4!C1291</f>
        <v>г. Астрахань</v>
      </c>
      <c r="C1293" s="41">
        <f t="shared" si="40"/>
        <v>2086.2057383050842</v>
      </c>
      <c r="D1293" s="41">
        <f t="shared" si="41"/>
        <v>111.76102169491523</v>
      </c>
      <c r="E1293" s="30">
        <v>0</v>
      </c>
      <c r="F1293" s="31">
        <v>111.76102169491523</v>
      </c>
      <c r="G1293" s="32">
        <v>0</v>
      </c>
      <c r="H1293" s="32">
        <v>0</v>
      </c>
      <c r="I1293" s="32">
        <v>0</v>
      </c>
      <c r="J1293" s="32">
        <v>0</v>
      </c>
      <c r="K1293" s="29">
        <f>Лист4!E1291/1000</f>
        <v>2197.9667599999993</v>
      </c>
      <c r="L1293" s="33"/>
      <c r="M1293" s="33"/>
    </row>
    <row r="1294" spans="1:13" s="34" customFormat="1" ht="20.25" customHeight="1" x14ac:dyDescent="0.25">
      <c r="A1294" s="23" t="str">
        <f>Лист4!A1292</f>
        <v xml:space="preserve">Космонавтов ул. д.3 </v>
      </c>
      <c r="B1294" s="74" t="str">
        <f>Лист4!C1292</f>
        <v>г. Астрахань</v>
      </c>
      <c r="C1294" s="41">
        <f t="shared" si="40"/>
        <v>907.54632677966106</v>
      </c>
      <c r="D1294" s="41">
        <f t="shared" si="41"/>
        <v>48.618553220338988</v>
      </c>
      <c r="E1294" s="30">
        <v>0</v>
      </c>
      <c r="F1294" s="31">
        <v>48.618553220338988</v>
      </c>
      <c r="G1294" s="32">
        <v>0</v>
      </c>
      <c r="H1294" s="32">
        <v>0</v>
      </c>
      <c r="I1294" s="32">
        <v>0</v>
      </c>
      <c r="J1294" s="32">
        <v>2370.27</v>
      </c>
      <c r="K1294" s="29">
        <f>Лист4!E1292/1000-J1294</f>
        <v>-1414.1051199999999</v>
      </c>
      <c r="L1294" s="33"/>
      <c r="M1294" s="33"/>
    </row>
    <row r="1295" spans="1:13" s="34" customFormat="1" ht="20.25" customHeight="1" x14ac:dyDescent="0.25">
      <c r="A1295" s="23" t="str">
        <f>Лист4!A1293</f>
        <v xml:space="preserve">Космонавтов ул. д.3А </v>
      </c>
      <c r="B1295" s="74" t="str">
        <f>Лист4!C1293</f>
        <v>г. Астрахань</v>
      </c>
      <c r="C1295" s="41">
        <f t="shared" si="40"/>
        <v>514.63073627118661</v>
      </c>
      <c r="D1295" s="41">
        <f t="shared" si="41"/>
        <v>27.569503728813565</v>
      </c>
      <c r="E1295" s="30">
        <v>0</v>
      </c>
      <c r="F1295" s="31">
        <v>27.569503728813565</v>
      </c>
      <c r="G1295" s="32">
        <v>0</v>
      </c>
      <c r="H1295" s="32">
        <v>0</v>
      </c>
      <c r="I1295" s="32">
        <v>0</v>
      </c>
      <c r="J1295" s="32">
        <v>0</v>
      </c>
      <c r="K1295" s="29">
        <f>Лист4!E1293/1000</f>
        <v>542.20024000000012</v>
      </c>
      <c r="L1295" s="33"/>
      <c r="M1295" s="33"/>
    </row>
    <row r="1296" spans="1:13" s="34" customFormat="1" ht="18" customHeight="1" x14ac:dyDescent="0.25">
      <c r="A1296" s="23" t="str">
        <f>Лист4!A1294</f>
        <v xml:space="preserve">Космонавтов ул. д.3Б </v>
      </c>
      <c r="B1296" s="74" t="str">
        <f>Лист4!C1294</f>
        <v>г. Астрахань</v>
      </c>
      <c r="C1296" s="41">
        <f t="shared" si="40"/>
        <v>972.60660474576275</v>
      </c>
      <c r="D1296" s="41">
        <f t="shared" si="41"/>
        <v>52.103925254237296</v>
      </c>
      <c r="E1296" s="30">
        <v>0</v>
      </c>
      <c r="F1296" s="31">
        <v>52.103925254237296</v>
      </c>
      <c r="G1296" s="32">
        <v>0</v>
      </c>
      <c r="H1296" s="32">
        <v>0</v>
      </c>
      <c r="I1296" s="32">
        <v>0</v>
      </c>
      <c r="J1296" s="32">
        <v>0</v>
      </c>
      <c r="K1296" s="29">
        <f>Лист4!E1294/1000-J1296</f>
        <v>1024.7105300000001</v>
      </c>
      <c r="L1296" s="33"/>
      <c r="M1296" s="33"/>
    </row>
    <row r="1297" spans="1:13" s="34" customFormat="1" ht="18" customHeight="1" x14ac:dyDescent="0.25">
      <c r="A1297" s="23" t="str">
        <f>Лист4!A1295</f>
        <v xml:space="preserve">Космонавтов ул. д.8 - корп. 2 </v>
      </c>
      <c r="B1297" s="74" t="str">
        <f>Лист4!C1295</f>
        <v>г. Астрахань</v>
      </c>
      <c r="C1297" s="41">
        <f t="shared" si="40"/>
        <v>973.23047322033915</v>
      </c>
      <c r="D1297" s="41">
        <f t="shared" si="41"/>
        <v>52.137346779661023</v>
      </c>
      <c r="E1297" s="30">
        <v>0</v>
      </c>
      <c r="F1297" s="31">
        <v>52.137346779661023</v>
      </c>
      <c r="G1297" s="32">
        <v>0</v>
      </c>
      <c r="H1297" s="32">
        <v>0</v>
      </c>
      <c r="I1297" s="32">
        <v>0</v>
      </c>
      <c r="J1297" s="32">
        <v>0</v>
      </c>
      <c r="K1297" s="29">
        <f>Лист4!E1295/1000-J1297</f>
        <v>1025.3678200000002</v>
      </c>
      <c r="L1297" s="33"/>
      <c r="M1297" s="33"/>
    </row>
    <row r="1298" spans="1:13" s="34" customFormat="1" ht="18" customHeight="1" x14ac:dyDescent="0.25">
      <c r="A1298" s="23" t="str">
        <f>Лист4!A1296</f>
        <v xml:space="preserve">Котельная 1-я ул. д.2 </v>
      </c>
      <c r="B1298" s="74" t="str">
        <f>Лист4!C1296</f>
        <v>г. Астрахань</v>
      </c>
      <c r="C1298" s="41">
        <f t="shared" si="40"/>
        <v>607.24947796610172</v>
      </c>
      <c r="D1298" s="41">
        <f t="shared" si="41"/>
        <v>32.531222033898302</v>
      </c>
      <c r="E1298" s="30">
        <v>0</v>
      </c>
      <c r="F1298" s="31">
        <v>32.531222033898302</v>
      </c>
      <c r="G1298" s="32">
        <v>0</v>
      </c>
      <c r="H1298" s="32">
        <v>0</v>
      </c>
      <c r="I1298" s="32">
        <v>0</v>
      </c>
      <c r="J1298" s="32">
        <v>0</v>
      </c>
      <c r="K1298" s="29">
        <f>Лист4!E1296/1000</f>
        <v>639.78070000000002</v>
      </c>
      <c r="L1298" s="33"/>
      <c r="M1298" s="33"/>
    </row>
    <row r="1299" spans="1:13" s="34" customFormat="1" ht="18" customHeight="1" x14ac:dyDescent="0.25">
      <c r="A1299" s="23" t="str">
        <f>Лист4!A1297</f>
        <v xml:space="preserve">Котельная 5-я ул. д.7 - корп. 1 </v>
      </c>
      <c r="B1299" s="74" t="str">
        <f>Лист4!C1297</f>
        <v>г. Астрахань</v>
      </c>
      <c r="C1299" s="41">
        <f t="shared" si="40"/>
        <v>31.281068474576273</v>
      </c>
      <c r="D1299" s="41">
        <f t="shared" si="41"/>
        <v>1.6757715254237286</v>
      </c>
      <c r="E1299" s="30">
        <v>0</v>
      </c>
      <c r="F1299" s="31">
        <v>1.6757715254237286</v>
      </c>
      <c r="G1299" s="32">
        <v>0</v>
      </c>
      <c r="H1299" s="32">
        <v>0</v>
      </c>
      <c r="I1299" s="32">
        <v>0</v>
      </c>
      <c r="J1299" s="32">
        <v>0</v>
      </c>
      <c r="K1299" s="29">
        <f>Лист4!E1297/1000</f>
        <v>32.95684</v>
      </c>
      <c r="L1299" s="33"/>
      <c r="M1299" s="33"/>
    </row>
    <row r="1300" spans="1:13" s="34" customFormat="1" ht="18" customHeight="1" x14ac:dyDescent="0.25">
      <c r="A1300" s="23" t="str">
        <f>Лист4!A1298</f>
        <v xml:space="preserve">Котельная 5-я ул. д.7 - корп. 2 </v>
      </c>
      <c r="B1300" s="74" t="str">
        <f>Лист4!C1298</f>
        <v>г. Астрахань</v>
      </c>
      <c r="C1300" s="41">
        <f t="shared" si="40"/>
        <v>95.732949152542375</v>
      </c>
      <c r="D1300" s="41">
        <f t="shared" si="41"/>
        <v>5.1285508474576273</v>
      </c>
      <c r="E1300" s="30">
        <v>0</v>
      </c>
      <c r="F1300" s="31">
        <v>5.1285508474576273</v>
      </c>
      <c r="G1300" s="32">
        <v>0</v>
      </c>
      <c r="H1300" s="32">
        <v>0</v>
      </c>
      <c r="I1300" s="32">
        <v>0</v>
      </c>
      <c r="J1300" s="32">
        <v>0</v>
      </c>
      <c r="K1300" s="29">
        <f>Лист4!E1298/1000</f>
        <v>100.86150000000001</v>
      </c>
      <c r="L1300" s="33"/>
      <c r="M1300" s="33"/>
    </row>
    <row r="1301" spans="1:13" s="34" customFormat="1" ht="18" customHeight="1" x14ac:dyDescent="0.25">
      <c r="A1301" s="23" t="str">
        <f>Лист4!A1299</f>
        <v xml:space="preserve">Котельная 5-я ул. д.7 - корп. 3 </v>
      </c>
      <c r="B1301" s="74" t="str">
        <f>Лист4!C1299</f>
        <v>г. Астрахань</v>
      </c>
      <c r="C1301" s="41">
        <f t="shared" si="40"/>
        <v>572.38729491525419</v>
      </c>
      <c r="D1301" s="41">
        <f t="shared" si="41"/>
        <v>30.663605084745761</v>
      </c>
      <c r="E1301" s="30">
        <v>0</v>
      </c>
      <c r="F1301" s="31">
        <v>30.663605084745761</v>
      </c>
      <c r="G1301" s="32">
        <v>0</v>
      </c>
      <c r="H1301" s="32">
        <v>0</v>
      </c>
      <c r="I1301" s="32">
        <v>0</v>
      </c>
      <c r="J1301" s="32">
        <v>0</v>
      </c>
      <c r="K1301" s="29">
        <f>Лист4!E1299/1000</f>
        <v>603.05089999999996</v>
      </c>
      <c r="L1301" s="33"/>
      <c r="M1301" s="33"/>
    </row>
    <row r="1302" spans="1:13" s="34" customFormat="1" ht="18" customHeight="1" x14ac:dyDescent="0.25">
      <c r="A1302" s="23" t="str">
        <f>Лист4!A1300</f>
        <v xml:space="preserve">Красная Набережная ул. д.138 </v>
      </c>
      <c r="B1302" s="74" t="str">
        <f>Лист4!C1300</f>
        <v>г. Астрахань</v>
      </c>
      <c r="C1302" s="41">
        <f t="shared" si="40"/>
        <v>384.28547796610172</v>
      </c>
      <c r="D1302" s="41">
        <f t="shared" si="41"/>
        <v>20.586722033898305</v>
      </c>
      <c r="E1302" s="30">
        <v>0</v>
      </c>
      <c r="F1302" s="31">
        <v>20.586722033898305</v>
      </c>
      <c r="G1302" s="32">
        <v>0</v>
      </c>
      <c r="H1302" s="32">
        <v>0</v>
      </c>
      <c r="I1302" s="32">
        <v>0</v>
      </c>
      <c r="J1302" s="32">
        <f>2179.08+100.07</f>
        <v>2279.15</v>
      </c>
      <c r="K1302" s="29">
        <f>Лист4!E1300/1000-J1302</f>
        <v>-1874.2778000000001</v>
      </c>
      <c r="L1302" s="33"/>
      <c r="M1302" s="33"/>
    </row>
    <row r="1303" spans="1:13" s="34" customFormat="1" ht="18" customHeight="1" x14ac:dyDescent="0.25">
      <c r="A1303" s="23" t="str">
        <f>Лист4!A1301</f>
        <v xml:space="preserve">Красная Набережная ул. д.161 </v>
      </c>
      <c r="B1303" s="74" t="str">
        <f>Лист4!C1301</f>
        <v>г. Астрахань</v>
      </c>
      <c r="C1303" s="41">
        <f t="shared" si="40"/>
        <v>0</v>
      </c>
      <c r="D1303" s="41">
        <f t="shared" si="41"/>
        <v>0</v>
      </c>
      <c r="E1303" s="30">
        <v>0</v>
      </c>
      <c r="F1303" s="31">
        <v>0</v>
      </c>
      <c r="G1303" s="32">
        <v>0</v>
      </c>
      <c r="H1303" s="32">
        <v>0</v>
      </c>
      <c r="I1303" s="32">
        <v>0</v>
      </c>
      <c r="J1303" s="32">
        <v>0</v>
      </c>
      <c r="K1303" s="29">
        <f>Лист4!E1301/1000</f>
        <v>0</v>
      </c>
      <c r="L1303" s="33"/>
      <c r="M1303" s="33"/>
    </row>
    <row r="1304" spans="1:13" s="34" customFormat="1" ht="18" customHeight="1" x14ac:dyDescent="0.25">
      <c r="A1304" s="23" t="str">
        <f>Лист4!A1302</f>
        <v xml:space="preserve">Краснодарская ул. д.43 </v>
      </c>
      <c r="B1304" s="74" t="str">
        <f>Лист4!C1302</f>
        <v>г. Астрахань</v>
      </c>
      <c r="C1304" s="41">
        <f t="shared" si="40"/>
        <v>3110.1308094915248</v>
      </c>
      <c r="D1304" s="41">
        <f t="shared" si="41"/>
        <v>166.61415050847455</v>
      </c>
      <c r="E1304" s="30">
        <v>0</v>
      </c>
      <c r="F1304" s="31">
        <v>166.61415050847455</v>
      </c>
      <c r="G1304" s="32">
        <v>0</v>
      </c>
      <c r="H1304" s="32">
        <v>0</v>
      </c>
      <c r="I1304" s="32">
        <v>0</v>
      </c>
      <c r="J1304" s="32">
        <v>0</v>
      </c>
      <c r="K1304" s="29">
        <f>Лист4!E1302/1000</f>
        <v>3276.7449599999995</v>
      </c>
      <c r="L1304" s="33"/>
      <c r="M1304" s="33"/>
    </row>
    <row r="1305" spans="1:13" s="34" customFormat="1" ht="18" customHeight="1" x14ac:dyDescent="0.25">
      <c r="A1305" s="23" t="str">
        <f>Лист4!A1303</f>
        <v xml:space="preserve">Крымская ул. д.8 </v>
      </c>
      <c r="B1305" s="74" t="str">
        <f>Лист4!C1303</f>
        <v>г. Астрахань</v>
      </c>
      <c r="C1305" s="41">
        <f t="shared" si="40"/>
        <v>0.38706440677966103</v>
      </c>
      <c r="D1305" s="41">
        <f t="shared" si="41"/>
        <v>2.0735593220338983E-2</v>
      </c>
      <c r="E1305" s="30">
        <v>0</v>
      </c>
      <c r="F1305" s="31">
        <v>2.0735593220338983E-2</v>
      </c>
      <c r="G1305" s="32">
        <v>0</v>
      </c>
      <c r="H1305" s="32">
        <v>0</v>
      </c>
      <c r="I1305" s="32">
        <v>0</v>
      </c>
      <c r="J1305" s="32">
        <v>0</v>
      </c>
      <c r="K1305" s="29">
        <f>Лист4!E1303/1000</f>
        <v>0.4078</v>
      </c>
      <c r="L1305" s="33"/>
      <c r="M1305" s="33"/>
    </row>
    <row r="1306" spans="1:13" s="34" customFormat="1" ht="18" customHeight="1" x14ac:dyDescent="0.25">
      <c r="A1306" s="23" t="str">
        <f>Лист4!A1304</f>
        <v xml:space="preserve">Кубанская ул. д.10 </v>
      </c>
      <c r="B1306" s="74" t="str">
        <f>Лист4!C1304</f>
        <v>г. Астрахань</v>
      </c>
      <c r="C1306" s="41">
        <f t="shared" si="40"/>
        <v>26.070183050847461</v>
      </c>
      <c r="D1306" s="41">
        <f t="shared" si="41"/>
        <v>1.3966169491525426</v>
      </c>
      <c r="E1306" s="30">
        <v>0</v>
      </c>
      <c r="F1306" s="31">
        <v>1.3966169491525426</v>
      </c>
      <c r="G1306" s="32">
        <v>0</v>
      </c>
      <c r="H1306" s="32">
        <v>0</v>
      </c>
      <c r="I1306" s="32">
        <v>0</v>
      </c>
      <c r="J1306" s="32">
        <v>0</v>
      </c>
      <c r="K1306" s="29">
        <f>Лист4!E1304/1000</f>
        <v>27.466800000000003</v>
      </c>
      <c r="L1306" s="33"/>
      <c r="M1306" s="33"/>
    </row>
    <row r="1307" spans="1:13" s="34" customFormat="1" ht="18" customHeight="1" x14ac:dyDescent="0.25">
      <c r="A1307" s="23" t="str">
        <f>Лист4!A1305</f>
        <v xml:space="preserve">Кубанская ул. д.14 </v>
      </c>
      <c r="B1307" s="74" t="str">
        <f>Лист4!C1305</f>
        <v>г. Астрахань</v>
      </c>
      <c r="C1307" s="41">
        <f t="shared" si="40"/>
        <v>0</v>
      </c>
      <c r="D1307" s="41">
        <f t="shared" si="41"/>
        <v>0</v>
      </c>
      <c r="E1307" s="30">
        <v>0</v>
      </c>
      <c r="F1307" s="31">
        <v>0</v>
      </c>
      <c r="G1307" s="32">
        <v>0</v>
      </c>
      <c r="H1307" s="32">
        <v>0</v>
      </c>
      <c r="I1307" s="32">
        <v>0</v>
      </c>
      <c r="J1307" s="32">
        <v>0</v>
      </c>
      <c r="K1307" s="29">
        <f>Лист4!E1305/1000</f>
        <v>0</v>
      </c>
      <c r="L1307" s="33"/>
      <c r="M1307" s="33"/>
    </row>
    <row r="1308" spans="1:13" s="34" customFormat="1" ht="18" customHeight="1" x14ac:dyDescent="0.25">
      <c r="A1308" s="23" t="str">
        <f>Лист4!A1306</f>
        <v xml:space="preserve">Кубанская ул. д.19 - корп. 1 </v>
      </c>
      <c r="B1308" s="74" t="str">
        <f>Лист4!C1306</f>
        <v>г. Астрахань</v>
      </c>
      <c r="C1308" s="41">
        <f t="shared" si="40"/>
        <v>1390.4293816949159</v>
      </c>
      <c r="D1308" s="41">
        <f t="shared" si="41"/>
        <v>74.487288305084789</v>
      </c>
      <c r="E1308" s="30">
        <v>0</v>
      </c>
      <c r="F1308" s="31">
        <v>74.487288305084789</v>
      </c>
      <c r="G1308" s="32">
        <v>0</v>
      </c>
      <c r="H1308" s="32">
        <v>0</v>
      </c>
      <c r="I1308" s="32">
        <v>0</v>
      </c>
      <c r="J1308" s="32">
        <v>0</v>
      </c>
      <c r="K1308" s="29">
        <f>Лист4!E1306/1000</f>
        <v>1464.9166700000007</v>
      </c>
      <c r="L1308" s="33"/>
      <c r="M1308" s="33"/>
    </row>
    <row r="1309" spans="1:13" s="34" customFormat="1" ht="18" customHeight="1" x14ac:dyDescent="0.25">
      <c r="A1309" s="23" t="str">
        <f>Лист4!A1307</f>
        <v xml:space="preserve">Кубанская ул. д.21 </v>
      </c>
      <c r="B1309" s="74" t="str">
        <f>Лист4!C1307</f>
        <v>г. Астрахань</v>
      </c>
      <c r="C1309" s="41">
        <f t="shared" si="40"/>
        <v>0.44989830508474576</v>
      </c>
      <c r="D1309" s="41">
        <f t="shared" si="41"/>
        <v>2.4101694915254233E-2</v>
      </c>
      <c r="E1309" s="30">
        <v>0</v>
      </c>
      <c r="F1309" s="31">
        <v>2.4101694915254233E-2</v>
      </c>
      <c r="G1309" s="32">
        <v>0</v>
      </c>
      <c r="H1309" s="32">
        <v>0</v>
      </c>
      <c r="I1309" s="32">
        <v>0</v>
      </c>
      <c r="J1309" s="32">
        <v>0</v>
      </c>
      <c r="K1309" s="29">
        <f>Лист4!E1307/1000</f>
        <v>0.47399999999999998</v>
      </c>
      <c r="L1309" s="33"/>
      <c r="M1309" s="33"/>
    </row>
    <row r="1310" spans="1:13" s="34" customFormat="1" ht="18" customHeight="1" x14ac:dyDescent="0.25">
      <c r="A1310" s="23" t="str">
        <f>Лист4!A1308</f>
        <v xml:space="preserve">Кубанская ул. д.21 - корп. 1 </v>
      </c>
      <c r="B1310" s="74" t="str">
        <f>Лист4!C1308</f>
        <v>г. Астрахань</v>
      </c>
      <c r="C1310" s="41">
        <f t="shared" si="40"/>
        <v>1212.5723091525435</v>
      </c>
      <c r="D1310" s="41">
        <f t="shared" si="41"/>
        <v>64.95923084745769</v>
      </c>
      <c r="E1310" s="30">
        <v>0</v>
      </c>
      <c r="F1310" s="31">
        <v>64.95923084745769</v>
      </c>
      <c r="G1310" s="32">
        <v>0</v>
      </c>
      <c r="H1310" s="32">
        <v>0</v>
      </c>
      <c r="I1310" s="32">
        <v>0</v>
      </c>
      <c r="J1310" s="32">
        <v>0</v>
      </c>
      <c r="K1310" s="29">
        <f>Лист4!E1308/1000</f>
        <v>1277.5315400000013</v>
      </c>
      <c r="L1310" s="33"/>
      <c r="M1310" s="33"/>
    </row>
    <row r="1311" spans="1:13" s="34" customFormat="1" ht="18" customHeight="1" x14ac:dyDescent="0.25">
      <c r="A1311" s="23" t="str">
        <f>Лист4!A1309</f>
        <v xml:space="preserve">Кубанская ул. д.21 - корп. 2 </v>
      </c>
      <c r="B1311" s="74" t="str">
        <f>Лист4!C1309</f>
        <v>г. Астрахань</v>
      </c>
      <c r="C1311" s="41">
        <f t="shared" si="40"/>
        <v>657.36379254237283</v>
      </c>
      <c r="D1311" s="41">
        <f t="shared" si="41"/>
        <v>35.215917457627114</v>
      </c>
      <c r="E1311" s="30">
        <v>0</v>
      </c>
      <c r="F1311" s="31">
        <v>35.215917457627114</v>
      </c>
      <c r="G1311" s="32">
        <v>0</v>
      </c>
      <c r="H1311" s="32">
        <v>0</v>
      </c>
      <c r="I1311" s="32">
        <v>0</v>
      </c>
      <c r="J1311" s="32">
        <v>0</v>
      </c>
      <c r="K1311" s="29">
        <f>Лист4!E1309/1000</f>
        <v>692.57970999999998</v>
      </c>
      <c r="L1311" s="33"/>
      <c r="M1311" s="33"/>
    </row>
    <row r="1312" spans="1:13" s="34" customFormat="1" ht="18" customHeight="1" x14ac:dyDescent="0.25">
      <c r="A1312" s="23" t="str">
        <f>Лист4!A1310</f>
        <v xml:space="preserve">Кубанская ул. д.23 - корп. 2 </v>
      </c>
      <c r="B1312" s="74" t="str">
        <f>Лист4!C1310</f>
        <v>г. Астрахань</v>
      </c>
      <c r="C1312" s="41">
        <f t="shared" si="40"/>
        <v>733.504894915254</v>
      </c>
      <c r="D1312" s="41">
        <f t="shared" si="41"/>
        <v>39.29490508474575</v>
      </c>
      <c r="E1312" s="30">
        <v>0</v>
      </c>
      <c r="F1312" s="31">
        <v>39.29490508474575</v>
      </c>
      <c r="G1312" s="32">
        <v>0</v>
      </c>
      <c r="H1312" s="32">
        <v>0</v>
      </c>
      <c r="I1312" s="32">
        <v>0</v>
      </c>
      <c r="J1312" s="32">
        <v>0</v>
      </c>
      <c r="K1312" s="29">
        <f>Лист4!E1310/1000</f>
        <v>772.79979999999978</v>
      </c>
      <c r="L1312" s="33"/>
      <c r="M1312" s="33"/>
    </row>
    <row r="1313" spans="1:13" s="34" customFormat="1" ht="18" customHeight="1" x14ac:dyDescent="0.25">
      <c r="A1313" s="23" t="str">
        <f>Лист4!A1311</f>
        <v xml:space="preserve">Кубанская ул. д.29 </v>
      </c>
      <c r="B1313" s="74" t="str">
        <f>Лист4!C1311</f>
        <v>г. Астрахань</v>
      </c>
      <c r="C1313" s="41">
        <f t="shared" si="40"/>
        <v>852.95350237288119</v>
      </c>
      <c r="D1313" s="41">
        <f t="shared" si="41"/>
        <v>45.693937627118636</v>
      </c>
      <c r="E1313" s="30">
        <v>0</v>
      </c>
      <c r="F1313" s="31">
        <v>45.693937627118636</v>
      </c>
      <c r="G1313" s="32">
        <v>0</v>
      </c>
      <c r="H1313" s="32">
        <v>0</v>
      </c>
      <c r="I1313" s="32">
        <v>0</v>
      </c>
      <c r="J1313" s="32">
        <v>0</v>
      </c>
      <c r="K1313" s="29">
        <f>Лист4!E1311/1000</f>
        <v>898.64743999999985</v>
      </c>
      <c r="L1313" s="33"/>
      <c r="M1313" s="33"/>
    </row>
    <row r="1314" spans="1:13" s="34" customFormat="1" ht="18" customHeight="1" x14ac:dyDescent="0.25">
      <c r="A1314" s="23" t="str">
        <f>Лист4!A1312</f>
        <v xml:space="preserve">Кубанская ул. д.29 - корп. 1 </v>
      </c>
      <c r="B1314" s="74" t="str">
        <f>Лист4!C1312</f>
        <v>г. Астрахань</v>
      </c>
      <c r="C1314" s="41">
        <f t="shared" si="40"/>
        <v>901.91583999999978</v>
      </c>
      <c r="D1314" s="41">
        <f t="shared" si="41"/>
        <v>48.316919999999996</v>
      </c>
      <c r="E1314" s="30">
        <v>0</v>
      </c>
      <c r="F1314" s="31">
        <v>48.316919999999996</v>
      </c>
      <c r="G1314" s="32">
        <v>0</v>
      </c>
      <c r="H1314" s="32">
        <v>0</v>
      </c>
      <c r="I1314" s="32">
        <v>0</v>
      </c>
      <c r="J1314" s="32">
        <v>0</v>
      </c>
      <c r="K1314" s="29">
        <f>Лист4!E1312/1000</f>
        <v>950.23275999999976</v>
      </c>
      <c r="L1314" s="33"/>
      <c r="M1314" s="33"/>
    </row>
    <row r="1315" spans="1:13" s="34" customFormat="1" ht="18" customHeight="1" x14ac:dyDescent="0.25">
      <c r="A1315" s="23" t="str">
        <f>Лист4!A1313</f>
        <v xml:space="preserve">Кубанская ул. д.54 </v>
      </c>
      <c r="B1315" s="74" t="str">
        <f>Лист4!C1313</f>
        <v>г. Астрахань</v>
      </c>
      <c r="C1315" s="41">
        <f t="shared" si="40"/>
        <v>14.009491525423728</v>
      </c>
      <c r="D1315" s="41">
        <f t="shared" si="41"/>
        <v>0.75050847457627112</v>
      </c>
      <c r="E1315" s="30">
        <v>0</v>
      </c>
      <c r="F1315" s="31">
        <v>0.75050847457627112</v>
      </c>
      <c r="G1315" s="32">
        <v>0</v>
      </c>
      <c r="H1315" s="32">
        <v>0</v>
      </c>
      <c r="I1315" s="32">
        <v>0</v>
      </c>
      <c r="J1315" s="32">
        <v>0</v>
      </c>
      <c r="K1315" s="29">
        <f>Лист4!E1313/1000-J1315</f>
        <v>14.76</v>
      </c>
      <c r="L1315" s="33"/>
      <c r="M1315" s="33"/>
    </row>
    <row r="1316" spans="1:13" s="34" customFormat="1" ht="18" customHeight="1" x14ac:dyDescent="0.25">
      <c r="A1316" s="23" t="str">
        <f>Лист4!A1314</f>
        <v xml:space="preserve">Куприна ул. д.35А </v>
      </c>
      <c r="B1316" s="74" t="str">
        <f>Лист4!C1314</f>
        <v>г. Астрахань</v>
      </c>
      <c r="C1316" s="41">
        <f t="shared" si="40"/>
        <v>0</v>
      </c>
      <c r="D1316" s="41">
        <f t="shared" si="41"/>
        <v>0</v>
      </c>
      <c r="E1316" s="30">
        <v>0</v>
      </c>
      <c r="F1316" s="31">
        <v>0</v>
      </c>
      <c r="G1316" s="32">
        <v>0</v>
      </c>
      <c r="H1316" s="32">
        <v>0</v>
      </c>
      <c r="I1316" s="32">
        <v>0</v>
      </c>
      <c r="J1316" s="32">
        <v>0</v>
      </c>
      <c r="K1316" s="29">
        <f>Лист4!E1314/1000</f>
        <v>0</v>
      </c>
      <c r="L1316" s="33"/>
      <c r="M1316" s="33"/>
    </row>
    <row r="1317" spans="1:13" s="34" customFormat="1" ht="18" customHeight="1" x14ac:dyDescent="0.25">
      <c r="A1317" s="23" t="str">
        <f>Лист4!A1315</f>
        <v xml:space="preserve">Литейная 1-я ул. д.10 </v>
      </c>
      <c r="B1317" s="74" t="str">
        <f>Лист4!C1315</f>
        <v>г. Астрахань</v>
      </c>
      <c r="C1317" s="41">
        <f t="shared" si="40"/>
        <v>79.455457627118648</v>
      </c>
      <c r="D1317" s="41">
        <f t="shared" si="41"/>
        <v>4.2565423728813556</v>
      </c>
      <c r="E1317" s="30">
        <v>0</v>
      </c>
      <c r="F1317" s="31">
        <v>4.2565423728813556</v>
      </c>
      <c r="G1317" s="32">
        <v>0</v>
      </c>
      <c r="H1317" s="32">
        <v>0</v>
      </c>
      <c r="I1317" s="32">
        <v>0</v>
      </c>
      <c r="J1317" s="32">
        <v>0</v>
      </c>
      <c r="K1317" s="29">
        <f>Лист4!E1315/1000</f>
        <v>83.712000000000003</v>
      </c>
      <c r="L1317" s="33"/>
      <c r="M1317" s="33"/>
    </row>
    <row r="1318" spans="1:13" s="34" customFormat="1" ht="18" customHeight="1" x14ac:dyDescent="0.25">
      <c r="A1318" s="23" t="str">
        <f>Лист4!A1316</f>
        <v xml:space="preserve">Литейная 1-я ул. д.10А </v>
      </c>
      <c r="B1318" s="74" t="str">
        <f>Лист4!C1316</f>
        <v>г. Астрахань</v>
      </c>
      <c r="C1318" s="41">
        <f t="shared" si="40"/>
        <v>1261.6237816949154</v>
      </c>
      <c r="D1318" s="41">
        <f t="shared" si="41"/>
        <v>67.586988305084759</v>
      </c>
      <c r="E1318" s="30">
        <v>0</v>
      </c>
      <c r="F1318" s="31">
        <v>67.586988305084759</v>
      </c>
      <c r="G1318" s="32">
        <v>0</v>
      </c>
      <c r="H1318" s="32">
        <v>0</v>
      </c>
      <c r="I1318" s="32">
        <v>0</v>
      </c>
      <c r="J1318" s="32">
        <v>0</v>
      </c>
      <c r="K1318" s="29">
        <f>Лист4!E1316/1000</f>
        <v>1329.2107700000001</v>
      </c>
      <c r="L1318" s="33"/>
      <c r="M1318" s="33"/>
    </row>
    <row r="1319" spans="1:13" s="34" customFormat="1" ht="18" customHeight="1" x14ac:dyDescent="0.25">
      <c r="A1319" s="23" t="str">
        <f>Лист4!A1317</f>
        <v xml:space="preserve">Литейная 1-я ул. д.16 </v>
      </c>
      <c r="B1319" s="74" t="str">
        <f>Лист4!C1317</f>
        <v>г. Астрахань</v>
      </c>
      <c r="C1319" s="41">
        <f t="shared" si="40"/>
        <v>0.8018440677966101</v>
      </c>
      <c r="D1319" s="41">
        <f t="shared" si="41"/>
        <v>4.2955932203389835E-2</v>
      </c>
      <c r="E1319" s="30">
        <v>0</v>
      </c>
      <c r="F1319" s="31">
        <v>4.2955932203389835E-2</v>
      </c>
      <c r="G1319" s="32">
        <v>0</v>
      </c>
      <c r="H1319" s="32">
        <v>0</v>
      </c>
      <c r="I1319" s="32">
        <v>0</v>
      </c>
      <c r="J1319" s="32">
        <v>0</v>
      </c>
      <c r="K1319" s="29">
        <f>Лист4!E1317/1000</f>
        <v>0.8448</v>
      </c>
      <c r="L1319" s="33"/>
      <c r="M1319" s="33"/>
    </row>
    <row r="1320" spans="1:13" s="34" customFormat="1" ht="18" customHeight="1" x14ac:dyDescent="0.25">
      <c r="A1320" s="23" t="str">
        <f>Лист4!A1318</f>
        <v xml:space="preserve">Литейная 1-я ул. д.16А </v>
      </c>
      <c r="B1320" s="74" t="str">
        <f>Лист4!C1318</f>
        <v>г. Астрахань</v>
      </c>
      <c r="C1320" s="41">
        <f t="shared" si="40"/>
        <v>0</v>
      </c>
      <c r="D1320" s="41">
        <f t="shared" si="41"/>
        <v>0</v>
      </c>
      <c r="E1320" s="30">
        <v>0</v>
      </c>
      <c r="F1320" s="31">
        <v>0</v>
      </c>
      <c r="G1320" s="32">
        <v>0</v>
      </c>
      <c r="H1320" s="32">
        <v>0</v>
      </c>
      <c r="I1320" s="32">
        <v>0</v>
      </c>
      <c r="J1320" s="32">
        <v>0</v>
      </c>
      <c r="K1320" s="29">
        <f>Лист4!E1318/1000</f>
        <v>0</v>
      </c>
      <c r="L1320" s="33"/>
      <c r="M1320" s="33"/>
    </row>
    <row r="1321" spans="1:13" s="34" customFormat="1" ht="18" customHeight="1" x14ac:dyDescent="0.25">
      <c r="A1321" s="23" t="str">
        <f>Лист4!A1319</f>
        <v xml:space="preserve">Литейная 1-я ул. д.2А </v>
      </c>
      <c r="B1321" s="74" t="str">
        <f>Лист4!C1319</f>
        <v>г. Астрахань</v>
      </c>
      <c r="C1321" s="41">
        <f t="shared" si="40"/>
        <v>852.6007593220337</v>
      </c>
      <c r="D1321" s="41">
        <f t="shared" si="41"/>
        <v>45.675040677966088</v>
      </c>
      <c r="E1321" s="30">
        <v>0</v>
      </c>
      <c r="F1321" s="31">
        <v>45.675040677966088</v>
      </c>
      <c r="G1321" s="32">
        <v>0</v>
      </c>
      <c r="H1321" s="32">
        <v>0</v>
      </c>
      <c r="I1321" s="32">
        <v>0</v>
      </c>
      <c r="J1321" s="32">
        <v>0</v>
      </c>
      <c r="K1321" s="29">
        <f>Лист4!E1319/1000</f>
        <v>898.27579999999978</v>
      </c>
      <c r="L1321" s="33"/>
      <c r="M1321" s="33"/>
    </row>
    <row r="1322" spans="1:13" s="34" customFormat="1" ht="18" customHeight="1" x14ac:dyDescent="0.25">
      <c r="A1322" s="23" t="str">
        <f>Лист4!A1320</f>
        <v xml:space="preserve">Литейная 1-я ул. д.4 </v>
      </c>
      <c r="B1322" s="74" t="str">
        <f>Лист4!C1320</f>
        <v>г. Астрахань</v>
      </c>
      <c r="C1322" s="41">
        <f t="shared" si="40"/>
        <v>107.09653559322034</v>
      </c>
      <c r="D1322" s="41">
        <f t="shared" si="41"/>
        <v>5.7373144067796611</v>
      </c>
      <c r="E1322" s="30">
        <v>0</v>
      </c>
      <c r="F1322" s="31">
        <v>5.7373144067796611</v>
      </c>
      <c r="G1322" s="32">
        <v>0</v>
      </c>
      <c r="H1322" s="32">
        <v>0</v>
      </c>
      <c r="I1322" s="32">
        <v>0</v>
      </c>
      <c r="J1322" s="32">
        <v>0</v>
      </c>
      <c r="K1322" s="29">
        <f>Лист4!E1320/1000</f>
        <v>112.83385</v>
      </c>
      <c r="L1322" s="33"/>
      <c r="M1322" s="33"/>
    </row>
    <row r="1323" spans="1:13" s="34" customFormat="1" ht="18" customHeight="1" x14ac:dyDescent="0.25">
      <c r="A1323" s="23" t="str">
        <f>Лист4!A1321</f>
        <v xml:space="preserve">Литейная 1-я ул. д.6 </v>
      </c>
      <c r="B1323" s="74" t="str">
        <f>Лист4!C1321</f>
        <v>г. Астрахань</v>
      </c>
      <c r="C1323" s="41">
        <f t="shared" si="40"/>
        <v>76.272664406779654</v>
      </c>
      <c r="D1323" s="41">
        <f t="shared" si="41"/>
        <v>4.0860355932203385</v>
      </c>
      <c r="E1323" s="30">
        <v>0</v>
      </c>
      <c r="F1323" s="31">
        <v>4.0860355932203385</v>
      </c>
      <c r="G1323" s="32">
        <v>0</v>
      </c>
      <c r="H1323" s="32">
        <v>0</v>
      </c>
      <c r="I1323" s="32">
        <v>0</v>
      </c>
      <c r="J1323" s="32">
        <v>0</v>
      </c>
      <c r="K1323" s="29">
        <f>Лист4!E1321/1000</f>
        <v>80.358699999999999</v>
      </c>
      <c r="L1323" s="33"/>
      <c r="M1323" s="33"/>
    </row>
    <row r="1324" spans="1:13" s="34" customFormat="1" ht="18" customHeight="1" x14ac:dyDescent="0.25">
      <c r="A1324" s="23" t="str">
        <f>Лист4!A1322</f>
        <v xml:space="preserve">Литейная 1-я ул. д.8 </v>
      </c>
      <c r="B1324" s="74" t="str">
        <f>Лист4!C1322</f>
        <v>г. Астрахань</v>
      </c>
      <c r="C1324" s="41">
        <f t="shared" si="40"/>
        <v>27.329423728813559</v>
      </c>
      <c r="D1324" s="41">
        <f t="shared" si="41"/>
        <v>1.4640762711864408</v>
      </c>
      <c r="E1324" s="30">
        <v>0</v>
      </c>
      <c r="F1324" s="31">
        <v>1.4640762711864408</v>
      </c>
      <c r="G1324" s="32">
        <v>0</v>
      </c>
      <c r="H1324" s="32">
        <v>0</v>
      </c>
      <c r="I1324" s="32">
        <v>0</v>
      </c>
      <c r="J1324" s="32">
        <v>0</v>
      </c>
      <c r="K1324" s="29">
        <f>Лист4!E1322/1000</f>
        <v>28.793500000000002</v>
      </c>
      <c r="L1324" s="33"/>
      <c r="M1324" s="33"/>
    </row>
    <row r="1325" spans="1:13" s="34" customFormat="1" ht="18" customHeight="1" x14ac:dyDescent="0.25">
      <c r="A1325" s="23" t="str">
        <f>Лист4!A1323</f>
        <v xml:space="preserve">Менжинского ул. д.2 - корп. 1 </v>
      </c>
      <c r="B1325" s="74" t="str">
        <f>Лист4!C1323</f>
        <v>г. Астрахань</v>
      </c>
      <c r="C1325" s="41">
        <f t="shared" si="40"/>
        <v>243.81446101694914</v>
      </c>
      <c r="D1325" s="41">
        <f t="shared" si="41"/>
        <v>13.061488983050847</v>
      </c>
      <c r="E1325" s="30">
        <v>0</v>
      </c>
      <c r="F1325" s="31">
        <v>13.061488983050847</v>
      </c>
      <c r="G1325" s="32">
        <v>0</v>
      </c>
      <c r="H1325" s="32">
        <v>0</v>
      </c>
      <c r="I1325" s="32">
        <v>0</v>
      </c>
      <c r="J1325" s="32">
        <v>0</v>
      </c>
      <c r="K1325" s="29">
        <f>Лист4!E1323/1000</f>
        <v>256.87594999999999</v>
      </c>
      <c r="L1325" s="33"/>
      <c r="M1325" s="33"/>
    </row>
    <row r="1326" spans="1:13" s="34" customFormat="1" ht="18" customHeight="1" x14ac:dyDescent="0.25">
      <c r="A1326" s="23" t="str">
        <f>Лист4!A1324</f>
        <v xml:space="preserve">Менжинского ул. д.2 - корп. 2 </v>
      </c>
      <c r="B1326" s="74" t="str">
        <f>Лист4!C1324</f>
        <v>г. Астрахань</v>
      </c>
      <c r="C1326" s="41">
        <f t="shared" si="40"/>
        <v>211.82541016949153</v>
      </c>
      <c r="D1326" s="41">
        <f t="shared" si="41"/>
        <v>11.347789830508475</v>
      </c>
      <c r="E1326" s="30">
        <v>0</v>
      </c>
      <c r="F1326" s="31">
        <v>11.347789830508475</v>
      </c>
      <c r="G1326" s="32">
        <v>0</v>
      </c>
      <c r="H1326" s="32">
        <v>0</v>
      </c>
      <c r="I1326" s="32">
        <v>0</v>
      </c>
      <c r="J1326" s="32">
        <v>0</v>
      </c>
      <c r="K1326" s="29">
        <f>Лист4!E1324/1000</f>
        <v>223.17320000000001</v>
      </c>
      <c r="L1326" s="33"/>
      <c r="M1326" s="33"/>
    </row>
    <row r="1327" spans="1:13" s="34" customFormat="1" ht="18" customHeight="1" x14ac:dyDescent="0.25">
      <c r="A1327" s="23" t="str">
        <f>Лист4!A1325</f>
        <v xml:space="preserve">Менжинского ул. д.2А </v>
      </c>
      <c r="B1327" s="74" t="str">
        <f>Лист4!C1325</f>
        <v>г. Астрахань</v>
      </c>
      <c r="C1327" s="41">
        <f t="shared" si="40"/>
        <v>3.3495593220338984</v>
      </c>
      <c r="D1327" s="41">
        <f t="shared" si="41"/>
        <v>0.17944067796610169</v>
      </c>
      <c r="E1327" s="30">
        <v>0</v>
      </c>
      <c r="F1327" s="31">
        <v>0.17944067796610169</v>
      </c>
      <c r="G1327" s="32">
        <v>0</v>
      </c>
      <c r="H1327" s="32">
        <v>0</v>
      </c>
      <c r="I1327" s="32">
        <v>0</v>
      </c>
      <c r="J1327" s="32">
        <v>0</v>
      </c>
      <c r="K1327" s="29">
        <f>Лист4!E1325/1000</f>
        <v>3.5289999999999999</v>
      </c>
      <c r="L1327" s="33"/>
      <c r="M1327" s="33"/>
    </row>
    <row r="1328" spans="1:13" s="34" customFormat="1" ht="18" customHeight="1" x14ac:dyDescent="0.25">
      <c r="A1328" s="23" t="str">
        <f>Лист4!A1326</f>
        <v xml:space="preserve">Менжинского ул. д.3 </v>
      </c>
      <c r="B1328" s="74" t="str">
        <f>Лист4!C1326</f>
        <v>г. Астрахань</v>
      </c>
      <c r="C1328" s="41">
        <f t="shared" si="40"/>
        <v>418.65131118644064</v>
      </c>
      <c r="D1328" s="41">
        <f t="shared" si="41"/>
        <v>22.427748813559319</v>
      </c>
      <c r="E1328" s="30">
        <v>0</v>
      </c>
      <c r="F1328" s="31">
        <v>22.427748813559319</v>
      </c>
      <c r="G1328" s="32">
        <v>0</v>
      </c>
      <c r="H1328" s="32">
        <v>0</v>
      </c>
      <c r="I1328" s="32">
        <v>0</v>
      </c>
      <c r="J1328" s="32">
        <v>0</v>
      </c>
      <c r="K1328" s="29">
        <f>Лист4!E1326/1000</f>
        <v>441.07905999999997</v>
      </c>
      <c r="L1328" s="33"/>
      <c r="M1328" s="33"/>
    </row>
    <row r="1329" spans="1:13" s="34" customFormat="1" ht="18" customHeight="1" x14ac:dyDescent="0.25">
      <c r="A1329" s="23" t="str">
        <f>Лист4!A1327</f>
        <v xml:space="preserve">Менжинского ул. д.4 </v>
      </c>
      <c r="B1329" s="74" t="str">
        <f>Лист4!C1327</f>
        <v>г. Астрахань</v>
      </c>
      <c r="C1329" s="41">
        <f t="shared" si="40"/>
        <v>469.78642033898308</v>
      </c>
      <c r="D1329" s="41">
        <f t="shared" si="41"/>
        <v>25.167129661016951</v>
      </c>
      <c r="E1329" s="30">
        <v>0</v>
      </c>
      <c r="F1329" s="31">
        <v>25.167129661016951</v>
      </c>
      <c r="G1329" s="32">
        <v>0</v>
      </c>
      <c r="H1329" s="32">
        <v>0</v>
      </c>
      <c r="I1329" s="32">
        <v>0</v>
      </c>
      <c r="J1329" s="32">
        <v>0</v>
      </c>
      <c r="K1329" s="29">
        <f>Лист4!E1327/1000</f>
        <v>494.95355000000001</v>
      </c>
      <c r="L1329" s="33"/>
      <c r="M1329" s="33"/>
    </row>
    <row r="1330" spans="1:13" s="34" customFormat="1" ht="18" customHeight="1" x14ac:dyDescent="0.25">
      <c r="A1330" s="23" t="str">
        <f>Лист4!A1328</f>
        <v xml:space="preserve">Менжинского ул. д.4 - корп. 1 </v>
      </c>
      <c r="B1330" s="74" t="str">
        <f>Лист4!C1328</f>
        <v>г. Астрахань</v>
      </c>
      <c r="C1330" s="41">
        <f t="shared" si="40"/>
        <v>235.99230508474574</v>
      </c>
      <c r="D1330" s="41">
        <f t="shared" si="41"/>
        <v>12.642444915254234</v>
      </c>
      <c r="E1330" s="30">
        <v>0</v>
      </c>
      <c r="F1330" s="31">
        <v>12.642444915254234</v>
      </c>
      <c r="G1330" s="32">
        <v>0</v>
      </c>
      <c r="H1330" s="32">
        <v>0</v>
      </c>
      <c r="I1330" s="32">
        <v>0</v>
      </c>
      <c r="J1330" s="32">
        <v>0</v>
      </c>
      <c r="K1330" s="29">
        <f>Лист4!E1328/1000</f>
        <v>248.63474999999997</v>
      </c>
      <c r="L1330" s="33"/>
      <c r="M1330" s="33"/>
    </row>
    <row r="1331" spans="1:13" s="34" customFormat="1" ht="18" customHeight="1" x14ac:dyDescent="0.25">
      <c r="A1331" s="23" t="str">
        <f>Лист4!A1329</f>
        <v xml:space="preserve">Менжинского ул. д.6 </v>
      </c>
      <c r="B1331" s="74" t="str">
        <f>Лист4!C1329</f>
        <v>г. Астрахань</v>
      </c>
      <c r="C1331" s="41">
        <f t="shared" si="40"/>
        <v>776.95937627118633</v>
      </c>
      <c r="D1331" s="41">
        <f t="shared" si="41"/>
        <v>41.622823728813557</v>
      </c>
      <c r="E1331" s="30">
        <v>0</v>
      </c>
      <c r="F1331" s="31">
        <v>41.622823728813557</v>
      </c>
      <c r="G1331" s="32">
        <v>0</v>
      </c>
      <c r="H1331" s="32">
        <v>0</v>
      </c>
      <c r="I1331" s="32">
        <v>0</v>
      </c>
      <c r="J1331" s="32">
        <v>0</v>
      </c>
      <c r="K1331" s="29">
        <f>Лист4!E1329/1000</f>
        <v>818.58219999999994</v>
      </c>
      <c r="L1331" s="33"/>
      <c r="M1331" s="33"/>
    </row>
    <row r="1332" spans="1:13" s="34" customFormat="1" ht="18" customHeight="1" x14ac:dyDescent="0.25">
      <c r="A1332" s="23" t="str">
        <f>Лист4!A1330</f>
        <v xml:space="preserve">Михаила Луконина ул. д.10 </v>
      </c>
      <c r="B1332" s="74" t="str">
        <f>Лист4!C1330</f>
        <v>г. Астрахань</v>
      </c>
      <c r="C1332" s="41">
        <f t="shared" si="40"/>
        <v>964.52359322033863</v>
      </c>
      <c r="D1332" s="41">
        <f t="shared" si="41"/>
        <v>51.670906779660996</v>
      </c>
      <c r="E1332" s="30">
        <v>0</v>
      </c>
      <c r="F1332" s="31">
        <v>51.670906779660996</v>
      </c>
      <c r="G1332" s="32">
        <v>0</v>
      </c>
      <c r="H1332" s="32">
        <v>0</v>
      </c>
      <c r="I1332" s="32">
        <v>0</v>
      </c>
      <c r="J1332" s="32">
        <v>0</v>
      </c>
      <c r="K1332" s="29">
        <f>Лист4!E1330/1000</f>
        <v>1016.1944999999996</v>
      </c>
      <c r="L1332" s="33"/>
      <c r="M1332" s="33"/>
    </row>
    <row r="1333" spans="1:13" s="34" customFormat="1" ht="18" customHeight="1" x14ac:dyDescent="0.25">
      <c r="A1333" s="23" t="str">
        <f>Лист4!A1331</f>
        <v xml:space="preserve">Михаила Луконина ул. д.11 </v>
      </c>
      <c r="B1333" s="74" t="str">
        <f>Лист4!C1331</f>
        <v>г. Астрахань</v>
      </c>
      <c r="C1333" s="41">
        <f t="shared" si="40"/>
        <v>1739.4335688135595</v>
      </c>
      <c r="D1333" s="41">
        <f t="shared" si="41"/>
        <v>93.183941186440691</v>
      </c>
      <c r="E1333" s="30">
        <v>0</v>
      </c>
      <c r="F1333" s="31">
        <v>93.183941186440691</v>
      </c>
      <c r="G1333" s="32">
        <v>0</v>
      </c>
      <c r="H1333" s="32">
        <v>0</v>
      </c>
      <c r="I1333" s="32">
        <v>0</v>
      </c>
      <c r="J1333" s="32">
        <v>0</v>
      </c>
      <c r="K1333" s="29">
        <f>Лист4!E1331/1000</f>
        <v>1832.6175100000003</v>
      </c>
      <c r="L1333" s="33"/>
      <c r="M1333" s="33"/>
    </row>
    <row r="1334" spans="1:13" s="34" customFormat="1" ht="18" customHeight="1" x14ac:dyDescent="0.25">
      <c r="A1334" s="23" t="str">
        <f>Лист4!A1332</f>
        <v xml:space="preserve">Михаила Луконина ул. д.11 - корп. 1 </v>
      </c>
      <c r="B1334" s="74" t="str">
        <f>Лист4!C1332</f>
        <v>г. Астрахань</v>
      </c>
      <c r="C1334" s="41">
        <f t="shared" si="40"/>
        <v>610.34390508474587</v>
      </c>
      <c r="D1334" s="41">
        <f t="shared" si="41"/>
        <v>32.696994915254244</v>
      </c>
      <c r="E1334" s="30">
        <v>0</v>
      </c>
      <c r="F1334" s="31">
        <v>32.696994915254244</v>
      </c>
      <c r="G1334" s="32">
        <v>0</v>
      </c>
      <c r="H1334" s="32">
        <v>0</v>
      </c>
      <c r="I1334" s="32">
        <v>0</v>
      </c>
      <c r="J1334" s="32">
        <v>0</v>
      </c>
      <c r="K1334" s="29">
        <f>Лист4!E1332/1000</f>
        <v>643.04090000000008</v>
      </c>
      <c r="L1334" s="33"/>
      <c r="M1334" s="33"/>
    </row>
    <row r="1335" spans="1:13" s="34" customFormat="1" ht="18" customHeight="1" x14ac:dyDescent="0.25">
      <c r="A1335" s="23" t="str">
        <f>Лист4!A1333</f>
        <v xml:space="preserve">Михаила Луконина ул. д.12 </v>
      </c>
      <c r="B1335" s="74" t="str">
        <f>Лист4!C1333</f>
        <v>г. Астрахань</v>
      </c>
      <c r="C1335" s="41">
        <f t="shared" si="40"/>
        <v>959.73731118644071</v>
      </c>
      <c r="D1335" s="41">
        <f t="shared" si="41"/>
        <v>51.414498813559327</v>
      </c>
      <c r="E1335" s="30">
        <v>0</v>
      </c>
      <c r="F1335" s="31">
        <v>51.414498813559327</v>
      </c>
      <c r="G1335" s="32">
        <v>0</v>
      </c>
      <c r="H1335" s="32">
        <v>0</v>
      </c>
      <c r="I1335" s="32">
        <v>0</v>
      </c>
      <c r="J1335" s="32">
        <v>0</v>
      </c>
      <c r="K1335" s="29">
        <f>Лист4!E1333/1000-J1335</f>
        <v>1011.1518100000001</v>
      </c>
      <c r="L1335" s="33"/>
      <c r="M1335" s="33"/>
    </row>
    <row r="1336" spans="1:13" s="34" customFormat="1" ht="18" customHeight="1" x14ac:dyDescent="0.25">
      <c r="A1336" s="23" t="str">
        <f>Лист4!A1334</f>
        <v xml:space="preserve">Моздокская ул. д.52 - корп. 2 </v>
      </c>
      <c r="B1336" s="74" t="str">
        <f>Лист4!C1334</f>
        <v>г. Астрахань</v>
      </c>
      <c r="C1336" s="41">
        <f t="shared" si="40"/>
        <v>721.93136542372883</v>
      </c>
      <c r="D1336" s="41">
        <f t="shared" si="41"/>
        <v>38.674894576271193</v>
      </c>
      <c r="E1336" s="30">
        <v>0</v>
      </c>
      <c r="F1336" s="31">
        <v>38.674894576271193</v>
      </c>
      <c r="G1336" s="32">
        <v>0</v>
      </c>
      <c r="H1336" s="32">
        <v>0</v>
      </c>
      <c r="I1336" s="32">
        <v>0</v>
      </c>
      <c r="J1336" s="32">
        <f>2963.45+1299.5</f>
        <v>4262.95</v>
      </c>
      <c r="K1336" s="29">
        <f>Лист4!E1334/1000-J1336</f>
        <v>-3502.3437399999998</v>
      </c>
      <c r="L1336" s="33"/>
      <c r="M1336" s="33"/>
    </row>
    <row r="1337" spans="1:13" s="34" customFormat="1" ht="18" customHeight="1" x14ac:dyDescent="0.25">
      <c r="A1337" s="23" t="str">
        <f>Лист4!A1335</f>
        <v xml:space="preserve">Моздокская ул. д.56 </v>
      </c>
      <c r="B1337" s="74" t="str">
        <f>Лист4!C1335</f>
        <v>г. Астрахань</v>
      </c>
      <c r="C1337" s="41">
        <f t="shared" si="40"/>
        <v>596.1361355932205</v>
      </c>
      <c r="D1337" s="41">
        <f t="shared" si="41"/>
        <v>31.935864406779668</v>
      </c>
      <c r="E1337" s="30">
        <v>0</v>
      </c>
      <c r="F1337" s="31">
        <v>31.935864406779668</v>
      </c>
      <c r="G1337" s="32">
        <v>0</v>
      </c>
      <c r="H1337" s="32">
        <v>0</v>
      </c>
      <c r="I1337" s="32">
        <v>0</v>
      </c>
      <c r="J1337" s="32">
        <v>0</v>
      </c>
      <c r="K1337" s="29">
        <f>Лист4!E1335/1000</f>
        <v>628.07200000000012</v>
      </c>
      <c r="L1337" s="33"/>
      <c r="M1337" s="33"/>
    </row>
    <row r="1338" spans="1:13" s="34" customFormat="1" ht="18" customHeight="1" x14ac:dyDescent="0.25">
      <c r="A1338" s="23" t="str">
        <f>Лист4!A1336</f>
        <v xml:space="preserve">Моздокская ул. д.60/12 </v>
      </c>
      <c r="B1338" s="74" t="str">
        <f>Лист4!C1336</f>
        <v>г. Астрахань</v>
      </c>
      <c r="C1338" s="41">
        <f t="shared" si="40"/>
        <v>54.868230508474582</v>
      </c>
      <c r="D1338" s="41">
        <f t="shared" si="41"/>
        <v>2.939369491525424</v>
      </c>
      <c r="E1338" s="30">
        <v>0</v>
      </c>
      <c r="F1338" s="31">
        <v>2.939369491525424</v>
      </c>
      <c r="G1338" s="32">
        <v>0</v>
      </c>
      <c r="H1338" s="32">
        <v>0</v>
      </c>
      <c r="I1338" s="32">
        <v>0</v>
      </c>
      <c r="J1338" s="32">
        <v>0</v>
      </c>
      <c r="K1338" s="29">
        <f>Лист4!E1336/1000</f>
        <v>57.807600000000008</v>
      </c>
      <c r="L1338" s="33"/>
      <c r="M1338" s="33"/>
    </row>
    <row r="1339" spans="1:13" s="34" customFormat="1" ht="18" customHeight="1" x14ac:dyDescent="0.25">
      <c r="A1339" s="23" t="str">
        <f>Лист4!A1337</f>
        <v xml:space="preserve">Моздокская ул. д.63 </v>
      </c>
      <c r="B1339" s="74" t="str">
        <f>Лист4!C1337</f>
        <v>г. Астрахань</v>
      </c>
      <c r="C1339" s="41">
        <f t="shared" si="40"/>
        <v>952.53935593220331</v>
      </c>
      <c r="D1339" s="41">
        <f t="shared" si="41"/>
        <v>51.028894067796614</v>
      </c>
      <c r="E1339" s="30">
        <v>0</v>
      </c>
      <c r="F1339" s="31">
        <v>51.028894067796614</v>
      </c>
      <c r="G1339" s="32">
        <v>0</v>
      </c>
      <c r="H1339" s="32">
        <v>0</v>
      </c>
      <c r="I1339" s="32">
        <v>0</v>
      </c>
      <c r="J1339" s="32">
        <v>0</v>
      </c>
      <c r="K1339" s="29">
        <f>Лист4!E1337/1000</f>
        <v>1003.5682499999999</v>
      </c>
      <c r="L1339" s="33"/>
      <c r="M1339" s="33"/>
    </row>
    <row r="1340" spans="1:13" s="34" customFormat="1" ht="18" customHeight="1" x14ac:dyDescent="0.25">
      <c r="A1340" s="23" t="str">
        <f>Лист4!A1338</f>
        <v xml:space="preserve">Моздокская ул. д.65 </v>
      </c>
      <c r="B1340" s="74" t="str">
        <f>Лист4!C1338</f>
        <v>г. Астрахань</v>
      </c>
      <c r="C1340" s="41">
        <f t="shared" si="40"/>
        <v>558.27352949152532</v>
      </c>
      <c r="D1340" s="41">
        <f t="shared" si="41"/>
        <v>29.907510508474573</v>
      </c>
      <c r="E1340" s="30">
        <v>0</v>
      </c>
      <c r="F1340" s="31">
        <v>29.907510508474573</v>
      </c>
      <c r="G1340" s="32">
        <v>0</v>
      </c>
      <c r="H1340" s="32">
        <v>0</v>
      </c>
      <c r="I1340" s="32">
        <v>0</v>
      </c>
      <c r="J1340" s="32">
        <v>0</v>
      </c>
      <c r="K1340" s="29">
        <f>Лист4!E1338/1000</f>
        <v>588.18103999999994</v>
      </c>
      <c r="L1340" s="33"/>
      <c r="M1340" s="33"/>
    </row>
    <row r="1341" spans="1:13" s="34" customFormat="1" ht="18" customHeight="1" x14ac:dyDescent="0.25">
      <c r="A1341" s="23" t="str">
        <f>Лист4!A1339</f>
        <v xml:space="preserve">Моздокская ул. д.66 </v>
      </c>
      <c r="B1341" s="74" t="str">
        <f>Лист4!C1339</f>
        <v>г. Астрахань</v>
      </c>
      <c r="C1341" s="41">
        <f t="shared" si="40"/>
        <v>104.89469152542374</v>
      </c>
      <c r="D1341" s="41">
        <f t="shared" si="41"/>
        <v>5.6193584745762717</v>
      </c>
      <c r="E1341" s="30">
        <v>0</v>
      </c>
      <c r="F1341" s="31">
        <v>5.6193584745762717</v>
      </c>
      <c r="G1341" s="32">
        <v>0</v>
      </c>
      <c r="H1341" s="32">
        <v>0</v>
      </c>
      <c r="I1341" s="32">
        <v>0</v>
      </c>
      <c r="J1341" s="32">
        <v>0</v>
      </c>
      <c r="K1341" s="29">
        <f>Лист4!E1339/1000</f>
        <v>110.51405000000001</v>
      </c>
      <c r="L1341" s="33"/>
      <c r="M1341" s="33"/>
    </row>
    <row r="1342" spans="1:13" s="34" customFormat="1" ht="18" customHeight="1" x14ac:dyDescent="0.25">
      <c r="A1342" s="23" t="str">
        <f>Лист4!A1340</f>
        <v xml:space="preserve">Моздокская ул. д.68 </v>
      </c>
      <c r="B1342" s="74" t="str">
        <f>Лист4!C1340</f>
        <v>г. Астрахань</v>
      </c>
      <c r="C1342" s="41">
        <f t="shared" si="40"/>
        <v>201.04389152542373</v>
      </c>
      <c r="D1342" s="41">
        <f t="shared" si="41"/>
        <v>10.770208474576272</v>
      </c>
      <c r="E1342" s="30">
        <v>0</v>
      </c>
      <c r="F1342" s="31">
        <v>10.770208474576272</v>
      </c>
      <c r="G1342" s="32">
        <v>0</v>
      </c>
      <c r="H1342" s="32">
        <v>0</v>
      </c>
      <c r="I1342" s="32">
        <v>0</v>
      </c>
      <c r="J1342" s="32">
        <v>0</v>
      </c>
      <c r="K1342" s="29">
        <f>Лист4!E1340/1000</f>
        <v>211.8141</v>
      </c>
      <c r="L1342" s="33"/>
      <c r="M1342" s="33"/>
    </row>
    <row r="1343" spans="1:13" s="34" customFormat="1" ht="18" customHeight="1" x14ac:dyDescent="0.25">
      <c r="A1343" s="23" t="str">
        <f>Лист4!A1341</f>
        <v xml:space="preserve">Морозова ул. д.19 </v>
      </c>
      <c r="B1343" s="74" t="str">
        <f>Лист4!C1341</f>
        <v>г. Астрахань</v>
      </c>
      <c r="C1343" s="41">
        <f t="shared" si="40"/>
        <v>0</v>
      </c>
      <c r="D1343" s="41">
        <f t="shared" si="41"/>
        <v>0</v>
      </c>
      <c r="E1343" s="30">
        <v>0</v>
      </c>
      <c r="F1343" s="31">
        <v>0</v>
      </c>
      <c r="G1343" s="32">
        <v>0</v>
      </c>
      <c r="H1343" s="32">
        <v>0</v>
      </c>
      <c r="I1343" s="32">
        <v>0</v>
      </c>
      <c r="J1343" s="32">
        <v>0</v>
      </c>
      <c r="K1343" s="29">
        <f>Лист4!E1341/1000</f>
        <v>0</v>
      </c>
      <c r="L1343" s="33"/>
      <c r="M1343" s="33"/>
    </row>
    <row r="1344" spans="1:13" s="34" customFormat="1" ht="18" customHeight="1" x14ac:dyDescent="0.25">
      <c r="A1344" s="23" t="str">
        <f>Лист4!A1342</f>
        <v xml:space="preserve">Морозова ул. д.21 </v>
      </c>
      <c r="B1344" s="74" t="str">
        <f>Лист4!C1342</f>
        <v>г. Астрахань</v>
      </c>
      <c r="C1344" s="41">
        <f t="shared" si="40"/>
        <v>0</v>
      </c>
      <c r="D1344" s="41">
        <f t="shared" si="41"/>
        <v>0</v>
      </c>
      <c r="E1344" s="30">
        <v>0</v>
      </c>
      <c r="F1344" s="31">
        <v>0</v>
      </c>
      <c r="G1344" s="32">
        <v>0</v>
      </c>
      <c r="H1344" s="32">
        <v>0</v>
      </c>
      <c r="I1344" s="32">
        <v>0</v>
      </c>
      <c r="J1344" s="32">
        <v>0</v>
      </c>
      <c r="K1344" s="29">
        <f>Лист4!E1342/1000</f>
        <v>0</v>
      </c>
      <c r="L1344" s="33"/>
      <c r="M1344" s="33"/>
    </row>
    <row r="1345" spans="1:13" s="34" customFormat="1" ht="18" customHeight="1" x14ac:dyDescent="0.25">
      <c r="A1345" s="23" t="str">
        <f>Лист4!A1343</f>
        <v xml:space="preserve">Морозова ул. д.32 </v>
      </c>
      <c r="B1345" s="74" t="str">
        <f>Лист4!C1343</f>
        <v>г. Астрахань</v>
      </c>
      <c r="C1345" s="41">
        <f t="shared" si="40"/>
        <v>0</v>
      </c>
      <c r="D1345" s="41">
        <f t="shared" si="41"/>
        <v>0</v>
      </c>
      <c r="E1345" s="30">
        <v>0</v>
      </c>
      <c r="F1345" s="31">
        <v>0</v>
      </c>
      <c r="G1345" s="32">
        <v>0</v>
      </c>
      <c r="H1345" s="32">
        <v>0</v>
      </c>
      <c r="I1345" s="32">
        <v>0</v>
      </c>
      <c r="J1345" s="32">
        <v>0</v>
      </c>
      <c r="K1345" s="29">
        <f>Лист4!E1343/1000</f>
        <v>0</v>
      </c>
      <c r="L1345" s="33"/>
      <c r="M1345" s="33"/>
    </row>
    <row r="1346" spans="1:13" s="34" customFormat="1" ht="18" customHeight="1" x14ac:dyDescent="0.25">
      <c r="A1346" s="23" t="str">
        <f>Лист4!A1344</f>
        <v xml:space="preserve">Набережная Золотого Затона ул. д.8 </v>
      </c>
      <c r="B1346" s="74" t="str">
        <f>Лист4!C1344</f>
        <v>г. Астрахань</v>
      </c>
      <c r="C1346" s="41">
        <f t="shared" si="40"/>
        <v>1336.7507525423725</v>
      </c>
      <c r="D1346" s="41">
        <f t="shared" si="41"/>
        <v>71.611647457627114</v>
      </c>
      <c r="E1346" s="30">
        <v>0</v>
      </c>
      <c r="F1346" s="31">
        <v>71.611647457627114</v>
      </c>
      <c r="G1346" s="32">
        <v>0</v>
      </c>
      <c r="H1346" s="32">
        <v>0</v>
      </c>
      <c r="I1346" s="32">
        <v>0</v>
      </c>
      <c r="J1346" s="32">
        <v>0</v>
      </c>
      <c r="K1346" s="29">
        <f>Лист4!E1344/1000</f>
        <v>1408.3623999999998</v>
      </c>
      <c r="L1346" s="33"/>
      <c r="M1346" s="33"/>
    </row>
    <row r="1347" spans="1:13" s="34" customFormat="1" ht="18" customHeight="1" x14ac:dyDescent="0.25">
      <c r="A1347" s="23" t="str">
        <f>Лист4!A1345</f>
        <v xml:space="preserve">Набережная Приволжского затона ул. д.17 - корп. 1 </v>
      </c>
      <c r="B1347" s="74" t="str">
        <f>Лист4!C1345</f>
        <v>г. Астрахань</v>
      </c>
      <c r="C1347" s="41">
        <f t="shared" ref="C1347:C1410" si="42">K1347+J1347-F1347</f>
        <v>1218.1768366101696</v>
      </c>
      <c r="D1347" s="41">
        <f t="shared" ref="D1347:D1410" si="43">F1347</f>
        <v>65.259473389830518</v>
      </c>
      <c r="E1347" s="30">
        <v>0</v>
      </c>
      <c r="F1347" s="31">
        <v>65.259473389830518</v>
      </c>
      <c r="G1347" s="32">
        <v>0</v>
      </c>
      <c r="H1347" s="32">
        <v>0</v>
      </c>
      <c r="I1347" s="32">
        <v>0</v>
      </c>
      <c r="J1347" s="32">
        <v>0</v>
      </c>
      <c r="K1347" s="29">
        <f>Лист4!E1345/1000-J1347</f>
        <v>1283.43631</v>
      </c>
      <c r="L1347" s="33"/>
      <c r="M1347" s="33"/>
    </row>
    <row r="1348" spans="1:13" s="34" customFormat="1" ht="18" customHeight="1" x14ac:dyDescent="0.25">
      <c r="A1348" s="23" t="str">
        <f>Лист4!A1346</f>
        <v xml:space="preserve">Набережная Приволжского затона ул. д.17 - корп. 2 </v>
      </c>
      <c r="B1348" s="74" t="str">
        <f>Лист4!C1346</f>
        <v>г. Астрахань</v>
      </c>
      <c r="C1348" s="41">
        <f t="shared" si="42"/>
        <v>632.68728813559323</v>
      </c>
      <c r="D1348" s="41">
        <f t="shared" si="43"/>
        <v>33.893961864406776</v>
      </c>
      <c r="E1348" s="30">
        <v>0</v>
      </c>
      <c r="F1348" s="31">
        <v>33.893961864406776</v>
      </c>
      <c r="G1348" s="32">
        <v>0</v>
      </c>
      <c r="H1348" s="32">
        <v>0</v>
      </c>
      <c r="I1348" s="32">
        <v>0</v>
      </c>
      <c r="J1348" s="32">
        <v>0</v>
      </c>
      <c r="K1348" s="29">
        <f>Лист4!E1346/1000</f>
        <v>666.58124999999995</v>
      </c>
      <c r="L1348" s="33"/>
      <c r="M1348" s="33"/>
    </row>
    <row r="1349" spans="1:13" s="34" customFormat="1" ht="18" customHeight="1" x14ac:dyDescent="0.25">
      <c r="A1349" s="23" t="str">
        <f>Лист4!A1347</f>
        <v xml:space="preserve">Набережная Приволжского затона ул. д.17 - корп. 3 </v>
      </c>
      <c r="B1349" s="74" t="str">
        <f>Лист4!C1347</f>
        <v>г. Астрахань</v>
      </c>
      <c r="C1349" s="41">
        <f t="shared" si="42"/>
        <v>399.07295186440678</v>
      </c>
      <c r="D1349" s="41">
        <f t="shared" si="43"/>
        <v>21.378908135593221</v>
      </c>
      <c r="E1349" s="30">
        <v>0</v>
      </c>
      <c r="F1349" s="31">
        <v>21.378908135593221</v>
      </c>
      <c r="G1349" s="32">
        <v>0</v>
      </c>
      <c r="H1349" s="32">
        <v>0</v>
      </c>
      <c r="I1349" s="32">
        <v>0</v>
      </c>
      <c r="J1349" s="32">
        <v>0</v>
      </c>
      <c r="K1349" s="29">
        <f>Лист4!E1347/1000-J1349</f>
        <v>420.45186000000001</v>
      </c>
      <c r="L1349" s="33"/>
      <c r="M1349" s="33"/>
    </row>
    <row r="1350" spans="1:13" s="34" customFormat="1" ht="18" customHeight="1" x14ac:dyDescent="0.25">
      <c r="A1350" s="23" t="str">
        <f>Лист4!A1348</f>
        <v xml:space="preserve">Набережная Приволжского затона ул. д.25 </v>
      </c>
      <c r="B1350" s="74" t="str">
        <f>Лист4!C1348</f>
        <v>г. Астрахань</v>
      </c>
      <c r="C1350" s="41">
        <f t="shared" si="42"/>
        <v>588.98578983050857</v>
      </c>
      <c r="D1350" s="41">
        <f t="shared" si="43"/>
        <v>31.552810169491529</v>
      </c>
      <c r="E1350" s="30">
        <v>0</v>
      </c>
      <c r="F1350" s="31">
        <v>31.552810169491529</v>
      </c>
      <c r="G1350" s="32">
        <v>0</v>
      </c>
      <c r="H1350" s="32">
        <v>0</v>
      </c>
      <c r="I1350" s="32">
        <v>0</v>
      </c>
      <c r="J1350" s="32">
        <v>0</v>
      </c>
      <c r="K1350" s="29">
        <f>Лист4!E1348/1000</f>
        <v>620.53860000000009</v>
      </c>
      <c r="L1350" s="33"/>
      <c r="M1350" s="33"/>
    </row>
    <row r="1351" spans="1:13" s="34" customFormat="1" ht="18" customHeight="1" x14ac:dyDescent="0.25">
      <c r="A1351" s="23" t="str">
        <f>Лист4!A1349</f>
        <v xml:space="preserve">Народная 2-я ул. д.2 </v>
      </c>
      <c r="B1351" s="74" t="str">
        <f>Лист4!C1349</f>
        <v>г. Астрахань</v>
      </c>
      <c r="C1351" s="41">
        <f t="shared" si="42"/>
        <v>4.4334915254237295</v>
      </c>
      <c r="D1351" s="41">
        <f t="shared" si="43"/>
        <v>0.23750847457627117</v>
      </c>
      <c r="E1351" s="30">
        <v>0</v>
      </c>
      <c r="F1351" s="31">
        <v>0.23750847457627117</v>
      </c>
      <c r="G1351" s="32">
        <v>0</v>
      </c>
      <c r="H1351" s="32">
        <v>0</v>
      </c>
      <c r="I1351" s="32">
        <v>0</v>
      </c>
      <c r="J1351" s="32">
        <v>0</v>
      </c>
      <c r="K1351" s="29">
        <f>Лист4!E1349/1000</f>
        <v>4.6710000000000003</v>
      </c>
      <c r="L1351" s="33"/>
      <c r="M1351" s="33"/>
    </row>
    <row r="1352" spans="1:13" s="34" customFormat="1" ht="18" customHeight="1" x14ac:dyDescent="0.25">
      <c r="A1352" s="23" t="str">
        <f>Лист4!A1350</f>
        <v xml:space="preserve">Народная 4-я ул. д.5/48 </v>
      </c>
      <c r="B1352" s="74" t="str">
        <f>Лист4!C1350</f>
        <v>г. Астрахань</v>
      </c>
      <c r="C1352" s="41">
        <f t="shared" si="42"/>
        <v>1.7726372881355932</v>
      </c>
      <c r="D1352" s="41">
        <f t="shared" si="43"/>
        <v>9.4962711864406774E-2</v>
      </c>
      <c r="E1352" s="30">
        <v>0</v>
      </c>
      <c r="F1352" s="31">
        <v>9.4962711864406774E-2</v>
      </c>
      <c r="G1352" s="32">
        <v>0</v>
      </c>
      <c r="H1352" s="32">
        <v>0</v>
      </c>
      <c r="I1352" s="32">
        <v>0</v>
      </c>
      <c r="J1352" s="32">
        <v>0</v>
      </c>
      <c r="K1352" s="29">
        <f>Лист4!E1350/1000</f>
        <v>1.8675999999999999</v>
      </c>
      <c r="L1352" s="33"/>
      <c r="M1352" s="33"/>
    </row>
    <row r="1353" spans="1:13" s="34" customFormat="1" ht="18" customHeight="1" x14ac:dyDescent="0.25">
      <c r="A1353" s="23" t="str">
        <f>Лист4!A1351</f>
        <v xml:space="preserve">Народная 5-я ул. д.6 </v>
      </c>
      <c r="B1353" s="74" t="str">
        <f>Лист4!C1351</f>
        <v>г. Астрахань</v>
      </c>
      <c r="C1353" s="41">
        <f t="shared" si="42"/>
        <v>8.1456271186440681</v>
      </c>
      <c r="D1353" s="41">
        <f t="shared" si="43"/>
        <v>0.43637288135593222</v>
      </c>
      <c r="E1353" s="30">
        <v>0</v>
      </c>
      <c r="F1353" s="31">
        <v>0.43637288135593222</v>
      </c>
      <c r="G1353" s="32">
        <v>0</v>
      </c>
      <c r="H1353" s="32">
        <v>0</v>
      </c>
      <c r="I1353" s="32">
        <v>0</v>
      </c>
      <c r="J1353" s="32">
        <v>0</v>
      </c>
      <c r="K1353" s="29">
        <f>Лист4!E1351/1000</f>
        <v>8.5820000000000007</v>
      </c>
      <c r="L1353" s="33"/>
      <c r="M1353" s="33"/>
    </row>
    <row r="1354" spans="1:13" s="34" customFormat="1" ht="18" customHeight="1" x14ac:dyDescent="0.25">
      <c r="A1354" s="23" t="str">
        <f>Лист4!A1352</f>
        <v xml:space="preserve">Народная 6-я ул. д.16 </v>
      </c>
      <c r="B1354" s="74" t="str">
        <f>Лист4!C1352</f>
        <v>г. Астрахань</v>
      </c>
      <c r="C1354" s="41">
        <f t="shared" si="42"/>
        <v>0</v>
      </c>
      <c r="D1354" s="41">
        <f t="shared" si="43"/>
        <v>0</v>
      </c>
      <c r="E1354" s="30">
        <v>0</v>
      </c>
      <c r="F1354" s="31">
        <v>0</v>
      </c>
      <c r="G1354" s="32">
        <v>0</v>
      </c>
      <c r="H1354" s="32">
        <v>0</v>
      </c>
      <c r="I1354" s="32">
        <v>0</v>
      </c>
      <c r="J1354" s="32">
        <v>0</v>
      </c>
      <c r="K1354" s="29">
        <f>Лист4!E1352/1000</f>
        <v>0</v>
      </c>
      <c r="L1354" s="33"/>
      <c r="M1354" s="33"/>
    </row>
    <row r="1355" spans="1:13" s="34" customFormat="1" ht="18" customHeight="1" x14ac:dyDescent="0.25">
      <c r="A1355" s="23" t="str">
        <f>Лист4!A1353</f>
        <v xml:space="preserve">Народная 6-я ул. д.2 </v>
      </c>
      <c r="B1355" s="74" t="str">
        <f>Лист4!C1353</f>
        <v>г. Астрахань</v>
      </c>
      <c r="C1355" s="41">
        <f t="shared" si="42"/>
        <v>0</v>
      </c>
      <c r="D1355" s="41">
        <f t="shared" si="43"/>
        <v>0</v>
      </c>
      <c r="E1355" s="30">
        <v>0</v>
      </c>
      <c r="F1355" s="31">
        <v>0</v>
      </c>
      <c r="G1355" s="32">
        <v>0</v>
      </c>
      <c r="H1355" s="32">
        <v>0</v>
      </c>
      <c r="I1355" s="32">
        <v>0</v>
      </c>
      <c r="J1355" s="32">
        <v>0</v>
      </c>
      <c r="K1355" s="29">
        <f>Лист4!E1353/1000</f>
        <v>0</v>
      </c>
      <c r="L1355" s="33"/>
      <c r="M1355" s="33"/>
    </row>
    <row r="1356" spans="1:13" s="34" customFormat="1" ht="18" customHeight="1" x14ac:dyDescent="0.25">
      <c r="A1356" s="23" t="str">
        <f>Лист4!A1354</f>
        <v xml:space="preserve">Немова ул. д.10 </v>
      </c>
      <c r="B1356" s="74" t="str">
        <f>Лист4!C1354</f>
        <v>г. Астрахань</v>
      </c>
      <c r="C1356" s="41">
        <f t="shared" si="42"/>
        <v>146.72844745762708</v>
      </c>
      <c r="D1356" s="41">
        <f t="shared" si="43"/>
        <v>7.8604525423728795</v>
      </c>
      <c r="E1356" s="30">
        <v>0</v>
      </c>
      <c r="F1356" s="31">
        <v>7.8604525423728795</v>
      </c>
      <c r="G1356" s="32">
        <v>0</v>
      </c>
      <c r="H1356" s="32">
        <v>0</v>
      </c>
      <c r="I1356" s="32">
        <v>0</v>
      </c>
      <c r="J1356" s="32">
        <v>0</v>
      </c>
      <c r="K1356" s="29">
        <f>Лист4!E1354/1000</f>
        <v>154.58889999999997</v>
      </c>
      <c r="L1356" s="33"/>
      <c r="M1356" s="33"/>
    </row>
    <row r="1357" spans="1:13" s="34" customFormat="1" ht="18" customHeight="1" x14ac:dyDescent="0.25">
      <c r="A1357" s="23" t="str">
        <f>Лист4!A1355</f>
        <v xml:space="preserve">Немова ул. д.12 </v>
      </c>
      <c r="B1357" s="74" t="str">
        <f>Лист4!C1355</f>
        <v>г. Астрахань</v>
      </c>
      <c r="C1357" s="41">
        <f t="shared" si="42"/>
        <v>129.22427118644066</v>
      </c>
      <c r="D1357" s="41">
        <f t="shared" si="43"/>
        <v>6.9227288135593215</v>
      </c>
      <c r="E1357" s="30">
        <v>0</v>
      </c>
      <c r="F1357" s="31">
        <v>6.9227288135593215</v>
      </c>
      <c r="G1357" s="32">
        <v>0</v>
      </c>
      <c r="H1357" s="32">
        <v>0</v>
      </c>
      <c r="I1357" s="32">
        <v>0</v>
      </c>
      <c r="J1357" s="32">
        <v>0</v>
      </c>
      <c r="K1357" s="29">
        <f>Лист4!E1355/1000</f>
        <v>136.14699999999999</v>
      </c>
      <c r="L1357" s="33"/>
      <c r="M1357" s="33"/>
    </row>
    <row r="1358" spans="1:13" s="34" customFormat="1" ht="18" customHeight="1" x14ac:dyDescent="0.25">
      <c r="A1358" s="23" t="str">
        <f>Лист4!A1356</f>
        <v xml:space="preserve">Немова ул. д.12А </v>
      </c>
      <c r="B1358" s="74" t="str">
        <f>Лист4!C1356</f>
        <v>г. Астрахань</v>
      </c>
      <c r="C1358" s="41">
        <f t="shared" si="42"/>
        <v>140.30446915254237</v>
      </c>
      <c r="D1358" s="41">
        <f t="shared" si="43"/>
        <v>7.5163108474576266</v>
      </c>
      <c r="E1358" s="30">
        <v>0</v>
      </c>
      <c r="F1358" s="31">
        <v>7.5163108474576266</v>
      </c>
      <c r="G1358" s="32">
        <v>0</v>
      </c>
      <c r="H1358" s="32">
        <v>0</v>
      </c>
      <c r="I1358" s="32">
        <v>0</v>
      </c>
      <c r="J1358" s="32">
        <v>0</v>
      </c>
      <c r="K1358" s="29">
        <f>Лист4!E1356/1000</f>
        <v>147.82077999999998</v>
      </c>
      <c r="L1358" s="33"/>
      <c r="M1358" s="33"/>
    </row>
    <row r="1359" spans="1:13" s="34" customFormat="1" ht="18" customHeight="1" x14ac:dyDescent="0.25">
      <c r="A1359" s="23" t="str">
        <f>Лист4!A1357</f>
        <v xml:space="preserve">Немова ул. д.14 </v>
      </c>
      <c r="B1359" s="74" t="str">
        <f>Лист4!C1357</f>
        <v>г. Астрахань</v>
      </c>
      <c r="C1359" s="41">
        <f t="shared" si="42"/>
        <v>114.03953898305086</v>
      </c>
      <c r="D1359" s="41">
        <f t="shared" si="43"/>
        <v>6.1092610169491532</v>
      </c>
      <c r="E1359" s="30">
        <v>0</v>
      </c>
      <c r="F1359" s="31">
        <v>6.1092610169491532</v>
      </c>
      <c r="G1359" s="32">
        <v>0</v>
      </c>
      <c r="H1359" s="32">
        <v>0</v>
      </c>
      <c r="I1359" s="32">
        <v>0</v>
      </c>
      <c r="J1359" s="32">
        <v>0</v>
      </c>
      <c r="K1359" s="29">
        <f>Лист4!E1357/1000</f>
        <v>120.14880000000001</v>
      </c>
      <c r="L1359" s="33"/>
      <c r="M1359" s="33"/>
    </row>
    <row r="1360" spans="1:13" s="34" customFormat="1" ht="18" customHeight="1" x14ac:dyDescent="0.25">
      <c r="A1360" s="23" t="str">
        <f>Лист4!A1358</f>
        <v xml:space="preserve">Немова ул. д.16Б </v>
      </c>
      <c r="B1360" s="74" t="str">
        <f>Лист4!C1358</f>
        <v>г. Астрахань</v>
      </c>
      <c r="C1360" s="41">
        <f t="shared" si="42"/>
        <v>128.92604745762711</v>
      </c>
      <c r="D1360" s="41">
        <f t="shared" si="43"/>
        <v>6.9067525423728817</v>
      </c>
      <c r="E1360" s="30">
        <v>0</v>
      </c>
      <c r="F1360" s="31">
        <v>6.9067525423728817</v>
      </c>
      <c r="G1360" s="32">
        <v>0</v>
      </c>
      <c r="H1360" s="32">
        <v>0</v>
      </c>
      <c r="I1360" s="32">
        <v>0</v>
      </c>
      <c r="J1360" s="32">
        <v>0</v>
      </c>
      <c r="K1360" s="29">
        <f>Лист4!E1358/1000</f>
        <v>135.83279999999999</v>
      </c>
      <c r="L1360" s="33"/>
      <c r="M1360" s="33"/>
    </row>
    <row r="1361" spans="1:13" s="34" customFormat="1" ht="18" customHeight="1" x14ac:dyDescent="0.25">
      <c r="A1361" s="23" t="str">
        <f>Лист4!A1359</f>
        <v xml:space="preserve">Немова ул. д.16В </v>
      </c>
      <c r="B1361" s="74" t="str">
        <f>Лист4!C1359</f>
        <v>г. Астрахань</v>
      </c>
      <c r="C1361" s="41">
        <f t="shared" si="42"/>
        <v>113.83926779661019</v>
      </c>
      <c r="D1361" s="41">
        <f t="shared" si="43"/>
        <v>6.0985322033898317</v>
      </c>
      <c r="E1361" s="30">
        <v>0</v>
      </c>
      <c r="F1361" s="31">
        <v>6.0985322033898317</v>
      </c>
      <c r="G1361" s="32">
        <v>0</v>
      </c>
      <c r="H1361" s="32">
        <v>0</v>
      </c>
      <c r="I1361" s="32">
        <v>0</v>
      </c>
      <c r="J1361" s="32">
        <v>0</v>
      </c>
      <c r="K1361" s="29">
        <f>Лист4!E1359/1000</f>
        <v>119.93780000000002</v>
      </c>
      <c r="L1361" s="33"/>
      <c r="M1361" s="33"/>
    </row>
    <row r="1362" spans="1:13" s="34" customFormat="1" ht="18" customHeight="1" x14ac:dyDescent="0.25">
      <c r="A1362" s="23" t="str">
        <f>Лист4!A1360</f>
        <v xml:space="preserve">Немова ул. д.16Г </v>
      </c>
      <c r="B1362" s="74" t="str">
        <f>Лист4!C1360</f>
        <v>г. Астрахань</v>
      </c>
      <c r="C1362" s="41">
        <f t="shared" si="42"/>
        <v>122.97334237288135</v>
      </c>
      <c r="D1362" s="41">
        <f t="shared" si="43"/>
        <v>6.5878576271186411</v>
      </c>
      <c r="E1362" s="30">
        <v>0</v>
      </c>
      <c r="F1362" s="31">
        <v>6.5878576271186411</v>
      </c>
      <c r="G1362" s="32">
        <v>0</v>
      </c>
      <c r="H1362" s="32">
        <v>0</v>
      </c>
      <c r="I1362" s="32">
        <v>0</v>
      </c>
      <c r="J1362" s="32">
        <v>1033.55</v>
      </c>
      <c r="K1362" s="29">
        <f>Лист4!E1360/1000-J1362</f>
        <v>-903.98879999999997</v>
      </c>
      <c r="L1362" s="33"/>
      <c r="M1362" s="33"/>
    </row>
    <row r="1363" spans="1:13" s="34" customFormat="1" ht="18" customHeight="1" x14ac:dyDescent="0.25">
      <c r="A1363" s="23" t="str">
        <f>Лист4!A1361</f>
        <v xml:space="preserve">Немова ул. д.16Д </v>
      </c>
      <c r="B1363" s="74" t="str">
        <f>Лист4!C1361</f>
        <v>г. Астрахань</v>
      </c>
      <c r="C1363" s="41">
        <f t="shared" si="42"/>
        <v>123.15709830508479</v>
      </c>
      <c r="D1363" s="41">
        <f t="shared" si="43"/>
        <v>6.5977016949152549</v>
      </c>
      <c r="E1363" s="30">
        <v>0</v>
      </c>
      <c r="F1363" s="31">
        <v>6.5977016949152549</v>
      </c>
      <c r="G1363" s="32">
        <v>0</v>
      </c>
      <c r="H1363" s="32">
        <v>0</v>
      </c>
      <c r="I1363" s="32">
        <v>0</v>
      </c>
      <c r="J1363" s="32">
        <v>1008.78</v>
      </c>
      <c r="K1363" s="29">
        <f>Лист4!E1361/1000-J1363</f>
        <v>-879.02519999999993</v>
      </c>
      <c r="L1363" s="33"/>
      <c r="M1363" s="33"/>
    </row>
    <row r="1364" spans="1:13" s="34" customFormat="1" ht="18" customHeight="1" x14ac:dyDescent="0.25">
      <c r="A1364" s="23" t="str">
        <f>Лист4!A1362</f>
        <v xml:space="preserve">Немова ул. д.18 </v>
      </c>
      <c r="B1364" s="74" t="str">
        <f>Лист4!C1362</f>
        <v>г. Астрахань</v>
      </c>
      <c r="C1364" s="41">
        <f t="shared" si="42"/>
        <v>137.23578305084749</v>
      </c>
      <c r="D1364" s="41">
        <f t="shared" si="43"/>
        <v>7.3519169491525425</v>
      </c>
      <c r="E1364" s="30">
        <v>0</v>
      </c>
      <c r="F1364" s="31">
        <v>7.3519169491525425</v>
      </c>
      <c r="G1364" s="32">
        <v>0</v>
      </c>
      <c r="H1364" s="32">
        <v>0</v>
      </c>
      <c r="I1364" s="32">
        <v>0</v>
      </c>
      <c r="J1364" s="32">
        <v>1010.56</v>
      </c>
      <c r="K1364" s="29">
        <f>Лист4!E1362/1000-J1364</f>
        <v>-865.9722999999999</v>
      </c>
      <c r="L1364" s="33"/>
      <c r="M1364" s="33"/>
    </row>
    <row r="1365" spans="1:13" s="34" customFormat="1" ht="18" customHeight="1" x14ac:dyDescent="0.25">
      <c r="A1365" s="23" t="str">
        <f>Лист4!A1363</f>
        <v xml:space="preserve">Немова ул. д.20 </v>
      </c>
      <c r="B1365" s="74" t="str">
        <f>Лист4!C1363</f>
        <v>г. Астрахань</v>
      </c>
      <c r="C1365" s="41">
        <f t="shared" si="42"/>
        <v>136.53236610169492</v>
      </c>
      <c r="D1365" s="41">
        <f t="shared" si="43"/>
        <v>7.3142338983050852</v>
      </c>
      <c r="E1365" s="30">
        <v>0</v>
      </c>
      <c r="F1365" s="31">
        <v>7.3142338983050852</v>
      </c>
      <c r="G1365" s="32">
        <v>0</v>
      </c>
      <c r="H1365" s="32">
        <v>0</v>
      </c>
      <c r="I1365" s="32">
        <v>0</v>
      </c>
      <c r="J1365" s="32">
        <v>0</v>
      </c>
      <c r="K1365" s="29">
        <f>Лист4!E1363/1000</f>
        <v>143.8466</v>
      </c>
      <c r="L1365" s="33"/>
      <c r="M1365" s="33"/>
    </row>
    <row r="1366" spans="1:13" s="34" customFormat="1" ht="18" customHeight="1" x14ac:dyDescent="0.25">
      <c r="A1366" s="23" t="str">
        <f>Лист4!A1364</f>
        <v xml:space="preserve">Немова ул. д.20А </v>
      </c>
      <c r="B1366" s="74" t="str">
        <f>Лист4!C1364</f>
        <v>г. Астрахань</v>
      </c>
      <c r="C1366" s="41">
        <f t="shared" si="42"/>
        <v>134.62413288135593</v>
      </c>
      <c r="D1366" s="41">
        <f t="shared" si="43"/>
        <v>7.2120071186440668</v>
      </c>
      <c r="E1366" s="30">
        <v>0</v>
      </c>
      <c r="F1366" s="31">
        <v>7.2120071186440668</v>
      </c>
      <c r="G1366" s="32">
        <v>0</v>
      </c>
      <c r="H1366" s="32">
        <v>0</v>
      </c>
      <c r="I1366" s="32">
        <v>0</v>
      </c>
      <c r="J1366" s="32">
        <v>0</v>
      </c>
      <c r="K1366" s="29">
        <f>Лист4!E1364/1000</f>
        <v>141.83614</v>
      </c>
      <c r="L1366" s="33"/>
      <c r="M1366" s="33"/>
    </row>
    <row r="1367" spans="1:13" s="34" customFormat="1" ht="18" customHeight="1" x14ac:dyDescent="0.25">
      <c r="A1367" s="23" t="str">
        <f>Лист4!A1365</f>
        <v xml:space="preserve">Немова ул. д.22 </v>
      </c>
      <c r="B1367" s="74" t="str">
        <f>Лист4!C1365</f>
        <v>г. Астрахань</v>
      </c>
      <c r="C1367" s="41">
        <f t="shared" si="42"/>
        <v>137.57216271186442</v>
      </c>
      <c r="D1367" s="41">
        <f t="shared" si="43"/>
        <v>7.3699372881355938</v>
      </c>
      <c r="E1367" s="30">
        <v>0</v>
      </c>
      <c r="F1367" s="31">
        <v>7.3699372881355938</v>
      </c>
      <c r="G1367" s="32">
        <v>0</v>
      </c>
      <c r="H1367" s="32">
        <v>0</v>
      </c>
      <c r="I1367" s="32">
        <v>0</v>
      </c>
      <c r="J1367" s="32">
        <v>0</v>
      </c>
      <c r="K1367" s="29">
        <f>Лист4!E1365/1000</f>
        <v>144.94210000000001</v>
      </c>
      <c r="L1367" s="33"/>
      <c r="M1367" s="33"/>
    </row>
    <row r="1368" spans="1:13" s="34" customFormat="1" ht="18" customHeight="1" x14ac:dyDescent="0.25">
      <c r="A1368" s="23" t="str">
        <f>Лист4!A1366</f>
        <v xml:space="preserve">Немова ул. д.22А </v>
      </c>
      <c r="B1368" s="74" t="str">
        <f>Лист4!C1366</f>
        <v>г. Астрахань</v>
      </c>
      <c r="C1368" s="41">
        <f t="shared" si="42"/>
        <v>131.04963389830507</v>
      </c>
      <c r="D1368" s="41">
        <f t="shared" si="43"/>
        <v>7.0205161016949145</v>
      </c>
      <c r="E1368" s="30">
        <v>0</v>
      </c>
      <c r="F1368" s="31">
        <v>7.0205161016949145</v>
      </c>
      <c r="G1368" s="32">
        <v>0</v>
      </c>
      <c r="H1368" s="32">
        <v>0</v>
      </c>
      <c r="I1368" s="32">
        <v>0</v>
      </c>
      <c r="J1368" s="32">
        <v>0</v>
      </c>
      <c r="K1368" s="29">
        <f>Лист4!E1366/1000-J1368</f>
        <v>138.07014999999998</v>
      </c>
      <c r="L1368" s="33"/>
      <c r="M1368" s="33"/>
    </row>
    <row r="1369" spans="1:13" s="34" customFormat="1" ht="18" customHeight="1" x14ac:dyDescent="0.25">
      <c r="A1369" s="23" t="str">
        <f>Лист4!A1367</f>
        <v xml:space="preserve">Немова ул. д.24 </v>
      </c>
      <c r="B1369" s="74" t="str">
        <f>Лист4!C1367</f>
        <v>г. Астрахань</v>
      </c>
      <c r="C1369" s="41">
        <f t="shared" si="42"/>
        <v>147.94782372881357</v>
      </c>
      <c r="D1369" s="41">
        <f t="shared" si="43"/>
        <v>7.9257762711864412</v>
      </c>
      <c r="E1369" s="30">
        <v>0</v>
      </c>
      <c r="F1369" s="31">
        <v>7.9257762711864412</v>
      </c>
      <c r="G1369" s="32">
        <v>0</v>
      </c>
      <c r="H1369" s="32">
        <v>0</v>
      </c>
      <c r="I1369" s="32">
        <v>0</v>
      </c>
      <c r="J1369" s="32">
        <v>0</v>
      </c>
      <c r="K1369" s="29">
        <f>Лист4!E1367/1000</f>
        <v>155.87360000000001</v>
      </c>
      <c r="L1369" s="33"/>
      <c r="M1369" s="33"/>
    </row>
    <row r="1370" spans="1:13" s="34" customFormat="1" ht="18" customHeight="1" x14ac:dyDescent="0.25">
      <c r="A1370" s="23" t="str">
        <f>Лист4!A1368</f>
        <v xml:space="preserve">Немова ул. д.24Б </v>
      </c>
      <c r="B1370" s="74" t="str">
        <f>Лист4!C1368</f>
        <v>г. Астрахань</v>
      </c>
      <c r="C1370" s="41">
        <f t="shared" si="42"/>
        <v>172.9213938983051</v>
      </c>
      <c r="D1370" s="41">
        <f t="shared" si="43"/>
        <v>9.263646101694917</v>
      </c>
      <c r="E1370" s="30">
        <v>0</v>
      </c>
      <c r="F1370" s="31">
        <v>9.263646101694917</v>
      </c>
      <c r="G1370" s="32">
        <v>0</v>
      </c>
      <c r="H1370" s="32">
        <v>0</v>
      </c>
      <c r="I1370" s="32">
        <v>0</v>
      </c>
      <c r="J1370" s="32">
        <v>0</v>
      </c>
      <c r="K1370" s="29">
        <f>Лист4!E1368/1000-J1370</f>
        <v>182.18504000000001</v>
      </c>
      <c r="L1370" s="33"/>
      <c r="M1370" s="33"/>
    </row>
    <row r="1371" spans="1:13" s="34" customFormat="1" ht="18" customHeight="1" x14ac:dyDescent="0.25">
      <c r="A1371" s="23" t="str">
        <f>Лист4!A1369</f>
        <v xml:space="preserve">Немова ул. д.24Г </v>
      </c>
      <c r="B1371" s="74" t="str">
        <f>Лист4!C1369</f>
        <v>г. Астрахань</v>
      </c>
      <c r="C1371" s="41">
        <f t="shared" si="42"/>
        <v>589.21833220338954</v>
      </c>
      <c r="D1371" s="41">
        <f t="shared" si="43"/>
        <v>31.565267796610158</v>
      </c>
      <c r="E1371" s="30">
        <v>0</v>
      </c>
      <c r="F1371" s="31">
        <v>31.565267796610158</v>
      </c>
      <c r="G1371" s="32">
        <v>0</v>
      </c>
      <c r="H1371" s="32">
        <v>0</v>
      </c>
      <c r="I1371" s="32">
        <v>0</v>
      </c>
      <c r="J1371" s="32">
        <v>0</v>
      </c>
      <c r="K1371" s="29">
        <f>Лист4!E1369/1000-J1371</f>
        <v>620.78359999999975</v>
      </c>
      <c r="L1371" s="33"/>
      <c r="M1371" s="33"/>
    </row>
    <row r="1372" spans="1:13" s="34" customFormat="1" ht="18" customHeight="1" x14ac:dyDescent="0.25">
      <c r="A1372" s="23" t="str">
        <f>Лист4!A1370</f>
        <v xml:space="preserve">Немова ул. д.28 </v>
      </c>
      <c r="B1372" s="74" t="str">
        <f>Лист4!C1370</f>
        <v>г. Астрахань</v>
      </c>
      <c r="C1372" s="41">
        <f t="shared" si="42"/>
        <v>1260.8381111864412</v>
      </c>
      <c r="D1372" s="41">
        <f t="shared" si="43"/>
        <v>67.544898813559342</v>
      </c>
      <c r="E1372" s="30">
        <v>0</v>
      </c>
      <c r="F1372" s="31">
        <v>67.544898813559342</v>
      </c>
      <c r="G1372" s="32">
        <v>0</v>
      </c>
      <c r="H1372" s="32">
        <v>0</v>
      </c>
      <c r="I1372" s="32">
        <v>0</v>
      </c>
      <c r="J1372" s="32">
        <v>0</v>
      </c>
      <c r="K1372" s="29">
        <f>Лист4!E1370/1000</f>
        <v>1328.3830100000005</v>
      </c>
      <c r="L1372" s="33"/>
      <c r="M1372" s="33"/>
    </row>
    <row r="1373" spans="1:13" s="34" customFormat="1" ht="18" customHeight="1" x14ac:dyDescent="0.25">
      <c r="A1373" s="23" t="str">
        <f>Лист4!A1371</f>
        <v xml:space="preserve">Немова ул. д.28 - корп. 1 </v>
      </c>
      <c r="B1373" s="74" t="str">
        <f>Лист4!C1371</f>
        <v>г. Астрахань</v>
      </c>
      <c r="C1373" s="41">
        <f t="shared" si="42"/>
        <v>909.787674576271</v>
      </c>
      <c r="D1373" s="41">
        <f t="shared" si="43"/>
        <v>48.738625423728806</v>
      </c>
      <c r="E1373" s="30">
        <v>0</v>
      </c>
      <c r="F1373" s="31">
        <v>48.738625423728806</v>
      </c>
      <c r="G1373" s="32">
        <v>0</v>
      </c>
      <c r="H1373" s="32">
        <v>0</v>
      </c>
      <c r="I1373" s="32">
        <v>0</v>
      </c>
      <c r="J1373" s="32">
        <v>0</v>
      </c>
      <c r="K1373" s="29">
        <f>Лист4!E1371/1000-J1373</f>
        <v>958.52629999999976</v>
      </c>
      <c r="L1373" s="33"/>
      <c r="M1373" s="33"/>
    </row>
    <row r="1374" spans="1:13" s="34" customFormat="1" ht="18" customHeight="1" x14ac:dyDescent="0.25">
      <c r="A1374" s="23" t="str">
        <f>Лист4!A1372</f>
        <v xml:space="preserve">Немова ул. д.30 </v>
      </c>
      <c r="B1374" s="74" t="str">
        <f>Лист4!C1372</f>
        <v>г. Астрахань</v>
      </c>
      <c r="C1374" s="41">
        <f t="shared" si="42"/>
        <v>348.27766779661022</v>
      </c>
      <c r="D1374" s="41">
        <f t="shared" si="43"/>
        <v>18.657732203389834</v>
      </c>
      <c r="E1374" s="30">
        <v>0</v>
      </c>
      <c r="F1374" s="31">
        <v>18.657732203389834</v>
      </c>
      <c r="G1374" s="32">
        <v>0</v>
      </c>
      <c r="H1374" s="32">
        <v>0</v>
      </c>
      <c r="I1374" s="32">
        <v>0</v>
      </c>
      <c r="J1374" s="32">
        <v>0</v>
      </c>
      <c r="K1374" s="29">
        <f>Лист4!E1372/1000</f>
        <v>366.93540000000007</v>
      </c>
      <c r="L1374" s="33"/>
      <c r="M1374" s="33"/>
    </row>
    <row r="1375" spans="1:13" s="34" customFormat="1" ht="18" customHeight="1" x14ac:dyDescent="0.25">
      <c r="A1375" s="23" t="str">
        <f>Лист4!A1373</f>
        <v>Немова ул. д.32 литерА пом.001а</v>
      </c>
      <c r="B1375" s="74" t="str">
        <f>Лист4!C1373</f>
        <v>г. Астрахань</v>
      </c>
      <c r="C1375" s="41">
        <f t="shared" si="42"/>
        <v>1489.4408176271183</v>
      </c>
      <c r="D1375" s="41">
        <f t="shared" si="43"/>
        <v>79.791472372881344</v>
      </c>
      <c r="E1375" s="30">
        <v>0</v>
      </c>
      <c r="F1375" s="31">
        <v>79.791472372881344</v>
      </c>
      <c r="G1375" s="32">
        <v>0</v>
      </c>
      <c r="H1375" s="32">
        <v>0</v>
      </c>
      <c r="I1375" s="32">
        <v>0</v>
      </c>
      <c r="J1375" s="32">
        <v>0</v>
      </c>
      <c r="K1375" s="29">
        <f>Лист4!E1373/1000</f>
        <v>1569.2322899999997</v>
      </c>
      <c r="L1375" s="33"/>
      <c r="M1375" s="33"/>
    </row>
    <row r="1376" spans="1:13" s="34" customFormat="1" ht="18" customHeight="1" x14ac:dyDescent="0.25">
      <c r="A1376" s="23" t="str">
        <f>Лист4!A1374</f>
        <v xml:space="preserve">Немова ул. д.7 </v>
      </c>
      <c r="B1376" s="74" t="str">
        <f>Лист4!C1374</f>
        <v>г. Астрахань</v>
      </c>
      <c r="C1376" s="41">
        <f t="shared" si="42"/>
        <v>17.720753898305087</v>
      </c>
      <c r="D1376" s="41">
        <f t="shared" si="43"/>
        <v>0.94932610169491527</v>
      </c>
      <c r="E1376" s="30">
        <v>0</v>
      </c>
      <c r="F1376" s="31">
        <v>0.94932610169491527</v>
      </c>
      <c r="G1376" s="32">
        <v>0</v>
      </c>
      <c r="H1376" s="32">
        <v>0</v>
      </c>
      <c r="I1376" s="32">
        <v>0</v>
      </c>
      <c r="J1376" s="32">
        <v>0</v>
      </c>
      <c r="K1376" s="29">
        <f>Лист4!E1374/1000</f>
        <v>18.670080000000002</v>
      </c>
      <c r="L1376" s="33"/>
      <c r="M1376" s="33"/>
    </row>
    <row r="1377" spans="1:13" s="34" customFormat="1" ht="18" customHeight="1" x14ac:dyDescent="0.25">
      <c r="A1377" s="23" t="str">
        <f>Лист4!A1375</f>
        <v xml:space="preserve">Николая Островского (1-112) ул. д.39 </v>
      </c>
      <c r="B1377" s="74" t="str">
        <f>Лист4!C1375</f>
        <v>г. Астрахань</v>
      </c>
      <c r="C1377" s="41">
        <f t="shared" si="42"/>
        <v>61.774738983050838</v>
      </c>
      <c r="D1377" s="41">
        <f t="shared" si="43"/>
        <v>3.3093610169491519</v>
      </c>
      <c r="E1377" s="30">
        <v>0</v>
      </c>
      <c r="F1377" s="31">
        <v>3.3093610169491519</v>
      </c>
      <c r="G1377" s="32">
        <v>0</v>
      </c>
      <c r="H1377" s="32">
        <v>0</v>
      </c>
      <c r="I1377" s="32">
        <v>0</v>
      </c>
      <c r="J1377" s="32">
        <v>0</v>
      </c>
      <c r="K1377" s="29">
        <f>Лист4!E1375/1000-J1377</f>
        <v>65.084099999999992</v>
      </c>
      <c r="L1377" s="33"/>
      <c r="M1377" s="33"/>
    </row>
    <row r="1378" spans="1:13" s="34" customFormat="1" ht="18" customHeight="1" x14ac:dyDescent="0.25">
      <c r="A1378" s="23" t="str">
        <f>Лист4!A1376</f>
        <v xml:space="preserve">Николая Островского пр. д.10 </v>
      </c>
      <c r="B1378" s="74" t="str">
        <f>Лист4!C1376</f>
        <v>г. Астрахань</v>
      </c>
      <c r="C1378" s="41">
        <f t="shared" si="42"/>
        <v>750.41269966101686</v>
      </c>
      <c r="D1378" s="41">
        <f t="shared" si="43"/>
        <v>40.200680338983048</v>
      </c>
      <c r="E1378" s="30">
        <v>0</v>
      </c>
      <c r="F1378" s="31">
        <v>40.200680338983048</v>
      </c>
      <c r="G1378" s="32">
        <v>0</v>
      </c>
      <c r="H1378" s="32">
        <v>0</v>
      </c>
      <c r="I1378" s="32">
        <v>0</v>
      </c>
      <c r="J1378" s="32">
        <v>0</v>
      </c>
      <c r="K1378" s="29">
        <f>Лист4!E1376/1000</f>
        <v>790.61337999999989</v>
      </c>
      <c r="L1378" s="33"/>
      <c r="M1378" s="33"/>
    </row>
    <row r="1379" spans="1:13" s="34" customFormat="1" ht="18" customHeight="1" x14ac:dyDescent="0.25">
      <c r="A1379" s="23" t="str">
        <f>Лист4!A1377</f>
        <v xml:space="preserve">Николая Островского пр. д.12 </v>
      </c>
      <c r="B1379" s="74" t="str">
        <f>Лист4!C1377</f>
        <v>г. Астрахань</v>
      </c>
      <c r="C1379" s="41">
        <f t="shared" si="42"/>
        <v>489.57849084745789</v>
      </c>
      <c r="D1379" s="41">
        <f t="shared" si="43"/>
        <v>26.227419152542385</v>
      </c>
      <c r="E1379" s="30">
        <v>0</v>
      </c>
      <c r="F1379" s="31">
        <v>26.227419152542385</v>
      </c>
      <c r="G1379" s="32">
        <v>0</v>
      </c>
      <c r="H1379" s="32">
        <v>0</v>
      </c>
      <c r="I1379" s="32">
        <v>0</v>
      </c>
      <c r="J1379" s="32">
        <v>0</v>
      </c>
      <c r="K1379" s="29">
        <f>Лист4!E1377/1000-J1379</f>
        <v>515.80591000000027</v>
      </c>
      <c r="L1379" s="33"/>
      <c r="M1379" s="33"/>
    </row>
    <row r="1380" spans="1:13" s="34" customFormat="1" ht="18" customHeight="1" x14ac:dyDescent="0.25">
      <c r="A1380" s="23" t="str">
        <f>Лист4!A1378</f>
        <v xml:space="preserve">Николая Островского пр. д.4 - корп. 2 </v>
      </c>
      <c r="B1380" s="74" t="str">
        <f>Лист4!C1378</f>
        <v>г. Астрахань</v>
      </c>
      <c r="C1380" s="41">
        <f t="shared" si="42"/>
        <v>498.26269559322043</v>
      </c>
      <c r="D1380" s="41">
        <f t="shared" si="43"/>
        <v>26.692644406779667</v>
      </c>
      <c r="E1380" s="30">
        <v>0</v>
      </c>
      <c r="F1380" s="31">
        <v>26.692644406779667</v>
      </c>
      <c r="G1380" s="32">
        <v>0</v>
      </c>
      <c r="H1380" s="32">
        <v>0</v>
      </c>
      <c r="I1380" s="32">
        <v>0</v>
      </c>
      <c r="J1380" s="32">
        <v>0</v>
      </c>
      <c r="K1380" s="29">
        <f>Лист4!E1378/1000-J1380</f>
        <v>524.95534000000009</v>
      </c>
      <c r="L1380" s="33"/>
      <c r="M1380" s="33"/>
    </row>
    <row r="1381" spans="1:13" s="34" customFormat="1" ht="18" customHeight="1" x14ac:dyDescent="0.25">
      <c r="A1381" s="23" t="str">
        <f>Лист4!A1379</f>
        <v xml:space="preserve">Николая Островского пр. д.4 - корп. 4 </v>
      </c>
      <c r="B1381" s="74" t="str">
        <f>Лист4!C1379</f>
        <v>г. Астрахань</v>
      </c>
      <c r="C1381" s="41">
        <f t="shared" si="42"/>
        <v>248.58903050847456</v>
      </c>
      <c r="D1381" s="41">
        <f t="shared" si="43"/>
        <v>13.317269491525423</v>
      </c>
      <c r="E1381" s="30">
        <v>0</v>
      </c>
      <c r="F1381" s="31">
        <v>13.317269491525423</v>
      </c>
      <c r="G1381" s="32">
        <v>0</v>
      </c>
      <c r="H1381" s="32">
        <v>0</v>
      </c>
      <c r="I1381" s="32">
        <v>0</v>
      </c>
      <c r="J1381" s="32">
        <v>0</v>
      </c>
      <c r="K1381" s="29">
        <f>Лист4!E1379/1000</f>
        <v>261.90629999999999</v>
      </c>
      <c r="L1381" s="33"/>
      <c r="M1381" s="33"/>
    </row>
    <row r="1382" spans="1:13" s="34" customFormat="1" ht="18" customHeight="1" x14ac:dyDescent="0.25">
      <c r="A1382" s="23" t="str">
        <f>Лист4!A1380</f>
        <v xml:space="preserve">Николая Островского ул. д.1 </v>
      </c>
      <c r="B1382" s="74" t="str">
        <f>Лист4!C1380</f>
        <v>г. Астрахань</v>
      </c>
      <c r="C1382" s="41">
        <f t="shared" si="42"/>
        <v>178.53426440677967</v>
      </c>
      <c r="D1382" s="41">
        <f t="shared" si="43"/>
        <v>9.5643355932203384</v>
      </c>
      <c r="E1382" s="30">
        <v>0</v>
      </c>
      <c r="F1382" s="31">
        <v>9.5643355932203384</v>
      </c>
      <c r="G1382" s="32">
        <v>0</v>
      </c>
      <c r="H1382" s="32">
        <v>0</v>
      </c>
      <c r="I1382" s="32">
        <v>0</v>
      </c>
      <c r="J1382" s="32">
        <v>0</v>
      </c>
      <c r="K1382" s="29">
        <f>Лист4!E1380/1000-J1382</f>
        <v>188.0986</v>
      </c>
      <c r="L1382" s="33"/>
      <c r="M1382" s="33"/>
    </row>
    <row r="1383" spans="1:13" s="34" customFormat="1" ht="18" customHeight="1" x14ac:dyDescent="0.25">
      <c r="A1383" s="23" t="str">
        <f>Лист4!A1381</f>
        <v xml:space="preserve">Николая Островского ул. д.107 </v>
      </c>
      <c r="B1383" s="74" t="str">
        <f>Лист4!C1381</f>
        <v>г. Астрахань</v>
      </c>
      <c r="C1383" s="41">
        <f t="shared" si="42"/>
        <v>390.5434305084745</v>
      </c>
      <c r="D1383" s="41">
        <f t="shared" si="43"/>
        <v>20.92196949152542</v>
      </c>
      <c r="E1383" s="30">
        <v>0</v>
      </c>
      <c r="F1383" s="31">
        <v>20.92196949152542</v>
      </c>
      <c r="G1383" s="32">
        <v>0</v>
      </c>
      <c r="H1383" s="32">
        <v>0</v>
      </c>
      <c r="I1383" s="32">
        <v>0</v>
      </c>
      <c r="J1383" s="32">
        <v>0</v>
      </c>
      <c r="K1383" s="29">
        <f>Лист4!E1381/1000</f>
        <v>411.46539999999993</v>
      </c>
      <c r="L1383" s="33"/>
      <c r="M1383" s="33"/>
    </row>
    <row r="1384" spans="1:13" s="34" customFormat="1" ht="18" customHeight="1" x14ac:dyDescent="0.25">
      <c r="A1384" s="23" t="str">
        <f>Лист4!A1382</f>
        <v xml:space="preserve">Николая Островского ул. д.113 </v>
      </c>
      <c r="B1384" s="74" t="str">
        <f>Лист4!C1382</f>
        <v>г. Астрахань</v>
      </c>
      <c r="C1384" s="41">
        <f t="shared" si="42"/>
        <v>400.5437871186441</v>
      </c>
      <c r="D1384" s="41">
        <f t="shared" si="43"/>
        <v>21.457702881355935</v>
      </c>
      <c r="E1384" s="30">
        <v>0</v>
      </c>
      <c r="F1384" s="31">
        <v>21.457702881355935</v>
      </c>
      <c r="G1384" s="32">
        <v>0</v>
      </c>
      <c r="H1384" s="32">
        <v>0</v>
      </c>
      <c r="I1384" s="32">
        <v>0</v>
      </c>
      <c r="J1384" s="32">
        <v>0</v>
      </c>
      <c r="K1384" s="29">
        <f>Лист4!E1382/1000-J1384</f>
        <v>422.00149000000005</v>
      </c>
      <c r="L1384" s="33"/>
      <c r="M1384" s="33"/>
    </row>
    <row r="1385" spans="1:13" s="34" customFormat="1" ht="18" customHeight="1" x14ac:dyDescent="0.25">
      <c r="A1385" s="23" t="str">
        <f>Лист4!A1383</f>
        <v xml:space="preserve">Николая Островского ул. д.115 </v>
      </c>
      <c r="B1385" s="74" t="str">
        <f>Лист4!C1383</f>
        <v>г. Астрахань</v>
      </c>
      <c r="C1385" s="41">
        <f t="shared" si="42"/>
        <v>614.86467118644066</v>
      </c>
      <c r="D1385" s="41">
        <f t="shared" si="43"/>
        <v>32.939178813559323</v>
      </c>
      <c r="E1385" s="30">
        <v>0</v>
      </c>
      <c r="F1385" s="31">
        <v>32.939178813559323</v>
      </c>
      <c r="G1385" s="32">
        <v>0</v>
      </c>
      <c r="H1385" s="32">
        <v>0</v>
      </c>
      <c r="I1385" s="32">
        <v>0</v>
      </c>
      <c r="J1385" s="32">
        <v>0</v>
      </c>
      <c r="K1385" s="29">
        <f>Лист4!E1383/1000-J1385</f>
        <v>647.80385000000001</v>
      </c>
      <c r="L1385" s="33"/>
      <c r="M1385" s="33"/>
    </row>
    <row r="1386" spans="1:13" s="34" customFormat="1" ht="18" customHeight="1" x14ac:dyDescent="0.25">
      <c r="A1386" s="23" t="str">
        <f>Лист4!A1384</f>
        <v xml:space="preserve">Николая Островского ул. д.123 </v>
      </c>
      <c r="B1386" s="74" t="str">
        <f>Лист4!C1384</f>
        <v>г. Астрахань</v>
      </c>
      <c r="C1386" s="41">
        <f t="shared" si="42"/>
        <v>817.53564745762708</v>
      </c>
      <c r="D1386" s="41">
        <f t="shared" si="43"/>
        <v>43.796552542372879</v>
      </c>
      <c r="E1386" s="30">
        <v>0</v>
      </c>
      <c r="F1386" s="31">
        <v>43.796552542372879</v>
      </c>
      <c r="G1386" s="32">
        <v>0</v>
      </c>
      <c r="H1386" s="32">
        <v>0</v>
      </c>
      <c r="I1386" s="32">
        <v>0</v>
      </c>
      <c r="J1386" s="32">
        <v>0</v>
      </c>
      <c r="K1386" s="29">
        <f>Лист4!E1384/1000</f>
        <v>861.33219999999994</v>
      </c>
      <c r="L1386" s="33"/>
      <c r="M1386" s="33"/>
    </row>
    <row r="1387" spans="1:13" s="34" customFormat="1" ht="18" customHeight="1" x14ac:dyDescent="0.25">
      <c r="A1387" s="23" t="str">
        <f>Лист4!A1385</f>
        <v xml:space="preserve">Николая Островского ул. д.132 </v>
      </c>
      <c r="B1387" s="74" t="str">
        <f>Лист4!C1385</f>
        <v>г. Астрахань</v>
      </c>
      <c r="C1387" s="41">
        <f t="shared" si="42"/>
        <v>867.01021423728798</v>
      </c>
      <c r="D1387" s="41">
        <f t="shared" si="43"/>
        <v>46.446975762711858</v>
      </c>
      <c r="E1387" s="30">
        <v>0</v>
      </c>
      <c r="F1387" s="31">
        <v>46.446975762711858</v>
      </c>
      <c r="G1387" s="32">
        <v>0</v>
      </c>
      <c r="H1387" s="32">
        <v>0</v>
      </c>
      <c r="I1387" s="32">
        <v>0</v>
      </c>
      <c r="J1387" s="32">
        <v>0</v>
      </c>
      <c r="K1387" s="29">
        <f>Лист4!E1385/1000</f>
        <v>913.45718999999985</v>
      </c>
      <c r="L1387" s="33"/>
      <c r="M1387" s="33"/>
    </row>
    <row r="1388" spans="1:13" s="34" customFormat="1" ht="18" customHeight="1" x14ac:dyDescent="0.25">
      <c r="A1388" s="23" t="str">
        <f>Лист4!A1386</f>
        <v xml:space="preserve">Николая Островского ул. д.134 </v>
      </c>
      <c r="B1388" s="74" t="str">
        <f>Лист4!C1386</f>
        <v>г. Астрахань</v>
      </c>
      <c r="C1388" s="41">
        <f t="shared" si="42"/>
        <v>511.88222779661015</v>
      </c>
      <c r="D1388" s="41">
        <f t="shared" si="43"/>
        <v>27.422262203389831</v>
      </c>
      <c r="E1388" s="30">
        <v>0</v>
      </c>
      <c r="F1388" s="31">
        <v>27.422262203389831</v>
      </c>
      <c r="G1388" s="32">
        <v>0</v>
      </c>
      <c r="H1388" s="32">
        <v>0</v>
      </c>
      <c r="I1388" s="32">
        <v>0</v>
      </c>
      <c r="J1388" s="32">
        <v>0</v>
      </c>
      <c r="K1388" s="29">
        <f>Лист4!E1386/1000</f>
        <v>539.30448999999999</v>
      </c>
      <c r="L1388" s="33"/>
      <c r="M1388" s="33"/>
    </row>
    <row r="1389" spans="1:13" s="34" customFormat="1" ht="18" customHeight="1" x14ac:dyDescent="0.25">
      <c r="A1389" s="23" t="str">
        <f>Лист4!A1387</f>
        <v xml:space="preserve">Николая Островского ул. д.136 </v>
      </c>
      <c r="B1389" s="74" t="str">
        <f>Лист4!C1387</f>
        <v>г. Астрахань</v>
      </c>
      <c r="C1389" s="41">
        <f t="shared" si="42"/>
        <v>330.67829152542379</v>
      </c>
      <c r="D1389" s="41">
        <f t="shared" si="43"/>
        <v>17.714908474576276</v>
      </c>
      <c r="E1389" s="30">
        <v>0</v>
      </c>
      <c r="F1389" s="31">
        <v>17.714908474576276</v>
      </c>
      <c r="G1389" s="32">
        <v>0</v>
      </c>
      <c r="H1389" s="32">
        <v>0</v>
      </c>
      <c r="I1389" s="32">
        <v>0</v>
      </c>
      <c r="J1389" s="32">
        <v>0</v>
      </c>
      <c r="K1389" s="29">
        <f>Лист4!E1387/1000</f>
        <v>348.39320000000009</v>
      </c>
      <c r="L1389" s="33"/>
      <c r="M1389" s="33"/>
    </row>
    <row r="1390" spans="1:13" s="34" customFormat="1" ht="18" customHeight="1" x14ac:dyDescent="0.25">
      <c r="A1390" s="23" t="str">
        <f>Лист4!A1388</f>
        <v xml:space="preserve">Николая Островского ул. д.142А </v>
      </c>
      <c r="B1390" s="74" t="str">
        <f>Лист4!C1388</f>
        <v>г. Астрахань</v>
      </c>
      <c r="C1390" s="41">
        <f t="shared" si="42"/>
        <v>715.74634576271171</v>
      </c>
      <c r="D1390" s="41">
        <f t="shared" si="43"/>
        <v>38.343554237288124</v>
      </c>
      <c r="E1390" s="30">
        <v>0</v>
      </c>
      <c r="F1390" s="31">
        <v>38.343554237288124</v>
      </c>
      <c r="G1390" s="32">
        <v>0</v>
      </c>
      <c r="H1390" s="32">
        <v>0</v>
      </c>
      <c r="I1390" s="32">
        <v>0</v>
      </c>
      <c r="J1390" s="32">
        <v>0</v>
      </c>
      <c r="K1390" s="29">
        <f>Лист4!E1388/1000</f>
        <v>754.08989999999983</v>
      </c>
      <c r="L1390" s="33"/>
      <c r="M1390" s="33"/>
    </row>
    <row r="1391" spans="1:13" s="34" customFormat="1" ht="18" customHeight="1" x14ac:dyDescent="0.25">
      <c r="A1391" s="23" t="str">
        <f>Лист4!A1389</f>
        <v xml:space="preserve">Николая Островского ул. д.142Б </v>
      </c>
      <c r="B1391" s="74" t="str">
        <f>Лист4!C1389</f>
        <v>г. Астрахань</v>
      </c>
      <c r="C1391" s="41">
        <f t="shared" si="42"/>
        <v>420.39799864406791</v>
      </c>
      <c r="D1391" s="41">
        <f t="shared" si="43"/>
        <v>22.521321355932209</v>
      </c>
      <c r="E1391" s="30">
        <v>0</v>
      </c>
      <c r="F1391" s="31">
        <v>22.521321355932209</v>
      </c>
      <c r="G1391" s="32">
        <v>0</v>
      </c>
      <c r="H1391" s="32">
        <v>0</v>
      </c>
      <c r="I1391" s="32">
        <v>0</v>
      </c>
      <c r="J1391" s="32">
        <v>0</v>
      </c>
      <c r="K1391" s="29">
        <f>Лист4!E1389/1000</f>
        <v>442.91932000000014</v>
      </c>
      <c r="L1391" s="33"/>
      <c r="M1391" s="33"/>
    </row>
    <row r="1392" spans="1:13" s="34" customFormat="1" ht="18" customHeight="1" x14ac:dyDescent="0.25">
      <c r="A1392" s="23" t="str">
        <f>Лист4!A1390</f>
        <v xml:space="preserve">Николая Островского ул. д.144 </v>
      </c>
      <c r="B1392" s="74" t="str">
        <f>Лист4!C1390</f>
        <v>г. Астрахань</v>
      </c>
      <c r="C1392" s="41">
        <f t="shared" si="42"/>
        <v>628.95503999999983</v>
      </c>
      <c r="D1392" s="41">
        <f t="shared" si="43"/>
        <v>33.694019999999995</v>
      </c>
      <c r="E1392" s="30">
        <v>0</v>
      </c>
      <c r="F1392" s="31">
        <v>33.694019999999995</v>
      </c>
      <c r="G1392" s="32">
        <v>0</v>
      </c>
      <c r="H1392" s="32">
        <v>0</v>
      </c>
      <c r="I1392" s="32">
        <v>0</v>
      </c>
      <c r="J1392" s="32">
        <v>0</v>
      </c>
      <c r="K1392" s="29">
        <f>Лист4!E1390/1000</f>
        <v>662.64905999999985</v>
      </c>
      <c r="L1392" s="33"/>
      <c r="M1392" s="33"/>
    </row>
    <row r="1393" spans="1:13" s="34" customFormat="1" ht="18" customHeight="1" x14ac:dyDescent="0.25">
      <c r="A1393" s="23" t="str">
        <f>Лист4!A1391</f>
        <v xml:space="preserve">Николая Островского ул. д.144А </v>
      </c>
      <c r="B1393" s="74" t="str">
        <f>Лист4!C1391</f>
        <v>г. Астрахань</v>
      </c>
      <c r="C1393" s="41">
        <f t="shared" si="42"/>
        <v>1333.2441844067791</v>
      </c>
      <c r="D1393" s="41">
        <f t="shared" si="43"/>
        <v>71.423795593220319</v>
      </c>
      <c r="E1393" s="30">
        <v>0</v>
      </c>
      <c r="F1393" s="31">
        <v>71.423795593220319</v>
      </c>
      <c r="G1393" s="32">
        <v>0</v>
      </c>
      <c r="H1393" s="32">
        <v>0</v>
      </c>
      <c r="I1393" s="32">
        <v>0</v>
      </c>
      <c r="J1393" s="32">
        <v>0</v>
      </c>
      <c r="K1393" s="29">
        <f>Лист4!E1391/1000-J1393</f>
        <v>1404.6679799999995</v>
      </c>
      <c r="L1393" s="33"/>
      <c r="M1393" s="33"/>
    </row>
    <row r="1394" spans="1:13" s="34" customFormat="1" ht="18" customHeight="1" x14ac:dyDescent="0.25">
      <c r="A1394" s="23" t="str">
        <f>Лист4!A1392</f>
        <v xml:space="preserve">Николая Островского ул. д.150 </v>
      </c>
      <c r="B1394" s="74" t="str">
        <f>Лист4!C1392</f>
        <v>г. Астрахань</v>
      </c>
      <c r="C1394" s="41">
        <f t="shared" si="42"/>
        <v>1494.5262440677964</v>
      </c>
      <c r="D1394" s="41">
        <f t="shared" si="43"/>
        <v>80.063905932203383</v>
      </c>
      <c r="E1394" s="30">
        <v>0</v>
      </c>
      <c r="F1394" s="31">
        <v>80.063905932203383</v>
      </c>
      <c r="G1394" s="32">
        <v>0</v>
      </c>
      <c r="H1394" s="32">
        <v>0</v>
      </c>
      <c r="I1394" s="32">
        <v>0</v>
      </c>
      <c r="J1394" s="32">
        <v>0</v>
      </c>
      <c r="K1394" s="29">
        <f>Лист4!E1392/1000-J1394</f>
        <v>1574.5901499999998</v>
      </c>
      <c r="L1394" s="33"/>
      <c r="M1394" s="33"/>
    </row>
    <row r="1395" spans="1:13" s="34" customFormat="1" ht="18" customHeight="1" x14ac:dyDescent="0.25">
      <c r="A1395" s="23" t="str">
        <f>Лист4!A1393</f>
        <v xml:space="preserve">Николая Островского ул. д.152 - корп. 2 </v>
      </c>
      <c r="B1395" s="74" t="str">
        <f>Лист4!C1393</f>
        <v>г. Астрахань</v>
      </c>
      <c r="C1395" s="41">
        <f t="shared" si="42"/>
        <v>1680.4571308474574</v>
      </c>
      <c r="D1395" s="41">
        <f t="shared" si="43"/>
        <v>90.024489152542358</v>
      </c>
      <c r="E1395" s="30">
        <v>0</v>
      </c>
      <c r="F1395" s="31">
        <v>90.024489152542358</v>
      </c>
      <c r="G1395" s="32">
        <v>0</v>
      </c>
      <c r="H1395" s="32">
        <v>0</v>
      </c>
      <c r="I1395" s="32">
        <v>0</v>
      </c>
      <c r="J1395" s="32">
        <v>0</v>
      </c>
      <c r="K1395" s="29">
        <f>Лист4!E1393/1000</f>
        <v>1770.4816199999998</v>
      </c>
      <c r="L1395" s="33"/>
      <c r="M1395" s="33"/>
    </row>
    <row r="1396" spans="1:13" s="34" customFormat="1" ht="18" customHeight="1" x14ac:dyDescent="0.25">
      <c r="A1396" s="23" t="str">
        <f>Лист4!A1394</f>
        <v xml:space="preserve">Николая Островского ул. д.152 - корп. 3 </v>
      </c>
      <c r="B1396" s="74" t="str">
        <f>Лист4!C1394</f>
        <v>г. Астрахань</v>
      </c>
      <c r="C1396" s="41">
        <f t="shared" si="42"/>
        <v>1971.1859715254247</v>
      </c>
      <c r="D1396" s="41">
        <f t="shared" si="43"/>
        <v>105.59924847457634</v>
      </c>
      <c r="E1396" s="30">
        <v>0</v>
      </c>
      <c r="F1396" s="31">
        <v>105.59924847457634</v>
      </c>
      <c r="G1396" s="32">
        <v>0</v>
      </c>
      <c r="H1396" s="32">
        <v>0</v>
      </c>
      <c r="I1396" s="32">
        <v>0</v>
      </c>
      <c r="J1396" s="32">
        <v>0</v>
      </c>
      <c r="K1396" s="29">
        <f>Лист4!E1394/1000-J1396</f>
        <v>2076.7852200000011</v>
      </c>
      <c r="L1396" s="33"/>
      <c r="M1396" s="33"/>
    </row>
    <row r="1397" spans="1:13" s="34" customFormat="1" ht="18" customHeight="1" x14ac:dyDescent="0.25">
      <c r="A1397" s="23" t="str">
        <f>Лист4!A1395</f>
        <v xml:space="preserve">Николая Островского ул. д.154 - корп. 1 </v>
      </c>
      <c r="B1397" s="74" t="str">
        <f>Лист4!C1395</f>
        <v>г. Астрахань</v>
      </c>
      <c r="C1397" s="41">
        <f t="shared" si="42"/>
        <v>1368.7901179661014</v>
      </c>
      <c r="D1397" s="41">
        <f t="shared" si="43"/>
        <v>73.328042033898299</v>
      </c>
      <c r="E1397" s="30">
        <v>0</v>
      </c>
      <c r="F1397" s="31">
        <v>73.328042033898299</v>
      </c>
      <c r="G1397" s="32">
        <v>0</v>
      </c>
      <c r="H1397" s="32">
        <v>0</v>
      </c>
      <c r="I1397" s="32">
        <v>0</v>
      </c>
      <c r="J1397" s="32">
        <v>0</v>
      </c>
      <c r="K1397" s="29">
        <f>Лист4!E1395/1000</f>
        <v>1442.1181599999998</v>
      </c>
      <c r="L1397" s="33"/>
      <c r="M1397" s="33"/>
    </row>
    <row r="1398" spans="1:13" s="34" customFormat="1" ht="18" customHeight="1" x14ac:dyDescent="0.25">
      <c r="A1398" s="23" t="str">
        <f>Лист4!A1396</f>
        <v xml:space="preserve">Николая Островского ул. д.154 - корп. 2 </v>
      </c>
      <c r="B1398" s="74" t="str">
        <f>Лист4!C1396</f>
        <v>г. Астрахань</v>
      </c>
      <c r="C1398" s="41">
        <f t="shared" si="42"/>
        <v>1404.9604799999997</v>
      </c>
      <c r="D1398" s="41">
        <f t="shared" si="43"/>
        <v>75.265739999999994</v>
      </c>
      <c r="E1398" s="30">
        <v>0</v>
      </c>
      <c r="F1398" s="31">
        <v>75.265739999999994</v>
      </c>
      <c r="G1398" s="32">
        <v>0</v>
      </c>
      <c r="H1398" s="32">
        <v>0</v>
      </c>
      <c r="I1398" s="32">
        <v>0</v>
      </c>
      <c r="J1398" s="32">
        <v>0</v>
      </c>
      <c r="K1398" s="29">
        <f>Лист4!E1396/1000</f>
        <v>1480.2262199999998</v>
      </c>
      <c r="L1398" s="33"/>
      <c r="M1398" s="33"/>
    </row>
    <row r="1399" spans="1:13" s="34" customFormat="1" ht="18" customHeight="1" x14ac:dyDescent="0.25">
      <c r="A1399" s="23" t="str">
        <f>Лист4!A1397</f>
        <v xml:space="preserve">Николая Островского ул. д.154 - корп. 3 </v>
      </c>
      <c r="B1399" s="74" t="str">
        <f>Лист4!C1397</f>
        <v>г. Астрахань</v>
      </c>
      <c r="C1399" s="41">
        <f t="shared" si="42"/>
        <v>751.60566101694894</v>
      </c>
      <c r="D1399" s="41">
        <f t="shared" si="43"/>
        <v>40.264588983050828</v>
      </c>
      <c r="E1399" s="30">
        <v>0</v>
      </c>
      <c r="F1399" s="31">
        <v>40.264588983050828</v>
      </c>
      <c r="G1399" s="32">
        <v>0</v>
      </c>
      <c r="H1399" s="32">
        <v>0</v>
      </c>
      <c r="I1399" s="32">
        <v>0</v>
      </c>
      <c r="J1399" s="32">
        <v>0</v>
      </c>
      <c r="K1399" s="29">
        <f>Лист4!E1397/1000</f>
        <v>791.87024999999971</v>
      </c>
      <c r="L1399" s="33"/>
      <c r="M1399" s="33"/>
    </row>
    <row r="1400" spans="1:13" s="34" customFormat="1" ht="18" customHeight="1" x14ac:dyDescent="0.25">
      <c r="A1400" s="23" t="str">
        <f>Лист4!A1398</f>
        <v xml:space="preserve">Николая Островского ул. д.156 - корп. 1 </v>
      </c>
      <c r="B1400" s="74" t="str">
        <f>Лист4!C1398</f>
        <v>г. Астрахань</v>
      </c>
      <c r="C1400" s="41">
        <f t="shared" si="42"/>
        <v>561.55834711864418</v>
      </c>
      <c r="D1400" s="41">
        <f t="shared" si="43"/>
        <v>30.083482881355941</v>
      </c>
      <c r="E1400" s="30">
        <v>0</v>
      </c>
      <c r="F1400" s="31">
        <v>30.083482881355941</v>
      </c>
      <c r="G1400" s="32">
        <v>0</v>
      </c>
      <c r="H1400" s="32">
        <v>0</v>
      </c>
      <c r="I1400" s="32">
        <v>0</v>
      </c>
      <c r="J1400" s="32">
        <v>0</v>
      </c>
      <c r="K1400" s="29">
        <f>Лист4!E1398/1000</f>
        <v>591.64183000000014</v>
      </c>
      <c r="L1400" s="33"/>
      <c r="M1400" s="33"/>
    </row>
    <row r="1401" spans="1:13" s="34" customFormat="1" ht="18" customHeight="1" x14ac:dyDescent="0.25">
      <c r="A1401" s="23" t="str">
        <f>Лист4!A1399</f>
        <v xml:space="preserve">Николая Островского ул. д.156 - корп. 2 </v>
      </c>
      <c r="B1401" s="74" t="str">
        <f>Лист4!C1399</f>
        <v>г. Астрахань</v>
      </c>
      <c r="C1401" s="41">
        <f t="shared" si="42"/>
        <v>557.25609491525427</v>
      </c>
      <c r="D1401" s="41">
        <f t="shared" si="43"/>
        <v>29.85300508474576</v>
      </c>
      <c r="E1401" s="30">
        <v>0</v>
      </c>
      <c r="F1401" s="31">
        <v>29.85300508474576</v>
      </c>
      <c r="G1401" s="32">
        <v>0</v>
      </c>
      <c r="H1401" s="32">
        <v>0</v>
      </c>
      <c r="I1401" s="32">
        <v>0</v>
      </c>
      <c r="J1401" s="32">
        <v>0</v>
      </c>
      <c r="K1401" s="29">
        <f>Лист4!E1399/1000</f>
        <v>587.10910000000001</v>
      </c>
      <c r="L1401" s="33"/>
      <c r="M1401" s="33"/>
    </row>
    <row r="1402" spans="1:13" s="34" customFormat="1" ht="18" customHeight="1" x14ac:dyDescent="0.25">
      <c r="A1402" s="23" t="str">
        <f>Лист4!A1400</f>
        <v xml:space="preserve">Николая Островского ул. д.156 - корп. 3 </v>
      </c>
      <c r="B1402" s="74" t="str">
        <f>Лист4!C1400</f>
        <v>г. Астрахань</v>
      </c>
      <c r="C1402" s="41">
        <f t="shared" si="42"/>
        <v>2613.313388474578</v>
      </c>
      <c r="D1402" s="41">
        <f t="shared" si="43"/>
        <v>139.99893152542381</v>
      </c>
      <c r="E1402" s="30">
        <v>0</v>
      </c>
      <c r="F1402" s="31">
        <v>139.99893152542381</v>
      </c>
      <c r="G1402" s="32">
        <v>0</v>
      </c>
      <c r="H1402" s="32">
        <v>0</v>
      </c>
      <c r="I1402" s="32">
        <v>0</v>
      </c>
      <c r="J1402" s="32">
        <v>0</v>
      </c>
      <c r="K1402" s="29">
        <f>Лист4!E1400/1000</f>
        <v>2753.3123200000018</v>
      </c>
      <c r="L1402" s="33"/>
      <c r="M1402" s="33"/>
    </row>
    <row r="1403" spans="1:13" s="34" customFormat="1" ht="18" customHeight="1" x14ac:dyDescent="0.25">
      <c r="A1403" s="23" t="str">
        <f>Лист4!A1401</f>
        <v xml:space="preserve">Николая Островского ул. д.158 - корп. 1 </v>
      </c>
      <c r="B1403" s="74" t="str">
        <f>Лист4!C1401</f>
        <v>г. Астрахань</v>
      </c>
      <c r="C1403" s="41">
        <f t="shared" si="42"/>
        <v>1394.7285301694906</v>
      </c>
      <c r="D1403" s="41">
        <f t="shared" si="43"/>
        <v>74.717599830508419</v>
      </c>
      <c r="E1403" s="30">
        <v>0</v>
      </c>
      <c r="F1403" s="31">
        <v>74.717599830508419</v>
      </c>
      <c r="G1403" s="32">
        <v>0</v>
      </c>
      <c r="H1403" s="32">
        <v>0</v>
      </c>
      <c r="I1403" s="32">
        <v>0</v>
      </c>
      <c r="J1403" s="32">
        <v>0</v>
      </c>
      <c r="K1403" s="29">
        <f>Лист4!E1401/1000</f>
        <v>1469.4461299999989</v>
      </c>
      <c r="L1403" s="33"/>
      <c r="M1403" s="33"/>
    </row>
    <row r="1404" spans="1:13" s="34" customFormat="1" ht="18" customHeight="1" x14ac:dyDescent="0.25">
      <c r="A1404" s="23" t="str">
        <f>Лист4!A1402</f>
        <v xml:space="preserve">Николая Островского ул. д.160 </v>
      </c>
      <c r="B1404" s="74" t="str">
        <f>Лист4!C1402</f>
        <v>г. Астрахань</v>
      </c>
      <c r="C1404" s="41">
        <f t="shared" si="42"/>
        <v>666.77557966101688</v>
      </c>
      <c r="D1404" s="41">
        <f t="shared" si="43"/>
        <v>35.720120338983051</v>
      </c>
      <c r="E1404" s="30">
        <v>0</v>
      </c>
      <c r="F1404" s="31">
        <v>35.720120338983051</v>
      </c>
      <c r="G1404" s="32">
        <v>0</v>
      </c>
      <c r="H1404" s="32">
        <v>0</v>
      </c>
      <c r="I1404" s="32">
        <v>0</v>
      </c>
      <c r="J1404" s="32">
        <v>0</v>
      </c>
      <c r="K1404" s="29">
        <f>Лист4!E1402/1000</f>
        <v>702.49569999999994</v>
      </c>
      <c r="L1404" s="33"/>
      <c r="M1404" s="33"/>
    </row>
    <row r="1405" spans="1:13" s="34" customFormat="1" ht="18" customHeight="1" x14ac:dyDescent="0.25">
      <c r="A1405" s="23" t="str">
        <f>Лист4!A1403</f>
        <v xml:space="preserve">Николая Островского ул. д.160 - корп. 1 </v>
      </c>
      <c r="B1405" s="74" t="str">
        <f>Лист4!C1403</f>
        <v>г. Астрахань</v>
      </c>
      <c r="C1405" s="41">
        <f t="shared" si="42"/>
        <v>1357.969513220339</v>
      </c>
      <c r="D1405" s="41">
        <f t="shared" si="43"/>
        <v>72.748366779661012</v>
      </c>
      <c r="E1405" s="30">
        <v>0</v>
      </c>
      <c r="F1405" s="31">
        <v>72.748366779661012</v>
      </c>
      <c r="G1405" s="32">
        <v>0</v>
      </c>
      <c r="H1405" s="32">
        <v>0</v>
      </c>
      <c r="I1405" s="32">
        <v>0</v>
      </c>
      <c r="J1405" s="32">
        <v>0</v>
      </c>
      <c r="K1405" s="29">
        <f>Лист4!E1403/1000-J1405</f>
        <v>1430.7178799999999</v>
      </c>
      <c r="L1405" s="33"/>
      <c r="M1405" s="33"/>
    </row>
    <row r="1406" spans="1:13" s="34" customFormat="1" ht="18" customHeight="1" x14ac:dyDescent="0.25">
      <c r="A1406" s="23" t="str">
        <f>Лист4!A1404</f>
        <v xml:space="preserve">Николая Островского ул. д.160 - корп. 2 </v>
      </c>
      <c r="B1406" s="74" t="str">
        <f>Лист4!C1404</f>
        <v>г. Астрахань</v>
      </c>
      <c r="C1406" s="41">
        <f t="shared" si="42"/>
        <v>1030.1498888135593</v>
      </c>
      <c r="D1406" s="41">
        <f t="shared" si="43"/>
        <v>55.186601186440669</v>
      </c>
      <c r="E1406" s="30">
        <v>0</v>
      </c>
      <c r="F1406" s="31">
        <v>55.186601186440669</v>
      </c>
      <c r="G1406" s="32">
        <v>0</v>
      </c>
      <c r="H1406" s="32">
        <v>0</v>
      </c>
      <c r="I1406" s="32">
        <v>0</v>
      </c>
      <c r="J1406" s="32">
        <v>0</v>
      </c>
      <c r="K1406" s="29">
        <f>Лист4!E1404/1000</f>
        <v>1085.3364899999999</v>
      </c>
      <c r="L1406" s="33"/>
      <c r="M1406" s="33"/>
    </row>
    <row r="1407" spans="1:13" s="34" customFormat="1" ht="18" customHeight="1" x14ac:dyDescent="0.25">
      <c r="A1407" s="23" t="str">
        <f>Лист4!A1405</f>
        <v xml:space="preserve">Николая Островского ул. д.162 </v>
      </c>
      <c r="B1407" s="74" t="str">
        <f>Лист4!C1405</f>
        <v>г. Астрахань</v>
      </c>
      <c r="C1407" s="41">
        <f t="shared" si="42"/>
        <v>2235.8975728813566</v>
      </c>
      <c r="D1407" s="41">
        <f t="shared" si="43"/>
        <v>119.78022711864412</v>
      </c>
      <c r="E1407" s="30">
        <v>0</v>
      </c>
      <c r="F1407" s="31">
        <v>119.78022711864412</v>
      </c>
      <c r="G1407" s="32">
        <v>0</v>
      </c>
      <c r="H1407" s="32">
        <v>0</v>
      </c>
      <c r="I1407" s="32">
        <v>0</v>
      </c>
      <c r="J1407" s="32">
        <v>0</v>
      </c>
      <c r="K1407" s="29">
        <f>Лист4!E1405/1000-J1407</f>
        <v>2355.6778000000008</v>
      </c>
      <c r="L1407" s="33"/>
      <c r="M1407" s="33"/>
    </row>
    <row r="1408" spans="1:13" s="34" customFormat="1" ht="18" customHeight="1" x14ac:dyDescent="0.25">
      <c r="A1408" s="23" t="str">
        <f>Лист4!A1406</f>
        <v xml:space="preserve">Николая Островского ул. д.162 - корп. 1 </v>
      </c>
      <c r="B1408" s="74" t="str">
        <f>Лист4!C1406</f>
        <v>г. Астрахань</v>
      </c>
      <c r="C1408" s="41">
        <f t="shared" si="42"/>
        <v>1795.3539349152543</v>
      </c>
      <c r="D1408" s="41">
        <f t="shared" si="43"/>
        <v>96.179675084745782</v>
      </c>
      <c r="E1408" s="30">
        <v>0</v>
      </c>
      <c r="F1408" s="31">
        <v>96.179675084745782</v>
      </c>
      <c r="G1408" s="32">
        <v>0</v>
      </c>
      <c r="H1408" s="32">
        <v>0</v>
      </c>
      <c r="I1408" s="32">
        <v>0</v>
      </c>
      <c r="J1408" s="32">
        <v>0</v>
      </c>
      <c r="K1408" s="29">
        <f>Лист4!E1406/1000-J1408</f>
        <v>1891.5336100000002</v>
      </c>
      <c r="L1408" s="33"/>
      <c r="M1408" s="33"/>
    </row>
    <row r="1409" spans="1:13" s="34" customFormat="1" ht="18" customHeight="1" x14ac:dyDescent="0.25">
      <c r="A1409" s="23" t="str">
        <f>Лист4!A1407</f>
        <v xml:space="preserve">Николая Островского ул. д.164 </v>
      </c>
      <c r="B1409" s="74" t="str">
        <f>Лист4!C1407</f>
        <v>г. Астрахань</v>
      </c>
      <c r="C1409" s="41">
        <f t="shared" si="42"/>
        <v>2844.7784922033907</v>
      </c>
      <c r="D1409" s="41">
        <f t="shared" si="43"/>
        <v>152.39884779661023</v>
      </c>
      <c r="E1409" s="30">
        <v>0</v>
      </c>
      <c r="F1409" s="31">
        <v>152.39884779661023</v>
      </c>
      <c r="G1409" s="32">
        <v>0</v>
      </c>
      <c r="H1409" s="32">
        <v>0</v>
      </c>
      <c r="I1409" s="32">
        <v>0</v>
      </c>
      <c r="J1409" s="32">
        <v>0</v>
      </c>
      <c r="K1409" s="29">
        <f>Лист4!E1407/1000</f>
        <v>2997.1773400000011</v>
      </c>
      <c r="L1409" s="33"/>
      <c r="M1409" s="33"/>
    </row>
    <row r="1410" spans="1:13" s="34" customFormat="1" ht="18" customHeight="1" x14ac:dyDescent="0.25">
      <c r="A1410" s="23" t="str">
        <f>Лист4!A1408</f>
        <v xml:space="preserve">Николая Островского ул. д.1А </v>
      </c>
      <c r="B1410" s="74" t="str">
        <f>Лист4!C1408</f>
        <v>г. Астрахань</v>
      </c>
      <c r="C1410" s="41">
        <f t="shared" si="42"/>
        <v>94.026970847457605</v>
      </c>
      <c r="D1410" s="41">
        <f t="shared" si="43"/>
        <v>5.0371591525423716</v>
      </c>
      <c r="E1410" s="30">
        <v>0</v>
      </c>
      <c r="F1410" s="31">
        <v>5.0371591525423716</v>
      </c>
      <c r="G1410" s="32">
        <v>0</v>
      </c>
      <c r="H1410" s="32">
        <v>0</v>
      </c>
      <c r="I1410" s="32">
        <v>0</v>
      </c>
      <c r="J1410" s="32">
        <v>0</v>
      </c>
      <c r="K1410" s="29">
        <f>Лист4!E1408/1000-J1410</f>
        <v>99.064129999999977</v>
      </c>
      <c r="L1410" s="33"/>
      <c r="M1410" s="33"/>
    </row>
    <row r="1411" spans="1:13" s="34" customFormat="1" ht="18" customHeight="1" x14ac:dyDescent="0.25">
      <c r="A1411" s="23" t="str">
        <f>Лист4!A1409</f>
        <v xml:space="preserve">Николая Островского ул. д.1Б </v>
      </c>
      <c r="B1411" s="74" t="str">
        <f>Лист4!C1409</f>
        <v>г. Астрахань</v>
      </c>
      <c r="C1411" s="41">
        <f t="shared" ref="C1411:C1474" si="44">K1411+J1411-F1411</f>
        <v>285.12959999999998</v>
      </c>
      <c r="D1411" s="41">
        <f t="shared" ref="D1411:D1474" si="45">F1411</f>
        <v>15.274799999999995</v>
      </c>
      <c r="E1411" s="30">
        <v>0</v>
      </c>
      <c r="F1411" s="31">
        <v>15.274799999999995</v>
      </c>
      <c r="G1411" s="32">
        <v>0</v>
      </c>
      <c r="H1411" s="32">
        <v>0</v>
      </c>
      <c r="I1411" s="32">
        <v>0</v>
      </c>
      <c r="J1411" s="32">
        <v>89.99</v>
      </c>
      <c r="K1411" s="29">
        <f>Лист4!E1409/1000-J1411</f>
        <v>210.41439999999994</v>
      </c>
      <c r="L1411" s="33"/>
      <c r="M1411" s="33"/>
    </row>
    <row r="1412" spans="1:13" s="34" customFormat="1" ht="18" customHeight="1" x14ac:dyDescent="0.25">
      <c r="A1412" s="23" t="str">
        <f>Лист4!A1410</f>
        <v xml:space="preserve">Николая Островского ул. д.3 </v>
      </c>
      <c r="B1412" s="74" t="str">
        <f>Лист4!C1410</f>
        <v>г. Астрахань</v>
      </c>
      <c r="C1412" s="41">
        <f t="shared" si="44"/>
        <v>77.178440677966108</v>
      </c>
      <c r="D1412" s="41">
        <f t="shared" si="45"/>
        <v>4.1345593220338985</v>
      </c>
      <c r="E1412" s="30">
        <v>0</v>
      </c>
      <c r="F1412" s="31">
        <v>4.1345593220338985</v>
      </c>
      <c r="G1412" s="32">
        <v>0</v>
      </c>
      <c r="H1412" s="32">
        <v>0</v>
      </c>
      <c r="I1412" s="32">
        <v>0</v>
      </c>
      <c r="J1412" s="32">
        <v>0</v>
      </c>
      <c r="K1412" s="29">
        <f>Лист4!E1410/1000</f>
        <v>81.313000000000002</v>
      </c>
      <c r="L1412" s="33"/>
      <c r="M1412" s="33"/>
    </row>
    <row r="1413" spans="1:13" s="34" customFormat="1" ht="18" customHeight="1" x14ac:dyDescent="0.25">
      <c r="A1413" s="23" t="str">
        <f>Лист4!A1411</f>
        <v xml:space="preserve">Николая Островского ул. д.33 </v>
      </c>
      <c r="B1413" s="74" t="str">
        <f>Лист4!C1411</f>
        <v>г. Астрахань</v>
      </c>
      <c r="C1413" s="41">
        <f t="shared" si="44"/>
        <v>18.506006779661014</v>
      </c>
      <c r="D1413" s="41">
        <f t="shared" si="45"/>
        <v>0.99139322033898303</v>
      </c>
      <c r="E1413" s="30">
        <v>0</v>
      </c>
      <c r="F1413" s="31">
        <v>0.99139322033898303</v>
      </c>
      <c r="G1413" s="32">
        <v>0</v>
      </c>
      <c r="H1413" s="32">
        <v>0</v>
      </c>
      <c r="I1413" s="32">
        <v>0</v>
      </c>
      <c r="J1413" s="32">
        <v>0</v>
      </c>
      <c r="K1413" s="29">
        <f>Лист4!E1411/1000</f>
        <v>19.497399999999999</v>
      </c>
      <c r="L1413" s="33"/>
      <c r="M1413" s="33"/>
    </row>
    <row r="1414" spans="1:13" s="34" customFormat="1" ht="18" customHeight="1" x14ac:dyDescent="0.25">
      <c r="A1414" s="23" t="str">
        <f>Лист4!A1412</f>
        <v xml:space="preserve">Николая Островского ул. д.41 </v>
      </c>
      <c r="B1414" s="74" t="str">
        <f>Лист4!C1412</f>
        <v>г. Астрахань</v>
      </c>
      <c r="C1414" s="41">
        <f t="shared" si="44"/>
        <v>103.57546440677966</v>
      </c>
      <c r="D1414" s="41">
        <f t="shared" si="45"/>
        <v>5.5486855932203394</v>
      </c>
      <c r="E1414" s="30">
        <v>0</v>
      </c>
      <c r="F1414" s="31">
        <v>5.5486855932203394</v>
      </c>
      <c r="G1414" s="32">
        <v>0</v>
      </c>
      <c r="H1414" s="32">
        <v>0</v>
      </c>
      <c r="I1414" s="32">
        <v>0</v>
      </c>
      <c r="J1414" s="32">
        <v>0</v>
      </c>
      <c r="K1414" s="29">
        <f>Лист4!E1412/1000</f>
        <v>109.12415</v>
      </c>
      <c r="L1414" s="33"/>
      <c r="M1414" s="33"/>
    </row>
    <row r="1415" spans="1:13" s="34" customFormat="1" ht="18" customHeight="1" x14ac:dyDescent="0.25">
      <c r="A1415" s="23" t="str">
        <f>Лист4!A1413</f>
        <v xml:space="preserve">Николая Островского ул. д.41А </v>
      </c>
      <c r="B1415" s="74" t="str">
        <f>Лист4!C1413</f>
        <v>г. Астрахань</v>
      </c>
      <c r="C1415" s="41">
        <f t="shared" si="44"/>
        <v>75.376427118644074</v>
      </c>
      <c r="D1415" s="41">
        <f t="shared" si="45"/>
        <v>4.038022881355932</v>
      </c>
      <c r="E1415" s="30">
        <v>0</v>
      </c>
      <c r="F1415" s="31">
        <v>4.038022881355932</v>
      </c>
      <c r="G1415" s="32">
        <v>0</v>
      </c>
      <c r="H1415" s="32">
        <v>0</v>
      </c>
      <c r="I1415" s="32">
        <v>0</v>
      </c>
      <c r="J1415" s="32">
        <v>0</v>
      </c>
      <c r="K1415" s="29">
        <f>Лист4!E1413/1000</f>
        <v>79.414450000000002</v>
      </c>
      <c r="L1415" s="33"/>
      <c r="M1415" s="33"/>
    </row>
    <row r="1416" spans="1:13" s="34" customFormat="1" ht="18" customHeight="1" x14ac:dyDescent="0.25">
      <c r="A1416" s="23" t="str">
        <f>Лист4!A1414</f>
        <v xml:space="preserve">Николая Островского ул. д.43 </v>
      </c>
      <c r="B1416" s="74" t="str">
        <f>Лист4!C1414</f>
        <v>г. Астрахань</v>
      </c>
      <c r="C1416" s="41">
        <f t="shared" si="44"/>
        <v>124.30955932203389</v>
      </c>
      <c r="D1416" s="41">
        <f t="shared" si="45"/>
        <v>6.6594406779661011</v>
      </c>
      <c r="E1416" s="30">
        <v>0</v>
      </c>
      <c r="F1416" s="31">
        <v>6.6594406779661011</v>
      </c>
      <c r="G1416" s="32">
        <v>0</v>
      </c>
      <c r="H1416" s="32">
        <v>0</v>
      </c>
      <c r="I1416" s="32">
        <v>0</v>
      </c>
      <c r="J1416" s="32">
        <v>0</v>
      </c>
      <c r="K1416" s="29">
        <f>Лист4!E1414/1000</f>
        <v>130.96899999999999</v>
      </c>
      <c r="L1416" s="33"/>
      <c r="M1416" s="33"/>
    </row>
    <row r="1417" spans="1:13" s="34" customFormat="1" ht="18" customHeight="1" x14ac:dyDescent="0.25">
      <c r="A1417" s="23" t="str">
        <f>Лист4!A1415</f>
        <v xml:space="preserve">Николая Островского ул. д.43А </v>
      </c>
      <c r="B1417" s="74" t="str">
        <f>Лист4!C1415</f>
        <v>г. Астрахань</v>
      </c>
      <c r="C1417" s="41">
        <f t="shared" si="44"/>
        <v>88.991308474576257</v>
      </c>
      <c r="D1417" s="41">
        <f t="shared" si="45"/>
        <v>4.7673915254237285</v>
      </c>
      <c r="E1417" s="30">
        <v>0</v>
      </c>
      <c r="F1417" s="31">
        <v>4.7673915254237285</v>
      </c>
      <c r="G1417" s="32">
        <v>0</v>
      </c>
      <c r="H1417" s="32">
        <v>0</v>
      </c>
      <c r="I1417" s="32">
        <v>0</v>
      </c>
      <c r="J1417" s="32">
        <v>0</v>
      </c>
      <c r="K1417" s="29">
        <f>Лист4!E1415/1000</f>
        <v>93.75869999999999</v>
      </c>
      <c r="L1417" s="33"/>
      <c r="M1417" s="33"/>
    </row>
    <row r="1418" spans="1:13" s="34" customFormat="1" ht="18" customHeight="1" x14ac:dyDescent="0.25">
      <c r="A1418" s="23" t="str">
        <f>Лист4!A1416</f>
        <v xml:space="preserve">Николая Островского ул. д.45 </v>
      </c>
      <c r="B1418" s="74" t="str">
        <f>Лист4!C1416</f>
        <v>г. Астрахань</v>
      </c>
      <c r="C1418" s="41">
        <f t="shared" si="44"/>
        <v>93.132745762711863</v>
      </c>
      <c r="D1418" s="41">
        <f t="shared" si="45"/>
        <v>4.9892542372881357</v>
      </c>
      <c r="E1418" s="30">
        <v>0</v>
      </c>
      <c r="F1418" s="31">
        <v>4.9892542372881357</v>
      </c>
      <c r="G1418" s="32">
        <v>0</v>
      </c>
      <c r="H1418" s="32">
        <v>0</v>
      </c>
      <c r="I1418" s="32">
        <v>0</v>
      </c>
      <c r="J1418" s="32">
        <v>0</v>
      </c>
      <c r="K1418" s="29">
        <f>Лист4!E1416/1000</f>
        <v>98.122</v>
      </c>
      <c r="L1418" s="33"/>
      <c r="M1418" s="33"/>
    </row>
    <row r="1419" spans="1:13" s="34" customFormat="1" ht="18" customHeight="1" x14ac:dyDescent="0.25">
      <c r="A1419" s="23" t="str">
        <f>Лист4!A1417</f>
        <v xml:space="preserve">Николая Островского ул. д.46 </v>
      </c>
      <c r="B1419" s="74" t="str">
        <f>Лист4!C1417</f>
        <v>г. Астрахань</v>
      </c>
      <c r="C1419" s="41">
        <f t="shared" si="44"/>
        <v>909.15309016949129</v>
      </c>
      <c r="D1419" s="41">
        <f t="shared" si="45"/>
        <v>48.704629830508459</v>
      </c>
      <c r="E1419" s="30">
        <v>0</v>
      </c>
      <c r="F1419" s="31">
        <v>48.704629830508459</v>
      </c>
      <c r="G1419" s="32">
        <v>0</v>
      </c>
      <c r="H1419" s="32">
        <v>0</v>
      </c>
      <c r="I1419" s="32">
        <v>0</v>
      </c>
      <c r="J1419" s="32">
        <v>2094.81</v>
      </c>
      <c r="K1419" s="29">
        <f>Лист4!E1417/1000-J1419</f>
        <v>-1136.9522800000002</v>
      </c>
      <c r="L1419" s="33"/>
      <c r="M1419" s="33"/>
    </row>
    <row r="1420" spans="1:13" s="34" customFormat="1" ht="18" customHeight="1" x14ac:dyDescent="0.25">
      <c r="A1420" s="23" t="str">
        <f>Лист4!A1418</f>
        <v xml:space="preserve">Николая Островского ул. д.5 </v>
      </c>
      <c r="B1420" s="74" t="str">
        <f>Лист4!C1418</f>
        <v>г. Астрахань</v>
      </c>
      <c r="C1420" s="41">
        <f t="shared" si="44"/>
        <v>226.51350779661016</v>
      </c>
      <c r="D1420" s="41">
        <f t="shared" si="45"/>
        <v>12.13465220338983</v>
      </c>
      <c r="E1420" s="30">
        <v>0</v>
      </c>
      <c r="F1420" s="31">
        <v>12.13465220338983</v>
      </c>
      <c r="G1420" s="32">
        <v>0</v>
      </c>
      <c r="H1420" s="32">
        <v>0</v>
      </c>
      <c r="I1420" s="32">
        <v>0</v>
      </c>
      <c r="J1420" s="32">
        <v>0</v>
      </c>
      <c r="K1420" s="29">
        <f>Лист4!E1418/1000</f>
        <v>238.64815999999999</v>
      </c>
      <c r="L1420" s="33"/>
      <c r="M1420" s="33"/>
    </row>
    <row r="1421" spans="1:13" s="34" customFormat="1" ht="18" customHeight="1" x14ac:dyDescent="0.25">
      <c r="A1421" s="23" t="str">
        <f>Лист4!A1419</f>
        <v xml:space="preserve">Николая Островского ул. д.50 </v>
      </c>
      <c r="B1421" s="74" t="str">
        <f>Лист4!C1419</f>
        <v>г. Астрахань</v>
      </c>
      <c r="C1421" s="41">
        <f t="shared" si="44"/>
        <v>107.05876881355934</v>
      </c>
      <c r="D1421" s="41">
        <f t="shared" si="45"/>
        <v>5.735291186440679</v>
      </c>
      <c r="E1421" s="30">
        <v>0</v>
      </c>
      <c r="F1421" s="31">
        <v>5.735291186440679</v>
      </c>
      <c r="G1421" s="32">
        <v>0</v>
      </c>
      <c r="H1421" s="32">
        <v>0</v>
      </c>
      <c r="I1421" s="32">
        <v>0</v>
      </c>
      <c r="J1421" s="32">
        <v>0</v>
      </c>
      <c r="K1421" s="29">
        <f>Лист4!E1419/1000</f>
        <v>112.79406000000002</v>
      </c>
      <c r="L1421" s="33"/>
      <c r="M1421" s="33"/>
    </row>
    <row r="1422" spans="1:13" s="34" customFormat="1" ht="18" customHeight="1" x14ac:dyDescent="0.25">
      <c r="A1422" s="23" t="str">
        <f>Лист4!A1420</f>
        <v xml:space="preserve">Николая Островского ул. д.51 </v>
      </c>
      <c r="B1422" s="74" t="str">
        <f>Лист4!C1420</f>
        <v>г. Астрахань</v>
      </c>
      <c r="C1422" s="41">
        <f t="shared" si="44"/>
        <v>569.41660881355938</v>
      </c>
      <c r="D1422" s="41">
        <f t="shared" si="45"/>
        <v>30.504461186440682</v>
      </c>
      <c r="E1422" s="30">
        <v>0</v>
      </c>
      <c r="F1422" s="31">
        <v>30.504461186440682</v>
      </c>
      <c r="G1422" s="32">
        <v>0</v>
      </c>
      <c r="H1422" s="32">
        <v>0</v>
      </c>
      <c r="I1422" s="32">
        <v>0</v>
      </c>
      <c r="J1422" s="32">
        <v>0</v>
      </c>
      <c r="K1422" s="29">
        <f>Лист4!E1420/1000</f>
        <v>599.9210700000001</v>
      </c>
      <c r="L1422" s="33"/>
      <c r="M1422" s="33"/>
    </row>
    <row r="1423" spans="1:13" s="34" customFormat="1" ht="18" customHeight="1" x14ac:dyDescent="0.25">
      <c r="A1423" s="23" t="str">
        <f>Лист4!A1421</f>
        <v xml:space="preserve">Николая Островского ул. д.52 </v>
      </c>
      <c r="B1423" s="74" t="str">
        <f>Лист4!C1421</f>
        <v>г. Астрахань</v>
      </c>
      <c r="C1423" s="41">
        <f t="shared" si="44"/>
        <v>225.75802033898304</v>
      </c>
      <c r="D1423" s="41">
        <f t="shared" si="45"/>
        <v>12.094179661016948</v>
      </c>
      <c r="E1423" s="30">
        <v>0</v>
      </c>
      <c r="F1423" s="31">
        <v>12.094179661016948</v>
      </c>
      <c r="G1423" s="32">
        <v>0</v>
      </c>
      <c r="H1423" s="32">
        <v>0</v>
      </c>
      <c r="I1423" s="32">
        <v>0</v>
      </c>
      <c r="J1423" s="32">
        <v>0</v>
      </c>
      <c r="K1423" s="29">
        <f>Лист4!E1421/1000</f>
        <v>237.85219999999998</v>
      </c>
      <c r="L1423" s="33"/>
      <c r="M1423" s="33"/>
    </row>
    <row r="1424" spans="1:13" s="34" customFormat="1" ht="18" customHeight="1" x14ac:dyDescent="0.25">
      <c r="A1424" s="23" t="str">
        <f>Лист4!A1422</f>
        <v xml:space="preserve">Николая Островского ул. д.53 </v>
      </c>
      <c r="B1424" s="74" t="str">
        <f>Лист4!C1422</f>
        <v>г. Астрахань</v>
      </c>
      <c r="C1424" s="41">
        <f t="shared" si="44"/>
        <v>273.63972881355932</v>
      </c>
      <c r="D1424" s="41">
        <f t="shared" si="45"/>
        <v>14.659271186440673</v>
      </c>
      <c r="E1424" s="30">
        <v>0</v>
      </c>
      <c r="F1424" s="31">
        <v>14.659271186440673</v>
      </c>
      <c r="G1424" s="32">
        <v>0</v>
      </c>
      <c r="H1424" s="32">
        <v>0</v>
      </c>
      <c r="I1424" s="32">
        <v>0</v>
      </c>
      <c r="J1424" s="32">
        <v>1614.97</v>
      </c>
      <c r="K1424" s="29">
        <f>Лист4!E1422/1000-J1424</f>
        <v>-1326.671</v>
      </c>
      <c r="L1424" s="33"/>
      <c r="M1424" s="33"/>
    </row>
    <row r="1425" spans="1:13" s="34" customFormat="1" ht="18" customHeight="1" x14ac:dyDescent="0.25">
      <c r="A1425" s="23" t="str">
        <f>Лист4!A1423</f>
        <v xml:space="preserve">Николая Островского ул. д.54 </v>
      </c>
      <c r="B1425" s="74" t="str">
        <f>Лист4!C1423</f>
        <v>г. Астрахань</v>
      </c>
      <c r="C1425" s="41">
        <f t="shared" si="44"/>
        <v>139.86493559322037</v>
      </c>
      <c r="D1425" s="41">
        <f t="shared" si="45"/>
        <v>7.4927644067796599</v>
      </c>
      <c r="E1425" s="30">
        <v>0</v>
      </c>
      <c r="F1425" s="31">
        <v>7.4927644067796599</v>
      </c>
      <c r="G1425" s="32">
        <v>0</v>
      </c>
      <c r="H1425" s="32">
        <v>0</v>
      </c>
      <c r="I1425" s="32">
        <v>0</v>
      </c>
      <c r="J1425" s="32">
        <v>1153.8</v>
      </c>
      <c r="K1425" s="29">
        <f>Лист4!E1423/1000-J1425</f>
        <v>-1006.4422999999999</v>
      </c>
      <c r="L1425" s="33"/>
      <c r="M1425" s="33"/>
    </row>
    <row r="1426" spans="1:13" s="34" customFormat="1" ht="18" customHeight="1" x14ac:dyDescent="0.25">
      <c r="A1426" s="23" t="str">
        <f>Лист4!A1424</f>
        <v xml:space="preserve">Николая Островского ул. д.56 </v>
      </c>
      <c r="B1426" s="74" t="str">
        <f>Лист4!C1424</f>
        <v>г. Астрахань</v>
      </c>
      <c r="C1426" s="41">
        <f t="shared" si="44"/>
        <v>293.30132881355934</v>
      </c>
      <c r="D1426" s="41">
        <f t="shared" si="45"/>
        <v>15.71257118644068</v>
      </c>
      <c r="E1426" s="30">
        <v>0</v>
      </c>
      <c r="F1426" s="31">
        <v>15.71257118644068</v>
      </c>
      <c r="G1426" s="32">
        <v>0</v>
      </c>
      <c r="H1426" s="32">
        <v>0</v>
      </c>
      <c r="I1426" s="32">
        <v>0</v>
      </c>
      <c r="J1426" s="32">
        <v>0</v>
      </c>
      <c r="K1426" s="29">
        <f>Лист4!E1424/1000</f>
        <v>309.01390000000004</v>
      </c>
      <c r="L1426" s="33"/>
      <c r="M1426" s="33"/>
    </row>
    <row r="1427" spans="1:13" s="34" customFormat="1" ht="18" customHeight="1" x14ac:dyDescent="0.25">
      <c r="A1427" s="23" t="str">
        <f>Лист4!A1425</f>
        <v xml:space="preserve">Николая Островского ул. д.59 </v>
      </c>
      <c r="B1427" s="74" t="str">
        <f>Лист4!C1425</f>
        <v>г. Астрахань</v>
      </c>
      <c r="C1427" s="41">
        <f t="shared" si="44"/>
        <v>557.77388610169498</v>
      </c>
      <c r="D1427" s="41">
        <f t="shared" si="45"/>
        <v>29.880743898305091</v>
      </c>
      <c r="E1427" s="30">
        <v>0</v>
      </c>
      <c r="F1427" s="31">
        <v>29.880743898305091</v>
      </c>
      <c r="G1427" s="32">
        <v>0</v>
      </c>
      <c r="H1427" s="32">
        <v>0</v>
      </c>
      <c r="I1427" s="32">
        <v>0</v>
      </c>
      <c r="J1427" s="32">
        <v>0</v>
      </c>
      <c r="K1427" s="29">
        <f>Лист4!E1425/1000</f>
        <v>587.65463000000011</v>
      </c>
      <c r="L1427" s="33"/>
      <c r="M1427" s="33"/>
    </row>
    <row r="1428" spans="1:13" s="34" customFormat="1" ht="18" customHeight="1" x14ac:dyDescent="0.25">
      <c r="A1428" s="23" t="str">
        <f>Лист4!A1426</f>
        <v xml:space="preserve">Николая Островского ул. д.5А </v>
      </c>
      <c r="B1428" s="74" t="str">
        <f>Лист4!C1426</f>
        <v>г. Астрахань</v>
      </c>
      <c r="C1428" s="41">
        <f t="shared" si="44"/>
        <v>261.93117288135591</v>
      </c>
      <c r="D1428" s="41">
        <f t="shared" si="45"/>
        <v>14.032027118644066</v>
      </c>
      <c r="E1428" s="30">
        <v>0</v>
      </c>
      <c r="F1428" s="31">
        <v>14.032027118644066</v>
      </c>
      <c r="G1428" s="32">
        <v>0</v>
      </c>
      <c r="H1428" s="32">
        <v>0</v>
      </c>
      <c r="I1428" s="32">
        <v>0</v>
      </c>
      <c r="J1428" s="32">
        <v>86.44</v>
      </c>
      <c r="K1428" s="29">
        <f>Лист4!E1426/1000-J1428</f>
        <v>189.52319999999997</v>
      </c>
      <c r="L1428" s="33"/>
      <c r="M1428" s="33"/>
    </row>
    <row r="1429" spans="1:13" s="34" customFormat="1" ht="18" customHeight="1" x14ac:dyDescent="0.25">
      <c r="A1429" s="23" t="str">
        <f>Лист4!A1427</f>
        <v xml:space="preserve">Николая Островского ул. д.5Б </v>
      </c>
      <c r="B1429" s="74" t="str">
        <f>Лист4!C1427</f>
        <v>г. Астрахань</v>
      </c>
      <c r="C1429" s="41">
        <f t="shared" si="44"/>
        <v>233.86520677966109</v>
      </c>
      <c r="D1429" s="41">
        <f t="shared" si="45"/>
        <v>12.528493220338982</v>
      </c>
      <c r="E1429" s="30">
        <v>0</v>
      </c>
      <c r="F1429" s="31">
        <v>12.528493220338982</v>
      </c>
      <c r="G1429" s="32">
        <v>0</v>
      </c>
      <c r="H1429" s="32">
        <v>0</v>
      </c>
      <c r="I1429" s="32">
        <v>0</v>
      </c>
      <c r="J1429" s="32">
        <f>897.26+1488.65</f>
        <v>2385.91</v>
      </c>
      <c r="K1429" s="29">
        <f>Лист4!E1427/1000-J1429</f>
        <v>-2139.5162999999998</v>
      </c>
      <c r="L1429" s="33"/>
      <c r="M1429" s="33"/>
    </row>
    <row r="1430" spans="1:13" s="34" customFormat="1" ht="18" customHeight="1" x14ac:dyDescent="0.25">
      <c r="A1430" s="23" t="str">
        <f>Лист4!A1428</f>
        <v xml:space="preserve">Николая Островского ул. д.61 </v>
      </c>
      <c r="B1430" s="74" t="str">
        <f>Лист4!C1428</f>
        <v>г. Астрахань</v>
      </c>
      <c r="C1430" s="41">
        <f t="shared" si="44"/>
        <v>701.75636881355899</v>
      </c>
      <c r="D1430" s="41">
        <f t="shared" si="45"/>
        <v>37.594091186440686</v>
      </c>
      <c r="E1430" s="30">
        <v>0</v>
      </c>
      <c r="F1430" s="31">
        <v>37.594091186440686</v>
      </c>
      <c r="G1430" s="32">
        <v>0</v>
      </c>
      <c r="H1430" s="32">
        <v>0</v>
      </c>
      <c r="I1430" s="32">
        <v>0</v>
      </c>
      <c r="J1430" s="32">
        <f>2683.07+3705.76</f>
        <v>6388.83</v>
      </c>
      <c r="K1430" s="29">
        <f>Лист4!E1428/1000-J1430</f>
        <v>-5649.4795400000003</v>
      </c>
      <c r="L1430" s="33"/>
      <c r="M1430" s="33"/>
    </row>
    <row r="1431" spans="1:13" s="34" customFormat="1" ht="18" customHeight="1" x14ac:dyDescent="0.25">
      <c r="A1431" s="23" t="str">
        <f>Лист4!A1429</f>
        <v xml:space="preserve">Николая Островского ул. д.61А </v>
      </c>
      <c r="B1431" s="74" t="str">
        <f>Лист4!C1429</f>
        <v>г. Астрахань</v>
      </c>
      <c r="C1431" s="41">
        <f t="shared" si="44"/>
        <v>722.13933423728804</v>
      </c>
      <c r="D1431" s="41">
        <f t="shared" si="45"/>
        <v>38.68603576271186</v>
      </c>
      <c r="E1431" s="30">
        <v>0</v>
      </c>
      <c r="F1431" s="31">
        <v>38.68603576271186</v>
      </c>
      <c r="G1431" s="32">
        <v>0</v>
      </c>
      <c r="H1431" s="32">
        <v>0</v>
      </c>
      <c r="I1431" s="32">
        <v>0</v>
      </c>
      <c r="J1431" s="32">
        <f>532.79+1054.47</f>
        <v>1587.26</v>
      </c>
      <c r="K1431" s="29">
        <f>Лист4!E1429/1000-J1431</f>
        <v>-826.43463000000008</v>
      </c>
      <c r="L1431" s="33"/>
      <c r="M1431" s="33"/>
    </row>
    <row r="1432" spans="1:13" s="34" customFormat="1" ht="18" customHeight="1" x14ac:dyDescent="0.25">
      <c r="A1432" s="23" t="str">
        <f>Лист4!A1430</f>
        <v xml:space="preserve">Николая Островского ул. д.62 </v>
      </c>
      <c r="B1432" s="74" t="str">
        <f>Лист4!C1430</f>
        <v>г. Астрахань</v>
      </c>
      <c r="C1432" s="41">
        <f t="shared" si="44"/>
        <v>311.0899661016947</v>
      </c>
      <c r="D1432" s="41">
        <f t="shared" si="45"/>
        <v>16.665533898305082</v>
      </c>
      <c r="E1432" s="30">
        <v>0</v>
      </c>
      <c r="F1432" s="31">
        <v>16.665533898305082</v>
      </c>
      <c r="G1432" s="32">
        <v>0</v>
      </c>
      <c r="H1432" s="32">
        <v>0</v>
      </c>
      <c r="I1432" s="32">
        <v>0</v>
      </c>
      <c r="J1432" s="32">
        <f>2631.82+345.38+30</f>
        <v>3007.2000000000003</v>
      </c>
      <c r="K1432" s="29">
        <f>Лист4!E1430/1000-J1432</f>
        <v>-2679.4445000000005</v>
      </c>
      <c r="L1432" s="33"/>
      <c r="M1432" s="33"/>
    </row>
    <row r="1433" spans="1:13" s="34" customFormat="1" ht="18" customHeight="1" x14ac:dyDescent="0.25">
      <c r="A1433" s="23" t="str">
        <f>Лист4!A1431</f>
        <v xml:space="preserve">Николая Островского ул. д.63 </v>
      </c>
      <c r="B1433" s="74" t="str">
        <f>Лист4!C1431</f>
        <v>г. Астрахань</v>
      </c>
      <c r="C1433" s="41">
        <f t="shared" si="44"/>
        <v>696.5242033898304</v>
      </c>
      <c r="D1433" s="41">
        <f t="shared" si="45"/>
        <v>37.313796610169483</v>
      </c>
      <c r="E1433" s="30">
        <v>0</v>
      </c>
      <c r="F1433" s="31">
        <v>37.313796610169483</v>
      </c>
      <c r="G1433" s="32">
        <v>0</v>
      </c>
      <c r="H1433" s="32">
        <v>0</v>
      </c>
      <c r="I1433" s="32">
        <v>0</v>
      </c>
      <c r="J1433" s="32">
        <v>507.57</v>
      </c>
      <c r="K1433" s="29">
        <f>Лист4!E1431/1000-J1433</f>
        <v>226.26799999999986</v>
      </c>
      <c r="L1433" s="33"/>
      <c r="M1433" s="33"/>
    </row>
    <row r="1434" spans="1:13" s="34" customFormat="1" ht="18" customHeight="1" x14ac:dyDescent="0.25">
      <c r="A1434" s="23" t="str">
        <f>Лист4!A1432</f>
        <v xml:space="preserve">Николая Островского ул. д.64 </v>
      </c>
      <c r="B1434" s="74" t="str">
        <f>Лист4!C1432</f>
        <v>г. Астрахань</v>
      </c>
      <c r="C1434" s="41">
        <f t="shared" si="44"/>
        <v>714.49882711864393</v>
      </c>
      <c r="D1434" s="41">
        <f t="shared" si="45"/>
        <v>38.276722881355923</v>
      </c>
      <c r="E1434" s="30">
        <v>0</v>
      </c>
      <c r="F1434" s="31">
        <v>38.276722881355923</v>
      </c>
      <c r="G1434" s="32">
        <v>0</v>
      </c>
      <c r="H1434" s="32">
        <v>0</v>
      </c>
      <c r="I1434" s="32">
        <v>0</v>
      </c>
      <c r="J1434" s="32">
        <v>3018.51</v>
      </c>
      <c r="K1434" s="29">
        <f>Лист4!E1432/1000-J1434</f>
        <v>-2265.7344500000004</v>
      </c>
      <c r="L1434" s="33"/>
      <c r="M1434" s="33"/>
    </row>
    <row r="1435" spans="1:13" s="34" customFormat="1" ht="18" customHeight="1" x14ac:dyDescent="0.25">
      <c r="A1435" s="23" t="str">
        <f>Лист4!A1433</f>
        <v xml:space="preserve">Николая Островского ул. д.64 - корп. 1 </v>
      </c>
      <c r="B1435" s="74" t="str">
        <f>Лист4!C1433</f>
        <v>г. Астрахань</v>
      </c>
      <c r="C1435" s="41">
        <f t="shared" si="44"/>
        <v>85.288759322033897</v>
      </c>
      <c r="D1435" s="41">
        <f t="shared" si="45"/>
        <v>4.5690406779661012</v>
      </c>
      <c r="E1435" s="30">
        <v>0</v>
      </c>
      <c r="F1435" s="31">
        <v>4.5690406779661012</v>
      </c>
      <c r="G1435" s="32">
        <v>0</v>
      </c>
      <c r="H1435" s="32">
        <v>0</v>
      </c>
      <c r="I1435" s="32">
        <v>0</v>
      </c>
      <c r="J1435" s="32">
        <v>0</v>
      </c>
      <c r="K1435" s="29">
        <f>Лист4!E1433/1000</f>
        <v>89.857799999999997</v>
      </c>
      <c r="L1435" s="33"/>
      <c r="M1435" s="33"/>
    </row>
    <row r="1436" spans="1:13" s="34" customFormat="1" ht="18" customHeight="1" x14ac:dyDescent="0.25">
      <c r="A1436" s="23" t="str">
        <f>Лист4!A1434</f>
        <v xml:space="preserve">Николая Островского ул. д.65 </v>
      </c>
      <c r="B1436" s="74" t="str">
        <f>Лист4!C1434</f>
        <v>г. Астрахань</v>
      </c>
      <c r="C1436" s="41">
        <f t="shared" si="44"/>
        <v>539.90881355932174</v>
      </c>
      <c r="D1436" s="41">
        <f t="shared" si="45"/>
        <v>28.923686440677955</v>
      </c>
      <c r="E1436" s="30">
        <v>0</v>
      </c>
      <c r="F1436" s="31">
        <v>28.923686440677955</v>
      </c>
      <c r="G1436" s="32">
        <v>0</v>
      </c>
      <c r="H1436" s="32">
        <v>0</v>
      </c>
      <c r="I1436" s="32">
        <v>0</v>
      </c>
      <c r="J1436" s="32">
        <v>0</v>
      </c>
      <c r="K1436" s="29">
        <f>Лист4!E1434/1000</f>
        <v>568.83249999999975</v>
      </c>
      <c r="L1436" s="33"/>
      <c r="M1436" s="33"/>
    </row>
    <row r="1437" spans="1:13" s="34" customFormat="1" ht="18" customHeight="1" x14ac:dyDescent="0.25">
      <c r="A1437" s="23" t="str">
        <f>Лист4!A1435</f>
        <v xml:space="preserve">Николая Островского ул. д.66 </v>
      </c>
      <c r="B1437" s="74" t="str">
        <f>Лист4!C1435</f>
        <v>г. Астрахань</v>
      </c>
      <c r="C1437" s="41">
        <f t="shared" si="44"/>
        <v>577.08386305084753</v>
      </c>
      <c r="D1437" s="41">
        <f t="shared" si="45"/>
        <v>30.915206949152545</v>
      </c>
      <c r="E1437" s="30">
        <v>0</v>
      </c>
      <c r="F1437" s="31">
        <v>30.915206949152545</v>
      </c>
      <c r="G1437" s="32">
        <v>0</v>
      </c>
      <c r="H1437" s="32">
        <v>0</v>
      </c>
      <c r="I1437" s="32">
        <v>0</v>
      </c>
      <c r="J1437" s="32">
        <v>0</v>
      </c>
      <c r="K1437" s="29">
        <f>Лист4!E1435/1000</f>
        <v>607.99907000000007</v>
      </c>
      <c r="L1437" s="33"/>
      <c r="M1437" s="33"/>
    </row>
    <row r="1438" spans="1:13" s="34" customFormat="1" ht="18" customHeight="1" x14ac:dyDescent="0.25">
      <c r="A1438" s="23" t="str">
        <f>Лист4!A1436</f>
        <v xml:space="preserve">Николая Островского ул. д.66 - корп. 1 </v>
      </c>
      <c r="B1438" s="74" t="str">
        <f>Лист4!C1436</f>
        <v>г. Астрахань</v>
      </c>
      <c r="C1438" s="41">
        <f t="shared" si="44"/>
        <v>1249.0202033898306</v>
      </c>
      <c r="D1438" s="41">
        <f t="shared" si="45"/>
        <v>66.911796610169489</v>
      </c>
      <c r="E1438" s="30">
        <v>0</v>
      </c>
      <c r="F1438" s="31">
        <v>66.911796610169489</v>
      </c>
      <c r="G1438" s="32">
        <v>0</v>
      </c>
      <c r="H1438" s="32">
        <v>0</v>
      </c>
      <c r="I1438" s="32">
        <v>0</v>
      </c>
      <c r="J1438" s="32">
        <v>2234.4</v>
      </c>
      <c r="K1438" s="29">
        <f>Лист4!E1436/1000-J1438</f>
        <v>-918.46800000000007</v>
      </c>
      <c r="L1438" s="33"/>
      <c r="M1438" s="33"/>
    </row>
    <row r="1439" spans="1:13" s="34" customFormat="1" ht="18" customHeight="1" x14ac:dyDescent="0.25">
      <c r="A1439" s="23" t="str">
        <f>Лист4!A1437</f>
        <v xml:space="preserve">Николая Островского ул. д.66 - корп. 2 </v>
      </c>
      <c r="B1439" s="74" t="str">
        <f>Лист4!C1437</f>
        <v>г. Астрахань</v>
      </c>
      <c r="C1439" s="41">
        <f t="shared" si="44"/>
        <v>849.07462915254268</v>
      </c>
      <c r="D1439" s="41">
        <f t="shared" si="45"/>
        <v>45.486140847457648</v>
      </c>
      <c r="E1439" s="30">
        <v>0</v>
      </c>
      <c r="F1439" s="31">
        <v>45.486140847457648</v>
      </c>
      <c r="G1439" s="32">
        <v>0</v>
      </c>
      <c r="H1439" s="32">
        <v>0</v>
      </c>
      <c r="I1439" s="32">
        <v>0</v>
      </c>
      <c r="J1439" s="32">
        <v>0</v>
      </c>
      <c r="K1439" s="29">
        <f>Лист4!E1437/1000</f>
        <v>894.56077000000039</v>
      </c>
      <c r="L1439" s="33"/>
      <c r="M1439" s="33"/>
    </row>
    <row r="1440" spans="1:13" s="34" customFormat="1" ht="18" customHeight="1" x14ac:dyDescent="0.25">
      <c r="A1440" s="23" t="str">
        <f>Лист4!A1438</f>
        <v xml:space="preserve">Николая Островского ул. д.70 </v>
      </c>
      <c r="B1440" s="74" t="str">
        <f>Лист4!C1438</f>
        <v>г. Астрахань</v>
      </c>
      <c r="C1440" s="41">
        <f t="shared" si="44"/>
        <v>718.0406467796613</v>
      </c>
      <c r="D1440" s="41">
        <f t="shared" si="45"/>
        <v>38.466463220338994</v>
      </c>
      <c r="E1440" s="30">
        <v>0</v>
      </c>
      <c r="F1440" s="31">
        <v>38.466463220338994</v>
      </c>
      <c r="G1440" s="32">
        <v>0</v>
      </c>
      <c r="H1440" s="32">
        <v>0</v>
      </c>
      <c r="I1440" s="32">
        <v>0</v>
      </c>
      <c r="J1440" s="32">
        <v>0</v>
      </c>
      <c r="K1440" s="29">
        <f>Лист4!E1438/1000</f>
        <v>756.50711000000024</v>
      </c>
      <c r="L1440" s="33"/>
      <c r="M1440" s="33"/>
    </row>
    <row r="1441" spans="1:13" s="34" customFormat="1" ht="18" customHeight="1" x14ac:dyDescent="0.25">
      <c r="A1441" s="23" t="str">
        <f>Лист4!A1439</f>
        <v xml:space="preserve">Николая Островского ул. д.70 - корп. 1 </v>
      </c>
      <c r="B1441" s="74" t="str">
        <f>Лист4!C1439</f>
        <v>г. Астрахань</v>
      </c>
      <c r="C1441" s="41">
        <f t="shared" si="44"/>
        <v>669.75925966101704</v>
      </c>
      <c r="D1441" s="41">
        <f t="shared" si="45"/>
        <v>35.879960338983054</v>
      </c>
      <c r="E1441" s="30">
        <v>0</v>
      </c>
      <c r="F1441" s="31">
        <v>35.879960338983054</v>
      </c>
      <c r="G1441" s="32">
        <v>0</v>
      </c>
      <c r="H1441" s="32">
        <v>0</v>
      </c>
      <c r="I1441" s="32">
        <v>0</v>
      </c>
      <c r="J1441" s="32">
        <v>0</v>
      </c>
      <c r="K1441" s="29">
        <f>Лист4!E1439/1000</f>
        <v>705.63922000000014</v>
      </c>
      <c r="L1441" s="33"/>
      <c r="M1441" s="33"/>
    </row>
    <row r="1442" spans="1:13" s="34" customFormat="1" ht="18" customHeight="1" x14ac:dyDescent="0.25">
      <c r="A1442" s="23" t="str">
        <f>Лист4!A1440</f>
        <v xml:space="preserve">Николая Островского ул. д.72 </v>
      </c>
      <c r="B1442" s="74" t="str">
        <f>Лист4!C1440</f>
        <v>г. Астрахань</v>
      </c>
      <c r="C1442" s="41">
        <f t="shared" si="44"/>
        <v>682.07921220338994</v>
      </c>
      <c r="D1442" s="41">
        <f t="shared" si="45"/>
        <v>36.539957796610167</v>
      </c>
      <c r="E1442" s="30">
        <v>0</v>
      </c>
      <c r="F1442" s="31">
        <v>36.539957796610167</v>
      </c>
      <c r="G1442" s="32">
        <v>0</v>
      </c>
      <c r="H1442" s="32">
        <v>0</v>
      </c>
      <c r="I1442" s="32">
        <v>0</v>
      </c>
      <c r="J1442" s="32">
        <v>0</v>
      </c>
      <c r="K1442" s="29">
        <f>Лист4!E1440/1000-J1442</f>
        <v>718.61917000000005</v>
      </c>
      <c r="L1442" s="33"/>
      <c r="M1442" s="33"/>
    </row>
    <row r="1443" spans="1:13" s="34" customFormat="1" ht="18" customHeight="1" x14ac:dyDescent="0.25">
      <c r="A1443" s="23" t="str">
        <f>Лист4!A1441</f>
        <v xml:space="preserve">Николая Островского ул. д.72 - корп. 1 </v>
      </c>
      <c r="B1443" s="74" t="str">
        <f>Лист4!C1441</f>
        <v>г. Астрахань</v>
      </c>
      <c r="C1443" s="41">
        <f t="shared" si="44"/>
        <v>716.45789694915254</v>
      </c>
      <c r="D1443" s="41">
        <f t="shared" si="45"/>
        <v>38.381673050847454</v>
      </c>
      <c r="E1443" s="30">
        <v>0</v>
      </c>
      <c r="F1443" s="31">
        <v>38.381673050847454</v>
      </c>
      <c r="G1443" s="32">
        <v>0</v>
      </c>
      <c r="H1443" s="32">
        <v>0</v>
      </c>
      <c r="I1443" s="32">
        <v>0</v>
      </c>
      <c r="J1443" s="32">
        <v>0</v>
      </c>
      <c r="K1443" s="29">
        <f>Лист4!E1441/1000</f>
        <v>754.83956999999998</v>
      </c>
      <c r="L1443" s="33"/>
      <c r="M1443" s="33"/>
    </row>
    <row r="1444" spans="1:13" s="34" customFormat="1" ht="18" customHeight="1" x14ac:dyDescent="0.25">
      <c r="A1444" s="23" t="str">
        <f>Лист4!A1442</f>
        <v xml:space="preserve">Николая Островского ул. д.74 </v>
      </c>
      <c r="B1444" s="74" t="str">
        <f>Лист4!C1442</f>
        <v>г. Астрахань</v>
      </c>
      <c r="C1444" s="41">
        <f t="shared" si="44"/>
        <v>552.65574237288138</v>
      </c>
      <c r="D1444" s="41">
        <f t="shared" si="45"/>
        <v>29.606557627118644</v>
      </c>
      <c r="E1444" s="30">
        <v>0</v>
      </c>
      <c r="F1444" s="31">
        <v>29.606557627118644</v>
      </c>
      <c r="G1444" s="32">
        <v>0</v>
      </c>
      <c r="H1444" s="32">
        <v>0</v>
      </c>
      <c r="I1444" s="32">
        <v>0</v>
      </c>
      <c r="J1444" s="32">
        <v>0</v>
      </c>
      <c r="K1444" s="29">
        <f>Лист4!E1442/1000-J1444</f>
        <v>582.26229999999998</v>
      </c>
      <c r="L1444" s="33"/>
      <c r="M1444" s="33"/>
    </row>
    <row r="1445" spans="1:13" s="34" customFormat="1" ht="18" customHeight="1" x14ac:dyDescent="0.25">
      <c r="A1445" s="23" t="str">
        <f>Лист4!A1443</f>
        <v xml:space="preserve">Николая Островского ул. д.74 - корп. 1 </v>
      </c>
      <c r="B1445" s="74" t="str">
        <f>Лист4!C1443</f>
        <v>г. Астрахань</v>
      </c>
      <c r="C1445" s="41">
        <f t="shared" si="44"/>
        <v>652.94656949152545</v>
      </c>
      <c r="D1445" s="41">
        <f t="shared" si="45"/>
        <v>34.979280508474581</v>
      </c>
      <c r="E1445" s="30">
        <v>0</v>
      </c>
      <c r="F1445" s="31">
        <v>34.979280508474581</v>
      </c>
      <c r="G1445" s="32">
        <v>0</v>
      </c>
      <c r="H1445" s="32">
        <v>0</v>
      </c>
      <c r="I1445" s="32">
        <v>0</v>
      </c>
      <c r="J1445" s="32">
        <v>0</v>
      </c>
      <c r="K1445" s="29">
        <f>Лист4!E1443/1000-J1445</f>
        <v>687.92585000000008</v>
      </c>
      <c r="L1445" s="33"/>
      <c r="M1445" s="33"/>
    </row>
    <row r="1446" spans="1:13" s="34" customFormat="1" ht="18" customHeight="1" x14ac:dyDescent="0.25">
      <c r="A1446" s="23" t="str">
        <f>Лист4!A1444</f>
        <v xml:space="preserve">Николая Островского ул. д.76 </v>
      </c>
      <c r="B1446" s="74" t="str">
        <f>Лист4!C1444</f>
        <v>г. Астрахань</v>
      </c>
      <c r="C1446" s="41">
        <f t="shared" si="44"/>
        <v>614.50031999999999</v>
      </c>
      <c r="D1446" s="41">
        <f t="shared" si="45"/>
        <v>32.91966</v>
      </c>
      <c r="E1446" s="30">
        <v>0</v>
      </c>
      <c r="F1446" s="31">
        <v>32.91966</v>
      </c>
      <c r="G1446" s="32">
        <v>0</v>
      </c>
      <c r="H1446" s="32">
        <v>0</v>
      </c>
      <c r="I1446" s="32">
        <v>0</v>
      </c>
      <c r="J1446" s="32">
        <v>0</v>
      </c>
      <c r="K1446" s="29">
        <f>Лист4!E1444/1000-J1446</f>
        <v>647.41998000000001</v>
      </c>
      <c r="L1446" s="33"/>
      <c r="M1446" s="33"/>
    </row>
    <row r="1447" spans="1:13" s="34" customFormat="1" ht="18" customHeight="1" x14ac:dyDescent="0.25">
      <c r="A1447" s="23" t="str">
        <f>Лист4!A1445</f>
        <v xml:space="preserve">Николая Островского ул. д.76 - корп. 1 </v>
      </c>
      <c r="B1447" s="74" t="str">
        <f>Лист4!C1445</f>
        <v>г. Астрахань</v>
      </c>
      <c r="C1447" s="41">
        <f t="shared" si="44"/>
        <v>655.05835796610199</v>
      </c>
      <c r="D1447" s="41">
        <f t="shared" si="45"/>
        <v>35.09241203389832</v>
      </c>
      <c r="E1447" s="30">
        <v>0</v>
      </c>
      <c r="F1447" s="31">
        <v>35.09241203389832</v>
      </c>
      <c r="G1447" s="32">
        <v>0</v>
      </c>
      <c r="H1447" s="32">
        <v>0</v>
      </c>
      <c r="I1447" s="32">
        <v>0</v>
      </c>
      <c r="J1447" s="32">
        <v>0</v>
      </c>
      <c r="K1447" s="29">
        <f>Лист4!E1445/1000-J1447</f>
        <v>690.15077000000031</v>
      </c>
      <c r="L1447" s="33"/>
      <c r="M1447" s="33"/>
    </row>
    <row r="1448" spans="1:13" s="34" customFormat="1" ht="18" customHeight="1" x14ac:dyDescent="0.25">
      <c r="A1448" s="23" t="str">
        <f>Лист4!A1446</f>
        <v xml:space="preserve">Ползунова ул. д.1 </v>
      </c>
      <c r="B1448" s="74" t="str">
        <f>Лист4!C1446</f>
        <v>г. Астрахань</v>
      </c>
      <c r="C1448" s="41">
        <f t="shared" si="44"/>
        <v>195.20869152542375</v>
      </c>
      <c r="D1448" s="41">
        <f t="shared" si="45"/>
        <v>10.457608474576272</v>
      </c>
      <c r="E1448" s="30">
        <v>0</v>
      </c>
      <c r="F1448" s="31">
        <v>10.457608474576272</v>
      </c>
      <c r="G1448" s="32">
        <v>0</v>
      </c>
      <c r="H1448" s="32">
        <v>0</v>
      </c>
      <c r="I1448" s="32">
        <v>0</v>
      </c>
      <c r="J1448" s="32">
        <v>0</v>
      </c>
      <c r="K1448" s="29">
        <f>Лист4!E1446/1000-J1448</f>
        <v>205.66630000000001</v>
      </c>
      <c r="L1448" s="33"/>
      <c r="M1448" s="33"/>
    </row>
    <row r="1449" spans="1:13" s="34" customFormat="1" ht="18" customHeight="1" x14ac:dyDescent="0.25">
      <c r="A1449" s="23" t="str">
        <f>Лист4!A1447</f>
        <v xml:space="preserve">Ползунова ул. д.5 </v>
      </c>
      <c r="B1449" s="74" t="str">
        <f>Лист4!C1447</f>
        <v>г. Астрахань</v>
      </c>
      <c r="C1449" s="41">
        <f t="shared" si="44"/>
        <v>184.54837966101695</v>
      </c>
      <c r="D1449" s="41">
        <f t="shared" si="45"/>
        <v>9.8865203389830505</v>
      </c>
      <c r="E1449" s="30">
        <v>0</v>
      </c>
      <c r="F1449" s="31">
        <v>9.8865203389830505</v>
      </c>
      <c r="G1449" s="32">
        <v>0</v>
      </c>
      <c r="H1449" s="32">
        <v>0</v>
      </c>
      <c r="I1449" s="32">
        <v>0</v>
      </c>
      <c r="J1449" s="32">
        <v>0</v>
      </c>
      <c r="K1449" s="29">
        <f>Лист4!E1447/1000</f>
        <v>194.4349</v>
      </c>
      <c r="L1449" s="33"/>
      <c r="M1449" s="33"/>
    </row>
    <row r="1450" spans="1:13" s="34" customFormat="1" ht="18" customHeight="1" x14ac:dyDescent="0.25">
      <c r="A1450" s="23" t="str">
        <f>Лист4!A1448</f>
        <v xml:space="preserve">Ползунова ул. д.7 - корп. 1 </v>
      </c>
      <c r="B1450" s="74" t="str">
        <f>Лист4!C1448</f>
        <v>г. Астрахань</v>
      </c>
      <c r="C1450" s="41">
        <f t="shared" si="44"/>
        <v>445.19976271186442</v>
      </c>
      <c r="D1450" s="41">
        <f t="shared" si="45"/>
        <v>23.849987288135594</v>
      </c>
      <c r="E1450" s="30">
        <v>0</v>
      </c>
      <c r="F1450" s="31">
        <v>23.849987288135594</v>
      </c>
      <c r="G1450" s="32">
        <v>0</v>
      </c>
      <c r="H1450" s="32">
        <v>0</v>
      </c>
      <c r="I1450" s="32">
        <v>0</v>
      </c>
      <c r="J1450" s="32">
        <v>0</v>
      </c>
      <c r="K1450" s="29">
        <f>Лист4!E1448/1000</f>
        <v>469.04975000000002</v>
      </c>
      <c r="L1450" s="33"/>
      <c r="M1450" s="33"/>
    </row>
    <row r="1451" spans="1:13" s="34" customFormat="1" ht="18" customHeight="1" x14ac:dyDescent="0.25">
      <c r="A1451" s="23" t="str">
        <f>Лист4!A1449</f>
        <v xml:space="preserve">Ползунова ул. д.7 - корп. 2 </v>
      </c>
      <c r="B1451" s="74" t="str">
        <f>Лист4!C1449</f>
        <v>г. Астрахань</v>
      </c>
      <c r="C1451" s="41">
        <f t="shared" si="44"/>
        <v>442.51451525423738</v>
      </c>
      <c r="D1451" s="41">
        <f t="shared" si="45"/>
        <v>23.706134745762718</v>
      </c>
      <c r="E1451" s="30">
        <v>0</v>
      </c>
      <c r="F1451" s="31">
        <v>23.706134745762718</v>
      </c>
      <c r="G1451" s="32">
        <v>0</v>
      </c>
      <c r="H1451" s="32">
        <v>0</v>
      </c>
      <c r="I1451" s="32">
        <v>0</v>
      </c>
      <c r="J1451" s="32">
        <v>0</v>
      </c>
      <c r="K1451" s="29">
        <f>Лист4!E1449/1000-J1451</f>
        <v>466.22065000000009</v>
      </c>
      <c r="L1451" s="33"/>
      <c r="M1451" s="33"/>
    </row>
    <row r="1452" spans="1:13" s="34" customFormat="1" ht="18" customHeight="1" x14ac:dyDescent="0.25">
      <c r="A1452" s="23" t="str">
        <f>Лист4!A1450</f>
        <v xml:space="preserve">Пороховая ул. д.14 </v>
      </c>
      <c r="B1452" s="74" t="str">
        <f>Лист4!C1450</f>
        <v>г. Астрахань</v>
      </c>
      <c r="C1452" s="41">
        <f t="shared" si="44"/>
        <v>27.706151864406781</v>
      </c>
      <c r="D1452" s="41">
        <f t="shared" si="45"/>
        <v>1.4842581355932203</v>
      </c>
      <c r="E1452" s="30">
        <v>0</v>
      </c>
      <c r="F1452" s="31">
        <v>1.4842581355932203</v>
      </c>
      <c r="G1452" s="32">
        <v>0</v>
      </c>
      <c r="H1452" s="32">
        <v>0</v>
      </c>
      <c r="I1452" s="32">
        <v>0</v>
      </c>
      <c r="J1452" s="32">
        <v>0</v>
      </c>
      <c r="K1452" s="29">
        <f>Лист4!E1450/1000</f>
        <v>29.19041</v>
      </c>
      <c r="L1452" s="33"/>
      <c r="M1452" s="33"/>
    </row>
    <row r="1453" spans="1:13" s="34" customFormat="1" ht="18" customHeight="1" x14ac:dyDescent="0.25">
      <c r="A1453" s="23" t="str">
        <f>Лист4!A1451</f>
        <v xml:space="preserve">Пороховая ул. д.14А </v>
      </c>
      <c r="B1453" s="74" t="str">
        <f>Лист4!C1451</f>
        <v>г. Астрахань</v>
      </c>
      <c r="C1453" s="41">
        <f t="shared" si="44"/>
        <v>7.4227525423728808</v>
      </c>
      <c r="D1453" s="41">
        <f t="shared" si="45"/>
        <v>0.39764745762711862</v>
      </c>
      <c r="E1453" s="30">
        <v>0</v>
      </c>
      <c r="F1453" s="31">
        <v>0.39764745762711862</v>
      </c>
      <c r="G1453" s="32">
        <v>0</v>
      </c>
      <c r="H1453" s="32">
        <v>0</v>
      </c>
      <c r="I1453" s="32">
        <v>0</v>
      </c>
      <c r="J1453" s="32">
        <v>0</v>
      </c>
      <c r="K1453" s="29">
        <f>Лист4!E1451/1000</f>
        <v>7.8203999999999994</v>
      </c>
      <c r="L1453" s="33"/>
      <c r="M1453" s="33"/>
    </row>
    <row r="1454" spans="1:13" s="34" customFormat="1" ht="18" customHeight="1" x14ac:dyDescent="0.25">
      <c r="A1454" s="23" t="str">
        <f>Лист4!A1452</f>
        <v xml:space="preserve">Пороховая ул. д.16А </v>
      </c>
      <c r="B1454" s="74" t="str">
        <f>Лист4!C1452</f>
        <v>г. Астрахань</v>
      </c>
      <c r="C1454" s="41">
        <f t="shared" si="44"/>
        <v>361.99626305084757</v>
      </c>
      <c r="D1454" s="41">
        <f t="shared" si="45"/>
        <v>19.392656949152549</v>
      </c>
      <c r="E1454" s="30">
        <v>0</v>
      </c>
      <c r="F1454" s="31">
        <v>19.392656949152549</v>
      </c>
      <c r="G1454" s="32">
        <v>0</v>
      </c>
      <c r="H1454" s="32">
        <v>0</v>
      </c>
      <c r="I1454" s="32">
        <v>0</v>
      </c>
      <c r="J1454" s="32">
        <v>0</v>
      </c>
      <c r="K1454" s="29">
        <f>Лист4!E1452/1000</f>
        <v>381.3889200000001</v>
      </c>
      <c r="L1454" s="33"/>
      <c r="M1454" s="33"/>
    </row>
    <row r="1455" spans="1:13" s="34" customFormat="1" ht="18" customHeight="1" x14ac:dyDescent="0.25">
      <c r="A1455" s="23" t="str">
        <f>Лист4!A1453</f>
        <v xml:space="preserve">Пороховая ул. д.4 </v>
      </c>
      <c r="B1455" s="74" t="str">
        <f>Лист4!C1453</f>
        <v>г. Астрахань</v>
      </c>
      <c r="C1455" s="41">
        <f t="shared" si="44"/>
        <v>65.394313220338972</v>
      </c>
      <c r="D1455" s="41">
        <f t="shared" si="45"/>
        <v>3.5032667796610162</v>
      </c>
      <c r="E1455" s="30">
        <v>0</v>
      </c>
      <c r="F1455" s="31">
        <v>3.5032667796610162</v>
      </c>
      <c r="G1455" s="32">
        <v>0</v>
      </c>
      <c r="H1455" s="32">
        <v>0</v>
      </c>
      <c r="I1455" s="32">
        <v>0</v>
      </c>
      <c r="J1455" s="32">
        <v>0</v>
      </c>
      <c r="K1455" s="29">
        <f>Лист4!E1453/1000-J1455</f>
        <v>68.897579999999991</v>
      </c>
      <c r="L1455" s="33"/>
      <c r="M1455" s="33"/>
    </row>
    <row r="1456" spans="1:13" s="34" customFormat="1" ht="18" customHeight="1" x14ac:dyDescent="0.25">
      <c r="A1456" s="23" t="str">
        <f>Лист4!A1454</f>
        <v xml:space="preserve">Просторная ул. д.5А </v>
      </c>
      <c r="B1456" s="74" t="str">
        <f>Лист4!C1454</f>
        <v>г. Астрахань</v>
      </c>
      <c r="C1456" s="41">
        <f t="shared" si="44"/>
        <v>5.7176949152542372E-2</v>
      </c>
      <c r="D1456" s="41">
        <f t="shared" si="45"/>
        <v>3.063050847457627E-3</v>
      </c>
      <c r="E1456" s="30">
        <v>0</v>
      </c>
      <c r="F1456" s="31">
        <v>3.063050847457627E-3</v>
      </c>
      <c r="G1456" s="32">
        <v>0</v>
      </c>
      <c r="H1456" s="32">
        <v>0</v>
      </c>
      <c r="I1456" s="32">
        <v>0</v>
      </c>
      <c r="J1456" s="32">
        <v>0</v>
      </c>
      <c r="K1456" s="29">
        <f>Лист4!E1454/1000</f>
        <v>6.0240000000000002E-2</v>
      </c>
      <c r="L1456" s="33"/>
      <c r="M1456" s="33"/>
    </row>
    <row r="1457" spans="1:13" s="34" customFormat="1" ht="18" customHeight="1" x14ac:dyDescent="0.25">
      <c r="A1457" s="23" t="str">
        <f>Лист4!A1455</f>
        <v xml:space="preserve">Ровная 2-я ул. д.1 </v>
      </c>
      <c r="B1457" s="74" t="str">
        <f>Лист4!C1455</f>
        <v>г. Астрахань</v>
      </c>
      <c r="C1457" s="41">
        <f t="shared" si="44"/>
        <v>2257.8530752542374</v>
      </c>
      <c r="D1457" s="41">
        <f t="shared" si="45"/>
        <v>120.95641474576271</v>
      </c>
      <c r="E1457" s="30">
        <v>0</v>
      </c>
      <c r="F1457" s="31">
        <v>120.95641474576271</v>
      </c>
      <c r="G1457" s="32">
        <v>0</v>
      </c>
      <c r="H1457" s="32">
        <v>0</v>
      </c>
      <c r="I1457" s="32">
        <v>0</v>
      </c>
      <c r="J1457" s="32">
        <v>0</v>
      </c>
      <c r="K1457" s="29">
        <f>Лист4!E1455/1000-J1457</f>
        <v>2378.8094900000001</v>
      </c>
      <c r="L1457" s="33"/>
      <c r="M1457" s="33"/>
    </row>
    <row r="1458" spans="1:13" s="34" customFormat="1" ht="18" customHeight="1" x14ac:dyDescent="0.25">
      <c r="A1458" s="23" t="str">
        <f>Лист4!A1456</f>
        <v xml:space="preserve">Рождественского 3-й пр. д.3А </v>
      </c>
      <c r="B1458" s="74" t="str">
        <f>Лист4!C1456</f>
        <v>г. Астрахань</v>
      </c>
      <c r="C1458" s="41">
        <f t="shared" si="44"/>
        <v>186.03424949152546</v>
      </c>
      <c r="D1458" s="41">
        <f t="shared" si="45"/>
        <v>9.9661205084745781</v>
      </c>
      <c r="E1458" s="30">
        <v>0</v>
      </c>
      <c r="F1458" s="31">
        <v>9.9661205084745781</v>
      </c>
      <c r="G1458" s="32">
        <v>0</v>
      </c>
      <c r="H1458" s="32">
        <v>0</v>
      </c>
      <c r="I1458" s="32">
        <v>0</v>
      </c>
      <c r="J1458" s="32">
        <v>0</v>
      </c>
      <c r="K1458" s="29">
        <f>Лист4!E1456/1000</f>
        <v>196.00037000000003</v>
      </c>
      <c r="L1458" s="33"/>
      <c r="M1458" s="33"/>
    </row>
    <row r="1459" spans="1:13" s="34" customFormat="1" ht="18" customHeight="1" x14ac:dyDescent="0.25">
      <c r="A1459" s="23" t="str">
        <f>Лист4!A1457</f>
        <v xml:space="preserve">Рождественского ул. д.9 </v>
      </c>
      <c r="B1459" s="74" t="str">
        <f>Лист4!C1457</f>
        <v>г. Астрахань</v>
      </c>
      <c r="C1459" s="41">
        <f t="shared" si="44"/>
        <v>360.44532881355934</v>
      </c>
      <c r="D1459" s="41">
        <f t="shared" si="45"/>
        <v>19.309571186440678</v>
      </c>
      <c r="E1459" s="30">
        <v>0</v>
      </c>
      <c r="F1459" s="31">
        <v>19.309571186440678</v>
      </c>
      <c r="G1459" s="32">
        <v>0</v>
      </c>
      <c r="H1459" s="32">
        <v>0</v>
      </c>
      <c r="I1459" s="32">
        <v>0</v>
      </c>
      <c r="J1459" s="32">
        <v>0</v>
      </c>
      <c r="K1459" s="29">
        <f>Лист4!E1457/1000</f>
        <v>379.75490000000002</v>
      </c>
      <c r="L1459" s="33"/>
      <c r="M1459" s="33"/>
    </row>
    <row r="1460" spans="1:13" s="34" customFormat="1" ht="18" customHeight="1" x14ac:dyDescent="0.25">
      <c r="A1460" s="23" t="str">
        <f>Лист4!A1458</f>
        <v xml:space="preserve">Сабанс-Яр ул. д.1 </v>
      </c>
      <c r="B1460" s="74" t="str">
        <f>Лист4!C1458</f>
        <v>г. Астрахань</v>
      </c>
      <c r="C1460" s="41">
        <f t="shared" si="44"/>
        <v>72.702996610169478</v>
      </c>
      <c r="D1460" s="41">
        <f t="shared" si="45"/>
        <v>3.8948033898305083</v>
      </c>
      <c r="E1460" s="30">
        <v>0</v>
      </c>
      <c r="F1460" s="31">
        <v>3.8948033898305083</v>
      </c>
      <c r="G1460" s="32">
        <v>0</v>
      </c>
      <c r="H1460" s="32">
        <v>0</v>
      </c>
      <c r="I1460" s="32">
        <v>0</v>
      </c>
      <c r="J1460" s="32">
        <v>0</v>
      </c>
      <c r="K1460" s="29">
        <f>Лист4!E1458/1000</f>
        <v>76.597799999999992</v>
      </c>
      <c r="L1460" s="33"/>
      <c r="M1460" s="33"/>
    </row>
    <row r="1461" spans="1:13" s="34" customFormat="1" ht="18" customHeight="1" x14ac:dyDescent="0.25">
      <c r="A1461" s="23" t="str">
        <f>Лист4!A1459</f>
        <v xml:space="preserve">Сабанс-Яр ул. д.1 - корп. 1 </v>
      </c>
      <c r="B1461" s="74" t="str">
        <f>Лист4!C1459</f>
        <v>г. Астрахань</v>
      </c>
      <c r="C1461" s="41">
        <f t="shared" si="44"/>
        <v>121.36329491525423</v>
      </c>
      <c r="D1461" s="41">
        <f t="shared" si="45"/>
        <v>6.501605084745762</v>
      </c>
      <c r="E1461" s="30">
        <v>0</v>
      </c>
      <c r="F1461" s="31">
        <v>6.501605084745762</v>
      </c>
      <c r="G1461" s="32">
        <v>0</v>
      </c>
      <c r="H1461" s="32">
        <v>0</v>
      </c>
      <c r="I1461" s="32">
        <v>0</v>
      </c>
      <c r="J1461" s="32">
        <v>0</v>
      </c>
      <c r="K1461" s="29">
        <f>Лист4!E1459/1000</f>
        <v>127.86489999999999</v>
      </c>
      <c r="L1461" s="33"/>
      <c r="M1461" s="33"/>
    </row>
    <row r="1462" spans="1:13" s="34" customFormat="1" ht="18" customHeight="1" x14ac:dyDescent="0.25">
      <c r="A1462" s="23" t="str">
        <f>Лист4!A1460</f>
        <v xml:space="preserve">Сабанс-Яр ул. д.2 </v>
      </c>
      <c r="B1462" s="74" t="str">
        <f>Лист4!C1460</f>
        <v>г. Астрахань</v>
      </c>
      <c r="C1462" s="41">
        <f t="shared" si="44"/>
        <v>65.066589830508477</v>
      </c>
      <c r="D1462" s="41">
        <f t="shared" si="45"/>
        <v>3.4857101694915253</v>
      </c>
      <c r="E1462" s="30">
        <v>0</v>
      </c>
      <c r="F1462" s="31">
        <v>3.4857101694915253</v>
      </c>
      <c r="G1462" s="32">
        <v>0</v>
      </c>
      <c r="H1462" s="32">
        <v>0</v>
      </c>
      <c r="I1462" s="32">
        <v>0</v>
      </c>
      <c r="J1462" s="32">
        <v>0</v>
      </c>
      <c r="K1462" s="29">
        <f>Лист4!E1460/1000</f>
        <v>68.552300000000002</v>
      </c>
      <c r="L1462" s="33"/>
      <c r="M1462" s="33"/>
    </row>
    <row r="1463" spans="1:13" s="34" customFormat="1" ht="18" customHeight="1" x14ac:dyDescent="0.25">
      <c r="A1463" s="23" t="str">
        <f>Лист4!A1461</f>
        <v xml:space="preserve">Сабанс-Яр ул. д.3 </v>
      </c>
      <c r="B1463" s="74" t="str">
        <f>Лист4!C1461</f>
        <v>г. Астрахань</v>
      </c>
      <c r="C1463" s="41">
        <f t="shared" si="44"/>
        <v>95.080406779661018</v>
      </c>
      <c r="D1463" s="41">
        <f t="shared" si="45"/>
        <v>5.0935932203389829</v>
      </c>
      <c r="E1463" s="30">
        <v>0</v>
      </c>
      <c r="F1463" s="31">
        <v>5.0935932203389829</v>
      </c>
      <c r="G1463" s="32">
        <v>0</v>
      </c>
      <c r="H1463" s="32">
        <v>0</v>
      </c>
      <c r="I1463" s="32">
        <v>0</v>
      </c>
      <c r="J1463" s="32">
        <v>0</v>
      </c>
      <c r="K1463" s="29">
        <f>Лист4!E1461/1000</f>
        <v>100.17400000000001</v>
      </c>
      <c r="L1463" s="33"/>
      <c r="M1463" s="33"/>
    </row>
    <row r="1464" spans="1:13" s="34" customFormat="1" ht="18" customHeight="1" x14ac:dyDescent="0.25">
      <c r="A1464" s="23" t="str">
        <f>Лист4!A1462</f>
        <v xml:space="preserve">Сабанс-Яр ул. д.4 </v>
      </c>
      <c r="B1464" s="74" t="str">
        <f>Лист4!C1462</f>
        <v>г. Астрахань</v>
      </c>
      <c r="C1464" s="41">
        <f t="shared" si="44"/>
        <v>3.6353871186440676</v>
      </c>
      <c r="D1464" s="41">
        <f t="shared" si="45"/>
        <v>0.19475288135593216</v>
      </c>
      <c r="E1464" s="30">
        <v>0</v>
      </c>
      <c r="F1464" s="31">
        <v>0.19475288135593216</v>
      </c>
      <c r="G1464" s="32">
        <v>0</v>
      </c>
      <c r="H1464" s="32">
        <v>0</v>
      </c>
      <c r="I1464" s="32">
        <v>0</v>
      </c>
      <c r="J1464" s="32">
        <v>0</v>
      </c>
      <c r="K1464" s="29">
        <f>Лист4!E1462/1000</f>
        <v>3.8301399999999997</v>
      </c>
      <c r="L1464" s="33"/>
      <c r="M1464" s="33"/>
    </row>
    <row r="1465" spans="1:13" s="34" customFormat="1" ht="18" customHeight="1" x14ac:dyDescent="0.25">
      <c r="A1465" s="23" t="str">
        <f>Лист4!A1463</f>
        <v xml:space="preserve">Сабанс-Яр ул. д.5 </v>
      </c>
      <c r="B1465" s="74" t="str">
        <f>Лист4!C1463</f>
        <v>г. Астрахань</v>
      </c>
      <c r="C1465" s="41">
        <f t="shared" si="44"/>
        <v>163.69503322033898</v>
      </c>
      <c r="D1465" s="41">
        <f t="shared" si="45"/>
        <v>8.7693767796610178</v>
      </c>
      <c r="E1465" s="30">
        <v>0</v>
      </c>
      <c r="F1465" s="31">
        <v>8.7693767796610178</v>
      </c>
      <c r="G1465" s="32">
        <v>0</v>
      </c>
      <c r="H1465" s="32">
        <v>0</v>
      </c>
      <c r="I1465" s="32">
        <v>0</v>
      </c>
      <c r="J1465" s="32">
        <v>0</v>
      </c>
      <c r="K1465" s="29">
        <f>Лист4!E1463/1000</f>
        <v>172.46441000000002</v>
      </c>
      <c r="L1465" s="33"/>
      <c r="M1465" s="33"/>
    </row>
    <row r="1466" spans="1:13" s="34" customFormat="1" ht="18" customHeight="1" x14ac:dyDescent="0.25">
      <c r="A1466" s="23" t="str">
        <f>Лист4!A1464</f>
        <v xml:space="preserve">Садовая ул. д.33 </v>
      </c>
      <c r="B1466" s="74" t="str">
        <f>Лист4!C1464</f>
        <v>г. Астрахань</v>
      </c>
      <c r="C1466" s="41">
        <f t="shared" si="44"/>
        <v>0.51491525423728812</v>
      </c>
      <c r="D1466" s="41">
        <f t="shared" si="45"/>
        <v>2.758474576271186E-2</v>
      </c>
      <c r="E1466" s="30">
        <v>0</v>
      </c>
      <c r="F1466" s="31">
        <v>2.758474576271186E-2</v>
      </c>
      <c r="G1466" s="32">
        <v>0</v>
      </c>
      <c r="H1466" s="32">
        <v>0</v>
      </c>
      <c r="I1466" s="32">
        <v>0</v>
      </c>
      <c r="J1466" s="32">
        <v>0</v>
      </c>
      <c r="K1466" s="29">
        <f>Лист4!E1464/1000</f>
        <v>0.54249999999999998</v>
      </c>
      <c r="L1466" s="33"/>
      <c r="M1466" s="33"/>
    </row>
    <row r="1467" spans="1:13" s="34" customFormat="1" ht="18" customHeight="1" x14ac:dyDescent="0.25">
      <c r="A1467" s="23" t="str">
        <f>Лист4!A1465</f>
        <v xml:space="preserve">Сахалинская ул. д.9 </v>
      </c>
      <c r="B1467" s="74" t="str">
        <f>Лист4!C1465</f>
        <v>г. Астрахань</v>
      </c>
      <c r="C1467" s="41">
        <f t="shared" si="44"/>
        <v>558.37159593220338</v>
      </c>
      <c r="D1467" s="41">
        <f t="shared" si="45"/>
        <v>29.912764067796608</v>
      </c>
      <c r="E1467" s="30">
        <v>0</v>
      </c>
      <c r="F1467" s="31">
        <v>29.912764067796608</v>
      </c>
      <c r="G1467" s="32">
        <v>0</v>
      </c>
      <c r="H1467" s="32">
        <v>0</v>
      </c>
      <c r="I1467" s="32">
        <v>0</v>
      </c>
      <c r="J1467" s="32">
        <v>928.81</v>
      </c>
      <c r="K1467" s="29">
        <f>Лист4!E1465/1000-J1467</f>
        <v>-340.52563999999995</v>
      </c>
      <c r="L1467" s="33"/>
      <c r="M1467" s="33"/>
    </row>
    <row r="1468" spans="1:13" s="34" customFormat="1" ht="18" customHeight="1" x14ac:dyDescent="0.25">
      <c r="A1468" s="23" t="str">
        <f>Лист4!A1466</f>
        <v xml:space="preserve">Сахалинская ул. д.9 - корп. 1 </v>
      </c>
      <c r="B1468" s="74" t="str">
        <f>Лист4!C1466</f>
        <v>г. Астрахань</v>
      </c>
      <c r="C1468" s="41">
        <f t="shared" si="44"/>
        <v>1083.6540067796611</v>
      </c>
      <c r="D1468" s="41">
        <f t="shared" si="45"/>
        <v>58.052893220338987</v>
      </c>
      <c r="E1468" s="30">
        <v>0</v>
      </c>
      <c r="F1468" s="31">
        <v>58.052893220338987</v>
      </c>
      <c r="G1468" s="32">
        <v>0</v>
      </c>
      <c r="H1468" s="32">
        <v>0</v>
      </c>
      <c r="I1468" s="32">
        <v>0</v>
      </c>
      <c r="J1468" s="32">
        <v>0</v>
      </c>
      <c r="K1468" s="29">
        <f>Лист4!E1466/1000</f>
        <v>1141.7069000000001</v>
      </c>
      <c r="L1468" s="33"/>
      <c r="M1468" s="33"/>
    </row>
    <row r="1469" spans="1:13" s="34" customFormat="1" ht="18" customHeight="1" x14ac:dyDescent="0.25">
      <c r="A1469" s="23" t="str">
        <f>Лист4!A1467</f>
        <v xml:space="preserve">Симферопольская ул. д.18 </v>
      </c>
      <c r="B1469" s="74" t="str">
        <f>Лист4!C1467</f>
        <v>г. Астрахань</v>
      </c>
      <c r="C1469" s="41">
        <f t="shared" si="44"/>
        <v>42.380799999999994</v>
      </c>
      <c r="D1469" s="41">
        <f t="shared" si="45"/>
        <v>2.2703999999999995</v>
      </c>
      <c r="E1469" s="30">
        <v>0</v>
      </c>
      <c r="F1469" s="31">
        <v>2.2703999999999995</v>
      </c>
      <c r="G1469" s="32">
        <v>0</v>
      </c>
      <c r="H1469" s="32">
        <v>0</v>
      </c>
      <c r="I1469" s="32">
        <v>0</v>
      </c>
      <c r="J1469" s="32">
        <v>0</v>
      </c>
      <c r="K1469" s="29">
        <f>Лист4!E1467/1000</f>
        <v>44.651199999999996</v>
      </c>
      <c r="L1469" s="33"/>
      <c r="M1469" s="33"/>
    </row>
    <row r="1470" spans="1:13" s="34" customFormat="1" ht="18" customHeight="1" x14ac:dyDescent="0.25">
      <c r="A1470" s="23" t="str">
        <f>Лист4!A1468</f>
        <v xml:space="preserve">Ставропольская ул. д.29 </v>
      </c>
      <c r="B1470" s="74" t="str">
        <f>Лист4!C1468</f>
        <v>г. Астрахань</v>
      </c>
      <c r="C1470" s="41">
        <f t="shared" si="44"/>
        <v>126.58135593220339</v>
      </c>
      <c r="D1470" s="41">
        <f t="shared" si="45"/>
        <v>6.7811440677966104</v>
      </c>
      <c r="E1470" s="30">
        <v>0</v>
      </c>
      <c r="F1470" s="31">
        <v>6.7811440677966104</v>
      </c>
      <c r="G1470" s="32">
        <v>0</v>
      </c>
      <c r="H1470" s="32">
        <v>0</v>
      </c>
      <c r="I1470" s="32">
        <v>0</v>
      </c>
      <c r="J1470" s="32">
        <v>0</v>
      </c>
      <c r="K1470" s="29">
        <f>Лист4!E1468/1000</f>
        <v>133.36250000000001</v>
      </c>
      <c r="L1470" s="33"/>
      <c r="M1470" s="33"/>
    </row>
    <row r="1471" spans="1:13" s="34" customFormat="1" ht="18" customHeight="1" x14ac:dyDescent="0.25">
      <c r="A1471" s="23" t="str">
        <f>Лист4!A1469</f>
        <v xml:space="preserve">Ставропольская ул. д.29А </v>
      </c>
      <c r="B1471" s="74" t="str">
        <f>Лист4!C1469</f>
        <v>г. Астрахань</v>
      </c>
      <c r="C1471" s="41">
        <f t="shared" si="44"/>
        <v>85.158630508474573</v>
      </c>
      <c r="D1471" s="41">
        <f t="shared" si="45"/>
        <v>4.5620694915254232</v>
      </c>
      <c r="E1471" s="30">
        <v>0</v>
      </c>
      <c r="F1471" s="31">
        <v>4.5620694915254232</v>
      </c>
      <c r="G1471" s="32">
        <v>0</v>
      </c>
      <c r="H1471" s="32">
        <v>0</v>
      </c>
      <c r="I1471" s="32">
        <v>0</v>
      </c>
      <c r="J1471" s="32">
        <v>0</v>
      </c>
      <c r="K1471" s="29">
        <f>Лист4!E1469/1000-J1471</f>
        <v>89.720699999999994</v>
      </c>
      <c r="L1471" s="33"/>
      <c r="M1471" s="33"/>
    </row>
    <row r="1472" spans="1:13" s="34" customFormat="1" ht="18" customHeight="1" x14ac:dyDescent="0.25">
      <c r="A1472" s="23" t="str">
        <f>Лист4!A1470</f>
        <v xml:space="preserve">Ставропольская ул. д.31 </v>
      </c>
      <c r="B1472" s="74" t="str">
        <f>Лист4!C1470</f>
        <v>г. Астрахань</v>
      </c>
      <c r="C1472" s="41">
        <f t="shared" si="44"/>
        <v>176.41044067796611</v>
      </c>
      <c r="D1472" s="41">
        <f t="shared" si="45"/>
        <v>9.4505593220338966</v>
      </c>
      <c r="E1472" s="30">
        <v>0</v>
      </c>
      <c r="F1472" s="31">
        <v>9.4505593220338966</v>
      </c>
      <c r="G1472" s="32">
        <v>0</v>
      </c>
      <c r="H1472" s="32">
        <v>0</v>
      </c>
      <c r="I1472" s="32">
        <v>0</v>
      </c>
      <c r="J1472" s="32">
        <v>743.46</v>
      </c>
      <c r="K1472" s="29">
        <f>Лист4!E1470/1000-J1472</f>
        <v>-557.59900000000005</v>
      </c>
      <c r="L1472" s="33"/>
      <c r="M1472" s="33"/>
    </row>
    <row r="1473" spans="1:14" s="34" customFormat="1" ht="18" customHeight="1" x14ac:dyDescent="0.25">
      <c r="A1473" s="23" t="str">
        <f>Лист4!A1471</f>
        <v xml:space="preserve">Ставропольская ул. д.31А </v>
      </c>
      <c r="B1473" s="74" t="str">
        <f>Лист4!C1471</f>
        <v>г. Астрахань</v>
      </c>
      <c r="C1473" s="41">
        <f t="shared" si="44"/>
        <v>38.794901694915261</v>
      </c>
      <c r="D1473" s="41">
        <f t="shared" si="45"/>
        <v>2.0782983050847461</v>
      </c>
      <c r="E1473" s="30">
        <v>0</v>
      </c>
      <c r="F1473" s="31">
        <v>2.0782983050847461</v>
      </c>
      <c r="G1473" s="32">
        <v>0</v>
      </c>
      <c r="H1473" s="32">
        <v>0</v>
      </c>
      <c r="I1473" s="32">
        <v>0</v>
      </c>
      <c r="J1473" s="32">
        <v>0</v>
      </c>
      <c r="K1473" s="29">
        <f>Лист4!E1471/1000</f>
        <v>40.873200000000004</v>
      </c>
      <c r="L1473" s="33"/>
      <c r="M1473" s="33"/>
    </row>
    <row r="1474" spans="1:14" s="34" customFormat="1" ht="18" customHeight="1" x14ac:dyDescent="0.25">
      <c r="A1474" s="23" t="str">
        <f>Лист4!A1472</f>
        <v xml:space="preserve">Ставропольская ул. д.33 </v>
      </c>
      <c r="B1474" s="74" t="str">
        <f>Лист4!C1472</f>
        <v>г. Астрахань</v>
      </c>
      <c r="C1474" s="41">
        <f t="shared" si="44"/>
        <v>159.47328813559324</v>
      </c>
      <c r="D1474" s="41">
        <f t="shared" si="45"/>
        <v>8.5432118644067803</v>
      </c>
      <c r="E1474" s="30">
        <v>0</v>
      </c>
      <c r="F1474" s="31">
        <v>8.5432118644067803</v>
      </c>
      <c r="G1474" s="32">
        <v>0</v>
      </c>
      <c r="H1474" s="32">
        <v>0</v>
      </c>
      <c r="I1474" s="32">
        <v>0</v>
      </c>
      <c r="J1474" s="32">
        <v>0</v>
      </c>
      <c r="K1474" s="29">
        <f>Лист4!E1472/1000</f>
        <v>168.01650000000001</v>
      </c>
      <c r="L1474" s="33"/>
      <c r="M1474" s="33"/>
    </row>
    <row r="1475" spans="1:14" s="34" customFormat="1" ht="18" customHeight="1" x14ac:dyDescent="0.25">
      <c r="A1475" s="23" t="str">
        <f>Лист4!A1473</f>
        <v xml:space="preserve">Ставропольская ул. д.33А </v>
      </c>
      <c r="B1475" s="74" t="str">
        <f>Лист4!C1473</f>
        <v>г. Астрахань</v>
      </c>
      <c r="C1475" s="41">
        <f t="shared" ref="C1475:C1538" si="46">K1475+J1475-F1475</f>
        <v>193.05054644067792</v>
      </c>
      <c r="D1475" s="41">
        <f t="shared" ref="D1475:D1538" si="47">F1475</f>
        <v>10.341993559322031</v>
      </c>
      <c r="E1475" s="30">
        <v>0</v>
      </c>
      <c r="F1475" s="31">
        <v>10.341993559322031</v>
      </c>
      <c r="G1475" s="32">
        <v>0</v>
      </c>
      <c r="H1475" s="32">
        <v>0</v>
      </c>
      <c r="I1475" s="32">
        <v>0</v>
      </c>
      <c r="J1475" s="32">
        <v>739.61</v>
      </c>
      <c r="K1475" s="29">
        <f>Лист4!E1473/1000-J1475</f>
        <v>-536.21746000000007</v>
      </c>
      <c r="L1475" s="33"/>
      <c r="M1475" s="33"/>
    </row>
    <row r="1476" spans="1:14" s="34" customFormat="1" ht="18" customHeight="1" x14ac:dyDescent="0.25">
      <c r="A1476" s="23" t="str">
        <f>Лист4!A1474</f>
        <v xml:space="preserve">Ставропольская ул. д.37 </v>
      </c>
      <c r="B1476" s="74" t="str">
        <f>Лист4!C1474</f>
        <v>г. Астрахань</v>
      </c>
      <c r="C1476" s="41">
        <f t="shared" si="46"/>
        <v>179.63604067796601</v>
      </c>
      <c r="D1476" s="41">
        <f t="shared" si="47"/>
        <v>9.6233593220338971</v>
      </c>
      <c r="E1476" s="30">
        <v>0</v>
      </c>
      <c r="F1476" s="31">
        <v>9.6233593220338971</v>
      </c>
      <c r="G1476" s="32">
        <v>0</v>
      </c>
      <c r="H1476" s="32">
        <v>0</v>
      </c>
      <c r="I1476" s="32">
        <v>0</v>
      </c>
      <c r="J1476" s="32">
        <v>819.46</v>
      </c>
      <c r="K1476" s="29">
        <f>Лист4!E1474/1000-J1476</f>
        <v>-630.20060000000012</v>
      </c>
      <c r="L1476" s="33"/>
      <c r="M1476" s="33"/>
    </row>
    <row r="1477" spans="1:14" s="34" customFormat="1" ht="18" customHeight="1" x14ac:dyDescent="0.25">
      <c r="A1477" s="23" t="str">
        <f>Лист4!A1475</f>
        <v xml:space="preserve">Ставропольская ул. д.60 </v>
      </c>
      <c r="B1477" s="74" t="str">
        <f>Лист4!C1475</f>
        <v>г. Астрахань</v>
      </c>
      <c r="C1477" s="41">
        <f t="shared" si="46"/>
        <v>10.649491525423729</v>
      </c>
      <c r="D1477" s="41">
        <f t="shared" si="47"/>
        <v>0.57050847457627119</v>
      </c>
      <c r="E1477" s="30">
        <v>0</v>
      </c>
      <c r="F1477" s="31">
        <v>0.57050847457627119</v>
      </c>
      <c r="G1477" s="32">
        <v>0</v>
      </c>
      <c r="H1477" s="32">
        <v>0</v>
      </c>
      <c r="I1477" s="32">
        <v>0</v>
      </c>
      <c r="J1477" s="32">
        <v>0</v>
      </c>
      <c r="K1477" s="29">
        <f>Лист4!E1475/1000</f>
        <v>11.22</v>
      </c>
      <c r="L1477" s="33"/>
      <c r="M1477" s="33"/>
    </row>
    <row r="1478" spans="1:14" s="34" customFormat="1" ht="18" customHeight="1" x14ac:dyDescent="0.25">
      <c r="A1478" s="23" t="str">
        <f>Лист4!A1476</f>
        <v xml:space="preserve">Степная 2-я ул. д.15 </v>
      </c>
      <c r="B1478" s="74" t="str">
        <f>Лист4!C1476</f>
        <v>г. Астрахань</v>
      </c>
      <c r="C1478" s="41">
        <f t="shared" si="46"/>
        <v>26.572474576271183</v>
      </c>
      <c r="D1478" s="41">
        <f t="shared" si="47"/>
        <v>1.4235254237288135</v>
      </c>
      <c r="E1478" s="30">
        <v>0</v>
      </c>
      <c r="F1478" s="31">
        <v>1.4235254237288135</v>
      </c>
      <c r="G1478" s="32">
        <v>0</v>
      </c>
      <c r="H1478" s="32">
        <v>0</v>
      </c>
      <c r="I1478" s="32">
        <v>0</v>
      </c>
      <c r="J1478" s="32">
        <v>0</v>
      </c>
      <c r="K1478" s="29">
        <f>Лист4!E1476/1000</f>
        <v>27.995999999999999</v>
      </c>
      <c r="L1478" s="33"/>
      <c r="M1478" s="33"/>
    </row>
    <row r="1479" spans="1:14" s="34" customFormat="1" ht="18" customHeight="1" x14ac:dyDescent="0.25">
      <c r="A1479" s="23" t="str">
        <f>Лист4!A1477</f>
        <v xml:space="preserve">Степная 2-я ул. д.17 </v>
      </c>
      <c r="B1479" s="74" t="str">
        <f>Лист4!C1477</f>
        <v>г. Астрахань</v>
      </c>
      <c r="C1479" s="41">
        <f t="shared" si="46"/>
        <v>24.281789830508473</v>
      </c>
      <c r="D1479" s="41">
        <f t="shared" si="47"/>
        <v>1.3008101694915253</v>
      </c>
      <c r="E1479" s="30">
        <v>0</v>
      </c>
      <c r="F1479" s="31">
        <v>1.3008101694915253</v>
      </c>
      <c r="G1479" s="32">
        <v>0</v>
      </c>
      <c r="H1479" s="32">
        <v>0</v>
      </c>
      <c r="I1479" s="32">
        <v>0</v>
      </c>
      <c r="J1479" s="32">
        <v>0</v>
      </c>
      <c r="K1479" s="29">
        <f>Лист4!E1477/1000</f>
        <v>25.582599999999999</v>
      </c>
      <c r="L1479" s="33"/>
      <c r="M1479" s="33"/>
    </row>
    <row r="1480" spans="1:14" s="34" customFormat="1" ht="18" customHeight="1" x14ac:dyDescent="0.25">
      <c r="A1480" s="23" t="str">
        <f>Лист4!A1478</f>
        <v xml:space="preserve">Степная 2-я ул. д.19 </v>
      </c>
      <c r="B1480" s="74" t="str">
        <f>Лист4!C1478</f>
        <v>г. Астрахань</v>
      </c>
      <c r="C1480" s="41">
        <f t="shared" si="46"/>
        <v>12.495403389830509</v>
      </c>
      <c r="D1480" s="41">
        <f t="shared" si="47"/>
        <v>0.66939661016949148</v>
      </c>
      <c r="E1480" s="30">
        <v>0</v>
      </c>
      <c r="F1480" s="31">
        <v>0.66939661016949148</v>
      </c>
      <c r="G1480" s="32">
        <v>0</v>
      </c>
      <c r="H1480" s="32">
        <v>0</v>
      </c>
      <c r="I1480" s="32">
        <v>0</v>
      </c>
      <c r="J1480" s="32">
        <v>0</v>
      </c>
      <c r="K1480" s="29">
        <f>Лист4!E1478/1000</f>
        <v>13.1648</v>
      </c>
      <c r="L1480" s="33"/>
      <c r="M1480" s="33"/>
    </row>
    <row r="1481" spans="1:14" s="34" customFormat="1" ht="18" customHeight="1" x14ac:dyDescent="0.25">
      <c r="A1481" s="23" t="str">
        <f>Лист4!A1479</f>
        <v xml:space="preserve">Степная 2-я ул. д.21 </v>
      </c>
      <c r="B1481" s="74" t="str">
        <f>Лист4!C1479</f>
        <v>г. Астрахань</v>
      </c>
      <c r="C1481" s="41">
        <f t="shared" si="46"/>
        <v>1.6120406779661016</v>
      </c>
      <c r="D1481" s="41">
        <f t="shared" si="47"/>
        <v>8.6359322033898303E-2</v>
      </c>
      <c r="E1481" s="30">
        <v>0</v>
      </c>
      <c r="F1481" s="31">
        <v>8.6359322033898303E-2</v>
      </c>
      <c r="G1481" s="32">
        <v>0</v>
      </c>
      <c r="H1481" s="32">
        <v>0</v>
      </c>
      <c r="I1481" s="32">
        <v>0</v>
      </c>
      <c r="J1481" s="32">
        <v>0</v>
      </c>
      <c r="K1481" s="29">
        <f>Лист4!E1479/1000</f>
        <v>1.6983999999999999</v>
      </c>
      <c r="L1481" s="33"/>
      <c r="M1481" s="33"/>
    </row>
    <row r="1482" spans="1:14" s="34" customFormat="1" ht="18" customHeight="1" x14ac:dyDescent="0.25">
      <c r="A1482" s="23" t="str">
        <f>Лист4!A1480</f>
        <v xml:space="preserve">Степная 2-я ул. д.23 </v>
      </c>
      <c r="B1482" s="74" t="str">
        <f>Лист4!C1480</f>
        <v>г. Астрахань</v>
      </c>
      <c r="C1482" s="41">
        <f t="shared" si="46"/>
        <v>18.178928813559324</v>
      </c>
      <c r="D1482" s="41">
        <f t="shared" si="47"/>
        <v>0.97387118644067816</v>
      </c>
      <c r="E1482" s="30">
        <v>0</v>
      </c>
      <c r="F1482" s="31">
        <v>0.97387118644067816</v>
      </c>
      <c r="G1482" s="32">
        <v>0</v>
      </c>
      <c r="H1482" s="32">
        <v>0</v>
      </c>
      <c r="I1482" s="32">
        <v>0</v>
      </c>
      <c r="J1482" s="32">
        <v>0</v>
      </c>
      <c r="K1482" s="29">
        <f>Лист4!E1480/1000</f>
        <v>19.152800000000003</v>
      </c>
      <c r="L1482" s="33"/>
      <c r="M1482" s="33"/>
    </row>
    <row r="1483" spans="1:14" s="34" customFormat="1" ht="18" customHeight="1" x14ac:dyDescent="0.25">
      <c r="A1483" s="23" t="str">
        <f>Лист4!A1481</f>
        <v xml:space="preserve">Степная 2-я ул. д.25 </v>
      </c>
      <c r="B1483" s="74" t="str">
        <f>Лист4!C1481</f>
        <v>г. Астрахань</v>
      </c>
      <c r="C1483" s="41">
        <f t="shared" si="46"/>
        <v>0</v>
      </c>
      <c r="D1483" s="41">
        <f t="shared" si="47"/>
        <v>0</v>
      </c>
      <c r="E1483" s="30">
        <v>0</v>
      </c>
      <c r="F1483" s="31">
        <v>0</v>
      </c>
      <c r="G1483" s="32">
        <v>0</v>
      </c>
      <c r="H1483" s="32">
        <v>0</v>
      </c>
      <c r="I1483" s="32">
        <v>0</v>
      </c>
      <c r="J1483" s="32">
        <v>0</v>
      </c>
      <c r="K1483" s="29">
        <f>Лист4!E1481/1000</f>
        <v>0</v>
      </c>
      <c r="L1483" s="33"/>
      <c r="M1483" s="33"/>
      <c r="N1483" s="33">
        <v>0</v>
      </c>
    </row>
    <row r="1484" spans="1:14" s="34" customFormat="1" ht="18" customHeight="1" x14ac:dyDescent="0.25">
      <c r="A1484" s="23" t="str">
        <f>Лист4!A1482</f>
        <v xml:space="preserve">Степная 2-я ул. д.27 </v>
      </c>
      <c r="B1484" s="74" t="str">
        <f>Лист4!C1482</f>
        <v>г. Астрахань</v>
      </c>
      <c r="C1484" s="41">
        <f t="shared" si="46"/>
        <v>36.823891525423726</v>
      </c>
      <c r="D1484" s="41">
        <f t="shared" si="47"/>
        <v>1.9727084745762711</v>
      </c>
      <c r="E1484" s="30">
        <v>0</v>
      </c>
      <c r="F1484" s="31">
        <v>1.9727084745762711</v>
      </c>
      <c r="G1484" s="32">
        <v>0</v>
      </c>
      <c r="H1484" s="32">
        <v>0</v>
      </c>
      <c r="I1484" s="32">
        <v>0</v>
      </c>
      <c r="J1484" s="32">
        <v>0</v>
      </c>
      <c r="K1484" s="29">
        <f>Лист4!E1482/1000</f>
        <v>38.796599999999998</v>
      </c>
      <c r="L1484" s="33"/>
      <c r="M1484" s="33"/>
    </row>
    <row r="1485" spans="1:14" s="34" customFormat="1" ht="18" customHeight="1" x14ac:dyDescent="0.25">
      <c r="A1485" s="23" t="str">
        <f>Лист4!A1483</f>
        <v xml:space="preserve">Степная 2-я ул. д.29 </v>
      </c>
      <c r="B1485" s="74" t="str">
        <f>Лист4!C1483</f>
        <v>г. Астрахань</v>
      </c>
      <c r="C1485" s="41">
        <f t="shared" si="46"/>
        <v>14.682440677966099</v>
      </c>
      <c r="D1485" s="41">
        <f t="shared" si="47"/>
        <v>0.78655932203389811</v>
      </c>
      <c r="E1485" s="30">
        <v>0</v>
      </c>
      <c r="F1485" s="31">
        <v>0.78655932203389811</v>
      </c>
      <c r="G1485" s="32">
        <v>0</v>
      </c>
      <c r="H1485" s="32">
        <v>0</v>
      </c>
      <c r="I1485" s="32">
        <v>0</v>
      </c>
      <c r="J1485" s="32">
        <v>0</v>
      </c>
      <c r="K1485" s="29">
        <f>Лист4!E1483/1000</f>
        <v>15.468999999999998</v>
      </c>
      <c r="L1485" s="33"/>
      <c r="M1485" s="33"/>
    </row>
    <row r="1486" spans="1:14" s="34" customFormat="1" ht="18" customHeight="1" x14ac:dyDescent="0.25">
      <c r="A1486" s="23" t="str">
        <f>Лист4!A1484</f>
        <v xml:space="preserve">Степная 2-я ул. д.33 </v>
      </c>
      <c r="B1486" s="74" t="str">
        <f>Лист4!C1484</f>
        <v>г. Астрахань</v>
      </c>
      <c r="C1486" s="41">
        <f t="shared" si="46"/>
        <v>66.402237288135595</v>
      </c>
      <c r="D1486" s="41">
        <f t="shared" si="47"/>
        <v>3.5572627118644071</v>
      </c>
      <c r="E1486" s="30">
        <v>0</v>
      </c>
      <c r="F1486" s="31">
        <v>3.5572627118644071</v>
      </c>
      <c r="G1486" s="32">
        <v>0</v>
      </c>
      <c r="H1486" s="32">
        <v>0</v>
      </c>
      <c r="I1486" s="32">
        <v>0</v>
      </c>
      <c r="J1486" s="32">
        <v>0</v>
      </c>
      <c r="K1486" s="29">
        <f>Лист4!E1484/1000-J1486</f>
        <v>69.959500000000006</v>
      </c>
      <c r="L1486" s="33"/>
      <c r="M1486" s="33"/>
    </row>
    <row r="1487" spans="1:14" s="34" customFormat="1" ht="18" customHeight="1" x14ac:dyDescent="0.25">
      <c r="A1487" s="23" t="str">
        <f>Лист4!A1485</f>
        <v xml:space="preserve">Степная 2-я ул. д.39 </v>
      </c>
      <c r="B1487" s="74" t="str">
        <f>Лист4!C1485</f>
        <v>г. Астрахань</v>
      </c>
      <c r="C1487" s="41">
        <f t="shared" si="46"/>
        <v>35.776216949152541</v>
      </c>
      <c r="D1487" s="41">
        <f t="shared" si="47"/>
        <v>1.9165830508474575</v>
      </c>
      <c r="E1487" s="30">
        <v>0</v>
      </c>
      <c r="F1487" s="31">
        <v>1.9165830508474575</v>
      </c>
      <c r="G1487" s="32">
        <v>0</v>
      </c>
      <c r="H1487" s="32">
        <v>0</v>
      </c>
      <c r="I1487" s="32">
        <v>0</v>
      </c>
      <c r="J1487" s="32">
        <v>0</v>
      </c>
      <c r="K1487" s="29">
        <f>Лист4!E1485/1000</f>
        <v>37.692799999999998</v>
      </c>
      <c r="L1487" s="33"/>
      <c r="M1487" s="33"/>
    </row>
    <row r="1488" spans="1:14" s="34" customFormat="1" ht="18" customHeight="1" x14ac:dyDescent="0.25">
      <c r="A1488" s="23" t="str">
        <f>Лист4!A1486</f>
        <v xml:space="preserve">Степная 2-я ул. д.41 </v>
      </c>
      <c r="B1488" s="74" t="str">
        <f>Лист4!C1486</f>
        <v>г. Астрахань</v>
      </c>
      <c r="C1488" s="41">
        <f t="shared" si="46"/>
        <v>31.733396610169489</v>
      </c>
      <c r="D1488" s="41">
        <f t="shared" si="47"/>
        <v>1.7000033898305085</v>
      </c>
      <c r="E1488" s="30">
        <v>0</v>
      </c>
      <c r="F1488" s="31">
        <v>1.7000033898305085</v>
      </c>
      <c r="G1488" s="32">
        <v>0</v>
      </c>
      <c r="H1488" s="32">
        <v>0</v>
      </c>
      <c r="I1488" s="32">
        <v>0</v>
      </c>
      <c r="J1488" s="32">
        <v>0</v>
      </c>
      <c r="K1488" s="29">
        <f>Лист4!E1486/1000</f>
        <v>33.433399999999999</v>
      </c>
      <c r="L1488" s="33"/>
      <c r="M1488" s="33"/>
    </row>
    <row r="1489" spans="1:13" s="34" customFormat="1" ht="18" customHeight="1" x14ac:dyDescent="0.25">
      <c r="A1489" s="23" t="str">
        <f>Лист4!A1487</f>
        <v xml:space="preserve">Строителей ул. д.2 </v>
      </c>
      <c r="B1489" s="74" t="str">
        <f>Лист4!C1487</f>
        <v>г. Астрахань</v>
      </c>
      <c r="C1489" s="41">
        <f t="shared" si="46"/>
        <v>161.59549830508473</v>
      </c>
      <c r="D1489" s="41">
        <f t="shared" si="47"/>
        <v>8.6569016949152537</v>
      </c>
      <c r="E1489" s="30">
        <v>0</v>
      </c>
      <c r="F1489" s="31">
        <v>8.6569016949152537</v>
      </c>
      <c r="G1489" s="32">
        <v>0</v>
      </c>
      <c r="H1489" s="32">
        <v>0</v>
      </c>
      <c r="I1489" s="32">
        <v>0</v>
      </c>
      <c r="J1489" s="32">
        <v>0</v>
      </c>
      <c r="K1489" s="29">
        <f>Лист4!E1487/1000</f>
        <v>170.25239999999999</v>
      </c>
      <c r="L1489" s="33"/>
      <c r="M1489" s="33"/>
    </row>
    <row r="1490" spans="1:13" s="34" customFormat="1" ht="18" customHeight="1" x14ac:dyDescent="0.25">
      <c r="A1490" s="23" t="str">
        <f>Лист4!A1488</f>
        <v xml:space="preserve">Строителей ул. д.4 </v>
      </c>
      <c r="B1490" s="74" t="str">
        <f>Лист4!C1488</f>
        <v>г. Астрахань</v>
      </c>
      <c r="C1490" s="41">
        <f t="shared" si="46"/>
        <v>193.34417627118643</v>
      </c>
      <c r="D1490" s="41">
        <f t="shared" si="47"/>
        <v>10.357723728813559</v>
      </c>
      <c r="E1490" s="30">
        <v>0</v>
      </c>
      <c r="F1490" s="31">
        <v>10.357723728813559</v>
      </c>
      <c r="G1490" s="32">
        <v>0</v>
      </c>
      <c r="H1490" s="32">
        <v>0</v>
      </c>
      <c r="I1490" s="32">
        <v>0</v>
      </c>
      <c r="J1490" s="32">
        <v>0</v>
      </c>
      <c r="K1490" s="29">
        <f>Лист4!E1488/1000</f>
        <v>203.70189999999999</v>
      </c>
      <c r="L1490" s="33"/>
      <c r="M1490" s="33"/>
    </row>
    <row r="1491" spans="1:13" s="34" customFormat="1" ht="18" customHeight="1" x14ac:dyDescent="0.25">
      <c r="A1491" s="23" t="str">
        <f>Лист4!A1489</f>
        <v xml:space="preserve">Строителей ул. д.6 </v>
      </c>
      <c r="B1491" s="74" t="str">
        <f>Лист4!C1489</f>
        <v>г. Астрахань</v>
      </c>
      <c r="C1491" s="41">
        <f t="shared" si="46"/>
        <v>184.45317966101692</v>
      </c>
      <c r="D1491" s="41">
        <f t="shared" si="47"/>
        <v>9.8814203389830482</v>
      </c>
      <c r="E1491" s="30">
        <v>0</v>
      </c>
      <c r="F1491" s="31">
        <v>9.8814203389830482</v>
      </c>
      <c r="G1491" s="32">
        <v>0</v>
      </c>
      <c r="H1491" s="32">
        <v>0</v>
      </c>
      <c r="I1491" s="32">
        <v>0</v>
      </c>
      <c r="J1491" s="32">
        <v>0</v>
      </c>
      <c r="K1491" s="29">
        <f>Лист4!E1489/1000</f>
        <v>194.33459999999997</v>
      </c>
      <c r="L1491" s="33"/>
      <c r="M1491" s="33"/>
    </row>
    <row r="1492" spans="1:13" s="34" customFormat="1" ht="18" customHeight="1" x14ac:dyDescent="0.25">
      <c r="A1492" s="23" t="str">
        <f>Лист4!A1490</f>
        <v xml:space="preserve">Строителей ул. д.8 </v>
      </c>
      <c r="B1492" s="74" t="str">
        <f>Лист4!C1490</f>
        <v>г. Астрахань</v>
      </c>
      <c r="C1492" s="41">
        <f t="shared" si="46"/>
        <v>162.093993220339</v>
      </c>
      <c r="D1492" s="41">
        <f t="shared" si="47"/>
        <v>8.6836067796610159</v>
      </c>
      <c r="E1492" s="30">
        <v>0</v>
      </c>
      <c r="F1492" s="31">
        <v>8.6836067796610159</v>
      </c>
      <c r="G1492" s="32">
        <v>0</v>
      </c>
      <c r="H1492" s="32">
        <v>0</v>
      </c>
      <c r="I1492" s="32">
        <v>0</v>
      </c>
      <c r="J1492" s="32">
        <v>0</v>
      </c>
      <c r="K1492" s="29">
        <f>Лист4!E1490/1000</f>
        <v>170.77760000000001</v>
      </c>
      <c r="L1492" s="33"/>
      <c r="M1492" s="33"/>
    </row>
    <row r="1493" spans="1:13" s="34" customFormat="1" ht="18" customHeight="1" x14ac:dyDescent="0.25">
      <c r="A1493" s="23" t="str">
        <f>Лист4!A1491</f>
        <v xml:space="preserve">Таманский 1-й пер. д.2 </v>
      </c>
      <c r="B1493" s="74" t="str">
        <f>Лист4!C1491</f>
        <v>г. Астрахань</v>
      </c>
      <c r="C1493" s="41">
        <f t="shared" si="46"/>
        <v>140.05239322033898</v>
      </c>
      <c r="D1493" s="41">
        <f t="shared" si="47"/>
        <v>7.5028067796610181</v>
      </c>
      <c r="E1493" s="30">
        <v>0</v>
      </c>
      <c r="F1493" s="31">
        <v>7.5028067796610181</v>
      </c>
      <c r="G1493" s="32">
        <v>0</v>
      </c>
      <c r="H1493" s="32">
        <v>0</v>
      </c>
      <c r="I1493" s="32">
        <v>0</v>
      </c>
      <c r="J1493" s="32">
        <v>0</v>
      </c>
      <c r="K1493" s="29">
        <f>Лист4!E1491/1000</f>
        <v>147.55520000000001</v>
      </c>
      <c r="L1493" s="33"/>
      <c r="M1493" s="33"/>
    </row>
    <row r="1494" spans="1:13" s="34" customFormat="1" ht="21.75" customHeight="1" x14ac:dyDescent="0.25">
      <c r="A1494" s="23" t="str">
        <f>Лист4!A1492</f>
        <v xml:space="preserve">Таманский 1-й пер. д.3 </v>
      </c>
      <c r="B1494" s="74" t="str">
        <f>Лист4!C1492</f>
        <v>г. Астрахань</v>
      </c>
      <c r="C1494" s="41">
        <f t="shared" si="46"/>
        <v>70.939765423728815</v>
      </c>
      <c r="D1494" s="41">
        <f t="shared" si="47"/>
        <v>3.8003445762711867</v>
      </c>
      <c r="E1494" s="30">
        <v>0</v>
      </c>
      <c r="F1494" s="31">
        <v>3.8003445762711867</v>
      </c>
      <c r="G1494" s="32">
        <v>0</v>
      </c>
      <c r="H1494" s="32">
        <v>0</v>
      </c>
      <c r="I1494" s="32">
        <v>0</v>
      </c>
      <c r="J1494" s="32">
        <v>0</v>
      </c>
      <c r="K1494" s="29">
        <f>Лист4!E1492/1000</f>
        <v>74.740110000000001</v>
      </c>
      <c r="L1494" s="33"/>
      <c r="M1494" s="33"/>
    </row>
    <row r="1495" spans="1:13" s="34" customFormat="1" ht="21.75" customHeight="1" x14ac:dyDescent="0.25">
      <c r="A1495" s="23" t="str">
        <f>Лист4!A1493</f>
        <v xml:space="preserve">Таманский 1-й пер. д.5 </v>
      </c>
      <c r="B1495" s="74" t="str">
        <f>Лист4!C1493</f>
        <v>г. Астрахань</v>
      </c>
      <c r="C1495" s="41">
        <f t="shared" si="46"/>
        <v>94.520027118644066</v>
      </c>
      <c r="D1495" s="41">
        <f t="shared" si="47"/>
        <v>5.063572881355932</v>
      </c>
      <c r="E1495" s="30">
        <v>0</v>
      </c>
      <c r="F1495" s="31">
        <v>5.063572881355932</v>
      </c>
      <c r="G1495" s="32">
        <v>0</v>
      </c>
      <c r="H1495" s="32">
        <v>0</v>
      </c>
      <c r="I1495" s="32">
        <v>0</v>
      </c>
      <c r="J1495" s="32">
        <v>0</v>
      </c>
      <c r="K1495" s="29">
        <f>Лист4!E1493/1000</f>
        <v>99.583600000000004</v>
      </c>
      <c r="L1495" s="33"/>
      <c r="M1495" s="33"/>
    </row>
    <row r="1496" spans="1:13" s="34" customFormat="1" ht="21.75" customHeight="1" x14ac:dyDescent="0.25">
      <c r="A1496" s="23" t="str">
        <f>Лист4!A1494</f>
        <v xml:space="preserve">Таманский 1-й пер. д.6 </v>
      </c>
      <c r="B1496" s="74" t="str">
        <f>Лист4!C1494</f>
        <v>г. Астрахань</v>
      </c>
      <c r="C1496" s="41">
        <f t="shared" si="46"/>
        <v>37.586725423728808</v>
      </c>
      <c r="D1496" s="41">
        <f t="shared" si="47"/>
        <v>2.0135745762711861</v>
      </c>
      <c r="E1496" s="30">
        <v>0</v>
      </c>
      <c r="F1496" s="31">
        <v>2.0135745762711861</v>
      </c>
      <c r="G1496" s="32">
        <v>0</v>
      </c>
      <c r="H1496" s="32">
        <v>0</v>
      </c>
      <c r="I1496" s="32">
        <v>0</v>
      </c>
      <c r="J1496" s="32">
        <v>0</v>
      </c>
      <c r="K1496" s="29">
        <f>Лист4!E1494/1000-J1496</f>
        <v>39.600299999999997</v>
      </c>
      <c r="L1496" s="33"/>
      <c r="M1496" s="33"/>
    </row>
    <row r="1497" spans="1:13" s="34" customFormat="1" ht="21.75" customHeight="1" x14ac:dyDescent="0.25">
      <c r="A1497" s="23" t="str">
        <f>Лист4!A1495</f>
        <v xml:space="preserve">Таманский 1-й пер. д.7 </v>
      </c>
      <c r="B1497" s="74" t="str">
        <f>Лист4!C1495</f>
        <v>г. Астрахань</v>
      </c>
      <c r="C1497" s="41">
        <f t="shared" si="46"/>
        <v>46.039972881355922</v>
      </c>
      <c r="D1497" s="41">
        <f t="shared" si="47"/>
        <v>2.4664271186440674</v>
      </c>
      <c r="E1497" s="30">
        <v>0</v>
      </c>
      <c r="F1497" s="31">
        <v>2.4664271186440674</v>
      </c>
      <c r="G1497" s="32">
        <v>0</v>
      </c>
      <c r="H1497" s="32">
        <v>0</v>
      </c>
      <c r="I1497" s="32">
        <v>0</v>
      </c>
      <c r="J1497" s="32">
        <v>0</v>
      </c>
      <c r="K1497" s="29">
        <f>Лист4!E1495/1000</f>
        <v>48.506399999999992</v>
      </c>
      <c r="L1497" s="33"/>
      <c r="M1497" s="33"/>
    </row>
    <row r="1498" spans="1:13" s="34" customFormat="1" ht="21.75" customHeight="1" x14ac:dyDescent="0.25">
      <c r="A1498" s="23" t="str">
        <f>Лист4!A1496</f>
        <v xml:space="preserve">Таманский 1-й пер. д.8 </v>
      </c>
      <c r="B1498" s="74" t="str">
        <f>Лист4!C1496</f>
        <v>г. Астрахань</v>
      </c>
      <c r="C1498" s="41">
        <f t="shared" si="46"/>
        <v>69.916493559322035</v>
      </c>
      <c r="D1498" s="41">
        <f t="shared" si="47"/>
        <v>3.745526440677966</v>
      </c>
      <c r="E1498" s="30">
        <v>0</v>
      </c>
      <c r="F1498" s="31">
        <v>3.745526440677966</v>
      </c>
      <c r="G1498" s="32">
        <v>0</v>
      </c>
      <c r="H1498" s="32">
        <v>0</v>
      </c>
      <c r="I1498" s="32">
        <v>0</v>
      </c>
      <c r="J1498" s="32">
        <v>0</v>
      </c>
      <c r="K1498" s="29">
        <f>Лист4!E1496/1000</f>
        <v>73.662019999999998</v>
      </c>
      <c r="L1498" s="33"/>
      <c r="M1498" s="33"/>
    </row>
    <row r="1499" spans="1:13" s="34" customFormat="1" ht="21.75" customHeight="1" x14ac:dyDescent="0.25">
      <c r="A1499" s="23" t="str">
        <f>Лист4!A1497</f>
        <v xml:space="preserve">Таманский пер. д.10/11 </v>
      </c>
      <c r="B1499" s="74" t="str">
        <f>Лист4!C1497</f>
        <v>г. Астрахань</v>
      </c>
      <c r="C1499" s="41">
        <f t="shared" si="46"/>
        <v>96.177152542372895</v>
      </c>
      <c r="D1499" s="41">
        <f t="shared" si="47"/>
        <v>5.1523474576271191</v>
      </c>
      <c r="E1499" s="30">
        <v>0</v>
      </c>
      <c r="F1499" s="31">
        <v>5.1523474576271191</v>
      </c>
      <c r="G1499" s="32">
        <v>0</v>
      </c>
      <c r="H1499" s="32">
        <v>0</v>
      </c>
      <c r="I1499" s="32">
        <v>0</v>
      </c>
      <c r="J1499" s="32">
        <v>0</v>
      </c>
      <c r="K1499" s="29">
        <f>Лист4!E1497/1000</f>
        <v>101.32950000000001</v>
      </c>
      <c r="L1499" s="33"/>
      <c r="M1499" s="33"/>
    </row>
    <row r="1500" spans="1:13" s="34" customFormat="1" ht="21.75" customHeight="1" x14ac:dyDescent="0.25">
      <c r="A1500" s="23" t="str">
        <f>Лист4!A1498</f>
        <v xml:space="preserve">Таманский пер. д.8/9 </v>
      </c>
      <c r="B1500" s="74" t="str">
        <f>Лист4!C1498</f>
        <v>г. Астрахань</v>
      </c>
      <c r="C1500" s="41">
        <f t="shared" si="46"/>
        <v>0.44657627118644067</v>
      </c>
      <c r="D1500" s="41">
        <f t="shared" si="47"/>
        <v>2.3923728813559322E-2</v>
      </c>
      <c r="E1500" s="30">
        <v>0</v>
      </c>
      <c r="F1500" s="31">
        <v>2.3923728813559322E-2</v>
      </c>
      <c r="G1500" s="32">
        <v>0</v>
      </c>
      <c r="H1500" s="32">
        <v>0</v>
      </c>
      <c r="I1500" s="32">
        <v>0</v>
      </c>
      <c r="J1500" s="32">
        <v>0</v>
      </c>
      <c r="K1500" s="29">
        <f>Лист4!E1498/1000</f>
        <v>0.47049999999999997</v>
      </c>
      <c r="L1500" s="33"/>
      <c r="M1500" s="33"/>
    </row>
    <row r="1501" spans="1:13" s="34" customFormat="1" ht="21.75" customHeight="1" x14ac:dyDescent="0.25">
      <c r="A1501" s="23" t="str">
        <f>Лист4!A1499</f>
        <v xml:space="preserve">Трофимова ул. д.97 </v>
      </c>
      <c r="B1501" s="74" t="str">
        <f>Лист4!C1499</f>
        <v>г. Астрахань</v>
      </c>
      <c r="C1501" s="41">
        <f t="shared" si="46"/>
        <v>0</v>
      </c>
      <c r="D1501" s="41">
        <f t="shared" si="47"/>
        <v>0</v>
      </c>
      <c r="E1501" s="30">
        <v>0</v>
      </c>
      <c r="F1501" s="31">
        <v>0</v>
      </c>
      <c r="G1501" s="32">
        <v>0</v>
      </c>
      <c r="H1501" s="32">
        <v>0</v>
      </c>
      <c r="I1501" s="32">
        <v>0</v>
      </c>
      <c r="J1501" s="32">
        <v>0</v>
      </c>
      <c r="K1501" s="29">
        <f>Лист4!E1499/1000</f>
        <v>0</v>
      </c>
      <c r="L1501" s="33"/>
      <c r="M1501" s="33"/>
    </row>
    <row r="1502" spans="1:13" s="34" customFormat="1" ht="21.75" customHeight="1" x14ac:dyDescent="0.25">
      <c r="A1502" s="23" t="str">
        <f>Лист4!A1500</f>
        <v xml:space="preserve">Ульянова ул. д.56 </v>
      </c>
      <c r="B1502" s="74" t="str">
        <f>Лист4!C1500</f>
        <v>г. Астрахань</v>
      </c>
      <c r="C1502" s="41">
        <f t="shared" si="46"/>
        <v>844.1505776271182</v>
      </c>
      <c r="D1502" s="41">
        <f t="shared" si="47"/>
        <v>45.222352372881332</v>
      </c>
      <c r="E1502" s="30">
        <v>0</v>
      </c>
      <c r="F1502" s="31">
        <v>45.222352372881332</v>
      </c>
      <c r="G1502" s="32">
        <v>0</v>
      </c>
      <c r="H1502" s="32">
        <v>0</v>
      </c>
      <c r="I1502" s="32">
        <v>0</v>
      </c>
      <c r="J1502" s="32">
        <v>0</v>
      </c>
      <c r="K1502" s="29">
        <f>Лист4!E1500/1000</f>
        <v>889.37292999999954</v>
      </c>
      <c r="L1502" s="33"/>
      <c r="M1502" s="33"/>
    </row>
    <row r="1503" spans="1:13" s="34" customFormat="1" ht="21.75" customHeight="1" x14ac:dyDescent="0.25">
      <c r="A1503" s="23" t="str">
        <f>Лист4!A1501</f>
        <v xml:space="preserve">Фунтовское шоссе ул. д.17 </v>
      </c>
      <c r="B1503" s="74" t="str">
        <f>Лист4!C1501</f>
        <v>г. Астрахань</v>
      </c>
      <c r="C1503" s="41">
        <f t="shared" si="46"/>
        <v>78.820854237288131</v>
      </c>
      <c r="D1503" s="41">
        <f t="shared" si="47"/>
        <v>4.2225457627118637</v>
      </c>
      <c r="E1503" s="30">
        <v>0</v>
      </c>
      <c r="F1503" s="31">
        <v>4.2225457627118637</v>
      </c>
      <c r="G1503" s="32">
        <v>0</v>
      </c>
      <c r="H1503" s="32">
        <v>0</v>
      </c>
      <c r="I1503" s="32">
        <v>0</v>
      </c>
      <c r="J1503" s="32">
        <v>0</v>
      </c>
      <c r="K1503" s="29">
        <f>Лист4!E1501/1000</f>
        <v>83.043399999999991</v>
      </c>
      <c r="L1503" s="33"/>
      <c r="M1503" s="33"/>
    </row>
    <row r="1504" spans="1:13" s="34" customFormat="1" ht="21.75" customHeight="1" x14ac:dyDescent="0.25">
      <c r="A1504" s="23" t="str">
        <f>Лист4!A1502</f>
        <v xml:space="preserve">Фунтовское шоссе ул. д.17А </v>
      </c>
      <c r="B1504" s="74" t="str">
        <f>Лист4!C1502</f>
        <v>г. Астрахань</v>
      </c>
      <c r="C1504" s="41">
        <f t="shared" si="46"/>
        <v>34.483376271186444</v>
      </c>
      <c r="D1504" s="41">
        <f t="shared" si="47"/>
        <v>1.8473237288135596</v>
      </c>
      <c r="E1504" s="30">
        <v>0</v>
      </c>
      <c r="F1504" s="31">
        <v>1.8473237288135596</v>
      </c>
      <c r="G1504" s="32">
        <v>0</v>
      </c>
      <c r="H1504" s="32">
        <v>0</v>
      </c>
      <c r="I1504" s="32">
        <v>0</v>
      </c>
      <c r="J1504" s="32">
        <v>0</v>
      </c>
      <c r="K1504" s="29">
        <f>Лист4!E1502/1000</f>
        <v>36.3307</v>
      </c>
      <c r="L1504" s="33"/>
      <c r="M1504" s="33"/>
    </row>
    <row r="1505" spans="1:13" s="34" customFormat="1" ht="21.75" customHeight="1" x14ac:dyDescent="0.25">
      <c r="A1505" s="23" t="str">
        <f>Лист4!A1503</f>
        <v xml:space="preserve">Фунтовское шоссе ул. д.17Б </v>
      </c>
      <c r="B1505" s="74" t="str">
        <f>Лист4!C1503</f>
        <v>г. Астрахань</v>
      </c>
      <c r="C1505" s="41">
        <f t="shared" si="46"/>
        <v>48.188094915254233</v>
      </c>
      <c r="D1505" s="41">
        <f t="shared" si="47"/>
        <v>2.5815050847457623</v>
      </c>
      <c r="E1505" s="30">
        <v>0</v>
      </c>
      <c r="F1505" s="31">
        <v>2.5815050847457623</v>
      </c>
      <c r="G1505" s="32">
        <v>0</v>
      </c>
      <c r="H1505" s="32">
        <v>0</v>
      </c>
      <c r="I1505" s="32">
        <v>0</v>
      </c>
      <c r="J1505" s="32">
        <v>0</v>
      </c>
      <c r="K1505" s="29">
        <f>Лист4!E1503/1000</f>
        <v>50.769599999999997</v>
      </c>
      <c r="L1505" s="33"/>
      <c r="M1505" s="33"/>
    </row>
    <row r="1506" spans="1:13" s="34" customFormat="1" ht="21.75" customHeight="1" x14ac:dyDescent="0.25">
      <c r="A1506" s="23" t="str">
        <f>Лист4!A1504</f>
        <v xml:space="preserve">Фунтовское шоссе ул. д.23Б </v>
      </c>
      <c r="B1506" s="74" t="str">
        <f>Лист4!C1504</f>
        <v>г. Астрахань</v>
      </c>
      <c r="C1506" s="41">
        <f t="shared" si="46"/>
        <v>416.09585084745771</v>
      </c>
      <c r="D1506" s="41">
        <f t="shared" si="47"/>
        <v>22.290849152542378</v>
      </c>
      <c r="E1506" s="30">
        <v>0</v>
      </c>
      <c r="F1506" s="31">
        <v>22.290849152542378</v>
      </c>
      <c r="G1506" s="32">
        <v>0</v>
      </c>
      <c r="H1506" s="32">
        <v>0</v>
      </c>
      <c r="I1506" s="32">
        <v>0</v>
      </c>
      <c r="J1506" s="32">
        <v>0</v>
      </c>
      <c r="K1506" s="29">
        <f>Лист4!E1504/1000</f>
        <v>438.38670000000008</v>
      </c>
      <c r="L1506" s="33"/>
      <c r="M1506" s="33"/>
    </row>
    <row r="1507" spans="1:13" s="34" customFormat="1" ht="21.75" customHeight="1" x14ac:dyDescent="0.25">
      <c r="A1507" s="23" t="str">
        <f>Лист4!A1505</f>
        <v xml:space="preserve">Фунтовское шоссе ул. д.4 </v>
      </c>
      <c r="B1507" s="74" t="str">
        <f>Лист4!C1505</f>
        <v>г. Астрахань</v>
      </c>
      <c r="C1507" s="41">
        <f t="shared" si="46"/>
        <v>194.08831186440676</v>
      </c>
      <c r="D1507" s="41">
        <f t="shared" si="47"/>
        <v>10.397588135593219</v>
      </c>
      <c r="E1507" s="30">
        <v>0</v>
      </c>
      <c r="F1507" s="31">
        <v>10.397588135593219</v>
      </c>
      <c r="G1507" s="32">
        <v>0</v>
      </c>
      <c r="H1507" s="32">
        <v>0</v>
      </c>
      <c r="I1507" s="32">
        <v>0</v>
      </c>
      <c r="J1507" s="32">
        <v>0</v>
      </c>
      <c r="K1507" s="29">
        <f>Лист4!E1505/1000</f>
        <v>204.48589999999999</v>
      </c>
      <c r="L1507" s="33"/>
      <c r="M1507" s="33"/>
    </row>
    <row r="1508" spans="1:13" s="34" customFormat="1" ht="21.75" customHeight="1" x14ac:dyDescent="0.25">
      <c r="A1508" s="23" t="str">
        <f>Лист4!A1506</f>
        <v xml:space="preserve">Фунтовское шоссе ул. д.4 - корп. 1 </v>
      </c>
      <c r="B1508" s="74" t="str">
        <f>Лист4!C1506</f>
        <v>г. Астрахань</v>
      </c>
      <c r="C1508" s="41">
        <f t="shared" si="46"/>
        <v>806.10337084745743</v>
      </c>
      <c r="D1508" s="41">
        <f t="shared" si="47"/>
        <v>43.184109152542369</v>
      </c>
      <c r="E1508" s="30">
        <v>0</v>
      </c>
      <c r="F1508" s="31">
        <v>43.184109152542369</v>
      </c>
      <c r="G1508" s="32">
        <v>0</v>
      </c>
      <c r="H1508" s="32">
        <v>0</v>
      </c>
      <c r="I1508" s="32">
        <v>0</v>
      </c>
      <c r="J1508" s="32">
        <v>0</v>
      </c>
      <c r="K1508" s="29">
        <f>Лист4!E1506/1000</f>
        <v>849.28747999999985</v>
      </c>
      <c r="L1508" s="33"/>
      <c r="M1508" s="33"/>
    </row>
    <row r="1509" spans="1:13" s="34" customFormat="1" ht="21.75" customHeight="1" x14ac:dyDescent="0.25">
      <c r="A1509" s="23" t="str">
        <f>Лист4!A1507</f>
        <v xml:space="preserve">Фунтовское шоссе ул. д.6 </v>
      </c>
      <c r="B1509" s="74" t="str">
        <f>Лист4!C1507</f>
        <v>г. Астрахань</v>
      </c>
      <c r="C1509" s="41">
        <f t="shared" si="46"/>
        <v>258.42182372881354</v>
      </c>
      <c r="D1509" s="41">
        <f t="shared" si="47"/>
        <v>13.844026271186442</v>
      </c>
      <c r="E1509" s="30">
        <v>0</v>
      </c>
      <c r="F1509" s="31">
        <v>13.844026271186442</v>
      </c>
      <c r="G1509" s="32">
        <v>0</v>
      </c>
      <c r="H1509" s="32">
        <v>0</v>
      </c>
      <c r="I1509" s="32">
        <v>0</v>
      </c>
      <c r="J1509" s="32">
        <v>497.54</v>
      </c>
      <c r="K1509" s="29">
        <f>Лист4!E1507/1000-J1509</f>
        <v>-225.27415000000002</v>
      </c>
      <c r="L1509" s="33"/>
      <c r="M1509" s="33"/>
    </row>
    <row r="1510" spans="1:13" s="34" customFormat="1" ht="21.75" customHeight="1" x14ac:dyDescent="0.25">
      <c r="A1510" s="23" t="str">
        <f>Лист4!A1508</f>
        <v xml:space="preserve">Фунтовское шоссе ул. д.6 - корп. 1 </v>
      </c>
      <c r="B1510" s="74" t="str">
        <f>Лист4!C1508</f>
        <v>г. Астрахань</v>
      </c>
      <c r="C1510" s="41">
        <f t="shared" si="46"/>
        <v>419.81759186440678</v>
      </c>
      <c r="D1510" s="41">
        <f t="shared" si="47"/>
        <v>22.49022813559322</v>
      </c>
      <c r="E1510" s="30">
        <v>0</v>
      </c>
      <c r="F1510" s="31">
        <v>22.49022813559322</v>
      </c>
      <c r="G1510" s="32">
        <v>0</v>
      </c>
      <c r="H1510" s="32">
        <v>0</v>
      </c>
      <c r="I1510" s="32">
        <v>0</v>
      </c>
      <c r="J1510" s="32">
        <v>0</v>
      </c>
      <c r="K1510" s="29">
        <f>Лист4!E1508/1000</f>
        <v>442.30781999999999</v>
      </c>
      <c r="L1510" s="33"/>
      <c r="M1510" s="33"/>
    </row>
    <row r="1511" spans="1:13" s="34" customFormat="1" ht="21.75" customHeight="1" x14ac:dyDescent="0.25">
      <c r="A1511" s="23" t="str">
        <f>Лист4!A1509</f>
        <v xml:space="preserve">Фунтовское шоссе ул. д.8 </v>
      </c>
      <c r="B1511" s="74" t="str">
        <f>Лист4!C1509</f>
        <v>г. Астрахань</v>
      </c>
      <c r="C1511" s="41">
        <f t="shared" si="46"/>
        <v>800.02491254237282</v>
      </c>
      <c r="D1511" s="41">
        <f t="shared" si="47"/>
        <v>42.858477457627117</v>
      </c>
      <c r="E1511" s="30">
        <v>0</v>
      </c>
      <c r="F1511" s="31">
        <v>42.858477457627117</v>
      </c>
      <c r="G1511" s="32">
        <v>0</v>
      </c>
      <c r="H1511" s="32">
        <v>0</v>
      </c>
      <c r="I1511" s="32">
        <v>0</v>
      </c>
      <c r="J1511" s="32">
        <v>0</v>
      </c>
      <c r="K1511" s="29">
        <f>Лист4!E1509/1000</f>
        <v>842.88338999999996</v>
      </c>
      <c r="L1511" s="33"/>
      <c r="M1511" s="33"/>
    </row>
    <row r="1512" spans="1:13" s="34" customFormat="1" ht="21.75" customHeight="1" x14ac:dyDescent="0.25">
      <c r="A1512" s="23" t="str">
        <f>Лист4!A1510</f>
        <v xml:space="preserve">Хамимова пер. д.8/16 </v>
      </c>
      <c r="B1512" s="74" t="str">
        <f>Лист4!C1510</f>
        <v>г. Астрахань</v>
      </c>
      <c r="C1512" s="41">
        <f t="shared" si="46"/>
        <v>0</v>
      </c>
      <c r="D1512" s="41">
        <f t="shared" si="47"/>
        <v>0</v>
      </c>
      <c r="E1512" s="30">
        <v>0</v>
      </c>
      <c r="F1512" s="31">
        <v>0</v>
      </c>
      <c r="G1512" s="32">
        <v>0</v>
      </c>
      <c r="H1512" s="32">
        <v>0</v>
      </c>
      <c r="I1512" s="32">
        <v>0</v>
      </c>
      <c r="J1512" s="32">
        <v>0</v>
      </c>
      <c r="K1512" s="29">
        <f>Лист4!E1510/1000</f>
        <v>0</v>
      </c>
      <c r="L1512" s="33"/>
      <c r="M1512" s="33"/>
    </row>
    <row r="1513" spans="1:13" s="34" customFormat="1" ht="21.75" customHeight="1" x14ac:dyDescent="0.25">
      <c r="A1513" s="23" t="str">
        <f>Лист4!A1511</f>
        <v xml:space="preserve">Челябинская ул. д.21 </v>
      </c>
      <c r="B1513" s="74" t="str">
        <f>Лист4!C1511</f>
        <v>г. Астрахань</v>
      </c>
      <c r="C1513" s="41">
        <f t="shared" si="46"/>
        <v>1139.8748935593221</v>
      </c>
      <c r="D1513" s="41">
        <f t="shared" si="47"/>
        <v>61.064726440677973</v>
      </c>
      <c r="E1513" s="30">
        <v>0</v>
      </c>
      <c r="F1513" s="31">
        <v>61.064726440677973</v>
      </c>
      <c r="G1513" s="32">
        <v>0</v>
      </c>
      <c r="H1513" s="32">
        <v>0</v>
      </c>
      <c r="I1513" s="32">
        <v>0</v>
      </c>
      <c r="J1513" s="32">
        <v>0</v>
      </c>
      <c r="K1513" s="29">
        <f>Лист4!E1511/1000</f>
        <v>1200.9396200000001</v>
      </c>
      <c r="L1513" s="33"/>
      <c r="M1513" s="33"/>
    </row>
    <row r="1514" spans="1:13" s="34" customFormat="1" ht="21.75" customHeight="1" x14ac:dyDescent="0.25">
      <c r="A1514" s="23" t="str">
        <f>Лист4!A1512</f>
        <v xml:space="preserve">Челябинская ул. д.22 </v>
      </c>
      <c r="B1514" s="74" t="str">
        <f>Лист4!C1512</f>
        <v>г. Астрахань</v>
      </c>
      <c r="C1514" s="41">
        <f t="shared" si="46"/>
        <v>678.94238644067775</v>
      </c>
      <c r="D1514" s="41">
        <f t="shared" si="47"/>
        <v>36.371913559322024</v>
      </c>
      <c r="E1514" s="30">
        <v>0</v>
      </c>
      <c r="F1514" s="31">
        <v>36.371913559322024</v>
      </c>
      <c r="G1514" s="32">
        <v>0</v>
      </c>
      <c r="H1514" s="32">
        <v>0</v>
      </c>
      <c r="I1514" s="32">
        <v>0</v>
      </c>
      <c r="J1514" s="32">
        <v>0</v>
      </c>
      <c r="K1514" s="29">
        <f>Лист4!E1512/1000</f>
        <v>715.31429999999978</v>
      </c>
      <c r="L1514" s="33"/>
      <c r="M1514" s="33"/>
    </row>
    <row r="1515" spans="1:13" s="34" customFormat="1" ht="21.75" customHeight="1" x14ac:dyDescent="0.25">
      <c r="A1515" s="23" t="str">
        <f>Лист4!A1513</f>
        <v xml:space="preserve">Чеченева ул. д.27 </v>
      </c>
      <c r="B1515" s="74" t="str">
        <f>Лист4!C1513</f>
        <v>г. Астрахань</v>
      </c>
      <c r="C1515" s="41">
        <f t="shared" si="46"/>
        <v>11.311050847457627</v>
      </c>
      <c r="D1515" s="41">
        <f t="shared" si="47"/>
        <v>0.60594915254237292</v>
      </c>
      <c r="E1515" s="30">
        <v>0</v>
      </c>
      <c r="F1515" s="31">
        <v>0.60594915254237292</v>
      </c>
      <c r="G1515" s="32">
        <v>0</v>
      </c>
      <c r="H1515" s="32">
        <v>0</v>
      </c>
      <c r="I1515" s="32">
        <v>0</v>
      </c>
      <c r="J1515" s="32">
        <v>0</v>
      </c>
      <c r="K1515" s="29">
        <f>Лист4!E1513/1000</f>
        <v>11.917</v>
      </c>
      <c r="L1515" s="33"/>
      <c r="M1515" s="33"/>
    </row>
    <row r="1516" spans="1:13" s="34" customFormat="1" ht="21.75" customHeight="1" x14ac:dyDescent="0.25">
      <c r="A1516" s="23" t="str">
        <f>Лист4!A1514</f>
        <v xml:space="preserve">Ширяева ул. д.3 </v>
      </c>
      <c r="B1516" s="74" t="str">
        <f>Лист4!C1514</f>
        <v>г. Астрахань</v>
      </c>
      <c r="C1516" s="41">
        <f t="shared" si="46"/>
        <v>1917.1526630508477</v>
      </c>
      <c r="D1516" s="41">
        <f t="shared" si="47"/>
        <v>102.70460694915255</v>
      </c>
      <c r="E1516" s="30">
        <v>0</v>
      </c>
      <c r="F1516" s="31">
        <v>102.70460694915255</v>
      </c>
      <c r="G1516" s="32">
        <v>0</v>
      </c>
      <c r="H1516" s="32">
        <v>0</v>
      </c>
      <c r="I1516" s="32">
        <v>0</v>
      </c>
      <c r="J1516" s="32">
        <v>0</v>
      </c>
      <c r="K1516" s="29">
        <f>Лист4!E1514/1000</f>
        <v>2019.8572700000002</v>
      </c>
      <c r="L1516" s="33"/>
      <c r="M1516" s="33"/>
    </row>
    <row r="1517" spans="1:13" s="34" customFormat="1" ht="21.75" customHeight="1" x14ac:dyDescent="0.25">
      <c r="A1517" s="23" t="str">
        <f>Лист4!A1515</f>
        <v xml:space="preserve">Энергетиков пр. д.1 </v>
      </c>
      <c r="B1517" s="74" t="str">
        <f>Лист4!C1515</f>
        <v>г. Астрахань</v>
      </c>
      <c r="C1517" s="41">
        <f t="shared" si="46"/>
        <v>489.97228474576264</v>
      </c>
      <c r="D1517" s="41">
        <f t="shared" si="47"/>
        <v>26.248515254237283</v>
      </c>
      <c r="E1517" s="30">
        <v>0</v>
      </c>
      <c r="F1517" s="31">
        <v>26.248515254237283</v>
      </c>
      <c r="G1517" s="32">
        <v>0</v>
      </c>
      <c r="H1517" s="32">
        <v>0</v>
      </c>
      <c r="I1517" s="32">
        <v>0</v>
      </c>
      <c r="J1517" s="32">
        <v>0</v>
      </c>
      <c r="K1517" s="29">
        <f>Лист4!E1515/1000</f>
        <v>516.22079999999994</v>
      </c>
      <c r="L1517" s="33"/>
      <c r="M1517" s="33"/>
    </row>
    <row r="1518" spans="1:13" s="34" customFormat="1" ht="21.75" customHeight="1" x14ac:dyDescent="0.25">
      <c r="A1518" s="23" t="str">
        <f>Лист4!A1516</f>
        <v xml:space="preserve">Южная ул. д.25 </v>
      </c>
      <c r="B1518" s="74" t="str">
        <f>Лист4!C1516</f>
        <v>г. Астрахань</v>
      </c>
      <c r="C1518" s="41">
        <f t="shared" si="46"/>
        <v>439.94235932203395</v>
      </c>
      <c r="D1518" s="41">
        <f t="shared" si="47"/>
        <v>23.568340677966106</v>
      </c>
      <c r="E1518" s="30">
        <v>0</v>
      </c>
      <c r="F1518" s="31">
        <v>23.568340677966106</v>
      </c>
      <c r="G1518" s="32">
        <v>0</v>
      </c>
      <c r="H1518" s="32">
        <v>0</v>
      </c>
      <c r="I1518" s="32">
        <v>0</v>
      </c>
      <c r="J1518" s="32">
        <v>0</v>
      </c>
      <c r="K1518" s="29">
        <f>Лист4!E1516/1000</f>
        <v>463.51070000000004</v>
      </c>
      <c r="L1518" s="33"/>
      <c r="M1518" s="33"/>
    </row>
    <row r="1519" spans="1:13" s="34" customFormat="1" ht="21.75" customHeight="1" x14ac:dyDescent="0.25">
      <c r="A1519" s="23" t="str">
        <f>Лист4!A1517</f>
        <v xml:space="preserve">Южная ул. д.25 - корп. 1 </v>
      </c>
      <c r="B1519" s="74" t="str">
        <f>Лист4!C1517</f>
        <v>г. Астрахань</v>
      </c>
      <c r="C1519" s="41">
        <f t="shared" si="46"/>
        <v>346.28675389830505</v>
      </c>
      <c r="D1519" s="41">
        <f t="shared" si="47"/>
        <v>18.551076101694917</v>
      </c>
      <c r="E1519" s="30">
        <v>0</v>
      </c>
      <c r="F1519" s="31">
        <v>18.551076101694917</v>
      </c>
      <c r="G1519" s="32">
        <v>0</v>
      </c>
      <c r="H1519" s="32">
        <v>0</v>
      </c>
      <c r="I1519" s="32">
        <v>0</v>
      </c>
      <c r="J1519" s="32">
        <v>0</v>
      </c>
      <c r="K1519" s="29">
        <f>Лист4!E1517/1000</f>
        <v>364.83783</v>
      </c>
      <c r="L1519" s="33"/>
      <c r="M1519" s="33"/>
    </row>
    <row r="1520" spans="1:13" s="34" customFormat="1" ht="21.75" customHeight="1" x14ac:dyDescent="0.25">
      <c r="A1520" s="23" t="str">
        <f>Лист4!A1518</f>
        <v xml:space="preserve">28-й Армии ул. д.10 </v>
      </c>
      <c r="B1520" s="74" t="str">
        <f>Лист4!C1518</f>
        <v>г. Астрахань</v>
      </c>
      <c r="C1520" s="41">
        <f t="shared" si="46"/>
        <v>815.39403661016945</v>
      </c>
      <c r="D1520" s="41">
        <f t="shared" si="47"/>
        <v>43.681823389830505</v>
      </c>
      <c r="E1520" s="30">
        <v>0</v>
      </c>
      <c r="F1520" s="31">
        <v>43.681823389830505</v>
      </c>
      <c r="G1520" s="32">
        <v>0</v>
      </c>
      <c r="H1520" s="32">
        <v>0</v>
      </c>
      <c r="I1520" s="32">
        <v>0</v>
      </c>
      <c r="J1520" s="32">
        <v>0</v>
      </c>
      <c r="K1520" s="29">
        <f>Лист4!E1518/1000</f>
        <v>859.07585999999992</v>
      </c>
      <c r="L1520" s="33"/>
      <c r="M1520" s="33"/>
    </row>
    <row r="1521" spans="1:13" s="34" customFormat="1" ht="21.75" customHeight="1" x14ac:dyDescent="0.25">
      <c r="A1521" s="23" t="str">
        <f>Лист4!A1519</f>
        <v xml:space="preserve">28-й Армии ул. д.10 - корп. 1 </v>
      </c>
      <c r="B1521" s="74" t="str">
        <f>Лист4!C1519</f>
        <v>г. Астрахань</v>
      </c>
      <c r="C1521" s="41">
        <f t="shared" si="46"/>
        <v>371.60678372881358</v>
      </c>
      <c r="D1521" s="41">
        <f t="shared" si="47"/>
        <v>19.907506271186442</v>
      </c>
      <c r="E1521" s="30">
        <v>0</v>
      </c>
      <c r="F1521" s="31">
        <v>19.907506271186442</v>
      </c>
      <c r="G1521" s="32">
        <v>0</v>
      </c>
      <c r="H1521" s="32">
        <v>0</v>
      </c>
      <c r="I1521" s="32">
        <v>0</v>
      </c>
      <c r="J1521" s="32">
        <v>0</v>
      </c>
      <c r="K1521" s="29">
        <f>Лист4!E1519/1000</f>
        <v>391.51429000000002</v>
      </c>
      <c r="L1521" s="33"/>
      <c r="M1521" s="33"/>
    </row>
    <row r="1522" spans="1:13" s="34" customFormat="1" ht="21.75" customHeight="1" x14ac:dyDescent="0.25">
      <c r="A1522" s="23" t="str">
        <f>Лист4!A1520</f>
        <v xml:space="preserve">28-й Армии ул. д.10 - корп. 2 </v>
      </c>
      <c r="B1522" s="74" t="str">
        <f>Лист4!C1520</f>
        <v>г. Астрахань</v>
      </c>
      <c r="C1522" s="41">
        <f t="shared" si="46"/>
        <v>471.05483932203401</v>
      </c>
      <c r="D1522" s="41">
        <f t="shared" si="47"/>
        <v>25.235080677966106</v>
      </c>
      <c r="E1522" s="30">
        <v>0</v>
      </c>
      <c r="F1522" s="31">
        <v>25.235080677966106</v>
      </c>
      <c r="G1522" s="32">
        <v>0</v>
      </c>
      <c r="H1522" s="32">
        <v>0</v>
      </c>
      <c r="I1522" s="32">
        <v>0</v>
      </c>
      <c r="J1522" s="32">
        <v>0</v>
      </c>
      <c r="K1522" s="29">
        <f>Лист4!E1520/1000</f>
        <v>496.28992000000011</v>
      </c>
      <c r="L1522" s="33"/>
      <c r="M1522" s="33"/>
    </row>
    <row r="1523" spans="1:13" s="34" customFormat="1" ht="21.75" customHeight="1" x14ac:dyDescent="0.25">
      <c r="A1523" s="23" t="str">
        <f>Лист4!A1521</f>
        <v xml:space="preserve">28-й Армии ул. д.12 </v>
      </c>
      <c r="B1523" s="74" t="str">
        <f>Лист4!C1521</f>
        <v>г. Астрахань</v>
      </c>
      <c r="C1523" s="41">
        <f t="shared" si="46"/>
        <v>699.01585220339007</v>
      </c>
      <c r="D1523" s="41">
        <f t="shared" si="47"/>
        <v>37.44727779661018</v>
      </c>
      <c r="E1523" s="30">
        <v>0</v>
      </c>
      <c r="F1523" s="31">
        <v>37.44727779661018</v>
      </c>
      <c r="G1523" s="32">
        <v>0</v>
      </c>
      <c r="H1523" s="32">
        <v>0</v>
      </c>
      <c r="I1523" s="32">
        <v>0</v>
      </c>
      <c r="J1523" s="32">
        <v>0</v>
      </c>
      <c r="K1523" s="29">
        <f>Лист4!E1521/1000</f>
        <v>736.46313000000021</v>
      </c>
      <c r="L1523" s="33"/>
      <c r="M1523" s="33"/>
    </row>
    <row r="1524" spans="1:13" s="34" customFormat="1" ht="21.75" customHeight="1" x14ac:dyDescent="0.25">
      <c r="A1524" s="23" t="str">
        <f>Лист4!A1522</f>
        <v xml:space="preserve">28-й Армии ул. д.12 - корп. 1 </v>
      </c>
      <c r="B1524" s="74" t="str">
        <f>Лист4!C1522</f>
        <v>г. Астрахань</v>
      </c>
      <c r="C1524" s="41">
        <f t="shared" si="46"/>
        <v>729.08906711864392</v>
      </c>
      <c r="D1524" s="41">
        <f t="shared" si="47"/>
        <v>39.058342881355927</v>
      </c>
      <c r="E1524" s="30"/>
      <c r="F1524" s="31">
        <v>39.058342881355927</v>
      </c>
      <c r="G1524" s="32"/>
      <c r="H1524" s="32"/>
      <c r="I1524" s="32"/>
      <c r="J1524" s="32">
        <v>0</v>
      </c>
      <c r="K1524" s="29">
        <f>Лист4!E1522/1000</f>
        <v>768.14740999999981</v>
      </c>
      <c r="L1524" s="33"/>
      <c r="M1524" s="33"/>
    </row>
    <row r="1525" spans="1:13" s="34" customFormat="1" ht="21.75" customHeight="1" x14ac:dyDescent="0.25">
      <c r="A1525" s="23" t="str">
        <f>Лист4!A1523</f>
        <v xml:space="preserve">28-й Армии ул. д.14 </v>
      </c>
      <c r="B1525" s="74" t="str">
        <f>Лист4!C1523</f>
        <v>г. Астрахань</v>
      </c>
      <c r="C1525" s="41">
        <f t="shared" si="46"/>
        <v>724.4199864406778</v>
      </c>
      <c r="D1525" s="41">
        <f t="shared" si="47"/>
        <v>38.808213559322027</v>
      </c>
      <c r="E1525" s="30">
        <v>0</v>
      </c>
      <c r="F1525" s="31">
        <v>38.808213559322027</v>
      </c>
      <c r="G1525" s="32">
        <v>0</v>
      </c>
      <c r="H1525" s="32">
        <v>0</v>
      </c>
      <c r="I1525" s="32">
        <v>0</v>
      </c>
      <c r="J1525" s="32">
        <v>0</v>
      </c>
      <c r="K1525" s="29">
        <f>Лист4!E1523/1000</f>
        <v>763.22819999999979</v>
      </c>
      <c r="L1525" s="33"/>
      <c r="M1525" s="33"/>
    </row>
    <row r="1526" spans="1:13" s="34" customFormat="1" ht="21.75" customHeight="1" x14ac:dyDescent="0.25">
      <c r="A1526" s="23" t="str">
        <f>Лист4!A1524</f>
        <v xml:space="preserve">28-й Армии ул. д.16 </v>
      </c>
      <c r="B1526" s="74" t="str">
        <f>Лист4!C1524</f>
        <v>г. Астрахань</v>
      </c>
      <c r="C1526" s="41">
        <f t="shared" si="46"/>
        <v>695.48675118644087</v>
      </c>
      <c r="D1526" s="41">
        <f t="shared" si="47"/>
        <v>37.258218813559331</v>
      </c>
      <c r="E1526" s="30">
        <v>0</v>
      </c>
      <c r="F1526" s="31">
        <v>37.258218813559331</v>
      </c>
      <c r="G1526" s="32">
        <v>0</v>
      </c>
      <c r="H1526" s="32">
        <v>0</v>
      </c>
      <c r="I1526" s="32">
        <v>0</v>
      </c>
      <c r="J1526" s="32">
        <v>0</v>
      </c>
      <c r="K1526" s="29">
        <f>Лист4!E1524/1000</f>
        <v>732.74497000000019</v>
      </c>
      <c r="L1526" s="33"/>
      <c r="M1526" s="33"/>
    </row>
    <row r="1527" spans="1:13" s="34" customFormat="1" ht="21.75" customHeight="1" x14ac:dyDescent="0.25">
      <c r="A1527" s="23" t="str">
        <f>Лист4!A1525</f>
        <v xml:space="preserve">28-й Армии ул. д.16 - корп. 1 </v>
      </c>
      <c r="B1527" s="74" t="str">
        <f>Лист4!C1525</f>
        <v>г. Астрахань</v>
      </c>
      <c r="C1527" s="41">
        <f t="shared" si="46"/>
        <v>675.08189830508502</v>
      </c>
      <c r="D1527" s="41">
        <f t="shared" si="47"/>
        <v>36.165101694915272</v>
      </c>
      <c r="E1527" s="30">
        <v>0</v>
      </c>
      <c r="F1527" s="31">
        <v>36.165101694915272</v>
      </c>
      <c r="G1527" s="32">
        <v>0</v>
      </c>
      <c r="H1527" s="32">
        <v>0</v>
      </c>
      <c r="I1527" s="32">
        <v>0</v>
      </c>
      <c r="J1527" s="32">
        <v>0</v>
      </c>
      <c r="K1527" s="29">
        <f>Лист4!E1525/1000</f>
        <v>711.2470000000003</v>
      </c>
      <c r="L1527" s="33"/>
      <c r="M1527" s="33"/>
    </row>
    <row r="1528" spans="1:13" s="34" customFormat="1" ht="21.75" customHeight="1" x14ac:dyDescent="0.25">
      <c r="A1528" s="23" t="str">
        <f>Лист4!A1526</f>
        <v xml:space="preserve">28-й Армии ул. д.6 </v>
      </c>
      <c r="B1528" s="74" t="str">
        <f>Лист4!C1526</f>
        <v>г. Астрахань</v>
      </c>
      <c r="C1528" s="41">
        <f t="shared" si="46"/>
        <v>614.88165152542365</v>
      </c>
      <c r="D1528" s="41">
        <f t="shared" si="47"/>
        <v>32.940088474576271</v>
      </c>
      <c r="E1528" s="30">
        <v>0</v>
      </c>
      <c r="F1528" s="31">
        <v>32.940088474576271</v>
      </c>
      <c r="G1528" s="32">
        <v>0</v>
      </c>
      <c r="H1528" s="32">
        <v>0</v>
      </c>
      <c r="I1528" s="32">
        <v>0</v>
      </c>
      <c r="J1528" s="32">
        <v>2072.6999999999998</v>
      </c>
      <c r="K1528" s="29">
        <f>Лист4!E1526/1000-J1528</f>
        <v>-1424.87826</v>
      </c>
      <c r="L1528" s="33"/>
      <c r="M1528" s="33"/>
    </row>
    <row r="1529" spans="1:13" s="34" customFormat="1" ht="21.75" customHeight="1" x14ac:dyDescent="0.25">
      <c r="A1529" s="23" t="str">
        <f>Лист4!A1527</f>
        <v xml:space="preserve">28-й Армии ул. д.8 - корп. 1 </v>
      </c>
      <c r="B1529" s="74" t="str">
        <f>Лист4!C1527</f>
        <v>г. Астрахань</v>
      </c>
      <c r="C1529" s="41">
        <f t="shared" si="46"/>
        <v>754.15627118644045</v>
      </c>
      <c r="D1529" s="41">
        <f t="shared" si="47"/>
        <v>40.401228813559314</v>
      </c>
      <c r="E1529" s="30">
        <v>0</v>
      </c>
      <c r="F1529" s="31">
        <v>40.401228813559314</v>
      </c>
      <c r="G1529" s="32">
        <v>0</v>
      </c>
      <c r="H1529" s="32">
        <v>0</v>
      </c>
      <c r="I1529" s="32">
        <v>0</v>
      </c>
      <c r="J1529" s="32">
        <v>0</v>
      </c>
      <c r="K1529" s="29">
        <f>Лист4!E1527/1000</f>
        <v>794.55749999999978</v>
      </c>
      <c r="L1529" s="33"/>
      <c r="M1529" s="33"/>
    </row>
    <row r="1530" spans="1:13" s="34" customFormat="1" ht="21.75" customHeight="1" x14ac:dyDescent="0.25">
      <c r="A1530" s="23" t="str">
        <f>Лист4!A1528</f>
        <v xml:space="preserve">Августовская ул. д.5А </v>
      </c>
      <c r="B1530" s="74" t="str">
        <f>Лист4!C1528</f>
        <v>г. Астрахань</v>
      </c>
      <c r="C1530" s="41">
        <f t="shared" si="46"/>
        <v>18.079362711864409</v>
      </c>
      <c r="D1530" s="41">
        <f t="shared" si="47"/>
        <v>0.96853728813559337</v>
      </c>
      <c r="E1530" s="30">
        <v>0</v>
      </c>
      <c r="F1530" s="31">
        <v>0.96853728813559337</v>
      </c>
      <c r="G1530" s="32">
        <v>0</v>
      </c>
      <c r="H1530" s="32">
        <v>0</v>
      </c>
      <c r="I1530" s="32">
        <v>0</v>
      </c>
      <c r="J1530" s="32">
        <v>0</v>
      </c>
      <c r="K1530" s="29">
        <f>Лист4!E1528/1000-J1530</f>
        <v>19.047900000000002</v>
      </c>
      <c r="L1530" s="33"/>
      <c r="M1530" s="33"/>
    </row>
    <row r="1531" spans="1:13" s="34" customFormat="1" ht="21.75" customHeight="1" x14ac:dyDescent="0.25">
      <c r="A1531" s="23" t="str">
        <f>Лист4!A1529</f>
        <v xml:space="preserve">Авиационная ул. д.3 </v>
      </c>
      <c r="B1531" s="74" t="str">
        <f>Лист4!C1529</f>
        <v>г. Астрахань</v>
      </c>
      <c r="C1531" s="41">
        <f t="shared" si="46"/>
        <v>452.06474576271199</v>
      </c>
      <c r="D1531" s="41">
        <f t="shared" si="47"/>
        <v>24.217754237288144</v>
      </c>
      <c r="E1531" s="30">
        <v>0</v>
      </c>
      <c r="F1531" s="31">
        <v>24.217754237288144</v>
      </c>
      <c r="G1531" s="32">
        <v>0</v>
      </c>
      <c r="H1531" s="32">
        <v>0</v>
      </c>
      <c r="I1531" s="32">
        <v>0</v>
      </c>
      <c r="J1531" s="32">
        <v>0</v>
      </c>
      <c r="K1531" s="29">
        <f>Лист4!E1529/1000</f>
        <v>476.28250000000014</v>
      </c>
      <c r="L1531" s="33"/>
      <c r="M1531" s="33"/>
    </row>
    <row r="1532" spans="1:13" s="34" customFormat="1" ht="21.75" customHeight="1" x14ac:dyDescent="0.25">
      <c r="A1532" s="23" t="str">
        <f>Лист4!A1530</f>
        <v xml:space="preserve">Авиационная ул. д.30 </v>
      </c>
      <c r="B1532" s="74" t="str">
        <f>Лист4!C1530</f>
        <v>г. Астрахань</v>
      </c>
      <c r="C1532" s="41">
        <f t="shared" si="46"/>
        <v>349.02855186440672</v>
      </c>
      <c r="D1532" s="41">
        <f t="shared" si="47"/>
        <v>18.697958135593218</v>
      </c>
      <c r="E1532" s="30">
        <v>0</v>
      </c>
      <c r="F1532" s="31">
        <v>18.697958135593218</v>
      </c>
      <c r="G1532" s="32">
        <v>0</v>
      </c>
      <c r="H1532" s="32">
        <v>0</v>
      </c>
      <c r="I1532" s="32">
        <v>0</v>
      </c>
      <c r="J1532" s="32">
        <v>1162.0899999999999</v>
      </c>
      <c r="K1532" s="29">
        <f>Лист4!E1530/1000-J1532</f>
        <v>-794.36348999999996</v>
      </c>
      <c r="L1532" s="33"/>
      <c r="M1532" s="33"/>
    </row>
    <row r="1533" spans="1:13" s="34" customFormat="1" ht="21.75" customHeight="1" x14ac:dyDescent="0.25">
      <c r="A1533" s="23" t="str">
        <f>Лист4!A1531</f>
        <v xml:space="preserve">Авиационная ул. д.34А/14Б </v>
      </c>
      <c r="B1533" s="74" t="str">
        <f>Лист4!C1531</f>
        <v>г. Астрахань</v>
      </c>
      <c r="C1533" s="41">
        <f t="shared" si="46"/>
        <v>787.53804203389814</v>
      </c>
      <c r="D1533" s="41">
        <f t="shared" si="47"/>
        <v>42.189537966101682</v>
      </c>
      <c r="E1533" s="30">
        <v>0</v>
      </c>
      <c r="F1533" s="31">
        <v>42.189537966101682</v>
      </c>
      <c r="G1533" s="32">
        <v>0</v>
      </c>
      <c r="H1533" s="32">
        <v>0</v>
      </c>
      <c r="I1533" s="32">
        <v>0</v>
      </c>
      <c r="J1533" s="32">
        <v>0</v>
      </c>
      <c r="K1533" s="29">
        <f>Лист4!E1531/1000</f>
        <v>829.72757999999976</v>
      </c>
      <c r="L1533" s="33"/>
      <c r="M1533" s="33"/>
    </row>
    <row r="1534" spans="1:13" s="34" customFormat="1" ht="21.75" customHeight="1" x14ac:dyDescent="0.25">
      <c r="A1534" s="23" t="str">
        <f>Лист4!A1532</f>
        <v xml:space="preserve">Авиационная ул. д.5 </v>
      </c>
      <c r="B1534" s="74" t="str">
        <f>Лист4!C1532</f>
        <v>г. Астрахань</v>
      </c>
      <c r="C1534" s="41">
        <f t="shared" si="46"/>
        <v>375.69232542372879</v>
      </c>
      <c r="D1534" s="41">
        <f t="shared" si="47"/>
        <v>20.126374576271186</v>
      </c>
      <c r="E1534" s="30">
        <v>0</v>
      </c>
      <c r="F1534" s="31">
        <v>20.126374576271186</v>
      </c>
      <c r="G1534" s="32">
        <v>0</v>
      </c>
      <c r="H1534" s="32">
        <v>0</v>
      </c>
      <c r="I1534" s="32">
        <v>0</v>
      </c>
      <c r="J1534" s="32">
        <v>0</v>
      </c>
      <c r="K1534" s="29">
        <f>Лист4!E1532/1000</f>
        <v>395.81869999999998</v>
      </c>
      <c r="L1534" s="33"/>
      <c r="M1534" s="33"/>
    </row>
    <row r="1535" spans="1:13" s="34" customFormat="1" ht="21.75" customHeight="1" x14ac:dyDescent="0.25">
      <c r="A1535" s="23" t="str">
        <f>Лист4!A1533</f>
        <v xml:space="preserve">Адмиралтейская ул. д.50 </v>
      </c>
      <c r="B1535" s="74" t="str">
        <f>Лист4!C1533</f>
        <v>г. Астрахань</v>
      </c>
      <c r="C1535" s="41">
        <f t="shared" si="46"/>
        <v>49.851304406779668</v>
      </c>
      <c r="D1535" s="41">
        <f t="shared" si="47"/>
        <v>2.6706055932203392</v>
      </c>
      <c r="E1535" s="30">
        <v>0</v>
      </c>
      <c r="F1535" s="31">
        <v>2.6706055932203392</v>
      </c>
      <c r="G1535" s="32">
        <v>0</v>
      </c>
      <c r="H1535" s="32">
        <v>0</v>
      </c>
      <c r="I1535" s="32">
        <v>0</v>
      </c>
      <c r="J1535" s="32">
        <v>0</v>
      </c>
      <c r="K1535" s="29">
        <f>Лист4!E1533/1000-J1535</f>
        <v>52.521910000000005</v>
      </c>
      <c r="L1535" s="33"/>
      <c r="M1535" s="33"/>
    </row>
    <row r="1536" spans="1:13" s="34" customFormat="1" ht="21.75" customHeight="1" x14ac:dyDescent="0.25">
      <c r="A1536" s="23" t="str">
        <f>Лист4!A1534</f>
        <v xml:space="preserve">Адмиралтейская ул. д.52 </v>
      </c>
      <c r="B1536" s="74" t="str">
        <f>Лист4!C1534</f>
        <v>г. Астрахань</v>
      </c>
      <c r="C1536" s="41">
        <f t="shared" si="46"/>
        <v>0.12291525423728814</v>
      </c>
      <c r="D1536" s="41">
        <f t="shared" si="47"/>
        <v>6.5847457627118654E-3</v>
      </c>
      <c r="E1536" s="30">
        <v>0</v>
      </c>
      <c r="F1536" s="31">
        <v>6.5847457627118654E-3</v>
      </c>
      <c r="G1536" s="32">
        <v>0</v>
      </c>
      <c r="H1536" s="32">
        <v>0</v>
      </c>
      <c r="I1536" s="32">
        <v>0</v>
      </c>
      <c r="J1536" s="32">
        <v>0</v>
      </c>
      <c r="K1536" s="29">
        <f>Лист4!E1534/1000</f>
        <v>0.1295</v>
      </c>
      <c r="L1536" s="33"/>
      <c r="M1536" s="33"/>
    </row>
    <row r="1537" spans="1:13" s="34" customFormat="1" ht="21.75" customHeight="1" x14ac:dyDescent="0.25">
      <c r="A1537" s="23" t="str">
        <f>Лист4!A1535</f>
        <v xml:space="preserve">Адмиралтейская ул. д.54 </v>
      </c>
      <c r="B1537" s="74" t="str">
        <f>Лист4!C1535</f>
        <v>г. Астрахань</v>
      </c>
      <c r="C1537" s="41">
        <f t="shared" si="46"/>
        <v>26.227267796610167</v>
      </c>
      <c r="D1537" s="41">
        <f t="shared" si="47"/>
        <v>1.4050322033898304</v>
      </c>
      <c r="E1537" s="30">
        <v>0</v>
      </c>
      <c r="F1537" s="31">
        <v>1.4050322033898304</v>
      </c>
      <c r="G1537" s="32">
        <v>0</v>
      </c>
      <c r="H1537" s="32">
        <v>0</v>
      </c>
      <c r="I1537" s="32">
        <v>0</v>
      </c>
      <c r="J1537" s="32">
        <v>0</v>
      </c>
      <c r="K1537" s="29">
        <f>Лист4!E1535/1000</f>
        <v>27.632299999999997</v>
      </c>
      <c r="L1537" s="33"/>
      <c r="M1537" s="33"/>
    </row>
    <row r="1538" spans="1:13" s="34" customFormat="1" ht="21.75" customHeight="1" x14ac:dyDescent="0.25">
      <c r="A1538" s="23" t="str">
        <f>Лист4!A1536</f>
        <v xml:space="preserve">Адмиралтейская ул. д.54/1 </v>
      </c>
      <c r="B1538" s="74" t="str">
        <f>Лист4!C1536</f>
        <v>г. Астрахань</v>
      </c>
      <c r="C1538" s="41">
        <f t="shared" si="46"/>
        <v>0.39712542372881354</v>
      </c>
      <c r="D1538" s="41">
        <f t="shared" si="47"/>
        <v>2.1274576271186441E-2</v>
      </c>
      <c r="E1538" s="30">
        <v>0</v>
      </c>
      <c r="F1538" s="31">
        <v>2.1274576271186441E-2</v>
      </c>
      <c r="G1538" s="32">
        <v>0</v>
      </c>
      <c r="H1538" s="32">
        <v>0</v>
      </c>
      <c r="I1538" s="32">
        <v>0</v>
      </c>
      <c r="J1538" s="32">
        <v>0</v>
      </c>
      <c r="K1538" s="29">
        <f>Лист4!E1536/1000</f>
        <v>0.41839999999999999</v>
      </c>
      <c r="L1538" s="33"/>
      <c r="M1538" s="33"/>
    </row>
    <row r="1539" spans="1:13" s="34" customFormat="1" ht="21.75" customHeight="1" x14ac:dyDescent="0.25">
      <c r="A1539" s="23" t="str">
        <f>Лист4!A1537</f>
        <v xml:space="preserve">Адмиралтейская ул. д.56 </v>
      </c>
      <c r="B1539" s="74" t="str">
        <f>Лист4!C1537</f>
        <v>г. Астрахань</v>
      </c>
      <c r="C1539" s="41">
        <f t="shared" ref="C1539:C1599" si="48">K1539+J1539-F1539</f>
        <v>1.1985613559322033</v>
      </c>
      <c r="D1539" s="41">
        <f t="shared" ref="D1539:D1599" si="49">F1539</f>
        <v>6.4208644067796611E-2</v>
      </c>
      <c r="E1539" s="30">
        <v>0</v>
      </c>
      <c r="F1539" s="31">
        <v>6.4208644067796611E-2</v>
      </c>
      <c r="G1539" s="32">
        <v>0</v>
      </c>
      <c r="H1539" s="32">
        <v>0</v>
      </c>
      <c r="I1539" s="32">
        <v>0</v>
      </c>
      <c r="J1539" s="32">
        <v>0</v>
      </c>
      <c r="K1539" s="29">
        <f>Лист4!E1537/1000</f>
        <v>1.2627699999999999</v>
      </c>
      <c r="L1539" s="33"/>
      <c r="M1539" s="33"/>
    </row>
    <row r="1540" spans="1:13" s="34" customFormat="1" ht="21.75" customHeight="1" x14ac:dyDescent="0.25">
      <c r="A1540" s="23" t="str">
        <f>Лист4!A1538</f>
        <v xml:space="preserve">Адмиралтейская ул. д.62 </v>
      </c>
      <c r="B1540" s="74" t="str">
        <f>Лист4!C1538</f>
        <v>г. Астрахань</v>
      </c>
      <c r="C1540" s="41">
        <f t="shared" si="48"/>
        <v>48.780745762711859</v>
      </c>
      <c r="D1540" s="41">
        <f t="shared" si="49"/>
        <v>2.6132542372881349</v>
      </c>
      <c r="E1540" s="30">
        <v>0</v>
      </c>
      <c r="F1540" s="31">
        <v>2.6132542372881349</v>
      </c>
      <c r="G1540" s="32">
        <v>0</v>
      </c>
      <c r="H1540" s="32">
        <v>0</v>
      </c>
      <c r="I1540" s="32">
        <v>0</v>
      </c>
      <c r="J1540" s="32">
        <v>0</v>
      </c>
      <c r="K1540" s="29">
        <f>Лист4!E1538/1000-J1540</f>
        <v>51.393999999999991</v>
      </c>
      <c r="L1540" s="33"/>
      <c r="M1540" s="33"/>
    </row>
    <row r="1541" spans="1:13" s="34" customFormat="1" ht="21.75" customHeight="1" x14ac:dyDescent="0.25">
      <c r="A1541" s="23" t="str">
        <f>Лист4!A1539</f>
        <v xml:space="preserve">Адмиралтейская ул. д.64 </v>
      </c>
      <c r="B1541" s="74" t="str">
        <f>Лист4!C1539</f>
        <v>г. Астрахань</v>
      </c>
      <c r="C1541" s="41">
        <f t="shared" si="48"/>
        <v>0</v>
      </c>
      <c r="D1541" s="41">
        <f t="shared" si="49"/>
        <v>0</v>
      </c>
      <c r="E1541" s="30">
        <v>0</v>
      </c>
      <c r="F1541" s="31">
        <v>0</v>
      </c>
      <c r="G1541" s="32">
        <v>0</v>
      </c>
      <c r="H1541" s="32">
        <v>0</v>
      </c>
      <c r="I1541" s="32">
        <v>0</v>
      </c>
      <c r="J1541" s="32">
        <v>0</v>
      </c>
      <c r="K1541" s="29">
        <f>Лист4!E1539/1000-J1541</f>
        <v>0</v>
      </c>
      <c r="L1541" s="33"/>
      <c r="M1541" s="33"/>
    </row>
    <row r="1542" spans="1:13" s="34" customFormat="1" ht="21.75" customHeight="1" x14ac:dyDescent="0.25">
      <c r="A1542" s="23" t="str">
        <f>Лист4!A1540</f>
        <v xml:space="preserve">Адмиралтейская ул. д.66 </v>
      </c>
      <c r="B1542" s="74" t="str">
        <f>Лист4!C1540</f>
        <v>г. Астрахань</v>
      </c>
      <c r="C1542" s="41">
        <f t="shared" si="48"/>
        <v>26.155227118644067</v>
      </c>
      <c r="D1542" s="41">
        <f t="shared" si="49"/>
        <v>1.4011728813559321</v>
      </c>
      <c r="E1542" s="30">
        <v>0</v>
      </c>
      <c r="F1542" s="31">
        <v>1.4011728813559321</v>
      </c>
      <c r="G1542" s="32">
        <v>0</v>
      </c>
      <c r="H1542" s="32">
        <v>0</v>
      </c>
      <c r="I1542" s="32">
        <v>0</v>
      </c>
      <c r="J1542" s="32">
        <v>0</v>
      </c>
      <c r="K1542" s="29">
        <f>Лист4!E1540/1000</f>
        <v>27.5564</v>
      </c>
      <c r="L1542" s="33"/>
      <c r="M1542" s="33"/>
    </row>
    <row r="1543" spans="1:13" s="34" customFormat="1" ht="21.75" customHeight="1" x14ac:dyDescent="0.25">
      <c r="A1543" s="23" t="str">
        <f>Лист4!A1541</f>
        <v xml:space="preserve">Академика Королева ул. д.17 </v>
      </c>
      <c r="B1543" s="74" t="str">
        <f>Лист4!C1541</f>
        <v>г. Астрахань</v>
      </c>
      <c r="C1543" s="41">
        <f t="shared" si="48"/>
        <v>16.886942372881354</v>
      </c>
      <c r="D1543" s="41">
        <f t="shared" si="49"/>
        <v>0.90465762711864395</v>
      </c>
      <c r="E1543" s="30">
        <v>0</v>
      </c>
      <c r="F1543" s="31">
        <v>0.90465762711864395</v>
      </c>
      <c r="G1543" s="32">
        <v>0</v>
      </c>
      <c r="H1543" s="32">
        <v>0</v>
      </c>
      <c r="I1543" s="32">
        <v>0</v>
      </c>
      <c r="J1543" s="32">
        <v>0</v>
      </c>
      <c r="K1543" s="29">
        <f>Лист4!E1541/1000</f>
        <v>17.791599999999999</v>
      </c>
      <c r="L1543" s="33"/>
      <c r="M1543" s="33"/>
    </row>
    <row r="1544" spans="1:13" s="34" customFormat="1" ht="21.75" customHeight="1" x14ac:dyDescent="0.25">
      <c r="A1544" s="23" t="str">
        <f>Лист4!A1542</f>
        <v xml:space="preserve">Академика Королева ул. д.35/1 </v>
      </c>
      <c r="B1544" s="74" t="str">
        <f>Лист4!C1542</f>
        <v>г. Астрахань</v>
      </c>
      <c r="C1544" s="41">
        <f t="shared" si="48"/>
        <v>558.82162711864419</v>
      </c>
      <c r="D1544" s="41">
        <f t="shared" si="49"/>
        <v>29.936872881355939</v>
      </c>
      <c r="E1544" s="30">
        <v>0</v>
      </c>
      <c r="F1544" s="31">
        <v>29.936872881355939</v>
      </c>
      <c r="G1544" s="32">
        <v>0</v>
      </c>
      <c r="H1544" s="32">
        <v>0</v>
      </c>
      <c r="I1544" s="32">
        <v>0</v>
      </c>
      <c r="J1544" s="32">
        <v>1714</v>
      </c>
      <c r="K1544" s="29">
        <f>Лист4!E1542/1000-J1544</f>
        <v>-1125.2414999999999</v>
      </c>
      <c r="L1544" s="33"/>
      <c r="M1544" s="33"/>
    </row>
    <row r="1545" spans="1:13" s="34" customFormat="1" ht="21.75" customHeight="1" x14ac:dyDescent="0.25">
      <c r="A1545" s="23" t="str">
        <f>Лист4!A1543</f>
        <v xml:space="preserve">Академика Королева ул. д.39 </v>
      </c>
      <c r="B1545" s="74" t="str">
        <f>Лист4!C1543</f>
        <v>г. Астрахань</v>
      </c>
      <c r="C1545" s="41">
        <f t="shared" si="48"/>
        <v>659.62096271186454</v>
      </c>
      <c r="D1545" s="41">
        <f t="shared" si="49"/>
        <v>35.336837288135598</v>
      </c>
      <c r="E1545" s="30">
        <v>0</v>
      </c>
      <c r="F1545" s="31">
        <v>35.336837288135598</v>
      </c>
      <c r="G1545" s="32">
        <v>0</v>
      </c>
      <c r="H1545" s="32">
        <v>0</v>
      </c>
      <c r="I1545" s="32">
        <v>0</v>
      </c>
      <c r="J1545" s="32">
        <v>0</v>
      </c>
      <c r="K1545" s="29">
        <f>Лист4!E1543/1000-J1545</f>
        <v>694.95780000000013</v>
      </c>
      <c r="L1545" s="33"/>
      <c r="M1545" s="33"/>
    </row>
    <row r="1546" spans="1:13" s="34" customFormat="1" ht="21.75" customHeight="1" x14ac:dyDescent="0.25">
      <c r="A1546" s="23" t="str">
        <f>Лист4!A1544</f>
        <v xml:space="preserve">Академика Королева ул. д.5 </v>
      </c>
      <c r="B1546" s="74" t="str">
        <f>Лист4!C1544</f>
        <v>г. Астрахань</v>
      </c>
      <c r="C1546" s="41">
        <f t="shared" si="48"/>
        <v>33.424311864406782</v>
      </c>
      <c r="D1546" s="41">
        <f t="shared" si="49"/>
        <v>1.7905881355932203</v>
      </c>
      <c r="E1546" s="30">
        <v>0</v>
      </c>
      <c r="F1546" s="31">
        <v>1.7905881355932203</v>
      </c>
      <c r="G1546" s="32">
        <v>0</v>
      </c>
      <c r="H1546" s="32">
        <v>0</v>
      </c>
      <c r="I1546" s="32">
        <v>0</v>
      </c>
      <c r="J1546" s="32">
        <v>0</v>
      </c>
      <c r="K1546" s="29">
        <f>Лист4!E1544/1000-J1546</f>
        <v>35.2149</v>
      </c>
      <c r="L1546" s="33"/>
      <c r="M1546" s="33"/>
    </row>
    <row r="1547" spans="1:13" s="34" customFormat="1" ht="21.75" customHeight="1" x14ac:dyDescent="0.25">
      <c r="A1547" s="23" t="str">
        <f>Лист4!A1545</f>
        <v xml:space="preserve">Академика Королева ул. д.7/25 </v>
      </c>
      <c r="B1547" s="74" t="str">
        <f>Лист4!C1545</f>
        <v>г. Астрахань</v>
      </c>
      <c r="C1547" s="41">
        <f t="shared" si="48"/>
        <v>131.93956881355933</v>
      </c>
      <c r="D1547" s="41">
        <f t="shared" si="49"/>
        <v>7.0681911864406786</v>
      </c>
      <c r="E1547" s="30">
        <v>0</v>
      </c>
      <c r="F1547" s="31">
        <v>7.0681911864406786</v>
      </c>
      <c r="G1547" s="32">
        <v>0</v>
      </c>
      <c r="H1547" s="32">
        <v>0</v>
      </c>
      <c r="I1547" s="32">
        <v>0</v>
      </c>
      <c r="J1547" s="32">
        <v>0</v>
      </c>
      <c r="K1547" s="29">
        <f>Лист4!E1545/1000-J1547</f>
        <v>139.00776000000002</v>
      </c>
      <c r="L1547" s="33"/>
      <c r="M1547" s="33"/>
    </row>
    <row r="1548" spans="1:13" s="34" customFormat="1" ht="21.75" customHeight="1" x14ac:dyDescent="0.25">
      <c r="A1548" s="23" t="str">
        <f>Лист4!A1546</f>
        <v xml:space="preserve">Аксакова ул. д.12 - корп. 1 </v>
      </c>
      <c r="B1548" s="74" t="str">
        <f>Лист4!C1546</f>
        <v>г. Астрахань</v>
      </c>
      <c r="C1548" s="41">
        <f t="shared" si="48"/>
        <v>978.23400677966083</v>
      </c>
      <c r="D1548" s="41">
        <f t="shared" si="49"/>
        <v>52.405393220338965</v>
      </c>
      <c r="E1548" s="30">
        <v>0</v>
      </c>
      <c r="F1548" s="31">
        <v>52.405393220338965</v>
      </c>
      <c r="G1548" s="32">
        <v>0</v>
      </c>
      <c r="H1548" s="32">
        <v>0</v>
      </c>
      <c r="I1548" s="32">
        <v>0</v>
      </c>
      <c r="J1548" s="32">
        <v>0</v>
      </c>
      <c r="K1548" s="29">
        <f>Лист4!E1546/1000</f>
        <v>1030.6393999999998</v>
      </c>
      <c r="L1548" s="33"/>
      <c r="M1548" s="33"/>
    </row>
    <row r="1549" spans="1:13" s="34" customFormat="1" ht="21.75" customHeight="1" x14ac:dyDescent="0.25">
      <c r="A1549" s="23" t="str">
        <f>Лист4!A1547</f>
        <v xml:space="preserve">Аксакова ул. д.6 - корп. 1 </v>
      </c>
      <c r="B1549" s="74" t="str">
        <f>Лист4!C1547</f>
        <v>г. Астрахань</v>
      </c>
      <c r="C1549" s="41">
        <f t="shared" si="48"/>
        <v>765.89403254237243</v>
      </c>
      <c r="D1549" s="41">
        <f t="shared" si="49"/>
        <v>41.030037457627103</v>
      </c>
      <c r="E1549" s="30">
        <v>0</v>
      </c>
      <c r="F1549" s="31">
        <v>41.030037457627103</v>
      </c>
      <c r="G1549" s="32">
        <v>0</v>
      </c>
      <c r="H1549" s="32">
        <v>0</v>
      </c>
      <c r="I1549" s="32">
        <v>0</v>
      </c>
      <c r="J1549" s="32">
        <v>1970.85</v>
      </c>
      <c r="K1549" s="29">
        <f>Лист4!E1547/1000-J1549</f>
        <v>-1163.9259300000003</v>
      </c>
      <c r="L1549" s="33"/>
      <c r="M1549" s="33"/>
    </row>
    <row r="1550" spans="1:13" s="34" customFormat="1" ht="21.75" customHeight="1" x14ac:dyDescent="0.25">
      <c r="A1550" s="23" t="str">
        <f>Лист4!A1548</f>
        <v xml:space="preserve">Аксакова ул. д.8 </v>
      </c>
      <c r="B1550" s="74" t="str">
        <f>Лист4!C1548</f>
        <v>г. Астрахань</v>
      </c>
      <c r="C1550" s="41">
        <f t="shared" si="48"/>
        <v>914.62112000000138</v>
      </c>
      <c r="D1550" s="41">
        <f t="shared" si="49"/>
        <v>48.997560000000071</v>
      </c>
      <c r="E1550" s="30">
        <v>0</v>
      </c>
      <c r="F1550" s="31">
        <v>48.997560000000071</v>
      </c>
      <c r="G1550" s="32">
        <v>0</v>
      </c>
      <c r="H1550" s="32">
        <v>0</v>
      </c>
      <c r="I1550" s="32">
        <v>0</v>
      </c>
      <c r="J1550" s="32">
        <v>0</v>
      </c>
      <c r="K1550" s="29">
        <f>Лист4!E1548/1000</f>
        <v>963.6186800000014</v>
      </c>
      <c r="L1550" s="33"/>
      <c r="M1550" s="33"/>
    </row>
    <row r="1551" spans="1:13" s="34" customFormat="1" ht="21.75" customHeight="1" x14ac:dyDescent="0.25">
      <c r="A1551" s="23" t="str">
        <f>Лист4!A1549</f>
        <v xml:space="preserve">Аксакова ул. д.8 - корп. 2 </v>
      </c>
      <c r="B1551" s="74" t="str">
        <f>Лист4!C1549</f>
        <v>г. Астрахань</v>
      </c>
      <c r="C1551" s="41">
        <f t="shared" si="48"/>
        <v>1462.3241464406781</v>
      </c>
      <c r="D1551" s="41">
        <f t="shared" si="49"/>
        <v>78.338793559322056</v>
      </c>
      <c r="E1551" s="30">
        <v>0</v>
      </c>
      <c r="F1551" s="31">
        <v>78.338793559322056</v>
      </c>
      <c r="G1551" s="32">
        <v>0</v>
      </c>
      <c r="H1551" s="32">
        <v>0</v>
      </c>
      <c r="I1551" s="32">
        <v>0</v>
      </c>
      <c r="J1551" s="32">
        <v>5977.23</v>
      </c>
      <c r="K1551" s="29">
        <f>Лист4!E1549/1000-J1551</f>
        <v>-4436.5670599999994</v>
      </c>
      <c r="L1551" s="33"/>
      <c r="M1551" s="33"/>
    </row>
    <row r="1552" spans="1:13" s="34" customFormat="1" ht="21.75" customHeight="1" x14ac:dyDescent="0.25">
      <c r="A1552" s="23" t="str">
        <f>Лист4!A1550</f>
        <v xml:space="preserve">Аксакова ул., д.8, кор.1 </v>
      </c>
      <c r="B1552" s="74" t="str">
        <f>Лист4!C1550</f>
        <v>г. Астрахань</v>
      </c>
      <c r="C1552" s="41">
        <f t="shared" si="48"/>
        <v>829.70300474576254</v>
      </c>
      <c r="D1552" s="41">
        <f t="shared" si="49"/>
        <v>44.448375254237277</v>
      </c>
      <c r="E1552" s="30">
        <v>0</v>
      </c>
      <c r="F1552" s="31">
        <v>44.448375254237277</v>
      </c>
      <c r="G1552" s="32">
        <v>0</v>
      </c>
      <c r="H1552" s="32">
        <v>0</v>
      </c>
      <c r="I1552" s="32">
        <v>0</v>
      </c>
      <c r="J1552" s="32">
        <v>0</v>
      </c>
      <c r="K1552" s="29">
        <f>Лист4!E1550/1000</f>
        <v>874.15137999999979</v>
      </c>
      <c r="L1552" s="33"/>
      <c r="M1552" s="33"/>
    </row>
    <row r="1553" spans="1:13" s="34" customFormat="1" ht="21.75" customHeight="1" x14ac:dyDescent="0.25">
      <c r="A1553" s="23" t="str">
        <f>Лист4!A1551</f>
        <v xml:space="preserve">Ангарская ул. д.10А </v>
      </c>
      <c r="B1553" s="74" t="str">
        <f>Лист4!C1551</f>
        <v>г. Астрахань</v>
      </c>
      <c r="C1553" s="41">
        <f t="shared" si="48"/>
        <v>101.94386169491526</v>
      </c>
      <c r="D1553" s="41">
        <f t="shared" si="49"/>
        <v>5.461278305084746</v>
      </c>
      <c r="E1553" s="30">
        <v>0</v>
      </c>
      <c r="F1553" s="31">
        <v>5.461278305084746</v>
      </c>
      <c r="G1553" s="32">
        <v>0</v>
      </c>
      <c r="H1553" s="32">
        <v>0</v>
      </c>
      <c r="I1553" s="32">
        <v>0</v>
      </c>
      <c r="J1553" s="32">
        <v>0</v>
      </c>
      <c r="K1553" s="29">
        <f>Лист4!E1551/1000-J1553</f>
        <v>107.40514</v>
      </c>
      <c r="L1553" s="33"/>
      <c r="M1553" s="33"/>
    </row>
    <row r="1554" spans="1:13" s="34" customFormat="1" ht="21.75" customHeight="1" x14ac:dyDescent="0.25">
      <c r="A1554" s="23" t="str">
        <f>Лист4!A1552</f>
        <v xml:space="preserve">Ангарская ул. д.12 </v>
      </c>
      <c r="B1554" s="74" t="str">
        <f>Лист4!C1552</f>
        <v>г. Астрахань</v>
      </c>
      <c r="C1554" s="41">
        <f t="shared" si="48"/>
        <v>27.174332203389831</v>
      </c>
      <c r="D1554" s="41">
        <f t="shared" si="49"/>
        <v>1.4557677966101694</v>
      </c>
      <c r="E1554" s="30">
        <v>0</v>
      </c>
      <c r="F1554" s="31">
        <v>1.4557677966101694</v>
      </c>
      <c r="G1554" s="32">
        <v>0</v>
      </c>
      <c r="H1554" s="32">
        <v>0</v>
      </c>
      <c r="I1554" s="32">
        <v>0</v>
      </c>
      <c r="J1554" s="32">
        <v>0</v>
      </c>
      <c r="K1554" s="29">
        <f>Лист4!E1552/1000</f>
        <v>28.630099999999999</v>
      </c>
      <c r="L1554" s="33"/>
      <c r="M1554" s="33"/>
    </row>
    <row r="1555" spans="1:13" s="34" customFormat="1" ht="21.75" customHeight="1" x14ac:dyDescent="0.25">
      <c r="A1555" s="23" t="str">
        <f>Лист4!A1553</f>
        <v xml:space="preserve">Ангарская ул. д.16 </v>
      </c>
      <c r="B1555" s="74" t="str">
        <f>Лист4!C1553</f>
        <v>г. Астрахань</v>
      </c>
      <c r="C1555" s="41">
        <f t="shared" si="48"/>
        <v>73.30077288135594</v>
      </c>
      <c r="D1555" s="41">
        <f t="shared" si="49"/>
        <v>3.9268271186440682</v>
      </c>
      <c r="E1555" s="30">
        <v>0</v>
      </c>
      <c r="F1555" s="31">
        <v>3.9268271186440682</v>
      </c>
      <c r="G1555" s="32">
        <v>0</v>
      </c>
      <c r="H1555" s="32">
        <v>0</v>
      </c>
      <c r="I1555" s="32">
        <v>0</v>
      </c>
      <c r="J1555" s="32">
        <v>0</v>
      </c>
      <c r="K1555" s="29">
        <f>Лист4!E1553/1000</f>
        <v>77.22760000000001</v>
      </c>
      <c r="L1555" s="33"/>
      <c r="M1555" s="33"/>
    </row>
    <row r="1556" spans="1:13" s="34" customFormat="1" ht="18.75" customHeight="1" x14ac:dyDescent="0.25">
      <c r="A1556" s="23" t="str">
        <f>Лист4!A1554</f>
        <v xml:space="preserve">Ангарская ул. д.18 </v>
      </c>
      <c r="B1556" s="74" t="str">
        <f>Лист4!C1554</f>
        <v>г. Астрахань</v>
      </c>
      <c r="C1556" s="41">
        <f t="shared" si="48"/>
        <v>97.05957966101694</v>
      </c>
      <c r="D1556" s="41">
        <f t="shared" si="49"/>
        <v>5.1996203389830509</v>
      </c>
      <c r="E1556" s="30">
        <v>0</v>
      </c>
      <c r="F1556" s="31">
        <v>5.1996203389830509</v>
      </c>
      <c r="G1556" s="32">
        <v>0</v>
      </c>
      <c r="H1556" s="32">
        <v>0</v>
      </c>
      <c r="I1556" s="32">
        <v>0</v>
      </c>
      <c r="J1556" s="32">
        <v>0</v>
      </c>
      <c r="K1556" s="29">
        <f>Лист4!E1554/1000</f>
        <v>102.25919999999999</v>
      </c>
      <c r="L1556" s="33"/>
      <c r="M1556" s="33"/>
    </row>
    <row r="1557" spans="1:13" s="34" customFormat="1" ht="18.75" customHeight="1" x14ac:dyDescent="0.25">
      <c r="A1557" s="23" t="str">
        <f>Лист4!A1555</f>
        <v xml:space="preserve">Ангарская ул. д.20 </v>
      </c>
      <c r="B1557" s="74" t="str">
        <f>Лист4!C1555</f>
        <v>г. Астрахань</v>
      </c>
      <c r="C1557" s="41">
        <f t="shared" si="48"/>
        <v>62.491633898305082</v>
      </c>
      <c r="D1557" s="41">
        <f t="shared" si="49"/>
        <v>3.3477661016949156</v>
      </c>
      <c r="E1557" s="30">
        <v>0</v>
      </c>
      <c r="F1557" s="31">
        <v>3.3477661016949156</v>
      </c>
      <c r="G1557" s="32">
        <v>0</v>
      </c>
      <c r="H1557" s="32">
        <v>0</v>
      </c>
      <c r="I1557" s="32">
        <v>0</v>
      </c>
      <c r="J1557" s="32">
        <v>0</v>
      </c>
      <c r="K1557" s="29">
        <f>Лист4!E1555/1000</f>
        <v>65.839399999999998</v>
      </c>
      <c r="L1557" s="33"/>
      <c r="M1557" s="33"/>
    </row>
    <row r="1558" spans="1:13" s="34" customFormat="1" ht="18.75" customHeight="1" x14ac:dyDescent="0.25">
      <c r="A1558" s="23" t="str">
        <f>Лист4!A1556</f>
        <v xml:space="preserve">Ангарская ул. д.22 </v>
      </c>
      <c r="B1558" s="74" t="str">
        <f>Лист4!C1556</f>
        <v>г. Астрахань</v>
      </c>
      <c r="C1558" s="41">
        <f t="shared" si="48"/>
        <v>139.98861016949155</v>
      </c>
      <c r="D1558" s="41">
        <f t="shared" si="49"/>
        <v>7.499389830508477</v>
      </c>
      <c r="E1558" s="30">
        <v>0</v>
      </c>
      <c r="F1558" s="31">
        <v>7.499389830508477</v>
      </c>
      <c r="G1558" s="32">
        <v>0</v>
      </c>
      <c r="H1558" s="32">
        <v>0</v>
      </c>
      <c r="I1558" s="32">
        <v>0</v>
      </c>
      <c r="J1558" s="32">
        <v>0</v>
      </c>
      <c r="K1558" s="29">
        <f>Лист4!E1556/1000</f>
        <v>147.48800000000003</v>
      </c>
      <c r="L1558" s="33"/>
      <c r="M1558" s="33"/>
    </row>
    <row r="1559" spans="1:13" s="34" customFormat="1" ht="18.75" customHeight="1" x14ac:dyDescent="0.25">
      <c r="A1559" s="23" t="str">
        <f>Лист4!A1557</f>
        <v xml:space="preserve">Ангарская ул. д.22А </v>
      </c>
      <c r="B1559" s="74" t="str">
        <f>Лист4!C1557</f>
        <v>г. Астрахань</v>
      </c>
      <c r="C1559" s="41">
        <f t="shared" si="48"/>
        <v>104.08349830508473</v>
      </c>
      <c r="D1559" s="41">
        <f t="shared" si="49"/>
        <v>5.5759016949152533</v>
      </c>
      <c r="E1559" s="30">
        <v>0</v>
      </c>
      <c r="F1559" s="31">
        <v>5.5759016949152533</v>
      </c>
      <c r="G1559" s="32">
        <v>0</v>
      </c>
      <c r="H1559" s="32">
        <v>0</v>
      </c>
      <c r="I1559" s="32">
        <v>0</v>
      </c>
      <c r="J1559" s="32">
        <v>0</v>
      </c>
      <c r="K1559" s="29">
        <f>Лист4!E1557/1000</f>
        <v>109.65939999999999</v>
      </c>
      <c r="L1559" s="33"/>
      <c r="M1559" s="33"/>
    </row>
    <row r="1560" spans="1:13" s="34" customFormat="1" ht="18.75" customHeight="1" x14ac:dyDescent="0.25">
      <c r="A1560" s="23" t="str">
        <f>Лист4!A1558</f>
        <v xml:space="preserve">Ангарская ул. д.24 </v>
      </c>
      <c r="B1560" s="74" t="str">
        <f>Лист4!C1558</f>
        <v>г. Астрахань</v>
      </c>
      <c r="C1560" s="41">
        <f t="shared" si="48"/>
        <v>127.65256949152544</v>
      </c>
      <c r="D1560" s="41">
        <f t="shared" si="49"/>
        <v>6.8385305084745776</v>
      </c>
      <c r="E1560" s="30">
        <v>0</v>
      </c>
      <c r="F1560" s="31">
        <v>6.8385305084745776</v>
      </c>
      <c r="G1560" s="32">
        <v>0</v>
      </c>
      <c r="H1560" s="32">
        <v>0</v>
      </c>
      <c r="I1560" s="32">
        <v>0</v>
      </c>
      <c r="J1560" s="32">
        <v>0</v>
      </c>
      <c r="K1560" s="29">
        <f>Лист4!E1558/1000-J1560</f>
        <v>134.49110000000002</v>
      </c>
      <c r="L1560" s="33"/>
      <c r="M1560" s="33"/>
    </row>
    <row r="1561" spans="1:13" s="34" customFormat="1" ht="18.75" customHeight="1" x14ac:dyDescent="0.25">
      <c r="A1561" s="23" t="str">
        <f>Лист4!A1559</f>
        <v xml:space="preserve">Ангарская ул. д.26 </v>
      </c>
      <c r="B1561" s="74" t="str">
        <f>Лист4!C1559</f>
        <v>г. Астрахань</v>
      </c>
      <c r="C1561" s="41">
        <f t="shared" si="48"/>
        <v>243.06904406779665</v>
      </c>
      <c r="D1561" s="41">
        <f t="shared" si="49"/>
        <v>13.021555932203393</v>
      </c>
      <c r="E1561" s="30">
        <v>0</v>
      </c>
      <c r="F1561" s="31">
        <v>13.021555932203393</v>
      </c>
      <c r="G1561" s="32">
        <v>0</v>
      </c>
      <c r="H1561" s="32">
        <v>0</v>
      </c>
      <c r="I1561" s="32">
        <v>0</v>
      </c>
      <c r="J1561" s="32">
        <v>0</v>
      </c>
      <c r="K1561" s="29">
        <f>Лист4!E1559/1000</f>
        <v>256.09060000000005</v>
      </c>
      <c r="L1561" s="33"/>
      <c r="M1561" s="33"/>
    </row>
    <row r="1562" spans="1:13" s="34" customFormat="1" ht="18.75" customHeight="1" x14ac:dyDescent="0.25">
      <c r="A1562" s="23" t="str">
        <f>Лист4!A1560</f>
        <v xml:space="preserve">Анри Барбюса ул. д.17 </v>
      </c>
      <c r="B1562" s="74" t="str">
        <f>Лист4!C1560</f>
        <v>г. Астрахань</v>
      </c>
      <c r="C1562" s="41">
        <f t="shared" si="48"/>
        <v>705.51275389830528</v>
      </c>
      <c r="D1562" s="41">
        <f t="shared" si="49"/>
        <v>37.795326101694926</v>
      </c>
      <c r="E1562" s="30">
        <v>0</v>
      </c>
      <c r="F1562" s="31">
        <v>37.795326101694926</v>
      </c>
      <c r="G1562" s="32">
        <v>0</v>
      </c>
      <c r="H1562" s="32">
        <v>0</v>
      </c>
      <c r="I1562" s="32">
        <v>0</v>
      </c>
      <c r="J1562" s="32">
        <v>0</v>
      </c>
      <c r="K1562" s="29">
        <f>Лист4!E1560/1000</f>
        <v>743.30808000000025</v>
      </c>
      <c r="L1562" s="33"/>
      <c r="M1562" s="33"/>
    </row>
    <row r="1563" spans="1:13" s="34" customFormat="1" ht="18.75" customHeight="1" x14ac:dyDescent="0.25">
      <c r="A1563" s="23" t="str">
        <f>Лист4!A1561</f>
        <v xml:space="preserve">Анри Барбюса ул. д.32 </v>
      </c>
      <c r="B1563" s="74" t="str">
        <f>Лист4!C1561</f>
        <v>г. Астрахань</v>
      </c>
      <c r="C1563" s="41">
        <f t="shared" si="48"/>
        <v>611.06663728813544</v>
      </c>
      <c r="D1563" s="41">
        <f t="shared" si="49"/>
        <v>32.735712711864394</v>
      </c>
      <c r="E1563" s="30">
        <v>0</v>
      </c>
      <c r="F1563" s="31">
        <v>32.735712711864394</v>
      </c>
      <c r="G1563" s="32">
        <v>0</v>
      </c>
      <c r="H1563" s="32">
        <v>0</v>
      </c>
      <c r="I1563" s="32">
        <v>0</v>
      </c>
      <c r="J1563" s="32">
        <v>0</v>
      </c>
      <c r="K1563" s="29">
        <f>Лист4!E1561/1000-J1563</f>
        <v>643.80234999999982</v>
      </c>
      <c r="L1563" s="33"/>
      <c r="M1563" s="33"/>
    </row>
    <row r="1564" spans="1:13" s="34" customFormat="1" ht="18.75" customHeight="1" x14ac:dyDescent="0.25">
      <c r="A1564" s="23" t="str">
        <f>Лист4!A1562</f>
        <v xml:space="preserve">Анри Барбюса ул. д.34 </v>
      </c>
      <c r="B1564" s="74" t="str">
        <f>Лист4!C1562</f>
        <v>г. Астрахань</v>
      </c>
      <c r="C1564" s="41">
        <f t="shared" si="48"/>
        <v>431.73978305084751</v>
      </c>
      <c r="D1564" s="41">
        <f t="shared" si="49"/>
        <v>23.128916949152543</v>
      </c>
      <c r="E1564" s="30">
        <v>0</v>
      </c>
      <c r="F1564" s="31">
        <v>23.128916949152543</v>
      </c>
      <c r="G1564" s="32">
        <v>0</v>
      </c>
      <c r="H1564" s="32">
        <v>0</v>
      </c>
      <c r="I1564" s="32">
        <v>0</v>
      </c>
      <c r="J1564" s="32">
        <v>0</v>
      </c>
      <c r="K1564" s="29">
        <f>Лист4!E1562/1000</f>
        <v>454.86870000000005</v>
      </c>
      <c r="L1564" s="33"/>
      <c r="M1564" s="33"/>
    </row>
    <row r="1565" spans="1:13" s="34" customFormat="1" ht="18.75" customHeight="1" x14ac:dyDescent="0.25">
      <c r="A1565" s="23" t="str">
        <f>Лист4!A1563</f>
        <v xml:space="preserve">Анри Барбюса ул. д.36 </v>
      </c>
      <c r="B1565" s="74" t="str">
        <f>Лист4!C1563</f>
        <v>г. Астрахань</v>
      </c>
      <c r="C1565" s="41">
        <f t="shared" si="48"/>
        <v>468.66808135593209</v>
      </c>
      <c r="D1565" s="41">
        <f t="shared" si="49"/>
        <v>25.107218644067792</v>
      </c>
      <c r="E1565" s="30">
        <v>0</v>
      </c>
      <c r="F1565" s="31">
        <v>25.107218644067792</v>
      </c>
      <c r="G1565" s="32">
        <v>0</v>
      </c>
      <c r="H1565" s="32">
        <v>0</v>
      </c>
      <c r="I1565" s="32">
        <v>0</v>
      </c>
      <c r="J1565" s="32">
        <v>0</v>
      </c>
      <c r="K1565" s="29">
        <f>Лист4!E1563/1000</f>
        <v>493.7752999999999</v>
      </c>
      <c r="L1565" s="33"/>
      <c r="M1565" s="33"/>
    </row>
    <row r="1566" spans="1:13" s="34" customFormat="1" ht="18.75" customHeight="1" x14ac:dyDescent="0.25">
      <c r="A1566" s="23" t="str">
        <f>Лист4!A1564</f>
        <v xml:space="preserve">Астрономическая ул. д.13 </v>
      </c>
      <c r="B1566" s="74" t="str">
        <f>Лист4!C1564</f>
        <v>г. Астрахань</v>
      </c>
      <c r="C1566" s="41">
        <f t="shared" si="48"/>
        <v>9.8935864406779643</v>
      </c>
      <c r="D1566" s="41">
        <f t="shared" si="49"/>
        <v>0.53001355932203387</v>
      </c>
      <c r="E1566" s="30">
        <v>0</v>
      </c>
      <c r="F1566" s="31">
        <v>0.53001355932203387</v>
      </c>
      <c r="G1566" s="32">
        <v>0</v>
      </c>
      <c r="H1566" s="32">
        <v>0</v>
      </c>
      <c r="I1566" s="32">
        <v>0</v>
      </c>
      <c r="J1566" s="32">
        <v>0</v>
      </c>
      <c r="K1566" s="29">
        <f>Лист4!E1564/1000</f>
        <v>10.423599999999999</v>
      </c>
      <c r="L1566" s="33"/>
      <c r="M1566" s="33"/>
    </row>
    <row r="1567" spans="1:13" s="34" customFormat="1" ht="18.75" customHeight="1" x14ac:dyDescent="0.25">
      <c r="A1567" s="23" t="str">
        <f>Лист4!A1565</f>
        <v xml:space="preserve">Астрономическая ул. д.19 </v>
      </c>
      <c r="B1567" s="74" t="str">
        <f>Лист4!C1565</f>
        <v>г. Астрахань</v>
      </c>
      <c r="C1567" s="41">
        <f t="shared" si="48"/>
        <v>5.7158915254237286</v>
      </c>
      <c r="D1567" s="41">
        <f t="shared" si="49"/>
        <v>0.30620847457627121</v>
      </c>
      <c r="E1567" s="30">
        <v>0</v>
      </c>
      <c r="F1567" s="31">
        <v>0.30620847457627121</v>
      </c>
      <c r="G1567" s="32">
        <v>0</v>
      </c>
      <c r="H1567" s="32">
        <v>0</v>
      </c>
      <c r="I1567" s="32">
        <v>0</v>
      </c>
      <c r="J1567" s="32">
        <v>0</v>
      </c>
      <c r="K1567" s="29">
        <f>Лист4!E1565/1000</f>
        <v>6.0221</v>
      </c>
      <c r="L1567" s="33"/>
      <c r="M1567" s="33"/>
    </row>
    <row r="1568" spans="1:13" s="34" customFormat="1" ht="18.75" customHeight="1" x14ac:dyDescent="0.25">
      <c r="A1568" s="23" t="str">
        <f>Лист4!A1566</f>
        <v xml:space="preserve">Астрономическая ул. д.7 </v>
      </c>
      <c r="B1568" s="74" t="str">
        <f>Лист4!C1566</f>
        <v>г. Астрахань</v>
      </c>
      <c r="C1568" s="41">
        <f t="shared" si="48"/>
        <v>3.0110915254237289</v>
      </c>
      <c r="D1568" s="41">
        <f t="shared" si="49"/>
        <v>0.16130847457627118</v>
      </c>
      <c r="E1568" s="30">
        <v>0</v>
      </c>
      <c r="F1568" s="31">
        <v>0.16130847457627118</v>
      </c>
      <c r="G1568" s="32">
        <v>0</v>
      </c>
      <c r="H1568" s="32">
        <v>0</v>
      </c>
      <c r="I1568" s="32">
        <v>0</v>
      </c>
      <c r="J1568" s="32">
        <v>0</v>
      </c>
      <c r="K1568" s="29">
        <f>Лист4!E1566/1000</f>
        <v>3.1724000000000001</v>
      </c>
      <c r="L1568" s="33"/>
      <c r="M1568" s="33"/>
    </row>
    <row r="1569" spans="1:13" s="34" customFormat="1" ht="18.75" customHeight="1" x14ac:dyDescent="0.25">
      <c r="A1569" s="23" t="str">
        <f>Лист4!A1567</f>
        <v xml:space="preserve">Бабаевского ул. д.1 - корп. 1 </v>
      </c>
      <c r="B1569" s="74" t="str">
        <f>Лист4!C1567</f>
        <v>г. Астрахань</v>
      </c>
      <c r="C1569" s="41">
        <f t="shared" si="48"/>
        <v>11.926576271186441</v>
      </c>
      <c r="D1569" s="41">
        <f t="shared" si="49"/>
        <v>0.6389237288135593</v>
      </c>
      <c r="E1569" s="30">
        <v>0</v>
      </c>
      <c r="F1569" s="31">
        <v>0.6389237288135593</v>
      </c>
      <c r="G1569" s="32">
        <v>0</v>
      </c>
      <c r="H1569" s="32">
        <v>0</v>
      </c>
      <c r="I1569" s="32">
        <v>0</v>
      </c>
      <c r="J1569" s="32">
        <v>0</v>
      </c>
      <c r="K1569" s="29">
        <f>Лист4!E1567/1000</f>
        <v>12.5655</v>
      </c>
      <c r="L1569" s="33"/>
      <c r="M1569" s="33"/>
    </row>
    <row r="1570" spans="1:13" s="34" customFormat="1" ht="18.75" customHeight="1" x14ac:dyDescent="0.25">
      <c r="A1570" s="23" t="str">
        <f>Лист4!A1568</f>
        <v xml:space="preserve">Бабаевского ул. д.1 - корп. 2 </v>
      </c>
      <c r="B1570" s="74" t="str">
        <f>Лист4!C1568</f>
        <v>г. Астрахань</v>
      </c>
      <c r="C1570" s="41">
        <f t="shared" si="48"/>
        <v>776.80373423728781</v>
      </c>
      <c r="D1570" s="41">
        <f t="shared" si="49"/>
        <v>41.614485762711851</v>
      </c>
      <c r="E1570" s="30">
        <v>0</v>
      </c>
      <c r="F1570" s="31">
        <v>41.614485762711851</v>
      </c>
      <c r="G1570" s="32">
        <v>0</v>
      </c>
      <c r="H1570" s="32">
        <v>0</v>
      </c>
      <c r="I1570" s="32">
        <v>0</v>
      </c>
      <c r="J1570" s="32">
        <v>0</v>
      </c>
      <c r="K1570" s="29">
        <f>Лист4!E1568/1000</f>
        <v>818.41821999999968</v>
      </c>
      <c r="L1570" s="33"/>
      <c r="M1570" s="33"/>
    </row>
    <row r="1571" spans="1:13" s="34" customFormat="1" ht="18.75" customHeight="1" x14ac:dyDescent="0.25">
      <c r="A1571" s="23" t="str">
        <f>Лист4!A1569</f>
        <v xml:space="preserve">Бабаевского ул. д.1 - корп. 3 </v>
      </c>
      <c r="B1571" s="74" t="str">
        <f>Лист4!C1569</f>
        <v>г. Астрахань</v>
      </c>
      <c r="C1571" s="41">
        <f t="shared" si="48"/>
        <v>886.79912406779727</v>
      </c>
      <c r="D1571" s="41">
        <f t="shared" si="49"/>
        <v>47.507095932203427</v>
      </c>
      <c r="E1571" s="30">
        <v>0</v>
      </c>
      <c r="F1571" s="31">
        <v>47.507095932203427</v>
      </c>
      <c r="G1571" s="32">
        <v>0</v>
      </c>
      <c r="H1571" s="32">
        <v>0</v>
      </c>
      <c r="I1571" s="32">
        <v>0</v>
      </c>
      <c r="J1571" s="32">
        <v>0</v>
      </c>
      <c r="K1571" s="29">
        <f>Лист4!E1569/1000</f>
        <v>934.30622000000074</v>
      </c>
      <c r="L1571" s="33"/>
      <c r="M1571" s="33"/>
    </row>
    <row r="1572" spans="1:13" s="34" customFormat="1" ht="18.75" customHeight="1" x14ac:dyDescent="0.25">
      <c r="A1572" s="23" t="str">
        <f>Лист4!A1570</f>
        <v xml:space="preserve">Бабаевского ул. д.1 - корп. 4 </v>
      </c>
      <c r="B1572" s="74" t="str">
        <f>Лист4!C1570</f>
        <v>г. Астрахань</v>
      </c>
      <c r="C1572" s="41">
        <f t="shared" si="48"/>
        <v>614.38561491525422</v>
      </c>
      <c r="D1572" s="41">
        <f t="shared" si="49"/>
        <v>32.913515084745761</v>
      </c>
      <c r="E1572" s="30">
        <v>0</v>
      </c>
      <c r="F1572" s="31">
        <v>32.913515084745761</v>
      </c>
      <c r="G1572" s="32">
        <v>0</v>
      </c>
      <c r="H1572" s="32">
        <v>0</v>
      </c>
      <c r="I1572" s="32">
        <v>0</v>
      </c>
      <c r="J1572" s="32">
        <v>0</v>
      </c>
      <c r="K1572" s="29">
        <f>Лист4!E1570/1000-J1572</f>
        <v>647.29912999999999</v>
      </c>
      <c r="L1572" s="33"/>
      <c r="M1572" s="33"/>
    </row>
    <row r="1573" spans="1:13" s="34" customFormat="1" ht="18.75" customHeight="1" x14ac:dyDescent="0.25">
      <c r="A1573" s="23" t="str">
        <f>Лист4!A1571</f>
        <v xml:space="preserve">Бабаевского ул. д.1 - корп. 5 </v>
      </c>
      <c r="B1573" s="74" t="str">
        <f>Лист4!C1571</f>
        <v>г. Астрахань</v>
      </c>
      <c r="C1573" s="41">
        <f t="shared" si="48"/>
        <v>722.53041355932203</v>
      </c>
      <c r="D1573" s="41">
        <f t="shared" si="49"/>
        <v>38.706986440677966</v>
      </c>
      <c r="E1573" s="30">
        <v>0</v>
      </c>
      <c r="F1573" s="31">
        <v>38.706986440677966</v>
      </c>
      <c r="G1573" s="32">
        <v>0</v>
      </c>
      <c r="H1573" s="32">
        <v>0</v>
      </c>
      <c r="I1573" s="32">
        <v>0</v>
      </c>
      <c r="J1573" s="32">
        <v>0</v>
      </c>
      <c r="K1573" s="29">
        <f>Лист4!E1571/1000</f>
        <v>761.23739999999998</v>
      </c>
      <c r="L1573" s="33"/>
      <c r="M1573" s="33"/>
    </row>
    <row r="1574" spans="1:13" s="34" customFormat="1" ht="18.75" customHeight="1" x14ac:dyDescent="0.25">
      <c r="A1574" s="23" t="str">
        <f>Лист4!A1572</f>
        <v xml:space="preserve">Бабаевского ул. д.1 - корп. 6 </v>
      </c>
      <c r="B1574" s="74" t="str">
        <f>Лист4!C1572</f>
        <v>г. Астрахань</v>
      </c>
      <c r="C1574" s="41">
        <f t="shared" si="48"/>
        <v>481.55961355932214</v>
      </c>
      <c r="D1574" s="41">
        <f t="shared" si="49"/>
        <v>25.797836440677976</v>
      </c>
      <c r="E1574" s="30">
        <v>0</v>
      </c>
      <c r="F1574" s="31">
        <v>25.797836440677976</v>
      </c>
      <c r="G1574" s="32">
        <v>0</v>
      </c>
      <c r="H1574" s="32">
        <v>0</v>
      </c>
      <c r="I1574" s="32">
        <v>0</v>
      </c>
      <c r="J1574" s="32">
        <v>0</v>
      </c>
      <c r="K1574" s="29">
        <f>Лист4!E1572/1000</f>
        <v>507.35745000000014</v>
      </c>
      <c r="L1574" s="33"/>
      <c r="M1574" s="33"/>
    </row>
    <row r="1575" spans="1:13" s="34" customFormat="1" ht="18.75" customHeight="1" x14ac:dyDescent="0.25">
      <c r="A1575" s="23" t="str">
        <f>Лист4!A1573</f>
        <v xml:space="preserve">Бабаевского ул. д.1 - корп. 7 </v>
      </c>
      <c r="B1575" s="74" t="str">
        <f>Лист4!C1573</f>
        <v>г. Астрахань</v>
      </c>
      <c r="C1575" s="41">
        <f t="shared" si="48"/>
        <v>35.247254237288139</v>
      </c>
      <c r="D1575" s="41">
        <f t="shared" si="49"/>
        <v>1.8882457627118645</v>
      </c>
      <c r="E1575" s="30">
        <v>0</v>
      </c>
      <c r="F1575" s="31">
        <v>1.8882457627118645</v>
      </c>
      <c r="G1575" s="32">
        <v>0</v>
      </c>
      <c r="H1575" s="32">
        <v>0</v>
      </c>
      <c r="I1575" s="32">
        <v>0</v>
      </c>
      <c r="J1575" s="32">
        <v>0</v>
      </c>
      <c r="K1575" s="29">
        <f>Лист4!E1573/1000</f>
        <v>37.1355</v>
      </c>
      <c r="L1575" s="33"/>
      <c r="M1575" s="33"/>
    </row>
    <row r="1576" spans="1:13" s="34" customFormat="1" ht="18.75" customHeight="1" x14ac:dyDescent="0.25">
      <c r="A1576" s="23" t="str">
        <f>Лист4!A1574</f>
        <v xml:space="preserve">Бабаевского ул. д.29 </v>
      </c>
      <c r="B1576" s="74" t="str">
        <f>Лист4!C1574</f>
        <v>г. Астрахань</v>
      </c>
      <c r="C1576" s="41">
        <f t="shared" si="48"/>
        <v>626.68006372881348</v>
      </c>
      <c r="D1576" s="41">
        <f t="shared" si="49"/>
        <v>33.572146271186433</v>
      </c>
      <c r="E1576" s="30">
        <v>0</v>
      </c>
      <c r="F1576" s="31">
        <v>33.572146271186433</v>
      </c>
      <c r="G1576" s="32">
        <v>0</v>
      </c>
      <c r="H1576" s="32">
        <v>0</v>
      </c>
      <c r="I1576" s="32">
        <v>0</v>
      </c>
      <c r="J1576" s="32">
        <v>0</v>
      </c>
      <c r="K1576" s="29">
        <f>Лист4!E1574/1000-J1576</f>
        <v>660.25220999999988</v>
      </c>
      <c r="L1576" s="33"/>
      <c r="M1576" s="33"/>
    </row>
    <row r="1577" spans="1:13" s="34" customFormat="1" ht="18.75" customHeight="1" x14ac:dyDescent="0.25">
      <c r="A1577" s="23" t="str">
        <f>Лист4!A1575</f>
        <v xml:space="preserve">Бабаевского ул. д.31 </v>
      </c>
      <c r="B1577" s="74" t="str">
        <f>Лист4!C1575</f>
        <v>г. Астрахань</v>
      </c>
      <c r="C1577" s="41">
        <f t="shared" si="48"/>
        <v>1497.9749803389836</v>
      </c>
      <c r="D1577" s="41">
        <f t="shared" si="49"/>
        <v>80.248659661016973</v>
      </c>
      <c r="E1577" s="30">
        <v>0</v>
      </c>
      <c r="F1577" s="31">
        <v>80.248659661016973</v>
      </c>
      <c r="G1577" s="32">
        <v>0</v>
      </c>
      <c r="H1577" s="32">
        <v>0</v>
      </c>
      <c r="I1577" s="32">
        <v>0</v>
      </c>
      <c r="J1577" s="32">
        <v>0</v>
      </c>
      <c r="K1577" s="29">
        <f>Лист4!E1575/1000-J1577</f>
        <v>1578.2236400000006</v>
      </c>
      <c r="L1577" s="33"/>
      <c r="M1577" s="33"/>
    </row>
    <row r="1578" spans="1:13" s="34" customFormat="1" ht="18.75" customHeight="1" x14ac:dyDescent="0.25">
      <c r="A1578" s="23" t="str">
        <f>Лист4!A1576</f>
        <v xml:space="preserve">Бабаевского ул. д.31 - корп. 1 </v>
      </c>
      <c r="B1578" s="74" t="str">
        <f>Лист4!C1576</f>
        <v>г. Астрахань</v>
      </c>
      <c r="C1578" s="41">
        <f t="shared" si="48"/>
        <v>492.9107186440678</v>
      </c>
      <c r="D1578" s="41">
        <f t="shared" si="49"/>
        <v>26.405931355932204</v>
      </c>
      <c r="E1578" s="30">
        <v>0</v>
      </c>
      <c r="F1578" s="31">
        <v>26.405931355932204</v>
      </c>
      <c r="G1578" s="32">
        <v>0</v>
      </c>
      <c r="H1578" s="32">
        <v>0</v>
      </c>
      <c r="I1578" s="32">
        <v>0</v>
      </c>
      <c r="J1578" s="32">
        <v>0</v>
      </c>
      <c r="K1578" s="29">
        <f>Лист4!E1576/1000</f>
        <v>519.31664999999998</v>
      </c>
      <c r="L1578" s="33"/>
      <c r="M1578" s="33"/>
    </row>
    <row r="1579" spans="1:13" s="34" customFormat="1" ht="18.75" customHeight="1" x14ac:dyDescent="0.25">
      <c r="A1579" s="23" t="str">
        <f>Лист4!A1577</f>
        <v xml:space="preserve">Бабаевского ул. д.31 - корп. 2 </v>
      </c>
      <c r="B1579" s="74" t="str">
        <f>Лист4!C1577</f>
        <v>г. Астрахань</v>
      </c>
      <c r="C1579" s="41">
        <f t="shared" si="48"/>
        <v>847.74888135593244</v>
      </c>
      <c r="D1579" s="41">
        <f t="shared" si="49"/>
        <v>45.41511864406781</v>
      </c>
      <c r="E1579" s="30">
        <v>0</v>
      </c>
      <c r="F1579" s="31">
        <v>45.41511864406781</v>
      </c>
      <c r="G1579" s="32">
        <v>0</v>
      </c>
      <c r="H1579" s="32">
        <v>0</v>
      </c>
      <c r="I1579" s="32">
        <v>0</v>
      </c>
      <c r="J1579" s="32">
        <f>2886.52+541.37</f>
        <v>3427.89</v>
      </c>
      <c r="K1579" s="29">
        <f>Лист4!E1577/1000-J1579</f>
        <v>-2534.7259999999997</v>
      </c>
      <c r="L1579" s="33"/>
      <c r="M1579" s="33"/>
    </row>
    <row r="1580" spans="1:13" s="34" customFormat="1" ht="18.75" customHeight="1" x14ac:dyDescent="0.25">
      <c r="A1580" s="23" t="str">
        <f>Лист4!A1578</f>
        <v xml:space="preserve">Бабаевского ул. д.31 - корп. 3 </v>
      </c>
      <c r="B1580" s="74" t="str">
        <f>Лист4!C1578</f>
        <v>г. Астрахань</v>
      </c>
      <c r="C1580" s="41">
        <f t="shared" si="48"/>
        <v>784.02135593220328</v>
      </c>
      <c r="D1580" s="41">
        <f t="shared" si="49"/>
        <v>42.001144067796602</v>
      </c>
      <c r="E1580" s="30">
        <v>0</v>
      </c>
      <c r="F1580" s="31">
        <v>42.001144067796602</v>
      </c>
      <c r="G1580" s="32">
        <v>0</v>
      </c>
      <c r="H1580" s="32">
        <v>0</v>
      </c>
      <c r="I1580" s="32">
        <v>0</v>
      </c>
      <c r="J1580" s="32">
        <v>0</v>
      </c>
      <c r="K1580" s="29">
        <f>Лист4!E1578/1000</f>
        <v>826.02249999999992</v>
      </c>
      <c r="L1580" s="33"/>
      <c r="M1580" s="33"/>
    </row>
    <row r="1581" spans="1:13" s="34" customFormat="1" ht="18.75" customHeight="1" x14ac:dyDescent="0.25">
      <c r="A1581" s="23" t="str">
        <f>Лист4!A1579</f>
        <v xml:space="preserve">Бабаевского ул. д.33 - корп. 1 </v>
      </c>
      <c r="B1581" s="74" t="str">
        <f>Лист4!C1579</f>
        <v>г. Астрахань</v>
      </c>
      <c r="C1581" s="41">
        <f t="shared" si="48"/>
        <v>580.29848135593215</v>
      </c>
      <c r="D1581" s="41">
        <f t="shared" si="49"/>
        <v>31.087418644067796</v>
      </c>
      <c r="E1581" s="30">
        <v>0</v>
      </c>
      <c r="F1581" s="31">
        <v>31.087418644067796</v>
      </c>
      <c r="G1581" s="32">
        <v>0</v>
      </c>
      <c r="H1581" s="32">
        <v>0</v>
      </c>
      <c r="I1581" s="32">
        <v>0</v>
      </c>
      <c r="J1581" s="32">
        <v>0</v>
      </c>
      <c r="K1581" s="29">
        <f>Лист4!E1579/1000</f>
        <v>611.38589999999999</v>
      </c>
      <c r="L1581" s="33"/>
      <c r="M1581" s="33"/>
    </row>
    <row r="1582" spans="1:13" s="34" customFormat="1" ht="18.75" customHeight="1" x14ac:dyDescent="0.25">
      <c r="A1582" s="23" t="str">
        <f>Лист4!A1580</f>
        <v xml:space="preserve">Бабаевского ул. д.33 - корп. 2 </v>
      </c>
      <c r="B1582" s="74" t="str">
        <f>Лист4!C1580</f>
        <v>г. Астрахань</v>
      </c>
      <c r="C1582" s="41">
        <f t="shared" si="48"/>
        <v>452.29559864406775</v>
      </c>
      <c r="D1582" s="41">
        <f t="shared" si="49"/>
        <v>24.230121355932205</v>
      </c>
      <c r="E1582" s="30">
        <v>0</v>
      </c>
      <c r="F1582" s="31">
        <v>24.230121355932205</v>
      </c>
      <c r="G1582" s="32">
        <v>0</v>
      </c>
      <c r="H1582" s="32">
        <v>0</v>
      </c>
      <c r="I1582" s="32">
        <v>0</v>
      </c>
      <c r="J1582" s="32">
        <v>0</v>
      </c>
      <c r="K1582" s="29">
        <f>Лист4!E1580/1000</f>
        <v>476.52571999999998</v>
      </c>
      <c r="L1582" s="33"/>
      <c r="M1582" s="33"/>
    </row>
    <row r="1583" spans="1:13" s="34" customFormat="1" ht="18.75" customHeight="1" x14ac:dyDescent="0.25">
      <c r="A1583" s="23" t="str">
        <f>Лист4!A1581</f>
        <v xml:space="preserve">Бабаевского ул. д.35 - корп. 3 </v>
      </c>
      <c r="B1583" s="74" t="str">
        <f>Лист4!C1581</f>
        <v>г. Астрахань</v>
      </c>
      <c r="C1583" s="41">
        <f t="shared" si="48"/>
        <v>1300.5500840677969</v>
      </c>
      <c r="D1583" s="41">
        <f t="shared" si="49"/>
        <v>69.672325932203407</v>
      </c>
      <c r="E1583" s="30">
        <v>0</v>
      </c>
      <c r="F1583" s="31">
        <v>69.672325932203407</v>
      </c>
      <c r="G1583" s="32">
        <v>0</v>
      </c>
      <c r="H1583" s="32">
        <v>0</v>
      </c>
      <c r="I1583" s="32">
        <v>0</v>
      </c>
      <c r="J1583" s="32">
        <v>0</v>
      </c>
      <c r="K1583" s="29">
        <f>Лист4!E1581/1000</f>
        <v>1370.2224100000003</v>
      </c>
      <c r="L1583" s="33"/>
      <c r="M1583" s="33"/>
    </row>
    <row r="1584" spans="1:13" s="34" customFormat="1" ht="18.75" customHeight="1" x14ac:dyDescent="0.25">
      <c r="A1584" s="23" t="str">
        <f>Лист4!A1582</f>
        <v xml:space="preserve">Бабаевского ул. д.37 </v>
      </c>
      <c r="B1584" s="74" t="str">
        <f>Лист4!C1582</f>
        <v>г. Астрахань</v>
      </c>
      <c r="C1584" s="41">
        <f t="shared" si="48"/>
        <v>525.63748881355934</v>
      </c>
      <c r="D1584" s="41">
        <f t="shared" si="49"/>
        <v>28.159151186440678</v>
      </c>
      <c r="E1584" s="30">
        <v>0</v>
      </c>
      <c r="F1584" s="31">
        <v>28.159151186440678</v>
      </c>
      <c r="G1584" s="32">
        <v>0</v>
      </c>
      <c r="H1584" s="32">
        <v>0</v>
      </c>
      <c r="I1584" s="32">
        <v>0</v>
      </c>
      <c r="J1584" s="32">
        <v>0</v>
      </c>
      <c r="K1584" s="29">
        <f>Лист4!E1582/1000</f>
        <v>553.79664000000002</v>
      </c>
      <c r="L1584" s="33"/>
      <c r="M1584" s="33"/>
    </row>
    <row r="1585" spans="1:13" s="34" customFormat="1" ht="18.75" customHeight="1" x14ac:dyDescent="0.25">
      <c r="A1585" s="23" t="str">
        <f>Лист4!A1583</f>
        <v xml:space="preserve">Бабаевского ул. д.39 </v>
      </c>
      <c r="B1585" s="74" t="str">
        <f>Лист4!C1583</f>
        <v>г. Астрахань</v>
      </c>
      <c r="C1585" s="41">
        <f t="shared" si="48"/>
        <v>422.06507118644066</v>
      </c>
      <c r="D1585" s="41">
        <f t="shared" si="49"/>
        <v>22.610628813559323</v>
      </c>
      <c r="E1585" s="30">
        <v>0</v>
      </c>
      <c r="F1585" s="31">
        <v>22.610628813559323</v>
      </c>
      <c r="G1585" s="32">
        <v>0</v>
      </c>
      <c r="H1585" s="32">
        <v>0</v>
      </c>
      <c r="I1585" s="32">
        <v>0</v>
      </c>
      <c r="J1585" s="32">
        <v>0</v>
      </c>
      <c r="K1585" s="29">
        <f>Лист4!E1583/1000</f>
        <v>444.67570000000001</v>
      </c>
      <c r="L1585" s="33"/>
      <c r="M1585" s="33"/>
    </row>
    <row r="1586" spans="1:13" s="34" customFormat="1" ht="18.75" customHeight="1" x14ac:dyDescent="0.25">
      <c r="A1586" s="23" t="str">
        <f>Лист4!A1584</f>
        <v xml:space="preserve">Беринга ул. д.10/9 </v>
      </c>
      <c r="B1586" s="74" t="str">
        <f>Лист4!C1584</f>
        <v>г. Астрахань</v>
      </c>
      <c r="C1586" s="41">
        <f t="shared" si="48"/>
        <v>215.28216677966103</v>
      </c>
      <c r="D1586" s="41">
        <f t="shared" si="49"/>
        <v>11.532973220338985</v>
      </c>
      <c r="E1586" s="30">
        <v>0</v>
      </c>
      <c r="F1586" s="31">
        <v>11.532973220338985</v>
      </c>
      <c r="G1586" s="32">
        <v>0</v>
      </c>
      <c r="H1586" s="32">
        <v>0</v>
      </c>
      <c r="I1586" s="32">
        <v>0</v>
      </c>
      <c r="J1586" s="32">
        <v>0</v>
      </c>
      <c r="K1586" s="29">
        <f>Лист4!E1584/1000</f>
        <v>226.81514000000001</v>
      </c>
      <c r="L1586" s="33"/>
      <c r="M1586" s="33"/>
    </row>
    <row r="1587" spans="1:13" s="34" customFormat="1" ht="18.75" customHeight="1" x14ac:dyDescent="0.25">
      <c r="A1587" s="23" t="str">
        <f>Лист4!A1585</f>
        <v xml:space="preserve">Беринга ул. д.38 </v>
      </c>
      <c r="B1587" s="74" t="str">
        <f>Лист4!C1585</f>
        <v>г. Астрахань</v>
      </c>
      <c r="C1587" s="41">
        <f t="shared" si="48"/>
        <v>37.610738983050844</v>
      </c>
      <c r="D1587" s="41">
        <f t="shared" si="49"/>
        <v>2.0148610169491525</v>
      </c>
      <c r="E1587" s="30">
        <v>0</v>
      </c>
      <c r="F1587" s="31">
        <v>2.0148610169491525</v>
      </c>
      <c r="G1587" s="32">
        <v>0</v>
      </c>
      <c r="H1587" s="32">
        <v>0</v>
      </c>
      <c r="I1587" s="32">
        <v>0</v>
      </c>
      <c r="J1587" s="32">
        <v>0</v>
      </c>
      <c r="K1587" s="29">
        <f>Лист4!E1585/1000</f>
        <v>39.625599999999999</v>
      </c>
      <c r="L1587" s="33"/>
      <c r="M1587" s="33"/>
    </row>
    <row r="1588" spans="1:13" s="34" customFormat="1" ht="18.75" customHeight="1" x14ac:dyDescent="0.25">
      <c r="A1588" s="23" t="str">
        <f>Лист4!A1586</f>
        <v xml:space="preserve">Беринга ул. д.40 </v>
      </c>
      <c r="B1588" s="74" t="str">
        <f>Лист4!C1586</f>
        <v>г. Астрахань</v>
      </c>
      <c r="C1588" s="41">
        <f t="shared" si="48"/>
        <v>10.004827118644068</v>
      </c>
      <c r="D1588" s="41">
        <f t="shared" si="49"/>
        <v>0.53597288135593213</v>
      </c>
      <c r="E1588" s="30">
        <v>0</v>
      </c>
      <c r="F1588" s="31">
        <v>0.53597288135593213</v>
      </c>
      <c r="G1588" s="32">
        <v>0</v>
      </c>
      <c r="H1588" s="32">
        <v>0</v>
      </c>
      <c r="I1588" s="32">
        <v>0</v>
      </c>
      <c r="J1588" s="32">
        <v>0</v>
      </c>
      <c r="K1588" s="29">
        <f>Лист4!E1586/1000</f>
        <v>10.540799999999999</v>
      </c>
      <c r="L1588" s="33"/>
      <c r="M1588" s="33"/>
    </row>
    <row r="1589" spans="1:13" s="34" customFormat="1" ht="18.75" customHeight="1" x14ac:dyDescent="0.25">
      <c r="A1589" s="23" t="str">
        <f>Лист4!A1587</f>
        <v xml:space="preserve">Беринга ул. д.8/7 </v>
      </c>
      <c r="B1589" s="74" t="str">
        <f>Лист4!C1587</f>
        <v>г. Астрахань</v>
      </c>
      <c r="C1589" s="41">
        <f t="shared" si="48"/>
        <v>73.852989830508477</v>
      </c>
      <c r="D1589" s="41">
        <f t="shared" si="49"/>
        <v>3.9564101694915257</v>
      </c>
      <c r="E1589" s="30">
        <v>0</v>
      </c>
      <c r="F1589" s="31">
        <v>3.9564101694915257</v>
      </c>
      <c r="G1589" s="32">
        <v>0</v>
      </c>
      <c r="H1589" s="32">
        <v>0</v>
      </c>
      <c r="I1589" s="32">
        <v>0</v>
      </c>
      <c r="J1589" s="32">
        <v>0</v>
      </c>
      <c r="K1589" s="29">
        <f>Лист4!E1587/1000</f>
        <v>77.809399999999997</v>
      </c>
      <c r="L1589" s="33"/>
      <c r="M1589" s="33"/>
    </row>
    <row r="1590" spans="1:13" s="34" customFormat="1" ht="18.75" customHeight="1" x14ac:dyDescent="0.25">
      <c r="A1590" s="23" t="str">
        <f>Лист4!A1588</f>
        <v xml:space="preserve">Бертюльская ул. д.14 </v>
      </c>
      <c r="B1590" s="74" t="str">
        <f>Лист4!C1588</f>
        <v>г. Астрахань</v>
      </c>
      <c r="C1590" s="41">
        <f t="shared" si="48"/>
        <v>225.53481762711866</v>
      </c>
      <c r="D1590" s="41">
        <f t="shared" si="49"/>
        <v>12.082222372881356</v>
      </c>
      <c r="E1590" s="30">
        <v>0</v>
      </c>
      <c r="F1590" s="31">
        <v>12.082222372881356</v>
      </c>
      <c r="G1590" s="32">
        <v>0</v>
      </c>
      <c r="H1590" s="32">
        <v>0</v>
      </c>
      <c r="I1590" s="32">
        <v>0</v>
      </c>
      <c r="J1590" s="32">
        <v>0</v>
      </c>
      <c r="K1590" s="29">
        <f>Лист4!E1588/1000</f>
        <v>237.61704</v>
      </c>
      <c r="L1590" s="33"/>
      <c r="M1590" s="33"/>
    </row>
    <row r="1591" spans="1:13" s="34" customFormat="1" ht="18.75" customHeight="1" x14ac:dyDescent="0.25">
      <c r="A1591" s="23" t="str">
        <f>Лист4!A1589</f>
        <v xml:space="preserve">Бориса Алексеева ул. д.14 </v>
      </c>
      <c r="B1591" s="74" t="str">
        <f>Лист4!C1589</f>
        <v>г. Астрахань</v>
      </c>
      <c r="C1591" s="41">
        <f t="shared" si="48"/>
        <v>1257.5569383050845</v>
      </c>
      <c r="D1591" s="41">
        <f t="shared" si="49"/>
        <v>67.369121694915236</v>
      </c>
      <c r="E1591" s="30">
        <v>0</v>
      </c>
      <c r="F1591" s="31">
        <v>67.369121694915236</v>
      </c>
      <c r="G1591" s="32">
        <v>0</v>
      </c>
      <c r="H1591" s="32">
        <v>0</v>
      </c>
      <c r="I1591" s="32">
        <v>0</v>
      </c>
      <c r="J1591" s="32">
        <v>0</v>
      </c>
      <c r="K1591" s="29">
        <f>Лист4!E1589/1000</f>
        <v>1324.9260599999998</v>
      </c>
      <c r="L1591" s="33"/>
      <c r="M1591" s="33"/>
    </row>
    <row r="1592" spans="1:13" s="34" customFormat="1" ht="18.75" customHeight="1" x14ac:dyDescent="0.25">
      <c r="A1592" s="23" t="str">
        <f>Лист4!A1590</f>
        <v xml:space="preserve">Бориса Алексеева ул. д.16 </v>
      </c>
      <c r="B1592" s="74" t="str">
        <f>Лист4!C1590</f>
        <v>г. Астрахань</v>
      </c>
      <c r="C1592" s="41">
        <f t="shared" si="48"/>
        <v>625.37281491525414</v>
      </c>
      <c r="D1592" s="41">
        <f t="shared" si="49"/>
        <v>33.50211508474576</v>
      </c>
      <c r="E1592" s="30">
        <v>0</v>
      </c>
      <c r="F1592" s="31">
        <v>33.50211508474576</v>
      </c>
      <c r="G1592" s="32">
        <v>0</v>
      </c>
      <c r="H1592" s="32">
        <v>0</v>
      </c>
      <c r="I1592" s="32">
        <v>0</v>
      </c>
      <c r="J1592" s="32">
        <v>0</v>
      </c>
      <c r="K1592" s="29">
        <f>Лист4!E1590/1000</f>
        <v>658.87492999999995</v>
      </c>
      <c r="L1592" s="33"/>
      <c r="M1592" s="33"/>
    </row>
    <row r="1593" spans="1:13" s="34" customFormat="1" ht="18.75" customHeight="1" x14ac:dyDescent="0.25">
      <c r="A1593" s="23" t="str">
        <f>Лист4!A1591</f>
        <v xml:space="preserve">Бориса Алексеева ул. д.1А </v>
      </c>
      <c r="B1593" s="74" t="str">
        <f>Лист4!C1591</f>
        <v>г. Астрахань</v>
      </c>
      <c r="C1593" s="41">
        <f t="shared" si="48"/>
        <v>708.36820338983068</v>
      </c>
      <c r="D1593" s="41">
        <f t="shared" si="49"/>
        <v>37.948296610169493</v>
      </c>
      <c r="E1593" s="30">
        <v>0</v>
      </c>
      <c r="F1593" s="31">
        <v>37.948296610169493</v>
      </c>
      <c r="G1593" s="32">
        <v>0</v>
      </c>
      <c r="H1593" s="32">
        <v>0</v>
      </c>
      <c r="I1593" s="32">
        <v>0</v>
      </c>
      <c r="J1593" s="32">
        <v>0</v>
      </c>
      <c r="K1593" s="29">
        <f>Лист4!E1591/1000</f>
        <v>746.31650000000013</v>
      </c>
      <c r="L1593" s="33"/>
      <c r="M1593" s="33"/>
    </row>
    <row r="1594" spans="1:13" s="34" customFormat="1" ht="18.75" customHeight="1" x14ac:dyDescent="0.25">
      <c r="A1594" s="23" t="str">
        <f>Лист4!A1592</f>
        <v xml:space="preserve">Бориса Алексеева ул. д.1Б </v>
      </c>
      <c r="B1594" s="74" t="str">
        <f>Лист4!C1592</f>
        <v>г. Астрахань</v>
      </c>
      <c r="C1594" s="41">
        <f t="shared" si="48"/>
        <v>712.28535593220317</v>
      </c>
      <c r="D1594" s="41">
        <f t="shared" si="49"/>
        <v>38.158144067796599</v>
      </c>
      <c r="E1594" s="30">
        <v>0</v>
      </c>
      <c r="F1594" s="31">
        <v>38.158144067796599</v>
      </c>
      <c r="G1594" s="32">
        <v>0</v>
      </c>
      <c r="H1594" s="32">
        <v>0</v>
      </c>
      <c r="I1594" s="32">
        <v>0</v>
      </c>
      <c r="J1594" s="32">
        <v>0</v>
      </c>
      <c r="K1594" s="29">
        <f>Лист4!E1592/1000</f>
        <v>750.44349999999974</v>
      </c>
      <c r="L1594" s="33"/>
      <c r="M1594" s="33"/>
    </row>
    <row r="1595" spans="1:13" s="34" customFormat="1" ht="18.75" customHeight="1" x14ac:dyDescent="0.25">
      <c r="A1595" s="23" t="str">
        <f>Лист4!A1593</f>
        <v xml:space="preserve">Бориса Алексеева ул. д.1В </v>
      </c>
      <c r="B1595" s="74" t="str">
        <f>Лист4!C1593</f>
        <v>г. Астрахань</v>
      </c>
      <c r="C1595" s="41">
        <f t="shared" si="48"/>
        <v>739.9820257627116</v>
      </c>
      <c r="D1595" s="41">
        <f t="shared" si="49"/>
        <v>39.64189423728812</v>
      </c>
      <c r="E1595" s="30">
        <v>0</v>
      </c>
      <c r="F1595" s="31">
        <v>39.64189423728812</v>
      </c>
      <c r="G1595" s="32">
        <v>0</v>
      </c>
      <c r="H1595" s="32">
        <v>0</v>
      </c>
      <c r="I1595" s="32">
        <v>0</v>
      </c>
      <c r="J1595" s="32">
        <v>0</v>
      </c>
      <c r="K1595" s="29">
        <f>Лист4!E1593/1000</f>
        <v>779.62391999999977</v>
      </c>
      <c r="L1595" s="33"/>
      <c r="M1595" s="33"/>
    </row>
    <row r="1596" spans="1:13" s="34" customFormat="1" ht="18.75" customHeight="1" x14ac:dyDescent="0.25">
      <c r="A1596" s="23" t="str">
        <f>Лист4!A1594</f>
        <v xml:space="preserve">Бориса Алексеева ул. д.2Б </v>
      </c>
      <c r="B1596" s="74" t="str">
        <f>Лист4!C1594</f>
        <v>г. Астрахань</v>
      </c>
      <c r="C1596" s="41">
        <f t="shared" si="48"/>
        <v>895.51787796610165</v>
      </c>
      <c r="D1596" s="41">
        <f t="shared" si="49"/>
        <v>47.974172033898299</v>
      </c>
      <c r="E1596" s="30">
        <v>0</v>
      </c>
      <c r="F1596" s="31">
        <v>47.974172033898299</v>
      </c>
      <c r="G1596" s="32">
        <v>0</v>
      </c>
      <c r="H1596" s="32">
        <v>0</v>
      </c>
      <c r="I1596" s="32">
        <v>0</v>
      </c>
      <c r="J1596" s="32">
        <v>0</v>
      </c>
      <c r="K1596" s="29">
        <f>Лист4!E1594/1000</f>
        <v>943.49204999999995</v>
      </c>
      <c r="L1596" s="33"/>
      <c r="M1596" s="33"/>
    </row>
    <row r="1597" spans="1:13" s="34" customFormat="1" ht="18.75" customHeight="1" x14ac:dyDescent="0.25">
      <c r="A1597" s="23" t="str">
        <f>Лист4!A1595</f>
        <v xml:space="preserve">Бориса Алексеева ул. д.43 </v>
      </c>
      <c r="B1597" s="74" t="str">
        <f>Лист4!C1595</f>
        <v>г. Астрахань</v>
      </c>
      <c r="C1597" s="41">
        <f t="shared" si="48"/>
        <v>0.51444067796610171</v>
      </c>
      <c r="D1597" s="41">
        <f t="shared" si="49"/>
        <v>2.7559322033898305E-2</v>
      </c>
      <c r="E1597" s="30">
        <v>0</v>
      </c>
      <c r="F1597" s="31">
        <v>2.7559322033898305E-2</v>
      </c>
      <c r="G1597" s="32">
        <v>0</v>
      </c>
      <c r="H1597" s="32">
        <v>0</v>
      </c>
      <c r="I1597" s="32">
        <v>0</v>
      </c>
      <c r="J1597" s="32">
        <v>0</v>
      </c>
      <c r="K1597" s="29">
        <f>Лист4!E1595/1000</f>
        <v>0.54200000000000004</v>
      </c>
      <c r="L1597" s="33"/>
      <c r="M1597" s="33"/>
    </row>
    <row r="1598" spans="1:13" s="34" customFormat="1" ht="18.75" customHeight="1" x14ac:dyDescent="0.25">
      <c r="A1598" s="23" t="str">
        <f>Лист4!A1596</f>
        <v xml:space="preserve">Бориса Алексеева ул. д.4А </v>
      </c>
      <c r="B1598" s="74" t="str">
        <f>Лист4!C1596</f>
        <v>г. Астрахань</v>
      </c>
      <c r="C1598" s="41">
        <f t="shared" si="48"/>
        <v>1145.9331254237281</v>
      </c>
      <c r="D1598" s="41">
        <f t="shared" si="49"/>
        <v>61.389274576271148</v>
      </c>
      <c r="E1598" s="30">
        <v>0</v>
      </c>
      <c r="F1598" s="31">
        <v>61.389274576271148</v>
      </c>
      <c r="G1598" s="32">
        <v>0</v>
      </c>
      <c r="H1598" s="32">
        <v>0</v>
      </c>
      <c r="I1598" s="32">
        <v>0</v>
      </c>
      <c r="J1598" s="32">
        <v>0</v>
      </c>
      <c r="K1598" s="29">
        <f>Лист4!E1596/1000-J1598</f>
        <v>1207.3223999999993</v>
      </c>
      <c r="L1598" s="33"/>
      <c r="M1598" s="33"/>
    </row>
    <row r="1599" spans="1:13" s="34" customFormat="1" ht="18.75" customHeight="1" x14ac:dyDescent="0.25">
      <c r="A1599" s="23" t="str">
        <f>Лист4!A1597</f>
        <v xml:space="preserve">Бориса Алексеева ул. д.6 </v>
      </c>
      <c r="B1599" s="74" t="str">
        <f>Лист4!C1597</f>
        <v>г. Астрахань</v>
      </c>
      <c r="C1599" s="41">
        <f t="shared" si="48"/>
        <v>1070.7711118644067</v>
      </c>
      <c r="D1599" s="41">
        <f t="shared" si="49"/>
        <v>57.362738135593219</v>
      </c>
      <c r="E1599" s="30">
        <v>0</v>
      </c>
      <c r="F1599" s="31">
        <v>57.362738135593219</v>
      </c>
      <c r="G1599" s="32">
        <v>0</v>
      </c>
      <c r="H1599" s="32">
        <v>0</v>
      </c>
      <c r="I1599" s="32">
        <v>0</v>
      </c>
      <c r="J1599" s="32">
        <v>0</v>
      </c>
      <c r="K1599" s="29">
        <f>Лист4!E1597/1000</f>
        <v>1128.1338499999999</v>
      </c>
      <c r="L1599" s="33"/>
      <c r="M1599" s="33"/>
    </row>
    <row r="1600" spans="1:13" s="34" customFormat="1" ht="18.75" customHeight="1" x14ac:dyDescent="0.25">
      <c r="A1600" s="23" t="str">
        <f>Лист4!A1598</f>
        <v xml:space="preserve">Ботвина ул. д.10 </v>
      </c>
      <c r="B1600" s="74" t="str">
        <f>Лист4!C1598</f>
        <v>г. Астрахань</v>
      </c>
      <c r="C1600" s="41">
        <f t="shared" ref="C1600:C1661" si="50">K1600+J1600-F1600</f>
        <v>782.67137627118643</v>
      </c>
      <c r="D1600" s="41">
        <f t="shared" ref="D1600:D1661" si="51">F1600</f>
        <v>41.928823728813555</v>
      </c>
      <c r="E1600" s="30">
        <v>0</v>
      </c>
      <c r="F1600" s="31">
        <v>41.928823728813555</v>
      </c>
      <c r="G1600" s="32">
        <v>0</v>
      </c>
      <c r="H1600" s="32">
        <v>0</v>
      </c>
      <c r="I1600" s="32">
        <v>0</v>
      </c>
      <c r="J1600" s="32">
        <v>0</v>
      </c>
      <c r="K1600" s="29">
        <f>Лист4!E1598/1000</f>
        <v>824.60019999999997</v>
      </c>
      <c r="L1600" s="33"/>
      <c r="M1600" s="33"/>
    </row>
    <row r="1601" spans="1:13" s="34" customFormat="1" ht="18.75" customHeight="1" x14ac:dyDescent="0.25">
      <c r="A1601" s="23" t="str">
        <f>Лист4!A1599</f>
        <v xml:space="preserve">Ботвина ул. д.12 </v>
      </c>
      <c r="B1601" s="74" t="str">
        <f>Лист4!C1599</f>
        <v>г. Астрахань</v>
      </c>
      <c r="C1601" s="41">
        <f t="shared" si="50"/>
        <v>804.95830372881346</v>
      </c>
      <c r="D1601" s="41">
        <f t="shared" si="51"/>
        <v>43.122766271186443</v>
      </c>
      <c r="E1601" s="30">
        <v>0</v>
      </c>
      <c r="F1601" s="31">
        <v>43.122766271186443</v>
      </c>
      <c r="G1601" s="32">
        <v>0</v>
      </c>
      <c r="H1601" s="32">
        <v>0</v>
      </c>
      <c r="I1601" s="32">
        <v>0</v>
      </c>
      <c r="J1601" s="32">
        <v>0</v>
      </c>
      <c r="K1601" s="29">
        <f>Лист4!E1599/1000</f>
        <v>848.08106999999995</v>
      </c>
      <c r="L1601" s="33"/>
      <c r="M1601" s="33"/>
    </row>
    <row r="1602" spans="1:13" s="34" customFormat="1" ht="18.75" customHeight="1" x14ac:dyDescent="0.25">
      <c r="A1602" s="23" t="str">
        <f>Лист4!A1600</f>
        <v xml:space="preserve">Ботвина ул. д.12Б </v>
      </c>
      <c r="B1602" s="74" t="str">
        <f>Лист4!C1600</f>
        <v>г. Астрахань</v>
      </c>
      <c r="C1602" s="41">
        <f t="shared" si="50"/>
        <v>820.65108881355923</v>
      </c>
      <c r="D1602" s="41">
        <f t="shared" si="51"/>
        <v>43.963451186440672</v>
      </c>
      <c r="E1602" s="30">
        <v>0</v>
      </c>
      <c r="F1602" s="31">
        <v>43.963451186440672</v>
      </c>
      <c r="G1602" s="32">
        <v>0</v>
      </c>
      <c r="H1602" s="32">
        <v>0</v>
      </c>
      <c r="I1602" s="32">
        <v>0</v>
      </c>
      <c r="J1602" s="32">
        <v>0</v>
      </c>
      <c r="K1602" s="29">
        <f>Лист4!E1600/1000-J1602</f>
        <v>864.61453999999992</v>
      </c>
      <c r="L1602" s="33"/>
      <c r="M1602" s="33"/>
    </row>
    <row r="1603" spans="1:13" s="34" customFormat="1" ht="18.75" customHeight="1" x14ac:dyDescent="0.25">
      <c r="A1603" s="23" t="str">
        <f>Лист4!A1601</f>
        <v xml:space="preserve">Ботвина ул. д.14А </v>
      </c>
      <c r="B1603" s="74" t="str">
        <f>Лист4!C1601</f>
        <v>г. Астрахань</v>
      </c>
      <c r="C1603" s="41">
        <f t="shared" si="50"/>
        <v>771.1472406779659</v>
      </c>
      <c r="D1603" s="41">
        <f t="shared" si="51"/>
        <v>41.31145932203389</v>
      </c>
      <c r="E1603" s="30">
        <v>0</v>
      </c>
      <c r="F1603" s="31">
        <v>41.31145932203389</v>
      </c>
      <c r="G1603" s="32">
        <v>0</v>
      </c>
      <c r="H1603" s="32">
        <v>0</v>
      </c>
      <c r="I1603" s="32">
        <v>0</v>
      </c>
      <c r="J1603" s="32">
        <v>0</v>
      </c>
      <c r="K1603" s="29">
        <f>Лист4!E1601/1000-J1603</f>
        <v>812.45869999999979</v>
      </c>
      <c r="L1603" s="33"/>
      <c r="M1603" s="33"/>
    </row>
    <row r="1604" spans="1:13" s="34" customFormat="1" ht="18.75" customHeight="1" x14ac:dyDescent="0.25">
      <c r="A1604" s="23" t="str">
        <f>Лист4!A1602</f>
        <v xml:space="preserve">Ботвина ул. д.18 </v>
      </c>
      <c r="B1604" s="74" t="str">
        <f>Лист4!C1602</f>
        <v>г. Астрахань</v>
      </c>
      <c r="C1604" s="41">
        <f t="shared" si="50"/>
        <v>756.51709830508503</v>
      </c>
      <c r="D1604" s="41">
        <f t="shared" si="51"/>
        <v>40.527701694915265</v>
      </c>
      <c r="E1604" s="30">
        <v>0</v>
      </c>
      <c r="F1604" s="31">
        <v>40.527701694915265</v>
      </c>
      <c r="G1604" s="32">
        <v>0</v>
      </c>
      <c r="H1604" s="32">
        <v>0</v>
      </c>
      <c r="I1604" s="32">
        <v>0</v>
      </c>
      <c r="J1604" s="32">
        <v>0</v>
      </c>
      <c r="K1604" s="29">
        <f>Лист4!E1602/1000</f>
        <v>797.04480000000024</v>
      </c>
      <c r="L1604" s="33"/>
      <c r="M1604" s="33"/>
    </row>
    <row r="1605" spans="1:13" s="34" customFormat="1" ht="18.75" customHeight="1" x14ac:dyDescent="0.25">
      <c r="A1605" s="23" t="str">
        <f>Лист4!A1603</f>
        <v xml:space="preserve">Ботвина ул. д.1А </v>
      </c>
      <c r="B1605" s="74" t="str">
        <f>Лист4!C1603</f>
        <v>г. Астрахань</v>
      </c>
      <c r="C1605" s="41">
        <f t="shared" si="50"/>
        <v>124.92126915254241</v>
      </c>
      <c r="D1605" s="41">
        <f t="shared" si="51"/>
        <v>6.6922108474576287</v>
      </c>
      <c r="E1605" s="30">
        <v>0</v>
      </c>
      <c r="F1605" s="31">
        <v>6.6922108474576287</v>
      </c>
      <c r="G1605" s="32">
        <v>0</v>
      </c>
      <c r="H1605" s="32">
        <v>0</v>
      </c>
      <c r="I1605" s="32">
        <v>0</v>
      </c>
      <c r="J1605" s="32">
        <v>0</v>
      </c>
      <c r="K1605" s="29">
        <f>Лист4!E1603/1000-J1605</f>
        <v>131.61348000000004</v>
      </c>
      <c r="L1605" s="33"/>
      <c r="M1605" s="33"/>
    </row>
    <row r="1606" spans="1:13" s="34" customFormat="1" ht="18.75" customHeight="1" x14ac:dyDescent="0.25">
      <c r="A1606" s="23" t="str">
        <f>Лист4!A1604</f>
        <v xml:space="preserve">Ботвина ул. д.22 </v>
      </c>
      <c r="B1606" s="74" t="str">
        <f>Лист4!C1604</f>
        <v>г. Астрахань</v>
      </c>
      <c r="C1606" s="41">
        <f t="shared" si="50"/>
        <v>597.05928135593183</v>
      </c>
      <c r="D1606" s="41">
        <f t="shared" si="51"/>
        <v>31.985318644067778</v>
      </c>
      <c r="E1606" s="30">
        <v>0</v>
      </c>
      <c r="F1606" s="31">
        <v>31.985318644067778</v>
      </c>
      <c r="G1606" s="32">
        <v>0</v>
      </c>
      <c r="H1606" s="32">
        <v>0</v>
      </c>
      <c r="I1606" s="32">
        <v>0</v>
      </c>
      <c r="J1606" s="32">
        <v>0</v>
      </c>
      <c r="K1606" s="29">
        <f>Лист4!E1604/1000</f>
        <v>629.0445999999996</v>
      </c>
      <c r="L1606" s="33"/>
      <c r="M1606" s="33"/>
    </row>
    <row r="1607" spans="1:13" s="34" customFormat="1" ht="18.75" customHeight="1" x14ac:dyDescent="0.25">
      <c r="A1607" s="23" t="str">
        <f>Лист4!A1605</f>
        <v xml:space="preserve">Ботвина ул. д.26 </v>
      </c>
      <c r="B1607" s="74" t="str">
        <f>Лист4!C1605</f>
        <v>г. Астрахань</v>
      </c>
      <c r="C1607" s="41">
        <f t="shared" si="50"/>
        <v>569.34521355932191</v>
      </c>
      <c r="D1607" s="41">
        <f t="shared" si="51"/>
        <v>30.500636440677955</v>
      </c>
      <c r="E1607" s="30">
        <v>0</v>
      </c>
      <c r="F1607" s="31">
        <v>30.500636440677955</v>
      </c>
      <c r="G1607" s="32">
        <v>0</v>
      </c>
      <c r="H1607" s="32">
        <v>0</v>
      </c>
      <c r="I1607" s="32">
        <v>0</v>
      </c>
      <c r="J1607" s="32">
        <v>0</v>
      </c>
      <c r="K1607" s="29">
        <f>Лист4!E1605/1000-J1607</f>
        <v>599.84584999999981</v>
      </c>
      <c r="L1607" s="33"/>
      <c r="M1607" s="33"/>
    </row>
    <row r="1608" spans="1:13" s="34" customFormat="1" ht="18.75" customHeight="1" x14ac:dyDescent="0.25">
      <c r="A1608" s="23" t="str">
        <f>Лист4!A1606</f>
        <v xml:space="preserve">Ботвина ул. д.28 </v>
      </c>
      <c r="B1608" s="74" t="str">
        <f>Лист4!C1606</f>
        <v>г. Астрахань</v>
      </c>
      <c r="C1608" s="41">
        <f t="shared" si="50"/>
        <v>593.5339389830508</v>
      </c>
      <c r="D1608" s="41">
        <f t="shared" si="51"/>
        <v>31.796461016949149</v>
      </c>
      <c r="E1608" s="30">
        <v>0</v>
      </c>
      <c r="F1608" s="31">
        <v>31.796461016949149</v>
      </c>
      <c r="G1608" s="32">
        <v>0</v>
      </c>
      <c r="H1608" s="32">
        <v>0</v>
      </c>
      <c r="I1608" s="32">
        <v>0</v>
      </c>
      <c r="J1608" s="32">
        <v>0</v>
      </c>
      <c r="K1608" s="29">
        <f>Лист4!E1606/1000</f>
        <v>625.33039999999994</v>
      </c>
      <c r="L1608" s="33"/>
      <c r="M1608" s="33"/>
    </row>
    <row r="1609" spans="1:13" s="34" customFormat="1" ht="18.75" customHeight="1" x14ac:dyDescent="0.25">
      <c r="A1609" s="23" t="str">
        <f>Лист4!A1607</f>
        <v xml:space="preserve">Ботвина ул. д.29 - корп. 1 </v>
      </c>
      <c r="B1609" s="74" t="str">
        <f>Лист4!C1607</f>
        <v>г. Астрахань</v>
      </c>
      <c r="C1609" s="41">
        <f t="shared" si="50"/>
        <v>421.74462779661025</v>
      </c>
      <c r="D1609" s="41">
        <f t="shared" si="51"/>
        <v>22.593462203389834</v>
      </c>
      <c r="E1609" s="30">
        <v>0</v>
      </c>
      <c r="F1609" s="31">
        <v>22.593462203389834</v>
      </c>
      <c r="G1609" s="32">
        <v>0</v>
      </c>
      <c r="H1609" s="32">
        <v>0</v>
      </c>
      <c r="I1609" s="32">
        <v>0</v>
      </c>
      <c r="J1609" s="32">
        <v>0</v>
      </c>
      <c r="K1609" s="29">
        <f>Лист4!E1607/1000-J1609</f>
        <v>444.33809000000008</v>
      </c>
      <c r="L1609" s="33"/>
      <c r="M1609" s="33"/>
    </row>
    <row r="1610" spans="1:13" s="34" customFormat="1" ht="18.75" customHeight="1" x14ac:dyDescent="0.25">
      <c r="A1610" s="23" t="str">
        <f>Лист4!A1608</f>
        <v xml:space="preserve">Ботвина ул. д.30 </v>
      </c>
      <c r="B1610" s="74" t="str">
        <f>Лист4!C1608</f>
        <v>г. Астрахань</v>
      </c>
      <c r="C1610" s="41">
        <f t="shared" si="50"/>
        <v>571.24052881355919</v>
      </c>
      <c r="D1610" s="41">
        <f t="shared" si="51"/>
        <v>30.602171186440664</v>
      </c>
      <c r="E1610" s="30">
        <v>0</v>
      </c>
      <c r="F1610" s="31">
        <v>30.602171186440664</v>
      </c>
      <c r="G1610" s="32">
        <v>0</v>
      </c>
      <c r="H1610" s="32">
        <v>0</v>
      </c>
      <c r="I1610" s="32">
        <v>0</v>
      </c>
      <c r="J1610" s="32">
        <v>0</v>
      </c>
      <c r="K1610" s="29">
        <f>Лист4!E1608/1000</f>
        <v>601.84269999999981</v>
      </c>
      <c r="L1610" s="33"/>
      <c r="M1610" s="33"/>
    </row>
    <row r="1611" spans="1:13" s="34" customFormat="1" ht="18.75" customHeight="1" x14ac:dyDescent="0.25">
      <c r="A1611" s="23" t="str">
        <f>Лист4!A1609</f>
        <v xml:space="preserve">Ботвина ул. д.39 </v>
      </c>
      <c r="B1611" s="74" t="str">
        <f>Лист4!C1609</f>
        <v>г. Астрахань</v>
      </c>
      <c r="C1611" s="41">
        <f t="shared" si="50"/>
        <v>0</v>
      </c>
      <c r="D1611" s="41">
        <f t="shared" si="51"/>
        <v>0</v>
      </c>
      <c r="E1611" s="30">
        <v>0</v>
      </c>
      <c r="F1611" s="31">
        <v>0</v>
      </c>
      <c r="G1611" s="32">
        <v>0</v>
      </c>
      <c r="H1611" s="32">
        <v>0</v>
      </c>
      <c r="I1611" s="32">
        <v>0</v>
      </c>
      <c r="J1611" s="32">
        <v>0</v>
      </c>
      <c r="K1611" s="29">
        <f>Лист4!E1609/1000</f>
        <v>0</v>
      </c>
      <c r="L1611" s="33"/>
      <c r="M1611" s="33"/>
    </row>
    <row r="1612" spans="1:13" s="34" customFormat="1" ht="18.75" customHeight="1" x14ac:dyDescent="0.25">
      <c r="A1612" s="23" t="str">
        <f>Лист4!A1610</f>
        <v xml:space="preserve">Ботвина ул. д.4 </v>
      </c>
      <c r="B1612" s="74" t="str">
        <f>Лист4!C1610</f>
        <v>г. Астрахань</v>
      </c>
      <c r="C1612" s="41">
        <f t="shared" si="50"/>
        <v>658.01594576271179</v>
      </c>
      <c r="D1612" s="41">
        <f t="shared" si="51"/>
        <v>35.250854237288124</v>
      </c>
      <c r="E1612" s="30">
        <v>0</v>
      </c>
      <c r="F1612" s="31">
        <v>35.250854237288124</v>
      </c>
      <c r="G1612" s="32">
        <v>0</v>
      </c>
      <c r="H1612" s="32">
        <v>0</v>
      </c>
      <c r="I1612" s="32">
        <v>0</v>
      </c>
      <c r="J1612" s="32">
        <v>0</v>
      </c>
      <c r="K1612" s="29">
        <f>Лист4!E1610/1000</f>
        <v>693.26679999999988</v>
      </c>
      <c r="L1612" s="33"/>
      <c r="M1612" s="33"/>
    </row>
    <row r="1613" spans="1:13" s="34" customFormat="1" ht="18.75" customHeight="1" x14ac:dyDescent="0.25">
      <c r="A1613" s="23" t="str">
        <f>Лист4!A1611</f>
        <v xml:space="preserve">Ботвина ул. д.6 </v>
      </c>
      <c r="B1613" s="74" t="str">
        <f>Лист4!C1611</f>
        <v>г. Астрахань</v>
      </c>
      <c r="C1613" s="41">
        <f t="shared" si="50"/>
        <v>443.60254779661011</v>
      </c>
      <c r="D1613" s="41">
        <f t="shared" si="51"/>
        <v>23.764422203389827</v>
      </c>
      <c r="E1613" s="30">
        <v>0</v>
      </c>
      <c r="F1613" s="31">
        <v>23.764422203389827</v>
      </c>
      <c r="G1613" s="32">
        <v>0</v>
      </c>
      <c r="H1613" s="32">
        <v>0</v>
      </c>
      <c r="I1613" s="32">
        <v>0</v>
      </c>
      <c r="J1613" s="32">
        <v>0</v>
      </c>
      <c r="K1613" s="29">
        <f>Лист4!E1611/1000</f>
        <v>467.36696999999992</v>
      </c>
      <c r="L1613" s="33"/>
      <c r="M1613" s="33"/>
    </row>
    <row r="1614" spans="1:13" s="34" customFormat="1" ht="18.75" customHeight="1" x14ac:dyDescent="0.25">
      <c r="A1614" s="23" t="str">
        <f>Лист4!A1612</f>
        <v xml:space="preserve">Ботвина ул. д.83 </v>
      </c>
      <c r="B1614" s="74" t="str">
        <f>Лист4!C1612</f>
        <v>г. Астрахань</v>
      </c>
      <c r="C1614" s="41">
        <f t="shared" si="50"/>
        <v>142.09327999999996</v>
      </c>
      <c r="D1614" s="41">
        <f t="shared" si="51"/>
        <v>7.6121399999999992</v>
      </c>
      <c r="E1614" s="30">
        <v>0</v>
      </c>
      <c r="F1614" s="31">
        <v>7.6121399999999992</v>
      </c>
      <c r="G1614" s="32">
        <v>0</v>
      </c>
      <c r="H1614" s="32">
        <v>0</v>
      </c>
      <c r="I1614" s="32">
        <v>0</v>
      </c>
      <c r="J1614" s="32">
        <v>0</v>
      </c>
      <c r="K1614" s="29">
        <f>Лист4!E1612/1000</f>
        <v>149.70541999999998</v>
      </c>
      <c r="L1614" s="33"/>
      <c r="M1614" s="33"/>
    </row>
    <row r="1615" spans="1:13" s="34" customFormat="1" ht="18.75" customHeight="1" x14ac:dyDescent="0.25">
      <c r="A1615" s="23" t="str">
        <f>Лист4!A1613</f>
        <v xml:space="preserve">Ботвина ул. д.85 </v>
      </c>
      <c r="B1615" s="74" t="str">
        <f>Лист4!C1613</f>
        <v>г. Астрахань</v>
      </c>
      <c r="C1615" s="41">
        <f t="shared" si="50"/>
        <v>150.98397288135592</v>
      </c>
      <c r="D1615" s="41">
        <f t="shared" si="51"/>
        <v>8.0884271186440664</v>
      </c>
      <c r="E1615" s="30">
        <v>0</v>
      </c>
      <c r="F1615" s="31">
        <v>8.0884271186440664</v>
      </c>
      <c r="G1615" s="32">
        <v>0</v>
      </c>
      <c r="H1615" s="32">
        <v>0</v>
      </c>
      <c r="I1615" s="32">
        <v>0</v>
      </c>
      <c r="J1615" s="32">
        <v>0</v>
      </c>
      <c r="K1615" s="29">
        <f>Лист4!E1613/1000</f>
        <v>159.07239999999999</v>
      </c>
      <c r="L1615" s="33"/>
      <c r="M1615" s="33"/>
    </row>
    <row r="1616" spans="1:13" s="34" customFormat="1" ht="18.75" customHeight="1" x14ac:dyDescent="0.25">
      <c r="A1616" s="23" t="str">
        <f>Лист4!A1614</f>
        <v xml:space="preserve">Ботвина ул. д.85А </v>
      </c>
      <c r="B1616" s="74" t="str">
        <f>Лист4!C1614</f>
        <v>г. Астрахань</v>
      </c>
      <c r="C1616" s="41">
        <f t="shared" si="50"/>
        <v>74.034467796610159</v>
      </c>
      <c r="D1616" s="41">
        <f t="shared" si="51"/>
        <v>3.9661322033898303</v>
      </c>
      <c r="E1616" s="30">
        <v>0</v>
      </c>
      <c r="F1616" s="31">
        <v>3.9661322033898303</v>
      </c>
      <c r="G1616" s="32">
        <v>0</v>
      </c>
      <c r="H1616" s="32">
        <v>0</v>
      </c>
      <c r="I1616" s="32">
        <v>0</v>
      </c>
      <c r="J1616" s="32">
        <v>0</v>
      </c>
      <c r="K1616" s="29">
        <f>Лист4!E1614/1000</f>
        <v>78.000599999999991</v>
      </c>
      <c r="L1616" s="33"/>
      <c r="M1616" s="33"/>
    </row>
    <row r="1617" spans="1:13" s="34" customFormat="1" ht="18.75" customHeight="1" x14ac:dyDescent="0.25">
      <c r="A1617" s="23" t="str">
        <f>Лист4!A1615</f>
        <v xml:space="preserve">Ботвина ул. д.87 </v>
      </c>
      <c r="B1617" s="74" t="str">
        <f>Лист4!C1615</f>
        <v>г. Астрахань</v>
      </c>
      <c r="C1617" s="41">
        <f t="shared" si="50"/>
        <v>156.41341016949156</v>
      </c>
      <c r="D1617" s="41">
        <f t="shared" si="51"/>
        <v>8.3792898305084762</v>
      </c>
      <c r="E1617" s="30">
        <v>0</v>
      </c>
      <c r="F1617" s="31">
        <v>8.3792898305084762</v>
      </c>
      <c r="G1617" s="32">
        <v>0</v>
      </c>
      <c r="H1617" s="32">
        <v>0</v>
      </c>
      <c r="I1617" s="32">
        <v>0</v>
      </c>
      <c r="J1617" s="32">
        <v>0</v>
      </c>
      <c r="K1617" s="29">
        <f>Лист4!E1615/1000</f>
        <v>164.79270000000002</v>
      </c>
      <c r="L1617" s="33"/>
      <c r="M1617" s="33"/>
    </row>
    <row r="1618" spans="1:13" s="34" customFormat="1" ht="18.75" customHeight="1" x14ac:dyDescent="0.25">
      <c r="A1618" s="23" t="str">
        <f>Лист4!A1616</f>
        <v xml:space="preserve">Ботвина ул. д.87А </v>
      </c>
      <c r="B1618" s="74" t="str">
        <f>Лист4!C1616</f>
        <v>г. Астрахань</v>
      </c>
      <c r="C1618" s="41">
        <f t="shared" si="50"/>
        <v>142.98005423728813</v>
      </c>
      <c r="D1618" s="41">
        <f t="shared" si="51"/>
        <v>7.6596457627118646</v>
      </c>
      <c r="E1618" s="30">
        <v>0</v>
      </c>
      <c r="F1618" s="31">
        <v>7.6596457627118646</v>
      </c>
      <c r="G1618" s="32">
        <v>0</v>
      </c>
      <c r="H1618" s="32">
        <v>0</v>
      </c>
      <c r="I1618" s="32">
        <v>0</v>
      </c>
      <c r="J1618" s="32">
        <v>0</v>
      </c>
      <c r="K1618" s="29">
        <f>Лист4!E1616/1000</f>
        <v>150.6397</v>
      </c>
      <c r="L1618" s="33"/>
      <c r="M1618" s="33"/>
    </row>
    <row r="1619" spans="1:13" s="34" customFormat="1" ht="18.75" customHeight="1" x14ac:dyDescent="0.25">
      <c r="A1619" s="23" t="str">
        <f>Лист4!A1617</f>
        <v xml:space="preserve">Ботвина ул. д.89 </v>
      </c>
      <c r="B1619" s="74" t="str">
        <f>Лист4!C1617</f>
        <v>г. Астрахань</v>
      </c>
      <c r="C1619" s="41">
        <f t="shared" si="50"/>
        <v>336.62852881355929</v>
      </c>
      <c r="D1619" s="41">
        <f t="shared" si="51"/>
        <v>18.033671186440678</v>
      </c>
      <c r="E1619" s="30">
        <v>0</v>
      </c>
      <c r="F1619" s="31">
        <v>18.033671186440678</v>
      </c>
      <c r="G1619" s="32">
        <v>0</v>
      </c>
      <c r="H1619" s="32">
        <v>0</v>
      </c>
      <c r="I1619" s="32">
        <v>0</v>
      </c>
      <c r="J1619" s="32">
        <v>0</v>
      </c>
      <c r="K1619" s="29">
        <f>Лист4!E1617/1000</f>
        <v>354.66219999999998</v>
      </c>
      <c r="L1619" s="33"/>
      <c r="M1619" s="33"/>
    </row>
    <row r="1620" spans="1:13" s="34" customFormat="1" ht="18.75" customHeight="1" x14ac:dyDescent="0.25">
      <c r="A1620" s="23" t="str">
        <f>Лист4!A1618</f>
        <v xml:space="preserve">Ботвина ул. д.91А </v>
      </c>
      <c r="B1620" s="74" t="str">
        <f>Лист4!C1618</f>
        <v>г. Астрахань</v>
      </c>
      <c r="C1620" s="41">
        <f t="shared" si="50"/>
        <v>346.69055186440681</v>
      </c>
      <c r="D1620" s="41">
        <f t="shared" si="51"/>
        <v>18.572708135593224</v>
      </c>
      <c r="E1620" s="30">
        <v>0</v>
      </c>
      <c r="F1620" s="31">
        <v>18.572708135593224</v>
      </c>
      <c r="G1620" s="32">
        <v>0</v>
      </c>
      <c r="H1620" s="32">
        <v>0</v>
      </c>
      <c r="I1620" s="32">
        <v>0</v>
      </c>
      <c r="J1620" s="32">
        <v>0</v>
      </c>
      <c r="K1620" s="29">
        <f>Лист4!E1618/1000</f>
        <v>365.26326000000006</v>
      </c>
      <c r="L1620" s="33"/>
      <c r="M1620" s="33"/>
    </row>
    <row r="1621" spans="1:13" s="34" customFormat="1" ht="18.75" customHeight="1" x14ac:dyDescent="0.25">
      <c r="A1621" s="23" t="str">
        <f>Лист4!A1619</f>
        <v xml:space="preserve">Ботвина ул. д.93 </v>
      </c>
      <c r="B1621" s="74" t="str">
        <f>Лист4!C1619</f>
        <v>г. Астрахань</v>
      </c>
      <c r="C1621" s="41">
        <f t="shared" si="50"/>
        <v>111.10210169491526</v>
      </c>
      <c r="D1621" s="41">
        <f t="shared" si="51"/>
        <v>5.9518983050847458</v>
      </c>
      <c r="E1621" s="30">
        <v>0</v>
      </c>
      <c r="F1621" s="31">
        <v>5.9518983050847458</v>
      </c>
      <c r="G1621" s="32">
        <v>0</v>
      </c>
      <c r="H1621" s="32">
        <v>0</v>
      </c>
      <c r="I1621" s="32">
        <v>0</v>
      </c>
      <c r="J1621" s="32">
        <v>0</v>
      </c>
      <c r="K1621" s="29">
        <f>Лист4!E1619/1000</f>
        <v>117.054</v>
      </c>
      <c r="L1621" s="33"/>
      <c r="M1621" s="33"/>
    </row>
    <row r="1622" spans="1:13" s="34" customFormat="1" ht="18.75" customHeight="1" x14ac:dyDescent="0.25">
      <c r="A1622" s="23" t="str">
        <f>Лист4!A1620</f>
        <v xml:space="preserve">Ботвина ул. д.95 </v>
      </c>
      <c r="B1622" s="74" t="str">
        <f>Лист4!C1620</f>
        <v>г. Астрахань</v>
      </c>
      <c r="C1622" s="41">
        <f t="shared" si="50"/>
        <v>85.664196610169483</v>
      </c>
      <c r="D1622" s="41">
        <f t="shared" si="51"/>
        <v>4.5891533898305079</v>
      </c>
      <c r="E1622" s="30">
        <v>0</v>
      </c>
      <c r="F1622" s="31">
        <v>4.5891533898305079</v>
      </c>
      <c r="G1622" s="32">
        <v>0</v>
      </c>
      <c r="H1622" s="32">
        <v>0</v>
      </c>
      <c r="I1622" s="32">
        <v>0</v>
      </c>
      <c r="J1622" s="32">
        <v>0</v>
      </c>
      <c r="K1622" s="29">
        <f>Лист4!E1620/1000</f>
        <v>90.253349999999998</v>
      </c>
      <c r="L1622" s="33"/>
      <c r="M1622" s="33"/>
    </row>
    <row r="1623" spans="1:13" s="34" customFormat="1" ht="18.75" customHeight="1" x14ac:dyDescent="0.25">
      <c r="A1623" s="23" t="str">
        <f>Лист4!A1621</f>
        <v xml:space="preserve">Ботвина ул. д.97 </v>
      </c>
      <c r="B1623" s="74" t="str">
        <f>Лист4!C1621</f>
        <v>г. Астрахань</v>
      </c>
      <c r="C1623" s="41">
        <f t="shared" si="50"/>
        <v>725.29726915254253</v>
      </c>
      <c r="D1623" s="41">
        <f t="shared" si="51"/>
        <v>38.855210847457634</v>
      </c>
      <c r="E1623" s="30">
        <v>0</v>
      </c>
      <c r="F1623" s="31">
        <v>38.855210847457634</v>
      </c>
      <c r="G1623" s="32">
        <v>0</v>
      </c>
      <c r="H1623" s="32">
        <v>0</v>
      </c>
      <c r="I1623" s="32">
        <v>0</v>
      </c>
      <c r="J1623" s="32">
        <v>0</v>
      </c>
      <c r="K1623" s="29">
        <f>Лист4!E1621/1000</f>
        <v>764.1524800000002</v>
      </c>
      <c r="L1623" s="33"/>
      <c r="M1623" s="33"/>
    </row>
    <row r="1624" spans="1:13" s="34" customFormat="1" ht="18.75" customHeight="1" x14ac:dyDescent="0.25">
      <c r="A1624" s="23" t="str">
        <f>Лист4!A1622</f>
        <v xml:space="preserve">Бульварная ул. д.1 - корп. 1 </v>
      </c>
      <c r="B1624" s="74" t="str">
        <f>Лист4!C1622</f>
        <v>г. Астрахань</v>
      </c>
      <c r="C1624" s="41">
        <f t="shared" si="50"/>
        <v>42.636881355932204</v>
      </c>
      <c r="D1624" s="41">
        <f t="shared" si="51"/>
        <v>2.2841186440677967</v>
      </c>
      <c r="E1624" s="30">
        <v>0</v>
      </c>
      <c r="F1624" s="31">
        <v>2.2841186440677967</v>
      </c>
      <c r="G1624" s="32">
        <v>0</v>
      </c>
      <c r="H1624" s="32">
        <v>0</v>
      </c>
      <c r="I1624" s="32">
        <v>0</v>
      </c>
      <c r="J1624" s="32">
        <v>0</v>
      </c>
      <c r="K1624" s="29">
        <f>Лист4!E1622/1000-J1624</f>
        <v>44.920999999999999</v>
      </c>
      <c r="L1624" s="33"/>
      <c r="M1624" s="33"/>
    </row>
    <row r="1625" spans="1:13" s="34" customFormat="1" ht="18.75" customHeight="1" x14ac:dyDescent="0.25">
      <c r="A1625" s="23" t="str">
        <f>Лист4!A1623</f>
        <v xml:space="preserve">Бульварная ул. д.11 - корп. 1 </v>
      </c>
      <c r="B1625" s="74" t="str">
        <f>Лист4!C1623</f>
        <v>г. Астрахань</v>
      </c>
      <c r="C1625" s="41">
        <f t="shared" si="50"/>
        <v>656.28420745762708</v>
      </c>
      <c r="D1625" s="41">
        <f t="shared" si="51"/>
        <v>35.158082542372881</v>
      </c>
      <c r="E1625" s="30">
        <v>0</v>
      </c>
      <c r="F1625" s="31">
        <v>35.158082542372881</v>
      </c>
      <c r="G1625" s="32">
        <v>0</v>
      </c>
      <c r="H1625" s="32">
        <v>0</v>
      </c>
      <c r="I1625" s="32">
        <v>0</v>
      </c>
      <c r="J1625" s="32">
        <v>0</v>
      </c>
      <c r="K1625" s="29">
        <f>Лист4!E1623/1000</f>
        <v>691.44228999999996</v>
      </c>
      <c r="L1625" s="33"/>
      <c r="M1625" s="33"/>
    </row>
    <row r="1626" spans="1:13" s="34" customFormat="1" ht="18.75" customHeight="1" x14ac:dyDescent="0.25">
      <c r="A1626" s="23" t="str">
        <f>Лист4!A1624</f>
        <v xml:space="preserve">Бульварная ул. д.11 - корп. 2 </v>
      </c>
      <c r="B1626" s="74" t="str">
        <f>Лист4!C1624</f>
        <v>г. Астрахань</v>
      </c>
      <c r="C1626" s="41">
        <f t="shared" si="50"/>
        <v>436.0325152542373</v>
      </c>
      <c r="D1626" s="41">
        <f t="shared" si="51"/>
        <v>23.358884745762712</v>
      </c>
      <c r="E1626" s="30"/>
      <c r="F1626" s="31">
        <v>23.358884745762712</v>
      </c>
      <c r="G1626" s="32"/>
      <c r="H1626" s="32"/>
      <c r="I1626" s="32"/>
      <c r="J1626" s="32">
        <v>0</v>
      </c>
      <c r="K1626" s="29">
        <f>Лист4!E1624/1000</f>
        <v>459.39140000000003</v>
      </c>
      <c r="L1626" s="33"/>
      <c r="M1626" s="33"/>
    </row>
    <row r="1627" spans="1:13" s="34" customFormat="1" ht="18.75" customHeight="1" x14ac:dyDescent="0.25">
      <c r="A1627" s="23" t="str">
        <f>Лист4!A1625</f>
        <v xml:space="preserve">Бульварная ул. д.12 </v>
      </c>
      <c r="B1627" s="74" t="str">
        <f>Лист4!C1625</f>
        <v>г. Астрахань</v>
      </c>
      <c r="C1627" s="41">
        <f t="shared" si="50"/>
        <v>883.93334779661006</v>
      </c>
      <c r="D1627" s="41">
        <f t="shared" si="51"/>
        <v>47.353572203389824</v>
      </c>
      <c r="E1627" s="30"/>
      <c r="F1627" s="31">
        <v>47.353572203389824</v>
      </c>
      <c r="G1627" s="32"/>
      <c r="H1627" s="32"/>
      <c r="I1627" s="32"/>
      <c r="J1627" s="32">
        <v>0</v>
      </c>
      <c r="K1627" s="29">
        <f>Лист4!E1625/1000-J1627</f>
        <v>931.2869199999999</v>
      </c>
      <c r="L1627" s="33"/>
      <c r="M1627" s="33"/>
    </row>
    <row r="1628" spans="1:13" s="34" customFormat="1" ht="18.75" customHeight="1" x14ac:dyDescent="0.25">
      <c r="A1628" s="23" t="str">
        <f>Лист4!A1626</f>
        <v xml:space="preserve">Бульварная ул. д.14 </v>
      </c>
      <c r="B1628" s="74" t="str">
        <f>Лист4!C1626</f>
        <v>г. Астрахань</v>
      </c>
      <c r="C1628" s="41">
        <f t="shared" si="50"/>
        <v>981.77667118644092</v>
      </c>
      <c r="D1628" s="41">
        <f t="shared" si="51"/>
        <v>52.595178813559329</v>
      </c>
      <c r="E1628" s="30">
        <v>0</v>
      </c>
      <c r="F1628" s="31">
        <v>52.595178813559329</v>
      </c>
      <c r="G1628" s="32">
        <v>0</v>
      </c>
      <c r="H1628" s="32">
        <v>0</v>
      </c>
      <c r="I1628" s="32">
        <v>0</v>
      </c>
      <c r="J1628" s="32">
        <v>0</v>
      </c>
      <c r="K1628" s="29">
        <f>Лист4!E1626/1000</f>
        <v>1034.3718500000002</v>
      </c>
      <c r="L1628" s="33"/>
      <c r="M1628" s="33"/>
    </row>
    <row r="1629" spans="1:13" s="34" customFormat="1" ht="18.75" customHeight="1" x14ac:dyDescent="0.25">
      <c r="A1629" s="23" t="str">
        <f>Лист4!A1627</f>
        <v xml:space="preserve">Бульварная ул. д.15 </v>
      </c>
      <c r="B1629" s="74" t="str">
        <f>Лист4!C1627</f>
        <v>г. Астрахань</v>
      </c>
      <c r="C1629" s="41">
        <f t="shared" si="50"/>
        <v>957.27724067796612</v>
      </c>
      <c r="D1629" s="41">
        <f t="shared" si="51"/>
        <v>51.282709322033902</v>
      </c>
      <c r="E1629" s="30">
        <v>0</v>
      </c>
      <c r="F1629" s="31">
        <v>51.282709322033902</v>
      </c>
      <c r="G1629" s="32">
        <v>0</v>
      </c>
      <c r="H1629" s="32">
        <v>0</v>
      </c>
      <c r="I1629" s="32">
        <v>0</v>
      </c>
      <c r="J1629" s="32">
        <v>0</v>
      </c>
      <c r="K1629" s="29">
        <f>Лист4!E1627/1000</f>
        <v>1008.5599500000001</v>
      </c>
      <c r="L1629" s="33"/>
      <c r="M1629" s="33"/>
    </row>
    <row r="1630" spans="1:13" s="34" customFormat="1" ht="18.75" customHeight="1" x14ac:dyDescent="0.25">
      <c r="A1630" s="23" t="str">
        <f>Лист4!A1628</f>
        <v xml:space="preserve">Бульварная ул. д.2 - корп. 2 </v>
      </c>
      <c r="B1630" s="74" t="str">
        <f>Лист4!C1628</f>
        <v>г. Астрахань</v>
      </c>
      <c r="C1630" s="41">
        <f t="shared" si="50"/>
        <v>637.48008135593216</v>
      </c>
      <c r="D1630" s="41">
        <f t="shared" si="51"/>
        <v>34.150718644067794</v>
      </c>
      <c r="E1630" s="30">
        <v>0</v>
      </c>
      <c r="F1630" s="31">
        <v>34.150718644067794</v>
      </c>
      <c r="G1630" s="32">
        <v>0</v>
      </c>
      <c r="H1630" s="32">
        <v>0</v>
      </c>
      <c r="I1630" s="32">
        <v>0</v>
      </c>
      <c r="J1630" s="32">
        <v>0</v>
      </c>
      <c r="K1630" s="29">
        <f>Лист4!E1628/1000</f>
        <v>671.63079999999991</v>
      </c>
      <c r="L1630" s="33"/>
      <c r="M1630" s="33"/>
    </row>
    <row r="1631" spans="1:13" s="34" customFormat="1" ht="18.75" customHeight="1" x14ac:dyDescent="0.25">
      <c r="A1631" s="23" t="str">
        <f>Лист4!A1629</f>
        <v xml:space="preserve">Бульварная ул. д.4 </v>
      </c>
      <c r="B1631" s="74" t="str">
        <f>Лист4!C1629</f>
        <v>г. Астрахань</v>
      </c>
      <c r="C1631" s="41">
        <f t="shared" si="50"/>
        <v>1775.6316366101696</v>
      </c>
      <c r="D1631" s="41">
        <f t="shared" si="51"/>
        <v>95.123123389830511</v>
      </c>
      <c r="E1631" s="30">
        <v>0</v>
      </c>
      <c r="F1631" s="31">
        <v>95.123123389830511</v>
      </c>
      <c r="G1631" s="32">
        <v>0</v>
      </c>
      <c r="H1631" s="32">
        <v>0</v>
      </c>
      <c r="I1631" s="32">
        <v>0</v>
      </c>
      <c r="J1631" s="32">
        <v>0</v>
      </c>
      <c r="K1631" s="29">
        <f>Лист4!E1629/1000</f>
        <v>1870.75476</v>
      </c>
      <c r="L1631" s="33"/>
      <c r="M1631" s="33"/>
    </row>
    <row r="1632" spans="1:13" s="34" customFormat="1" ht="18.75" customHeight="1" x14ac:dyDescent="0.25">
      <c r="A1632" s="23" t="str">
        <f>Лист4!A1630</f>
        <v xml:space="preserve">Бульварная ул. д.4 - корп. 1 </v>
      </c>
      <c r="B1632" s="74" t="str">
        <f>Лист4!C1630</f>
        <v>г. Астрахань</v>
      </c>
      <c r="C1632" s="41">
        <f t="shared" si="50"/>
        <v>1026.2757233898301</v>
      </c>
      <c r="D1632" s="41">
        <f t="shared" si="51"/>
        <v>54.979056610169472</v>
      </c>
      <c r="E1632" s="30">
        <v>0</v>
      </c>
      <c r="F1632" s="31">
        <v>54.979056610169472</v>
      </c>
      <c r="G1632" s="32">
        <v>0</v>
      </c>
      <c r="H1632" s="32">
        <v>0</v>
      </c>
      <c r="I1632" s="32">
        <v>0</v>
      </c>
      <c r="J1632" s="32">
        <v>0</v>
      </c>
      <c r="K1632" s="29">
        <f>Лист4!E1630/1000</f>
        <v>1081.2547799999995</v>
      </c>
      <c r="L1632" s="33"/>
      <c r="M1632" s="33"/>
    </row>
    <row r="1633" spans="1:13" s="34" customFormat="1" ht="18.75" customHeight="1" x14ac:dyDescent="0.25">
      <c r="A1633" s="23" t="str">
        <f>Лист4!A1631</f>
        <v xml:space="preserve">Бульварная ул. д.6 </v>
      </c>
      <c r="B1633" s="74" t="str">
        <f>Лист4!C1631</f>
        <v>г. Астрахань</v>
      </c>
      <c r="C1633" s="41">
        <f t="shared" si="50"/>
        <v>1242.7762033898307</v>
      </c>
      <c r="D1633" s="41">
        <f t="shared" si="51"/>
        <v>66.577296610169498</v>
      </c>
      <c r="E1633" s="30">
        <v>0</v>
      </c>
      <c r="F1633" s="31">
        <v>66.577296610169498</v>
      </c>
      <c r="G1633" s="32">
        <v>0</v>
      </c>
      <c r="H1633" s="32">
        <v>0</v>
      </c>
      <c r="I1633" s="32">
        <v>0</v>
      </c>
      <c r="J1633" s="32">
        <v>0</v>
      </c>
      <c r="K1633" s="29">
        <f>Лист4!E1631/1000</f>
        <v>1309.3535000000002</v>
      </c>
      <c r="L1633" s="33"/>
      <c r="M1633" s="33"/>
    </row>
    <row r="1634" spans="1:13" s="34" customFormat="1" ht="18.75" customHeight="1" x14ac:dyDescent="0.25">
      <c r="A1634" s="23" t="str">
        <f>Лист4!A1632</f>
        <v xml:space="preserve">Бульварная ул. д.6 - корп. 1 </v>
      </c>
      <c r="B1634" s="74" t="str">
        <f>Лист4!C1632</f>
        <v>г. Астрахань</v>
      </c>
      <c r="C1634" s="41">
        <f t="shared" si="50"/>
        <v>977.49159864406772</v>
      </c>
      <c r="D1634" s="41">
        <f t="shared" si="51"/>
        <v>52.365621355932191</v>
      </c>
      <c r="E1634" s="30">
        <v>0</v>
      </c>
      <c r="F1634" s="31">
        <v>52.365621355932191</v>
      </c>
      <c r="G1634" s="32">
        <v>0</v>
      </c>
      <c r="H1634" s="32">
        <v>0</v>
      </c>
      <c r="I1634" s="32">
        <v>0</v>
      </c>
      <c r="J1634" s="32">
        <v>0</v>
      </c>
      <c r="K1634" s="29">
        <f>Лист4!E1632/1000</f>
        <v>1029.8572199999999</v>
      </c>
      <c r="L1634" s="33"/>
      <c r="M1634" s="33"/>
    </row>
    <row r="1635" spans="1:13" s="34" customFormat="1" ht="18.75" customHeight="1" x14ac:dyDescent="0.25">
      <c r="A1635" s="23" t="str">
        <f>Лист4!A1633</f>
        <v xml:space="preserve">Бульварная ул. д.7 </v>
      </c>
      <c r="B1635" s="74" t="str">
        <f>Лист4!C1633</f>
        <v>г. Астрахань</v>
      </c>
      <c r="C1635" s="41">
        <f t="shared" si="50"/>
        <v>1499.9436555932205</v>
      </c>
      <c r="D1635" s="41">
        <f t="shared" si="51"/>
        <v>80.354124406779661</v>
      </c>
      <c r="E1635" s="30">
        <v>0</v>
      </c>
      <c r="F1635" s="31">
        <v>80.354124406779661</v>
      </c>
      <c r="G1635" s="32">
        <v>0</v>
      </c>
      <c r="H1635" s="32">
        <v>0</v>
      </c>
      <c r="I1635" s="32">
        <v>0</v>
      </c>
      <c r="J1635" s="32">
        <v>0</v>
      </c>
      <c r="K1635" s="29">
        <f>Лист4!E1633/1000-J1635</f>
        <v>1580.2977800000001</v>
      </c>
      <c r="L1635" s="33"/>
      <c r="M1635" s="33"/>
    </row>
    <row r="1636" spans="1:13" s="34" customFormat="1" ht="18.75" customHeight="1" x14ac:dyDescent="0.25">
      <c r="A1636" s="23" t="str">
        <f>Лист4!A1634</f>
        <v xml:space="preserve">Бульварная ул. д.7 - корп. 1 </v>
      </c>
      <c r="B1636" s="74" t="str">
        <f>Лист4!C1634</f>
        <v>г. Астрахань</v>
      </c>
      <c r="C1636" s="41">
        <f t="shared" si="50"/>
        <v>660.47186847457624</v>
      </c>
      <c r="D1636" s="41">
        <f t="shared" si="51"/>
        <v>35.38242152542373</v>
      </c>
      <c r="E1636" s="30">
        <v>0</v>
      </c>
      <c r="F1636" s="31">
        <v>35.38242152542373</v>
      </c>
      <c r="G1636" s="32">
        <v>0</v>
      </c>
      <c r="H1636" s="32">
        <v>0</v>
      </c>
      <c r="I1636" s="32">
        <v>0</v>
      </c>
      <c r="J1636" s="32">
        <v>0</v>
      </c>
      <c r="K1636" s="29">
        <f>Лист4!E1634/1000</f>
        <v>695.85428999999999</v>
      </c>
      <c r="L1636" s="33"/>
      <c r="M1636" s="33"/>
    </row>
    <row r="1637" spans="1:13" s="34" customFormat="1" ht="18.75" customHeight="1" x14ac:dyDescent="0.25">
      <c r="A1637" s="23" t="str">
        <f>Лист4!A1635</f>
        <v xml:space="preserve">Бульварная ул. д.7 - корп. 2 </v>
      </c>
      <c r="B1637" s="74" t="str">
        <f>Лист4!C1635</f>
        <v>г. Астрахань</v>
      </c>
      <c r="C1637" s="41">
        <f t="shared" si="50"/>
        <v>134.72139254237283</v>
      </c>
      <c r="D1637" s="41">
        <f t="shared" si="51"/>
        <v>7.2172174576271164</v>
      </c>
      <c r="E1637" s="30">
        <v>0</v>
      </c>
      <c r="F1637" s="31">
        <v>7.2172174576271164</v>
      </c>
      <c r="G1637" s="32">
        <v>0</v>
      </c>
      <c r="H1637" s="32">
        <v>0</v>
      </c>
      <c r="I1637" s="32">
        <v>0</v>
      </c>
      <c r="J1637" s="32">
        <v>0</v>
      </c>
      <c r="K1637" s="29">
        <f>Лист4!E1635/1000-J1637</f>
        <v>141.93860999999995</v>
      </c>
      <c r="L1637" s="33"/>
      <c r="M1637" s="33"/>
    </row>
    <row r="1638" spans="1:13" s="34" customFormat="1" ht="18.75" customHeight="1" x14ac:dyDescent="0.25">
      <c r="A1638" s="23" t="str">
        <f>Лист4!A1636</f>
        <v xml:space="preserve">Бульварная ул. д.7 - корп. 3 </v>
      </c>
      <c r="B1638" s="74" t="str">
        <f>Лист4!C1636</f>
        <v>г. Астрахань</v>
      </c>
      <c r="C1638" s="41">
        <f t="shared" si="50"/>
        <v>541.89366237288129</v>
      </c>
      <c r="D1638" s="41">
        <f t="shared" si="51"/>
        <v>29.030017627118642</v>
      </c>
      <c r="E1638" s="30">
        <v>0</v>
      </c>
      <c r="F1638" s="31">
        <v>29.030017627118642</v>
      </c>
      <c r="G1638" s="32">
        <v>0</v>
      </c>
      <c r="H1638" s="32">
        <v>0</v>
      </c>
      <c r="I1638" s="32">
        <v>0</v>
      </c>
      <c r="J1638" s="32">
        <v>0</v>
      </c>
      <c r="K1638" s="29">
        <f>Лист4!E1636/1000</f>
        <v>570.92367999999999</v>
      </c>
      <c r="L1638" s="33"/>
      <c r="M1638" s="33"/>
    </row>
    <row r="1639" spans="1:13" s="34" customFormat="1" ht="18.75" customHeight="1" x14ac:dyDescent="0.25">
      <c r="A1639" s="23" t="str">
        <f>Лист4!A1637</f>
        <v xml:space="preserve">Бульварная ул. д.9 </v>
      </c>
      <c r="B1639" s="74" t="str">
        <f>Лист4!C1637</f>
        <v>г. Астрахань</v>
      </c>
      <c r="C1639" s="41">
        <f t="shared" si="50"/>
        <v>1493.9849613559322</v>
      </c>
      <c r="D1639" s="41">
        <f t="shared" si="51"/>
        <v>80.034908644067798</v>
      </c>
      <c r="E1639" s="30">
        <v>0</v>
      </c>
      <c r="F1639" s="31">
        <v>80.034908644067798</v>
      </c>
      <c r="G1639" s="32">
        <v>0</v>
      </c>
      <c r="H1639" s="32">
        <v>0</v>
      </c>
      <c r="I1639" s="32">
        <v>0</v>
      </c>
      <c r="J1639" s="32">
        <v>0</v>
      </c>
      <c r="K1639" s="29">
        <f>Лист4!E1637/1000</f>
        <v>1574.0198700000001</v>
      </c>
      <c r="L1639" s="33"/>
      <c r="M1639" s="33"/>
    </row>
    <row r="1640" spans="1:13" s="34" customFormat="1" ht="18.75" customHeight="1" x14ac:dyDescent="0.25">
      <c r="A1640" s="23" t="str">
        <f>Лист4!A1638</f>
        <v xml:space="preserve">Бульварная ул. д.9 - корп. 1 </v>
      </c>
      <c r="B1640" s="74" t="str">
        <f>Лист4!C1638</f>
        <v>г. Астрахань</v>
      </c>
      <c r="C1640" s="41">
        <f t="shared" si="50"/>
        <v>590.64595254237292</v>
      </c>
      <c r="D1640" s="41">
        <f t="shared" si="51"/>
        <v>31.641747457627122</v>
      </c>
      <c r="E1640" s="30">
        <v>0</v>
      </c>
      <c r="F1640" s="31">
        <v>31.641747457627122</v>
      </c>
      <c r="G1640" s="32">
        <v>0</v>
      </c>
      <c r="H1640" s="32">
        <v>0</v>
      </c>
      <c r="I1640" s="32">
        <v>0</v>
      </c>
      <c r="J1640" s="32">
        <v>0</v>
      </c>
      <c r="K1640" s="29">
        <f>Лист4!E1638/1000</f>
        <v>622.28770000000009</v>
      </c>
      <c r="L1640" s="33"/>
      <c r="M1640" s="33"/>
    </row>
    <row r="1641" spans="1:13" s="34" customFormat="1" ht="18.75" customHeight="1" x14ac:dyDescent="0.25">
      <c r="A1641" s="23" t="str">
        <f>Лист4!A1639</f>
        <v xml:space="preserve">Бульварная ул. д.9 - корп. 2 </v>
      </c>
      <c r="B1641" s="74" t="str">
        <f>Лист4!C1639</f>
        <v>г. Астрахань</v>
      </c>
      <c r="C1641" s="41">
        <f t="shared" si="50"/>
        <v>370.1748447457627</v>
      </c>
      <c r="D1641" s="41">
        <f t="shared" si="51"/>
        <v>19.830795254237287</v>
      </c>
      <c r="E1641" s="30">
        <v>0</v>
      </c>
      <c r="F1641" s="31">
        <v>19.830795254237287</v>
      </c>
      <c r="G1641" s="32">
        <v>0</v>
      </c>
      <c r="H1641" s="32">
        <v>0</v>
      </c>
      <c r="I1641" s="32">
        <v>0</v>
      </c>
      <c r="J1641" s="32">
        <v>0</v>
      </c>
      <c r="K1641" s="29">
        <f>Лист4!E1639/1000</f>
        <v>390.00563999999997</v>
      </c>
      <c r="L1641" s="33"/>
      <c r="M1641" s="33"/>
    </row>
    <row r="1642" spans="1:13" s="34" customFormat="1" ht="18.75" customHeight="1" x14ac:dyDescent="0.25">
      <c r="A1642" s="23" t="str">
        <f>Лист4!A1640</f>
        <v xml:space="preserve">Валдайская 1-я ул. д.25 </v>
      </c>
      <c r="B1642" s="74" t="str">
        <f>Лист4!C1640</f>
        <v>г. Астрахань</v>
      </c>
      <c r="C1642" s="41">
        <f t="shared" si="50"/>
        <v>1.8983050847457628</v>
      </c>
      <c r="D1642" s="41">
        <f t="shared" si="51"/>
        <v>0.10169491525423729</v>
      </c>
      <c r="E1642" s="30">
        <v>0</v>
      </c>
      <c r="F1642" s="31">
        <v>0.10169491525423729</v>
      </c>
      <c r="G1642" s="32">
        <v>0</v>
      </c>
      <c r="H1642" s="32">
        <v>0</v>
      </c>
      <c r="I1642" s="32">
        <v>0</v>
      </c>
      <c r="J1642" s="32">
        <v>0</v>
      </c>
      <c r="K1642" s="29">
        <f>Лист4!E1640/1000</f>
        <v>2</v>
      </c>
      <c r="L1642" s="33"/>
      <c r="M1642" s="33"/>
    </row>
    <row r="1643" spans="1:13" s="34" customFormat="1" ht="18.75" customHeight="1" x14ac:dyDescent="0.25">
      <c r="A1643" s="23" t="str">
        <f>Лист4!A1641</f>
        <v xml:space="preserve">Валдайская 1-я ул. д.27 </v>
      </c>
      <c r="B1643" s="74" t="str">
        <f>Лист4!C1641</f>
        <v>г. Астрахань</v>
      </c>
      <c r="C1643" s="41">
        <f t="shared" si="50"/>
        <v>0</v>
      </c>
      <c r="D1643" s="41">
        <f t="shared" si="51"/>
        <v>0</v>
      </c>
      <c r="E1643" s="30">
        <v>0</v>
      </c>
      <c r="F1643" s="31">
        <v>0</v>
      </c>
      <c r="G1643" s="32">
        <v>0</v>
      </c>
      <c r="H1643" s="32">
        <v>0</v>
      </c>
      <c r="I1643" s="32">
        <v>0</v>
      </c>
      <c r="J1643" s="32">
        <v>0</v>
      </c>
      <c r="K1643" s="29">
        <f>Лист4!E1641/1000</f>
        <v>0</v>
      </c>
      <c r="L1643" s="33"/>
      <c r="M1643" s="33"/>
    </row>
    <row r="1644" spans="1:13" s="34" customFormat="1" ht="18.75" customHeight="1" x14ac:dyDescent="0.25">
      <c r="A1644" s="23" t="str">
        <f>Лист4!A1642</f>
        <v xml:space="preserve">Валдайская 2-я ул. д.24 </v>
      </c>
      <c r="B1644" s="74" t="str">
        <f>Лист4!C1642</f>
        <v>г. Астрахань</v>
      </c>
      <c r="C1644" s="41">
        <f t="shared" si="50"/>
        <v>0</v>
      </c>
      <c r="D1644" s="41">
        <f t="shared" si="51"/>
        <v>0</v>
      </c>
      <c r="E1644" s="30">
        <v>0</v>
      </c>
      <c r="F1644" s="31">
        <v>0</v>
      </c>
      <c r="G1644" s="32">
        <v>0</v>
      </c>
      <c r="H1644" s="32">
        <v>0</v>
      </c>
      <c r="I1644" s="32">
        <v>0</v>
      </c>
      <c r="J1644" s="32">
        <v>0</v>
      </c>
      <c r="K1644" s="29">
        <f>Лист4!E1642/1000</f>
        <v>0</v>
      </c>
      <c r="L1644" s="33"/>
      <c r="M1644" s="33"/>
    </row>
    <row r="1645" spans="1:13" s="34" customFormat="1" ht="18.75" customHeight="1" x14ac:dyDescent="0.25">
      <c r="A1645" s="23" t="str">
        <f>Лист4!A1643</f>
        <v xml:space="preserve">Водопроводная ул. д.10 </v>
      </c>
      <c r="B1645" s="74" t="str">
        <f>Лист4!C1643</f>
        <v>г. Астрахань</v>
      </c>
      <c r="C1645" s="41">
        <f t="shared" si="50"/>
        <v>2.7346983050847458</v>
      </c>
      <c r="D1645" s="41">
        <f t="shared" si="51"/>
        <v>0.14650169491525422</v>
      </c>
      <c r="E1645" s="30">
        <v>0</v>
      </c>
      <c r="F1645" s="31">
        <v>0.14650169491525422</v>
      </c>
      <c r="G1645" s="32">
        <v>0</v>
      </c>
      <c r="H1645" s="32">
        <v>0</v>
      </c>
      <c r="I1645" s="32">
        <v>0</v>
      </c>
      <c r="J1645" s="32">
        <v>0</v>
      </c>
      <c r="K1645" s="29">
        <f>Лист4!E1643/1000</f>
        <v>2.8811999999999998</v>
      </c>
      <c r="L1645" s="33"/>
      <c r="M1645" s="33"/>
    </row>
    <row r="1646" spans="1:13" s="34" customFormat="1" ht="18.75" customHeight="1" x14ac:dyDescent="0.25">
      <c r="A1646" s="23" t="str">
        <f>Лист4!A1644</f>
        <v xml:space="preserve">Водопроводная ул. д.20 </v>
      </c>
      <c r="B1646" s="74" t="str">
        <f>Лист4!C1644</f>
        <v>г. Астрахань</v>
      </c>
      <c r="C1646" s="41">
        <f t="shared" si="50"/>
        <v>0.65273220338983062</v>
      </c>
      <c r="D1646" s="41">
        <f t="shared" si="51"/>
        <v>3.4967796610169494E-2</v>
      </c>
      <c r="E1646" s="30">
        <v>0</v>
      </c>
      <c r="F1646" s="31">
        <v>3.4967796610169494E-2</v>
      </c>
      <c r="G1646" s="32">
        <v>0</v>
      </c>
      <c r="H1646" s="32">
        <v>0</v>
      </c>
      <c r="I1646" s="32">
        <v>0</v>
      </c>
      <c r="J1646" s="32">
        <v>0</v>
      </c>
      <c r="K1646" s="29">
        <f>Лист4!E1644/1000-J1646</f>
        <v>0.68770000000000009</v>
      </c>
      <c r="L1646" s="33"/>
      <c r="M1646" s="33"/>
    </row>
    <row r="1647" spans="1:13" s="34" customFormat="1" ht="18.75" customHeight="1" x14ac:dyDescent="0.25">
      <c r="A1647" s="23" t="str">
        <f>Лист4!A1645</f>
        <v xml:space="preserve">Водопроводная ул. д.6 </v>
      </c>
      <c r="B1647" s="74" t="str">
        <f>Лист4!C1645</f>
        <v>г. Астрахань</v>
      </c>
      <c r="C1647" s="41">
        <f t="shared" si="50"/>
        <v>6.6662779661016947</v>
      </c>
      <c r="D1647" s="41">
        <f t="shared" si="51"/>
        <v>0.35712203389830505</v>
      </c>
      <c r="E1647" s="30">
        <v>0</v>
      </c>
      <c r="F1647" s="31">
        <v>0.35712203389830505</v>
      </c>
      <c r="G1647" s="32">
        <v>0</v>
      </c>
      <c r="H1647" s="32">
        <v>0</v>
      </c>
      <c r="I1647" s="32">
        <v>0</v>
      </c>
      <c r="J1647" s="32">
        <v>0</v>
      </c>
      <c r="K1647" s="29">
        <f>Лист4!E1645/1000</f>
        <v>7.0233999999999996</v>
      </c>
      <c r="L1647" s="33"/>
      <c r="M1647" s="33"/>
    </row>
    <row r="1648" spans="1:13" s="34" customFormat="1" ht="18.75" customHeight="1" x14ac:dyDescent="0.25">
      <c r="A1648" s="23" t="str">
        <f>Лист4!A1646</f>
        <v xml:space="preserve">Водопроводная ул. д.8 </v>
      </c>
      <c r="B1648" s="74" t="str">
        <f>Лист4!C1646</f>
        <v>г. Астрахань</v>
      </c>
      <c r="C1648" s="41">
        <f t="shared" si="50"/>
        <v>16.609030508474575</v>
      </c>
      <c r="D1648" s="41">
        <f t="shared" si="51"/>
        <v>0.88976949152542362</v>
      </c>
      <c r="E1648" s="30">
        <v>0</v>
      </c>
      <c r="F1648" s="31">
        <v>0.88976949152542362</v>
      </c>
      <c r="G1648" s="32">
        <v>0</v>
      </c>
      <c r="H1648" s="32">
        <v>0</v>
      </c>
      <c r="I1648" s="32">
        <v>0</v>
      </c>
      <c r="J1648" s="32">
        <v>0</v>
      </c>
      <c r="K1648" s="29">
        <f>Лист4!E1646/1000-J1648</f>
        <v>17.498799999999999</v>
      </c>
      <c r="L1648" s="33"/>
      <c r="M1648" s="33"/>
    </row>
    <row r="1649" spans="1:13" s="34" customFormat="1" ht="18.75" customHeight="1" x14ac:dyDescent="0.25">
      <c r="A1649" s="23" t="str">
        <f>Лист4!A1647</f>
        <v xml:space="preserve">Вокзальная пл д.1 </v>
      </c>
      <c r="B1649" s="74" t="str">
        <f>Лист4!C1647</f>
        <v>г. Астрахань</v>
      </c>
      <c r="C1649" s="41">
        <f t="shared" si="50"/>
        <v>733.26462644067783</v>
      </c>
      <c r="D1649" s="41">
        <f t="shared" si="51"/>
        <v>39.282033559322031</v>
      </c>
      <c r="E1649" s="30">
        <v>0</v>
      </c>
      <c r="F1649" s="31">
        <v>39.282033559322031</v>
      </c>
      <c r="G1649" s="32">
        <v>0</v>
      </c>
      <c r="H1649" s="32">
        <v>0</v>
      </c>
      <c r="I1649" s="32">
        <v>0</v>
      </c>
      <c r="J1649" s="32">
        <v>0</v>
      </c>
      <c r="K1649" s="29">
        <f>Лист4!E1647/1000</f>
        <v>772.54665999999986</v>
      </c>
      <c r="L1649" s="33"/>
      <c r="M1649" s="33"/>
    </row>
    <row r="1650" spans="1:13" s="34" customFormat="1" ht="18.75" customHeight="1" x14ac:dyDescent="0.25">
      <c r="A1650" s="23" t="str">
        <f>Лист4!A1648</f>
        <v xml:space="preserve">Вокзальная пл д.1А </v>
      </c>
      <c r="B1650" s="74" t="str">
        <f>Лист4!C1648</f>
        <v>г. Астрахань</v>
      </c>
      <c r="C1650" s="41">
        <f t="shared" si="50"/>
        <v>651.05449084745749</v>
      </c>
      <c r="D1650" s="41">
        <f t="shared" si="51"/>
        <v>34.877919152542361</v>
      </c>
      <c r="E1650" s="30">
        <v>0</v>
      </c>
      <c r="F1650" s="31">
        <v>34.877919152542361</v>
      </c>
      <c r="G1650" s="32">
        <v>0</v>
      </c>
      <c r="H1650" s="32">
        <v>0</v>
      </c>
      <c r="I1650" s="32">
        <v>0</v>
      </c>
      <c r="J1650" s="32">
        <f>1635.02+948.31</f>
        <v>2583.33</v>
      </c>
      <c r="K1650" s="29">
        <f>Лист4!E1648/1000-J1650</f>
        <v>-1897.39759</v>
      </c>
      <c r="L1650" s="33"/>
      <c r="M1650" s="33"/>
    </row>
    <row r="1651" spans="1:13" s="34" customFormat="1" ht="18.75" customHeight="1" x14ac:dyDescent="0.25">
      <c r="A1651" s="23" t="str">
        <f>Лист4!A1649</f>
        <v xml:space="preserve">Вокзальная пл д.3/41 </v>
      </c>
      <c r="B1651" s="74" t="str">
        <f>Лист4!C1649</f>
        <v>г. Астрахань</v>
      </c>
      <c r="C1651" s="41">
        <f t="shared" si="50"/>
        <v>562.14690711864398</v>
      </c>
      <c r="D1651" s="41">
        <f t="shared" si="51"/>
        <v>30.115012881355931</v>
      </c>
      <c r="E1651" s="30">
        <v>0</v>
      </c>
      <c r="F1651" s="31">
        <v>30.115012881355931</v>
      </c>
      <c r="G1651" s="32">
        <v>0</v>
      </c>
      <c r="H1651" s="32">
        <v>0</v>
      </c>
      <c r="I1651" s="32">
        <v>0</v>
      </c>
      <c r="J1651" s="32">
        <v>0</v>
      </c>
      <c r="K1651" s="29">
        <f>Лист4!E1649/1000</f>
        <v>592.26191999999992</v>
      </c>
      <c r="L1651" s="33"/>
      <c r="M1651" s="33"/>
    </row>
    <row r="1652" spans="1:13" s="34" customFormat="1" ht="18.75" customHeight="1" x14ac:dyDescent="0.25">
      <c r="A1652" s="23" t="str">
        <f>Лист4!A1650</f>
        <v xml:space="preserve">Вокзальная пл д.5 </v>
      </c>
      <c r="B1652" s="74" t="str">
        <f>Лист4!C1650</f>
        <v>г. Астрахань</v>
      </c>
      <c r="C1652" s="41">
        <f t="shared" si="50"/>
        <v>543.30488135593214</v>
      </c>
      <c r="D1652" s="41">
        <f t="shared" si="51"/>
        <v>29.105618644067796</v>
      </c>
      <c r="E1652" s="30">
        <v>0</v>
      </c>
      <c r="F1652" s="31">
        <v>29.105618644067796</v>
      </c>
      <c r="G1652" s="32">
        <v>0</v>
      </c>
      <c r="H1652" s="32">
        <v>0</v>
      </c>
      <c r="I1652" s="32">
        <v>0</v>
      </c>
      <c r="J1652" s="32">
        <v>0</v>
      </c>
      <c r="K1652" s="29">
        <f>Лист4!E1650/1000</f>
        <v>572.41049999999996</v>
      </c>
      <c r="L1652" s="33"/>
      <c r="M1652" s="33"/>
    </row>
    <row r="1653" spans="1:13" s="34" customFormat="1" ht="18.75" customHeight="1" x14ac:dyDescent="0.25">
      <c r="A1653" s="23" t="str">
        <f>Лист4!A1651</f>
        <v xml:space="preserve">Галлея ул. д.10 </v>
      </c>
      <c r="B1653" s="74" t="str">
        <f>Лист4!C1651</f>
        <v>г. Астрахань</v>
      </c>
      <c r="C1653" s="41">
        <f t="shared" si="50"/>
        <v>87.891715254237283</v>
      </c>
      <c r="D1653" s="41">
        <f t="shared" si="51"/>
        <v>4.7084847457627115</v>
      </c>
      <c r="E1653" s="30">
        <v>0</v>
      </c>
      <c r="F1653" s="31">
        <v>4.7084847457627115</v>
      </c>
      <c r="G1653" s="32">
        <v>0</v>
      </c>
      <c r="H1653" s="32">
        <v>0</v>
      </c>
      <c r="I1653" s="32">
        <v>0</v>
      </c>
      <c r="J1653" s="32">
        <v>0</v>
      </c>
      <c r="K1653" s="29">
        <f>Лист4!E1651/1000</f>
        <v>92.600200000000001</v>
      </c>
      <c r="L1653" s="33"/>
      <c r="M1653" s="33"/>
    </row>
    <row r="1654" spans="1:13" s="34" customFormat="1" ht="18.75" customHeight="1" x14ac:dyDescent="0.25">
      <c r="A1654" s="23" t="str">
        <f>Лист4!A1652</f>
        <v xml:space="preserve">Галлея ул. д.25 </v>
      </c>
      <c r="B1654" s="74" t="str">
        <f>Лист4!C1652</f>
        <v>г. Астрахань</v>
      </c>
      <c r="C1654" s="41">
        <f t="shared" si="50"/>
        <v>0</v>
      </c>
      <c r="D1654" s="41">
        <f t="shared" si="51"/>
        <v>0</v>
      </c>
      <c r="E1654" s="30">
        <v>0</v>
      </c>
      <c r="F1654" s="31">
        <v>0</v>
      </c>
      <c r="G1654" s="32">
        <v>0</v>
      </c>
      <c r="H1654" s="32">
        <v>0</v>
      </c>
      <c r="I1654" s="32">
        <v>0</v>
      </c>
      <c r="J1654" s="32">
        <v>0</v>
      </c>
      <c r="K1654" s="29">
        <f>Лист4!E1652/1000</f>
        <v>0</v>
      </c>
      <c r="L1654" s="33"/>
      <c r="M1654" s="33"/>
    </row>
    <row r="1655" spans="1:13" s="34" customFormat="1" ht="18.75" customHeight="1" x14ac:dyDescent="0.25">
      <c r="A1655" s="23" t="str">
        <f>Лист4!A1653</f>
        <v xml:space="preserve">Галлея ул. д.25/5 </v>
      </c>
      <c r="B1655" s="74" t="str">
        <f>Лист4!C1653</f>
        <v>г. Астрахань</v>
      </c>
      <c r="C1655" s="41">
        <f t="shared" si="50"/>
        <v>0</v>
      </c>
      <c r="D1655" s="41">
        <f t="shared" si="51"/>
        <v>0</v>
      </c>
      <c r="E1655" s="30">
        <v>0</v>
      </c>
      <c r="F1655" s="31">
        <v>0</v>
      </c>
      <c r="G1655" s="32">
        <v>0</v>
      </c>
      <c r="H1655" s="32">
        <v>0</v>
      </c>
      <c r="I1655" s="32">
        <v>0</v>
      </c>
      <c r="J1655" s="32">
        <v>0</v>
      </c>
      <c r="K1655" s="29">
        <f>Лист4!E1653/1000</f>
        <v>0</v>
      </c>
      <c r="L1655" s="33"/>
      <c r="M1655" s="33"/>
    </row>
    <row r="1656" spans="1:13" s="34" customFormat="1" ht="18.75" customHeight="1" x14ac:dyDescent="0.25">
      <c r="A1656" s="23" t="str">
        <f>Лист4!A1654</f>
        <v xml:space="preserve">Галлея ул. д.5 </v>
      </c>
      <c r="B1656" s="74" t="str">
        <f>Лист4!C1654</f>
        <v>г. Астрахань</v>
      </c>
      <c r="C1656" s="41">
        <f t="shared" si="50"/>
        <v>215.83705084745762</v>
      </c>
      <c r="D1656" s="41">
        <f t="shared" si="51"/>
        <v>11.562699152542372</v>
      </c>
      <c r="E1656" s="30">
        <v>0</v>
      </c>
      <c r="F1656" s="31">
        <v>11.562699152542372</v>
      </c>
      <c r="G1656" s="32">
        <v>0</v>
      </c>
      <c r="H1656" s="32">
        <v>0</v>
      </c>
      <c r="I1656" s="32">
        <v>0</v>
      </c>
      <c r="J1656" s="32">
        <v>0</v>
      </c>
      <c r="K1656" s="29">
        <f>Лист4!E1654/1000</f>
        <v>227.39974999999998</v>
      </c>
      <c r="L1656" s="33"/>
      <c r="M1656" s="33"/>
    </row>
    <row r="1657" spans="1:13" s="34" customFormat="1" ht="18.75" customHeight="1" x14ac:dyDescent="0.25">
      <c r="A1657" s="23" t="str">
        <f>Лист4!A1655</f>
        <v xml:space="preserve">Галлея ул. д.8/1 </v>
      </c>
      <c r="B1657" s="74" t="str">
        <f>Лист4!C1655</f>
        <v>г. Астрахань</v>
      </c>
      <c r="C1657" s="41">
        <f t="shared" si="50"/>
        <v>690.65431186440662</v>
      </c>
      <c r="D1657" s="41">
        <f t="shared" si="51"/>
        <v>36.999338135593213</v>
      </c>
      <c r="E1657" s="30">
        <v>0</v>
      </c>
      <c r="F1657" s="31">
        <v>36.999338135593213</v>
      </c>
      <c r="G1657" s="32">
        <v>0</v>
      </c>
      <c r="H1657" s="32">
        <v>0</v>
      </c>
      <c r="I1657" s="32">
        <v>0</v>
      </c>
      <c r="J1657" s="32">
        <v>0</v>
      </c>
      <c r="K1657" s="29">
        <f>Лист4!E1655/1000</f>
        <v>727.65364999999986</v>
      </c>
      <c r="L1657" s="33"/>
      <c r="M1657" s="33"/>
    </row>
    <row r="1658" spans="1:13" s="34" customFormat="1" ht="18.75" customHeight="1" x14ac:dyDescent="0.25">
      <c r="A1658" s="23" t="str">
        <f>Лист4!A1656</f>
        <v xml:space="preserve">Галлея ул. д.8А </v>
      </c>
      <c r="B1658" s="74" t="str">
        <f>Лист4!C1656</f>
        <v>г. Астрахань</v>
      </c>
      <c r="C1658" s="41">
        <f t="shared" si="50"/>
        <v>604.18164610169492</v>
      </c>
      <c r="D1658" s="41">
        <f t="shared" si="51"/>
        <v>32.366873898305087</v>
      </c>
      <c r="E1658" s="30">
        <v>0</v>
      </c>
      <c r="F1658" s="31">
        <v>32.366873898305087</v>
      </c>
      <c r="G1658" s="32">
        <v>0</v>
      </c>
      <c r="H1658" s="32">
        <v>0</v>
      </c>
      <c r="I1658" s="32">
        <v>0</v>
      </c>
      <c r="J1658" s="32">
        <v>0</v>
      </c>
      <c r="K1658" s="29">
        <f>Лист4!E1656/1000</f>
        <v>636.54852000000005</v>
      </c>
      <c r="L1658" s="33"/>
      <c r="M1658" s="33"/>
    </row>
    <row r="1659" spans="1:13" s="34" customFormat="1" ht="18.75" customHeight="1" x14ac:dyDescent="0.25">
      <c r="A1659" s="23" t="str">
        <f>Лист4!A1657</f>
        <v xml:space="preserve">Дальняя ул. д.23 </v>
      </c>
      <c r="B1659" s="74" t="str">
        <f>Лист4!C1657</f>
        <v>г. Астрахань</v>
      </c>
      <c r="C1659" s="41">
        <f t="shared" si="50"/>
        <v>970.34</v>
      </c>
      <c r="D1659" s="41">
        <f t="shared" si="51"/>
        <v>51.982500000000002</v>
      </c>
      <c r="E1659" s="30">
        <v>0</v>
      </c>
      <c r="F1659" s="31">
        <v>51.982500000000002</v>
      </c>
      <c r="G1659" s="32">
        <v>0</v>
      </c>
      <c r="H1659" s="32">
        <v>0</v>
      </c>
      <c r="I1659" s="32">
        <v>0</v>
      </c>
      <c r="J1659" s="32">
        <v>0</v>
      </c>
      <c r="K1659" s="29">
        <f>Лист4!E1657/1000</f>
        <v>1022.3225</v>
      </c>
      <c r="L1659" s="33"/>
      <c r="M1659" s="33"/>
    </row>
    <row r="1660" spans="1:13" s="34" customFormat="1" ht="18.75" customHeight="1" x14ac:dyDescent="0.25">
      <c r="A1660" s="23" t="str">
        <f>Лист4!A1658</f>
        <v xml:space="preserve">Дальняя ул. д.23 - корп. 1 </v>
      </c>
      <c r="B1660" s="74" t="str">
        <f>Лист4!C1658</f>
        <v>г. Астрахань</v>
      </c>
      <c r="C1660" s="41">
        <f t="shared" si="50"/>
        <v>871.55315254237291</v>
      </c>
      <c r="D1660" s="41">
        <f t="shared" si="51"/>
        <v>46.690347457627119</v>
      </c>
      <c r="E1660" s="30">
        <v>0</v>
      </c>
      <c r="F1660" s="31">
        <v>46.690347457627119</v>
      </c>
      <c r="G1660" s="32">
        <v>0</v>
      </c>
      <c r="H1660" s="32">
        <v>0</v>
      </c>
      <c r="I1660" s="32">
        <v>0</v>
      </c>
      <c r="J1660" s="32">
        <v>0</v>
      </c>
      <c r="K1660" s="29">
        <f>Лист4!E1658/1000</f>
        <v>918.24350000000004</v>
      </c>
      <c r="L1660" s="33"/>
      <c r="M1660" s="33"/>
    </row>
    <row r="1661" spans="1:13" s="34" customFormat="1" ht="18.75" customHeight="1" x14ac:dyDescent="0.25">
      <c r="A1661" s="23" t="str">
        <f>Лист4!A1659</f>
        <v xml:space="preserve">Дальняя ул. д.3 </v>
      </c>
      <c r="B1661" s="74" t="str">
        <f>Лист4!C1659</f>
        <v>г. Астрахань</v>
      </c>
      <c r="C1661" s="41">
        <f t="shared" si="50"/>
        <v>1589.6549627118638</v>
      </c>
      <c r="D1661" s="41">
        <f t="shared" si="51"/>
        <v>85.160087288135571</v>
      </c>
      <c r="E1661" s="30">
        <v>0</v>
      </c>
      <c r="F1661" s="31">
        <v>85.160087288135571</v>
      </c>
      <c r="G1661" s="32">
        <v>0</v>
      </c>
      <c r="H1661" s="32">
        <v>0</v>
      </c>
      <c r="I1661" s="32">
        <v>0</v>
      </c>
      <c r="J1661" s="32">
        <v>0</v>
      </c>
      <c r="K1661" s="29">
        <f>Лист4!E1659/1000</f>
        <v>1674.8150499999995</v>
      </c>
      <c r="L1661" s="33"/>
      <c r="M1661" s="33"/>
    </row>
    <row r="1662" spans="1:13" s="34" customFormat="1" ht="18.75" customHeight="1" x14ac:dyDescent="0.25">
      <c r="A1662" s="23" t="str">
        <f>Лист4!A1660</f>
        <v xml:space="preserve">Дальняя ул. д.5 </v>
      </c>
      <c r="B1662" s="74" t="str">
        <f>Лист4!C1660</f>
        <v>г. Астрахань</v>
      </c>
      <c r="C1662" s="41">
        <f t="shared" ref="C1662:C1725" si="52">K1662+J1662-F1662</f>
        <v>1677.9949532203386</v>
      </c>
      <c r="D1662" s="41">
        <f t="shared" ref="D1662:D1725" si="53">F1662</f>
        <v>89.892586779661002</v>
      </c>
      <c r="E1662" s="30">
        <v>0</v>
      </c>
      <c r="F1662" s="31">
        <v>89.892586779661002</v>
      </c>
      <c r="G1662" s="32">
        <v>0</v>
      </c>
      <c r="H1662" s="32">
        <v>0</v>
      </c>
      <c r="I1662" s="32">
        <v>0</v>
      </c>
      <c r="J1662" s="32">
        <v>0</v>
      </c>
      <c r="K1662" s="29">
        <f>Лист4!E1660/1000</f>
        <v>1767.8875399999997</v>
      </c>
      <c r="L1662" s="33"/>
      <c r="M1662" s="33"/>
    </row>
    <row r="1663" spans="1:13" s="34" customFormat="1" ht="18.75" customHeight="1" x14ac:dyDescent="0.25">
      <c r="A1663" s="23" t="str">
        <f>Лист4!A1661</f>
        <v xml:space="preserve">Дальняя ул. д.88А </v>
      </c>
      <c r="B1663" s="74" t="str">
        <f>Лист4!C1661</f>
        <v>г. Астрахань</v>
      </c>
      <c r="C1663" s="41">
        <f t="shared" si="52"/>
        <v>196.6897491525423</v>
      </c>
      <c r="D1663" s="41">
        <f t="shared" si="53"/>
        <v>10.536950847457627</v>
      </c>
      <c r="E1663" s="30">
        <v>0</v>
      </c>
      <c r="F1663" s="31">
        <v>10.536950847457627</v>
      </c>
      <c r="G1663" s="32">
        <v>0</v>
      </c>
      <c r="H1663" s="32">
        <v>0</v>
      </c>
      <c r="I1663" s="32">
        <v>0</v>
      </c>
      <c r="J1663" s="32">
        <v>1232.47</v>
      </c>
      <c r="K1663" s="29">
        <f>Лист4!E1661/1000-J1663</f>
        <v>-1025.2433000000001</v>
      </c>
      <c r="L1663" s="33"/>
      <c r="M1663" s="33"/>
    </row>
    <row r="1664" spans="1:13" s="34" customFormat="1" ht="18.75" customHeight="1" x14ac:dyDescent="0.25">
      <c r="A1664" s="23" t="str">
        <f>Лист4!A1662</f>
        <v xml:space="preserve">Дальняя ул. д.88Б </v>
      </c>
      <c r="B1664" s="74" t="str">
        <f>Лист4!C1662</f>
        <v>г. Астрахань</v>
      </c>
      <c r="C1664" s="41">
        <f t="shared" si="52"/>
        <v>126.68073220338982</v>
      </c>
      <c r="D1664" s="41">
        <f t="shared" si="53"/>
        <v>6.7864677966101681</v>
      </c>
      <c r="E1664" s="30">
        <v>0</v>
      </c>
      <c r="F1664" s="31">
        <v>6.7864677966101681</v>
      </c>
      <c r="G1664" s="32">
        <v>0</v>
      </c>
      <c r="H1664" s="32">
        <v>0</v>
      </c>
      <c r="I1664" s="32">
        <v>0</v>
      </c>
      <c r="J1664" s="32">
        <v>0</v>
      </c>
      <c r="K1664" s="29">
        <f>Лист4!E1662/1000-J1664</f>
        <v>133.46719999999999</v>
      </c>
      <c r="L1664" s="33"/>
      <c r="M1664" s="33"/>
    </row>
    <row r="1665" spans="1:13" s="34" customFormat="1" ht="18.75" customHeight="1" x14ac:dyDescent="0.25">
      <c r="A1665" s="23" t="str">
        <f>Лист4!A1663</f>
        <v xml:space="preserve">Дальняя ул. д.88В </v>
      </c>
      <c r="B1665" s="74" t="str">
        <f>Лист4!C1663</f>
        <v>г. Астрахань</v>
      </c>
      <c r="C1665" s="41">
        <f t="shared" si="52"/>
        <v>146.45993220338988</v>
      </c>
      <c r="D1665" s="41">
        <f t="shared" si="53"/>
        <v>7.8460677966101704</v>
      </c>
      <c r="E1665" s="30">
        <v>0</v>
      </c>
      <c r="F1665" s="31">
        <v>7.8460677966101704</v>
      </c>
      <c r="G1665" s="32">
        <v>0</v>
      </c>
      <c r="H1665" s="32">
        <v>0</v>
      </c>
      <c r="I1665" s="32">
        <v>0</v>
      </c>
      <c r="J1665" s="32">
        <f>1028.08+251.24</f>
        <v>1279.32</v>
      </c>
      <c r="K1665" s="29">
        <f>Лист4!E1663/1000-J1665</f>
        <v>-1125.0139999999999</v>
      </c>
      <c r="L1665" s="33"/>
      <c r="M1665" s="33"/>
    </row>
    <row r="1666" spans="1:13" s="34" customFormat="1" ht="18.75" customHeight="1" x14ac:dyDescent="0.25">
      <c r="A1666" s="23" t="str">
        <f>Лист4!A1664</f>
        <v xml:space="preserve">Дальняя ул. д.88Г </v>
      </c>
      <c r="B1666" s="74" t="str">
        <f>Лист4!C1664</f>
        <v>г. Астрахань</v>
      </c>
      <c r="C1666" s="41">
        <f t="shared" si="52"/>
        <v>185.14691525423723</v>
      </c>
      <c r="D1666" s="41">
        <f t="shared" si="53"/>
        <v>9.9185847457627077</v>
      </c>
      <c r="E1666" s="30">
        <v>0</v>
      </c>
      <c r="F1666" s="31">
        <v>9.9185847457627077</v>
      </c>
      <c r="G1666" s="32">
        <v>0</v>
      </c>
      <c r="H1666" s="32">
        <v>0</v>
      </c>
      <c r="I1666" s="32">
        <v>0</v>
      </c>
      <c r="J1666" s="32">
        <v>0</v>
      </c>
      <c r="K1666" s="29">
        <f>Лист4!E1664/1000-J1666</f>
        <v>195.06549999999993</v>
      </c>
      <c r="L1666" s="33"/>
      <c r="M1666" s="33"/>
    </row>
    <row r="1667" spans="1:13" s="34" customFormat="1" ht="18.75" customHeight="1" x14ac:dyDescent="0.25">
      <c r="A1667" s="23" t="str">
        <f>Лист4!A1665</f>
        <v xml:space="preserve">Даргомыжского ул. д.21 </v>
      </c>
      <c r="B1667" s="74" t="str">
        <f>Лист4!C1665</f>
        <v>г. Астрахань</v>
      </c>
      <c r="C1667" s="41">
        <f t="shared" si="52"/>
        <v>1.3538711864406781</v>
      </c>
      <c r="D1667" s="41">
        <f t="shared" si="53"/>
        <v>7.2528813559322045E-2</v>
      </c>
      <c r="E1667" s="30">
        <v>0</v>
      </c>
      <c r="F1667" s="31">
        <v>7.2528813559322045E-2</v>
      </c>
      <c r="G1667" s="32">
        <v>0</v>
      </c>
      <c r="H1667" s="32">
        <v>0</v>
      </c>
      <c r="I1667" s="32">
        <v>0</v>
      </c>
      <c r="J1667" s="32">
        <v>0</v>
      </c>
      <c r="K1667" s="29">
        <f>Лист4!E1665/1000</f>
        <v>1.4264000000000001</v>
      </c>
      <c r="L1667" s="33"/>
      <c r="M1667" s="33"/>
    </row>
    <row r="1668" spans="1:13" s="34" customFormat="1" ht="18.75" customHeight="1" x14ac:dyDescent="0.25">
      <c r="A1668" s="23" t="str">
        <f>Лист4!A1666</f>
        <v xml:space="preserve">Даргомыжского ул. д.23 </v>
      </c>
      <c r="B1668" s="74" t="str">
        <f>Лист4!C1666</f>
        <v>г. Астрахань</v>
      </c>
      <c r="C1668" s="41">
        <f t="shared" si="52"/>
        <v>20.379491525423731</v>
      </c>
      <c r="D1668" s="41">
        <f t="shared" si="53"/>
        <v>1.0917584745762712</v>
      </c>
      <c r="E1668" s="30">
        <v>0</v>
      </c>
      <c r="F1668" s="31">
        <v>1.0917584745762712</v>
      </c>
      <c r="G1668" s="32">
        <v>0</v>
      </c>
      <c r="H1668" s="32">
        <v>0</v>
      </c>
      <c r="I1668" s="32">
        <v>0</v>
      </c>
      <c r="J1668" s="32">
        <v>0</v>
      </c>
      <c r="K1668" s="29">
        <f>Лист4!E1666/1000</f>
        <v>21.471250000000001</v>
      </c>
      <c r="L1668" s="33"/>
      <c r="M1668" s="33"/>
    </row>
    <row r="1669" spans="1:13" s="34" customFormat="1" ht="18.75" customHeight="1" x14ac:dyDescent="0.25">
      <c r="A1669" s="23" t="str">
        <f>Лист4!A1667</f>
        <v xml:space="preserve">Ереванская ул. д.1 </v>
      </c>
      <c r="B1669" s="74" t="str">
        <f>Лист4!C1667</f>
        <v>г. Астрахань</v>
      </c>
      <c r="C1669" s="41">
        <f t="shared" si="52"/>
        <v>13.295728813559322</v>
      </c>
      <c r="D1669" s="41">
        <f t="shared" si="53"/>
        <v>0.71227118644067788</v>
      </c>
      <c r="E1669" s="30">
        <v>0</v>
      </c>
      <c r="F1669" s="31">
        <v>0.71227118644067788</v>
      </c>
      <c r="G1669" s="32">
        <v>0</v>
      </c>
      <c r="H1669" s="32">
        <v>0</v>
      </c>
      <c r="I1669" s="32">
        <v>0</v>
      </c>
      <c r="J1669" s="32">
        <v>0</v>
      </c>
      <c r="K1669" s="29">
        <f>Лист4!E1667/1000-J1669</f>
        <v>14.007999999999999</v>
      </c>
      <c r="L1669" s="33"/>
      <c r="M1669" s="33"/>
    </row>
    <row r="1670" spans="1:13" s="34" customFormat="1" ht="18.75" customHeight="1" x14ac:dyDescent="0.25">
      <c r="A1670" s="23" t="str">
        <f>Лист4!A1668</f>
        <v xml:space="preserve">Ереванская ул. д.1 - корп. 1 </v>
      </c>
      <c r="B1670" s="74" t="str">
        <f>Лист4!C1668</f>
        <v>г. Астрахань</v>
      </c>
      <c r="C1670" s="41">
        <f t="shared" si="52"/>
        <v>24.584854237288138</v>
      </c>
      <c r="D1670" s="41">
        <f t="shared" si="53"/>
        <v>1.3170457627118646</v>
      </c>
      <c r="E1670" s="30">
        <v>0</v>
      </c>
      <c r="F1670" s="31">
        <v>1.3170457627118646</v>
      </c>
      <c r="G1670" s="32">
        <v>0</v>
      </c>
      <c r="H1670" s="32">
        <v>0</v>
      </c>
      <c r="I1670" s="32">
        <v>0</v>
      </c>
      <c r="J1670" s="32">
        <v>0</v>
      </c>
      <c r="K1670" s="29">
        <f>Лист4!E1668/1000</f>
        <v>25.901900000000001</v>
      </c>
      <c r="L1670" s="33"/>
      <c r="M1670" s="33"/>
    </row>
    <row r="1671" spans="1:13" s="34" customFormat="1" ht="18.75" customHeight="1" x14ac:dyDescent="0.25">
      <c r="A1671" s="23" t="str">
        <f>Лист4!A1669</f>
        <v xml:space="preserve">Ереванская ул. д.1 - корп. 3 </v>
      </c>
      <c r="B1671" s="74" t="str">
        <f>Лист4!C1669</f>
        <v>г. Астрахань</v>
      </c>
      <c r="C1671" s="41">
        <f t="shared" si="52"/>
        <v>26.721994576271186</v>
      </c>
      <c r="D1671" s="41">
        <f t="shared" si="53"/>
        <v>1.4315354237288136</v>
      </c>
      <c r="E1671" s="30">
        <v>0</v>
      </c>
      <c r="F1671" s="31">
        <v>1.4315354237288136</v>
      </c>
      <c r="G1671" s="32">
        <v>0</v>
      </c>
      <c r="H1671" s="32">
        <v>0</v>
      </c>
      <c r="I1671" s="32">
        <v>0</v>
      </c>
      <c r="J1671" s="32">
        <v>0</v>
      </c>
      <c r="K1671" s="29">
        <f>Лист4!E1669/1000</f>
        <v>28.15353</v>
      </c>
      <c r="L1671" s="33"/>
      <c r="M1671" s="33"/>
    </row>
    <row r="1672" spans="1:13" s="34" customFormat="1" ht="18.75" customHeight="1" x14ac:dyDescent="0.25">
      <c r="A1672" s="23" t="str">
        <f>Лист4!A1670</f>
        <v xml:space="preserve">Ереванская ул. д.1 - корп. 4 </v>
      </c>
      <c r="B1672" s="74" t="str">
        <f>Лист4!C1670</f>
        <v>г. Астрахань</v>
      </c>
      <c r="C1672" s="41">
        <f t="shared" si="52"/>
        <v>37.22263050847458</v>
      </c>
      <c r="D1672" s="41">
        <f t="shared" si="53"/>
        <v>1.994069491525424</v>
      </c>
      <c r="E1672" s="30">
        <v>0</v>
      </c>
      <c r="F1672" s="31">
        <v>1.994069491525424</v>
      </c>
      <c r="G1672" s="32">
        <v>0</v>
      </c>
      <c r="H1672" s="32">
        <v>0</v>
      </c>
      <c r="I1672" s="32">
        <v>0</v>
      </c>
      <c r="J1672" s="32">
        <v>0</v>
      </c>
      <c r="K1672" s="29">
        <f>Лист4!E1670/1000</f>
        <v>39.216700000000003</v>
      </c>
      <c r="L1672" s="33"/>
      <c r="M1672" s="33"/>
    </row>
    <row r="1673" spans="1:13" s="34" customFormat="1" ht="18.75" customHeight="1" x14ac:dyDescent="0.25">
      <c r="A1673" s="23" t="str">
        <f>Лист4!A1671</f>
        <v xml:space="preserve">Ереванская ул. д.1 - корп. 5 </v>
      </c>
      <c r="B1673" s="74" t="str">
        <f>Лист4!C1671</f>
        <v>г. Астрахань</v>
      </c>
      <c r="C1673" s="41">
        <f t="shared" si="52"/>
        <v>0</v>
      </c>
      <c r="D1673" s="41">
        <f t="shared" si="53"/>
        <v>0</v>
      </c>
      <c r="E1673" s="30">
        <v>0</v>
      </c>
      <c r="F1673" s="31">
        <v>0</v>
      </c>
      <c r="G1673" s="32">
        <v>0</v>
      </c>
      <c r="H1673" s="32">
        <v>0</v>
      </c>
      <c r="I1673" s="32">
        <v>0</v>
      </c>
      <c r="J1673" s="32">
        <v>0</v>
      </c>
      <c r="K1673" s="29">
        <f>Лист4!E1671/1000</f>
        <v>0</v>
      </c>
      <c r="L1673" s="33"/>
      <c r="M1673" s="33"/>
    </row>
    <row r="1674" spans="1:13" s="34" customFormat="1" ht="18.75" customHeight="1" x14ac:dyDescent="0.25">
      <c r="A1674" s="23" t="str">
        <f>Лист4!A1672</f>
        <v xml:space="preserve">Ереванская ул. д.1 - корп. 7 </v>
      </c>
      <c r="B1674" s="74" t="str">
        <f>Лист4!C1672</f>
        <v>г. Астрахань</v>
      </c>
      <c r="C1674" s="41">
        <f t="shared" si="52"/>
        <v>33.771796610169496</v>
      </c>
      <c r="D1674" s="41">
        <f t="shared" si="53"/>
        <v>1.8092033898305084</v>
      </c>
      <c r="E1674" s="30">
        <v>0</v>
      </c>
      <c r="F1674" s="31">
        <v>1.8092033898305084</v>
      </c>
      <c r="G1674" s="32">
        <v>0</v>
      </c>
      <c r="H1674" s="32">
        <v>0</v>
      </c>
      <c r="I1674" s="32">
        <v>0</v>
      </c>
      <c r="J1674" s="32">
        <v>0</v>
      </c>
      <c r="K1674" s="29">
        <f>Лист4!E1672/1000</f>
        <v>35.581000000000003</v>
      </c>
      <c r="L1674" s="33"/>
      <c r="M1674" s="33"/>
    </row>
    <row r="1675" spans="1:13" s="34" customFormat="1" ht="18.75" customHeight="1" x14ac:dyDescent="0.25">
      <c r="A1675" s="23" t="str">
        <f>Лист4!A1673</f>
        <v xml:space="preserve">Железнодорожная 1-я ул. д.14 </v>
      </c>
      <c r="B1675" s="74" t="str">
        <f>Лист4!C1673</f>
        <v>г. Астрахань</v>
      </c>
      <c r="C1675" s="41">
        <f t="shared" si="52"/>
        <v>194.12817627118645</v>
      </c>
      <c r="D1675" s="41">
        <f t="shared" si="53"/>
        <v>10.39972372881356</v>
      </c>
      <c r="E1675" s="30">
        <v>0</v>
      </c>
      <c r="F1675" s="31">
        <v>10.39972372881356</v>
      </c>
      <c r="G1675" s="32">
        <v>0</v>
      </c>
      <c r="H1675" s="32">
        <v>0</v>
      </c>
      <c r="I1675" s="32">
        <v>0</v>
      </c>
      <c r="J1675" s="32">
        <v>0</v>
      </c>
      <c r="K1675" s="29">
        <f>Лист4!E1673/1000</f>
        <v>204.52790000000002</v>
      </c>
      <c r="L1675" s="33"/>
      <c r="M1675" s="33"/>
    </row>
    <row r="1676" spans="1:13" s="34" customFormat="1" ht="18.75" customHeight="1" x14ac:dyDescent="0.25">
      <c r="A1676" s="23" t="str">
        <f>Лист4!A1674</f>
        <v xml:space="preserve">Железнодорожная 1-я ул. д.16 </v>
      </c>
      <c r="B1676" s="74" t="str">
        <f>Лист4!C1674</f>
        <v>г. Астрахань</v>
      </c>
      <c r="C1676" s="41">
        <f t="shared" si="52"/>
        <v>178.46345762711866</v>
      </c>
      <c r="D1676" s="41">
        <f t="shared" si="53"/>
        <v>9.5605423728813559</v>
      </c>
      <c r="E1676" s="30">
        <v>0</v>
      </c>
      <c r="F1676" s="31">
        <v>9.5605423728813559</v>
      </c>
      <c r="G1676" s="32">
        <v>0</v>
      </c>
      <c r="H1676" s="32">
        <v>0</v>
      </c>
      <c r="I1676" s="32">
        <v>0</v>
      </c>
      <c r="J1676" s="32">
        <v>0</v>
      </c>
      <c r="K1676" s="29">
        <f>Лист4!E1674/1000</f>
        <v>188.024</v>
      </c>
      <c r="L1676" s="33"/>
      <c r="M1676" s="33"/>
    </row>
    <row r="1677" spans="1:13" s="34" customFormat="1" ht="18.75" customHeight="1" x14ac:dyDescent="0.25">
      <c r="A1677" s="23" t="str">
        <f>Лист4!A1675</f>
        <v xml:space="preserve">Железнодорожная 1-я ул. д.16 - корп. 2 </v>
      </c>
      <c r="B1677" s="74" t="str">
        <f>Лист4!C1675</f>
        <v>г. Астрахань</v>
      </c>
      <c r="C1677" s="41">
        <f t="shared" si="52"/>
        <v>296.91689762711866</v>
      </c>
      <c r="D1677" s="41">
        <f t="shared" si="53"/>
        <v>15.906262372881358</v>
      </c>
      <c r="E1677" s="30">
        <v>0</v>
      </c>
      <c r="F1677" s="31">
        <v>15.906262372881358</v>
      </c>
      <c r="G1677" s="32">
        <v>0</v>
      </c>
      <c r="H1677" s="32">
        <v>0</v>
      </c>
      <c r="I1677" s="32">
        <v>0</v>
      </c>
      <c r="J1677" s="32">
        <v>0</v>
      </c>
      <c r="K1677" s="29">
        <f>Лист4!E1675/1000-J1677</f>
        <v>312.82316000000003</v>
      </c>
      <c r="L1677" s="33"/>
      <c r="M1677" s="33"/>
    </row>
    <row r="1678" spans="1:13" s="34" customFormat="1" ht="18.75" customHeight="1" x14ac:dyDescent="0.25">
      <c r="A1678" s="23" t="str">
        <f>Лист4!A1676</f>
        <v xml:space="preserve">Железнодорожная 1-я ул. д.22 </v>
      </c>
      <c r="B1678" s="74" t="str">
        <f>Лист4!C1676</f>
        <v>г. Астрахань</v>
      </c>
      <c r="C1678" s="41">
        <f t="shared" si="52"/>
        <v>697.3768840677966</v>
      </c>
      <c r="D1678" s="41">
        <f t="shared" si="53"/>
        <v>37.359475932203388</v>
      </c>
      <c r="E1678" s="30">
        <v>0</v>
      </c>
      <c r="F1678" s="31">
        <v>37.359475932203388</v>
      </c>
      <c r="G1678" s="32">
        <v>0</v>
      </c>
      <c r="H1678" s="32">
        <v>0</v>
      </c>
      <c r="I1678" s="32">
        <v>0</v>
      </c>
      <c r="J1678" s="32">
        <v>0</v>
      </c>
      <c r="K1678" s="29">
        <f>Лист4!E1676/1000</f>
        <v>734.73635999999999</v>
      </c>
      <c r="L1678" s="33"/>
      <c r="M1678" s="33"/>
    </row>
    <row r="1679" spans="1:13" s="34" customFormat="1" ht="18.75" customHeight="1" x14ac:dyDescent="0.25">
      <c r="A1679" s="23" t="str">
        <f>Лист4!A1677</f>
        <v xml:space="preserve">Железнодорожная 1-я ул. д.26 </v>
      </c>
      <c r="B1679" s="74" t="str">
        <f>Лист4!C1677</f>
        <v>г. Астрахань</v>
      </c>
      <c r="C1679" s="41">
        <f t="shared" si="52"/>
        <v>638.33328406779651</v>
      </c>
      <c r="D1679" s="41">
        <f t="shared" si="53"/>
        <v>34.196425932203383</v>
      </c>
      <c r="E1679" s="30">
        <v>0</v>
      </c>
      <c r="F1679" s="31">
        <v>34.196425932203383</v>
      </c>
      <c r="G1679" s="32">
        <v>0</v>
      </c>
      <c r="H1679" s="32">
        <v>0</v>
      </c>
      <c r="I1679" s="32">
        <v>0</v>
      </c>
      <c r="J1679" s="32">
        <v>0</v>
      </c>
      <c r="K1679" s="29">
        <f>Лист4!E1677/1000</f>
        <v>672.52970999999991</v>
      </c>
      <c r="L1679" s="33"/>
      <c r="M1679" s="33"/>
    </row>
    <row r="1680" spans="1:13" s="34" customFormat="1" ht="18.75" customHeight="1" x14ac:dyDescent="0.25">
      <c r="A1680" s="23" t="str">
        <f>Лист4!A1678</f>
        <v xml:space="preserve">Железнодорожная 1-я ул. д.39 </v>
      </c>
      <c r="B1680" s="74" t="str">
        <f>Лист4!C1678</f>
        <v>г. Астрахань</v>
      </c>
      <c r="C1680" s="41">
        <f t="shared" si="52"/>
        <v>301.78846101694921</v>
      </c>
      <c r="D1680" s="41">
        <f t="shared" si="53"/>
        <v>16.167238983050847</v>
      </c>
      <c r="E1680" s="30">
        <v>0</v>
      </c>
      <c r="F1680" s="31">
        <v>16.167238983050847</v>
      </c>
      <c r="G1680" s="32">
        <v>0</v>
      </c>
      <c r="H1680" s="32">
        <v>0</v>
      </c>
      <c r="I1680" s="32">
        <v>0</v>
      </c>
      <c r="J1680" s="32">
        <v>0</v>
      </c>
      <c r="K1680" s="29">
        <f>Лист4!E1678/1000</f>
        <v>317.95570000000004</v>
      </c>
      <c r="L1680" s="33"/>
      <c r="M1680" s="33"/>
    </row>
    <row r="1681" spans="1:13" s="34" customFormat="1" ht="18.75" customHeight="1" x14ac:dyDescent="0.25">
      <c r="A1681" s="23" t="str">
        <f>Лист4!A1679</f>
        <v xml:space="preserve">Железнодорожная 4-я ул. д.43А </v>
      </c>
      <c r="B1681" s="74" t="str">
        <f>Лист4!C1679</f>
        <v>г. Астрахань</v>
      </c>
      <c r="C1681" s="41">
        <f t="shared" si="52"/>
        <v>116.00959999999999</v>
      </c>
      <c r="D1681" s="41">
        <f t="shared" si="53"/>
        <v>6.2147999999999985</v>
      </c>
      <c r="E1681" s="30">
        <v>0</v>
      </c>
      <c r="F1681" s="31">
        <v>6.2147999999999985</v>
      </c>
      <c r="G1681" s="32">
        <v>0</v>
      </c>
      <c r="H1681" s="32">
        <v>0</v>
      </c>
      <c r="I1681" s="32">
        <v>0</v>
      </c>
      <c r="J1681" s="32">
        <v>0</v>
      </c>
      <c r="K1681" s="29">
        <f>Лист4!E1679/1000</f>
        <v>122.22439999999999</v>
      </c>
      <c r="L1681" s="33"/>
      <c r="M1681" s="33"/>
    </row>
    <row r="1682" spans="1:13" s="34" customFormat="1" ht="18.75" customHeight="1" x14ac:dyDescent="0.25">
      <c r="A1682" s="23" t="str">
        <f>Лист4!A1680</f>
        <v xml:space="preserve">Железнодорожная 4-я ул. д.43Б </v>
      </c>
      <c r="B1682" s="74" t="str">
        <f>Лист4!C1680</f>
        <v>г. Астрахань</v>
      </c>
      <c r="C1682" s="41">
        <f t="shared" si="52"/>
        <v>135.69901016949154</v>
      </c>
      <c r="D1682" s="41">
        <f t="shared" si="53"/>
        <v>7.2695898305084752</v>
      </c>
      <c r="E1682" s="30">
        <v>0</v>
      </c>
      <c r="F1682" s="31">
        <v>7.2695898305084752</v>
      </c>
      <c r="G1682" s="32">
        <v>0</v>
      </c>
      <c r="H1682" s="32">
        <v>0</v>
      </c>
      <c r="I1682" s="32">
        <v>0</v>
      </c>
      <c r="J1682" s="32">
        <v>0</v>
      </c>
      <c r="K1682" s="29">
        <f>Лист4!E1680/1000</f>
        <v>142.96860000000001</v>
      </c>
      <c r="L1682" s="33"/>
      <c r="M1682" s="33"/>
    </row>
    <row r="1683" spans="1:13" s="34" customFormat="1" ht="18.75" customHeight="1" x14ac:dyDescent="0.25">
      <c r="A1683" s="23" t="str">
        <f>Лист4!A1681</f>
        <v xml:space="preserve">Железнодорожная 4-я ул. д.43В </v>
      </c>
      <c r="B1683" s="74" t="str">
        <f>Лист4!C1681</f>
        <v>г. Астрахань</v>
      </c>
      <c r="C1683" s="41">
        <f t="shared" si="52"/>
        <v>118.16882711864407</v>
      </c>
      <c r="D1683" s="41">
        <f t="shared" si="53"/>
        <v>6.3304728813559326</v>
      </c>
      <c r="E1683" s="30">
        <v>0</v>
      </c>
      <c r="F1683" s="31">
        <v>6.3304728813559326</v>
      </c>
      <c r="G1683" s="32">
        <v>0</v>
      </c>
      <c r="H1683" s="32">
        <v>0</v>
      </c>
      <c r="I1683" s="32">
        <v>0</v>
      </c>
      <c r="J1683" s="32">
        <v>0</v>
      </c>
      <c r="K1683" s="29">
        <f>Лист4!E1681/1000</f>
        <v>124.49930000000001</v>
      </c>
      <c r="L1683" s="33"/>
      <c r="M1683" s="33"/>
    </row>
    <row r="1684" spans="1:13" s="34" customFormat="1" ht="18.75" customHeight="1" x14ac:dyDescent="0.25">
      <c r="A1684" s="23" t="str">
        <f>Лист4!A1682</f>
        <v xml:space="preserve">Железнодорожная 4-я ул. д.43Г </v>
      </c>
      <c r="B1684" s="74" t="str">
        <f>Лист4!C1682</f>
        <v>г. Астрахань</v>
      </c>
      <c r="C1684" s="41">
        <f t="shared" si="52"/>
        <v>58.822494915254254</v>
      </c>
      <c r="D1684" s="41">
        <f t="shared" si="53"/>
        <v>3.1512050847457638</v>
      </c>
      <c r="E1684" s="30">
        <v>0</v>
      </c>
      <c r="F1684" s="31">
        <v>3.1512050847457638</v>
      </c>
      <c r="G1684" s="32">
        <v>0</v>
      </c>
      <c r="H1684" s="32">
        <v>0</v>
      </c>
      <c r="I1684" s="32">
        <v>0</v>
      </c>
      <c r="J1684" s="32">
        <v>0</v>
      </c>
      <c r="K1684" s="29">
        <f>Лист4!E1682/1000</f>
        <v>61.973700000000015</v>
      </c>
      <c r="L1684" s="33"/>
      <c r="M1684" s="33"/>
    </row>
    <row r="1685" spans="1:13" s="34" customFormat="1" ht="18.75" customHeight="1" x14ac:dyDescent="0.25">
      <c r="A1685" s="23" t="str">
        <f>Лист4!A1683</f>
        <v xml:space="preserve">Железнодорожная 4-я ул. д.43Д </v>
      </c>
      <c r="B1685" s="74" t="str">
        <f>Лист4!C1683</f>
        <v>г. Астрахань</v>
      </c>
      <c r="C1685" s="41">
        <f t="shared" si="52"/>
        <v>85.673858983050835</v>
      </c>
      <c r="D1685" s="41">
        <f t="shared" si="53"/>
        <v>4.5896710169491524</v>
      </c>
      <c r="E1685" s="30">
        <v>0</v>
      </c>
      <c r="F1685" s="31">
        <v>4.5896710169491524</v>
      </c>
      <c r="G1685" s="32">
        <v>0</v>
      </c>
      <c r="H1685" s="32">
        <v>0</v>
      </c>
      <c r="I1685" s="32">
        <v>0</v>
      </c>
      <c r="J1685" s="32">
        <v>0</v>
      </c>
      <c r="K1685" s="29">
        <f>Лист4!E1683/1000</f>
        <v>90.263529999999989</v>
      </c>
      <c r="L1685" s="33"/>
      <c r="M1685" s="33"/>
    </row>
    <row r="1686" spans="1:13" s="34" customFormat="1" ht="18.75" customHeight="1" x14ac:dyDescent="0.25">
      <c r="A1686" s="23" t="str">
        <f>Лист4!A1684</f>
        <v xml:space="preserve">Железнодорожная 4-я ул. д.45 </v>
      </c>
      <c r="B1686" s="74" t="str">
        <f>Лист4!C1684</f>
        <v>г. Астрахань</v>
      </c>
      <c r="C1686" s="41">
        <f t="shared" si="52"/>
        <v>122.58967593220339</v>
      </c>
      <c r="D1686" s="41">
        <f t="shared" si="53"/>
        <v>6.567304067796611</v>
      </c>
      <c r="E1686" s="30">
        <v>0</v>
      </c>
      <c r="F1686" s="31">
        <v>6.567304067796611</v>
      </c>
      <c r="G1686" s="32">
        <v>0</v>
      </c>
      <c r="H1686" s="32">
        <v>0</v>
      </c>
      <c r="I1686" s="32">
        <v>0</v>
      </c>
      <c r="J1686" s="32">
        <v>0</v>
      </c>
      <c r="K1686" s="29">
        <f>Лист4!E1684/1000</f>
        <v>129.15698</v>
      </c>
      <c r="L1686" s="33"/>
      <c r="M1686" s="33"/>
    </row>
    <row r="1687" spans="1:13" s="34" customFormat="1" ht="18.75" customHeight="1" x14ac:dyDescent="0.25">
      <c r="A1687" s="23" t="str">
        <f>Лист4!A1685</f>
        <v xml:space="preserve">Железнодорожная 4-я ул. д.45А </v>
      </c>
      <c r="B1687" s="74" t="str">
        <f>Лист4!C1685</f>
        <v>г. Астрахань</v>
      </c>
      <c r="C1687" s="41">
        <f t="shared" si="52"/>
        <v>72.915511864406781</v>
      </c>
      <c r="D1687" s="41">
        <f t="shared" si="53"/>
        <v>3.9061881355932204</v>
      </c>
      <c r="E1687" s="30">
        <v>0</v>
      </c>
      <c r="F1687" s="31">
        <v>3.9061881355932204</v>
      </c>
      <c r="G1687" s="32">
        <v>0</v>
      </c>
      <c r="H1687" s="32">
        <v>0</v>
      </c>
      <c r="I1687" s="32">
        <v>0</v>
      </c>
      <c r="J1687" s="32">
        <v>0</v>
      </c>
      <c r="K1687" s="29">
        <f>Лист4!E1685/1000</f>
        <v>76.821700000000007</v>
      </c>
      <c r="L1687" s="33"/>
      <c r="M1687" s="33"/>
    </row>
    <row r="1688" spans="1:13" s="34" customFormat="1" ht="18.75" customHeight="1" x14ac:dyDescent="0.25">
      <c r="A1688" s="23" t="str">
        <f>Лист4!A1686</f>
        <v xml:space="preserve">Железнодорожная 4-я ул. д.45В </v>
      </c>
      <c r="B1688" s="74" t="str">
        <f>Лист4!C1686</f>
        <v>г. Астрахань</v>
      </c>
      <c r="C1688" s="41">
        <f t="shared" si="52"/>
        <v>116.68378305084748</v>
      </c>
      <c r="D1688" s="41">
        <f t="shared" si="53"/>
        <v>6.2509169491525425</v>
      </c>
      <c r="E1688" s="30">
        <v>0</v>
      </c>
      <c r="F1688" s="31">
        <v>6.2509169491525425</v>
      </c>
      <c r="G1688" s="32">
        <v>0</v>
      </c>
      <c r="H1688" s="32">
        <v>0</v>
      </c>
      <c r="I1688" s="32">
        <v>0</v>
      </c>
      <c r="J1688" s="32">
        <f>714.87+178</f>
        <v>892.87</v>
      </c>
      <c r="K1688" s="29">
        <f>Лист4!E1686/1000-J1688</f>
        <v>-769.93529999999998</v>
      </c>
      <c r="L1688" s="33"/>
      <c r="M1688" s="33"/>
    </row>
    <row r="1689" spans="1:13" s="34" customFormat="1" ht="18.75" customHeight="1" x14ac:dyDescent="0.25">
      <c r="A1689" s="23" t="str">
        <f>Лист4!A1687</f>
        <v xml:space="preserve">Железнодорожная 4-я ул. д.45Г </v>
      </c>
      <c r="B1689" s="74" t="str">
        <f>Лист4!C1687</f>
        <v>г. Астрахань</v>
      </c>
      <c r="C1689" s="41">
        <f t="shared" si="52"/>
        <v>101.15745084745762</v>
      </c>
      <c r="D1689" s="41">
        <f t="shared" si="53"/>
        <v>5.4191491525423725</v>
      </c>
      <c r="E1689" s="30">
        <v>0</v>
      </c>
      <c r="F1689" s="31">
        <v>5.4191491525423725</v>
      </c>
      <c r="G1689" s="32">
        <v>0</v>
      </c>
      <c r="H1689" s="32">
        <v>0</v>
      </c>
      <c r="I1689" s="32">
        <v>0</v>
      </c>
      <c r="J1689" s="32">
        <v>0</v>
      </c>
      <c r="K1689" s="29">
        <f>Лист4!E1687/1000</f>
        <v>106.5766</v>
      </c>
      <c r="L1689" s="33"/>
      <c r="M1689" s="33"/>
    </row>
    <row r="1690" spans="1:13" s="34" customFormat="1" ht="18.75" customHeight="1" x14ac:dyDescent="0.25">
      <c r="A1690" s="23" t="str">
        <f>Лист4!A1688</f>
        <v xml:space="preserve">Железнодорожная 4-я ул. д.45Д </v>
      </c>
      <c r="B1690" s="74" t="str">
        <f>Лист4!C1688</f>
        <v>г. Астрахань</v>
      </c>
      <c r="C1690" s="41">
        <f t="shared" si="52"/>
        <v>108.99619796610169</v>
      </c>
      <c r="D1690" s="41">
        <f t="shared" si="53"/>
        <v>5.8390820338983049</v>
      </c>
      <c r="E1690" s="30">
        <v>0</v>
      </c>
      <c r="F1690" s="31">
        <v>5.8390820338983049</v>
      </c>
      <c r="G1690" s="32">
        <v>0</v>
      </c>
      <c r="H1690" s="32">
        <v>0</v>
      </c>
      <c r="I1690" s="32">
        <v>0</v>
      </c>
      <c r="J1690" s="32">
        <v>0</v>
      </c>
      <c r="K1690" s="29">
        <f>Лист4!E1688/1000</f>
        <v>114.83528</v>
      </c>
      <c r="L1690" s="33"/>
      <c r="M1690" s="33"/>
    </row>
    <row r="1691" spans="1:13" s="34" customFormat="1" ht="18.75" customHeight="1" x14ac:dyDescent="0.25">
      <c r="A1691" s="23" t="str">
        <f>Лист4!A1689</f>
        <v xml:space="preserve">Железнодорожная 4-я ул. д.45Е </v>
      </c>
      <c r="B1691" s="74" t="str">
        <f>Лист4!C1689</f>
        <v>г. Астрахань</v>
      </c>
      <c r="C1691" s="41">
        <f t="shared" si="52"/>
        <v>112.25741016949152</v>
      </c>
      <c r="D1691" s="41">
        <f t="shared" si="53"/>
        <v>6.0137898305084736</v>
      </c>
      <c r="E1691" s="30">
        <v>0</v>
      </c>
      <c r="F1691" s="31">
        <v>6.0137898305084736</v>
      </c>
      <c r="G1691" s="32">
        <v>0</v>
      </c>
      <c r="H1691" s="32">
        <v>0</v>
      </c>
      <c r="I1691" s="32">
        <v>0</v>
      </c>
      <c r="J1691" s="32">
        <v>0</v>
      </c>
      <c r="K1691" s="29">
        <f>Лист4!E1689/1000</f>
        <v>118.27119999999999</v>
      </c>
      <c r="L1691" s="33"/>
      <c r="M1691" s="33"/>
    </row>
    <row r="1692" spans="1:13" s="34" customFormat="1" ht="18.75" customHeight="1" x14ac:dyDescent="0.25">
      <c r="A1692" s="23" t="str">
        <f>Лист4!A1690</f>
        <v xml:space="preserve">Железнодорожная 4-я ул. д.47 </v>
      </c>
      <c r="B1692" s="74" t="str">
        <f>Лист4!C1690</f>
        <v>г. Астрахань</v>
      </c>
      <c r="C1692" s="41">
        <f t="shared" si="52"/>
        <v>99.166223728813549</v>
      </c>
      <c r="D1692" s="41">
        <f t="shared" si="53"/>
        <v>5.3124762711864406</v>
      </c>
      <c r="E1692" s="30">
        <v>0</v>
      </c>
      <c r="F1692" s="31">
        <v>5.3124762711864406</v>
      </c>
      <c r="G1692" s="32">
        <v>0</v>
      </c>
      <c r="H1692" s="32">
        <v>0</v>
      </c>
      <c r="I1692" s="32">
        <v>0</v>
      </c>
      <c r="J1692" s="32">
        <v>0</v>
      </c>
      <c r="K1692" s="29">
        <f>Лист4!E1690/1000</f>
        <v>104.47869999999999</v>
      </c>
      <c r="L1692" s="33"/>
      <c r="M1692" s="33"/>
    </row>
    <row r="1693" spans="1:13" s="34" customFormat="1" ht="18.75" customHeight="1" x14ac:dyDescent="0.25">
      <c r="A1693" s="23" t="str">
        <f>Лист4!A1691</f>
        <v xml:space="preserve">Железнодорожная 4-я ул. д.47Б </v>
      </c>
      <c r="B1693" s="74" t="str">
        <f>Лист4!C1691</f>
        <v>г. Астрахань</v>
      </c>
      <c r="C1693" s="41">
        <f t="shared" si="52"/>
        <v>123.62749830508473</v>
      </c>
      <c r="D1693" s="41">
        <f t="shared" si="53"/>
        <v>6.622901694915253</v>
      </c>
      <c r="E1693" s="30">
        <v>0</v>
      </c>
      <c r="F1693" s="31">
        <v>6.622901694915253</v>
      </c>
      <c r="G1693" s="32">
        <v>0</v>
      </c>
      <c r="H1693" s="32">
        <v>0</v>
      </c>
      <c r="I1693" s="32">
        <v>0</v>
      </c>
      <c r="J1693" s="32">
        <v>0</v>
      </c>
      <c r="K1693" s="29">
        <f>Лист4!E1691/1000</f>
        <v>130.25039999999998</v>
      </c>
      <c r="L1693" s="33"/>
      <c r="M1693" s="33"/>
    </row>
    <row r="1694" spans="1:13" s="34" customFormat="1" ht="18.75" customHeight="1" x14ac:dyDescent="0.25">
      <c r="A1694" s="23" t="str">
        <f>Лист4!A1692</f>
        <v xml:space="preserve">Железнодорожная 4-я ул. д.47В </v>
      </c>
      <c r="B1694" s="74" t="str">
        <f>Лист4!C1692</f>
        <v>г. Астрахань</v>
      </c>
      <c r="C1694" s="41">
        <f t="shared" si="52"/>
        <v>143.30504406779662</v>
      </c>
      <c r="D1694" s="41">
        <f t="shared" si="53"/>
        <v>7.6770559322033893</v>
      </c>
      <c r="E1694" s="30">
        <v>0</v>
      </c>
      <c r="F1694" s="31">
        <v>7.6770559322033893</v>
      </c>
      <c r="G1694" s="32">
        <v>0</v>
      </c>
      <c r="H1694" s="32">
        <v>0</v>
      </c>
      <c r="I1694" s="32">
        <v>0</v>
      </c>
      <c r="J1694" s="32">
        <v>0</v>
      </c>
      <c r="K1694" s="29">
        <f>Лист4!E1692/1000</f>
        <v>150.9821</v>
      </c>
      <c r="L1694" s="33"/>
      <c r="M1694" s="33"/>
    </row>
    <row r="1695" spans="1:13" s="34" customFormat="1" ht="18.75" customHeight="1" x14ac:dyDescent="0.25">
      <c r="A1695" s="23" t="str">
        <f>Лист4!A1693</f>
        <v xml:space="preserve">Железнодорожная 4-я ул. д.49 </v>
      </c>
      <c r="B1695" s="74" t="str">
        <f>Лист4!C1693</f>
        <v>г. Астрахань</v>
      </c>
      <c r="C1695" s="41">
        <f t="shared" si="52"/>
        <v>115.96758101694915</v>
      </c>
      <c r="D1695" s="41">
        <f t="shared" si="53"/>
        <v>6.2125489830508478</v>
      </c>
      <c r="E1695" s="30">
        <v>0</v>
      </c>
      <c r="F1695" s="31">
        <v>6.2125489830508478</v>
      </c>
      <c r="G1695" s="32">
        <v>0</v>
      </c>
      <c r="H1695" s="32">
        <v>0</v>
      </c>
      <c r="I1695" s="32">
        <v>0</v>
      </c>
      <c r="J1695" s="32">
        <v>0</v>
      </c>
      <c r="K1695" s="29">
        <f>Лист4!E1693/1000</f>
        <v>122.18013000000001</v>
      </c>
      <c r="L1695" s="33"/>
      <c r="M1695" s="33"/>
    </row>
    <row r="1696" spans="1:13" s="34" customFormat="1" ht="18.75" customHeight="1" x14ac:dyDescent="0.25">
      <c r="A1696" s="23" t="str">
        <f>Лист4!A1694</f>
        <v xml:space="preserve">Железнодорожная 4-я ул. д.49А </v>
      </c>
      <c r="B1696" s="74" t="str">
        <f>Лист4!C1694</f>
        <v>г. Астрахань</v>
      </c>
      <c r="C1696" s="41">
        <f t="shared" si="52"/>
        <v>17.138657627118643</v>
      </c>
      <c r="D1696" s="41">
        <f t="shared" si="53"/>
        <v>0.91814237288135581</v>
      </c>
      <c r="E1696" s="30">
        <v>0</v>
      </c>
      <c r="F1696" s="31">
        <v>0.91814237288135581</v>
      </c>
      <c r="G1696" s="32">
        <v>0</v>
      </c>
      <c r="H1696" s="32">
        <v>0</v>
      </c>
      <c r="I1696" s="32">
        <v>0</v>
      </c>
      <c r="J1696" s="32">
        <v>0</v>
      </c>
      <c r="K1696" s="29">
        <f>Лист4!E1694/1000</f>
        <v>18.056799999999999</v>
      </c>
      <c r="L1696" s="33"/>
      <c r="M1696" s="33"/>
    </row>
    <row r="1697" spans="1:13" s="34" customFormat="1" ht="18.75" customHeight="1" x14ac:dyDescent="0.25">
      <c r="A1697" s="23" t="str">
        <f>Лист4!A1695</f>
        <v xml:space="preserve">Железнодорожная 4-я ул. д.49Б </v>
      </c>
      <c r="B1697" s="74" t="str">
        <f>Лист4!C1695</f>
        <v>г. Астрахань</v>
      </c>
      <c r="C1697" s="41">
        <f t="shared" si="52"/>
        <v>113.28126101694916</v>
      </c>
      <c r="D1697" s="41">
        <f t="shared" si="53"/>
        <v>6.0686389830508478</v>
      </c>
      <c r="E1697" s="30">
        <v>0</v>
      </c>
      <c r="F1697" s="31">
        <v>6.0686389830508478</v>
      </c>
      <c r="G1697" s="32">
        <v>0</v>
      </c>
      <c r="H1697" s="32">
        <v>0</v>
      </c>
      <c r="I1697" s="32">
        <v>0</v>
      </c>
      <c r="J1697" s="32">
        <v>0</v>
      </c>
      <c r="K1697" s="29">
        <f>Лист4!E1695/1000-J1697</f>
        <v>119.34990000000001</v>
      </c>
      <c r="L1697" s="33"/>
      <c r="M1697" s="33"/>
    </row>
    <row r="1698" spans="1:13" s="34" customFormat="1" ht="18.75" customHeight="1" x14ac:dyDescent="0.25">
      <c r="A1698" s="23" t="str">
        <f>Лист4!A1696</f>
        <v xml:space="preserve">Железнодорожная 4-я ул. д.51Б </v>
      </c>
      <c r="B1698" s="74" t="str">
        <f>Лист4!C1696</f>
        <v>г. Астрахань</v>
      </c>
      <c r="C1698" s="41">
        <f t="shared" si="52"/>
        <v>95.296813559322018</v>
      </c>
      <c r="D1698" s="41">
        <f t="shared" si="53"/>
        <v>5.105186440677965</v>
      </c>
      <c r="E1698" s="30">
        <v>0</v>
      </c>
      <c r="F1698" s="31">
        <v>5.105186440677965</v>
      </c>
      <c r="G1698" s="32">
        <v>0</v>
      </c>
      <c r="H1698" s="32">
        <v>0</v>
      </c>
      <c r="I1698" s="32">
        <v>0</v>
      </c>
      <c r="J1698" s="32">
        <v>0</v>
      </c>
      <c r="K1698" s="29">
        <f>Лист4!E1696/1000</f>
        <v>100.40199999999999</v>
      </c>
      <c r="L1698" s="33"/>
      <c r="M1698" s="33"/>
    </row>
    <row r="1699" spans="1:13" s="34" customFormat="1" ht="18.75" customHeight="1" x14ac:dyDescent="0.25">
      <c r="A1699" s="23" t="str">
        <f>Лист4!A1697</f>
        <v xml:space="preserve">Железнодорожная 8-я ул. д.55 </v>
      </c>
      <c r="B1699" s="74" t="str">
        <f>Лист4!C1697</f>
        <v>г. Астрахань</v>
      </c>
      <c r="C1699" s="41">
        <f t="shared" si="52"/>
        <v>760.84694237288147</v>
      </c>
      <c r="D1699" s="41">
        <f t="shared" si="53"/>
        <v>40.759657627118642</v>
      </c>
      <c r="E1699" s="30">
        <v>0</v>
      </c>
      <c r="F1699" s="31">
        <v>40.759657627118642</v>
      </c>
      <c r="G1699" s="32">
        <v>0</v>
      </c>
      <c r="H1699" s="32">
        <v>0</v>
      </c>
      <c r="I1699" s="32">
        <v>0</v>
      </c>
      <c r="J1699" s="32">
        <v>0</v>
      </c>
      <c r="K1699" s="29">
        <f>Лист4!E1697/1000</f>
        <v>801.60660000000007</v>
      </c>
      <c r="L1699" s="33"/>
      <c r="M1699" s="33"/>
    </row>
    <row r="1700" spans="1:13" s="34" customFormat="1" ht="18.75" customHeight="1" x14ac:dyDescent="0.25">
      <c r="A1700" s="23" t="str">
        <f>Лист4!A1698</f>
        <v xml:space="preserve">Железнодорожная 8-я ул. д.55 - корп. 1 </v>
      </c>
      <c r="B1700" s="74" t="str">
        <f>Лист4!C1698</f>
        <v>г. Астрахань</v>
      </c>
      <c r="C1700" s="41">
        <f t="shared" si="52"/>
        <v>594.29821559322033</v>
      </c>
      <c r="D1700" s="41">
        <f t="shared" si="53"/>
        <v>31.837404406779662</v>
      </c>
      <c r="E1700" s="30">
        <v>0</v>
      </c>
      <c r="F1700" s="31">
        <v>31.837404406779662</v>
      </c>
      <c r="G1700" s="32">
        <v>0</v>
      </c>
      <c r="H1700" s="32">
        <v>0</v>
      </c>
      <c r="I1700" s="32">
        <v>0</v>
      </c>
      <c r="J1700" s="32">
        <v>0</v>
      </c>
      <c r="K1700" s="29">
        <f>Лист4!E1698/1000</f>
        <v>626.13562000000002</v>
      </c>
      <c r="L1700" s="33"/>
      <c r="M1700" s="33"/>
    </row>
    <row r="1701" spans="1:13" s="34" customFormat="1" ht="18.75" customHeight="1" x14ac:dyDescent="0.25">
      <c r="A1701" s="23" t="str">
        <f>Лист4!A1699</f>
        <v xml:space="preserve">Железнодорожная 8-я ул. д.57 </v>
      </c>
      <c r="B1701" s="74" t="str">
        <f>Лист4!C1699</f>
        <v>г. Астрахань</v>
      </c>
      <c r="C1701" s="41">
        <f t="shared" si="52"/>
        <v>846.49155796610205</v>
      </c>
      <c r="D1701" s="41">
        <f t="shared" si="53"/>
        <v>45.347762033898327</v>
      </c>
      <c r="E1701" s="30">
        <v>0</v>
      </c>
      <c r="F1701" s="31">
        <v>45.347762033898327</v>
      </c>
      <c r="G1701" s="32">
        <v>0</v>
      </c>
      <c r="H1701" s="32">
        <v>0</v>
      </c>
      <c r="I1701" s="32">
        <v>0</v>
      </c>
      <c r="J1701" s="32">
        <v>0</v>
      </c>
      <c r="K1701" s="29">
        <f>Лист4!E1699/1000</f>
        <v>891.83932000000038</v>
      </c>
      <c r="L1701" s="33"/>
      <c r="M1701" s="33"/>
    </row>
    <row r="1702" spans="1:13" s="34" customFormat="1" ht="18.75" customHeight="1" x14ac:dyDescent="0.25">
      <c r="A1702" s="23" t="str">
        <f>Лист4!A1700</f>
        <v xml:space="preserve">Железнодорожная 8-я ул. д.59 </v>
      </c>
      <c r="B1702" s="74" t="str">
        <f>Лист4!C1700</f>
        <v>г. Астрахань</v>
      </c>
      <c r="C1702" s="41">
        <f t="shared" si="52"/>
        <v>808.99327457627135</v>
      </c>
      <c r="D1702" s="41">
        <f t="shared" si="53"/>
        <v>43.338925423728824</v>
      </c>
      <c r="E1702" s="30">
        <v>0</v>
      </c>
      <c r="F1702" s="31">
        <v>43.338925423728824</v>
      </c>
      <c r="G1702" s="32">
        <v>0</v>
      </c>
      <c r="H1702" s="32">
        <v>0</v>
      </c>
      <c r="I1702" s="32">
        <v>0</v>
      </c>
      <c r="J1702" s="32">
        <v>0</v>
      </c>
      <c r="K1702" s="29">
        <f>Лист4!E1700/1000</f>
        <v>852.33220000000017</v>
      </c>
      <c r="L1702" s="33"/>
      <c r="M1702" s="33"/>
    </row>
    <row r="1703" spans="1:13" s="34" customFormat="1" ht="18.75" customHeight="1" x14ac:dyDescent="0.25">
      <c r="A1703" s="23" t="str">
        <f>Лист4!A1701</f>
        <v xml:space="preserve">Железнодорожная 8-я ул. д.59 - корп. 1 </v>
      </c>
      <c r="B1703" s="74" t="str">
        <f>Лист4!C1701</f>
        <v>г. Астрахань</v>
      </c>
      <c r="C1703" s="41">
        <f t="shared" si="52"/>
        <v>793.59264813559309</v>
      </c>
      <c r="D1703" s="41">
        <f t="shared" si="53"/>
        <v>42.513891864406773</v>
      </c>
      <c r="E1703" s="30">
        <v>0</v>
      </c>
      <c r="F1703" s="31">
        <v>42.513891864406773</v>
      </c>
      <c r="G1703" s="32">
        <v>0</v>
      </c>
      <c r="H1703" s="32">
        <v>0</v>
      </c>
      <c r="I1703" s="32">
        <v>0</v>
      </c>
      <c r="J1703" s="32">
        <v>0</v>
      </c>
      <c r="K1703" s="29">
        <f>Лист4!E1701/1000</f>
        <v>836.10653999999988</v>
      </c>
      <c r="L1703" s="33"/>
      <c r="M1703" s="33"/>
    </row>
    <row r="1704" spans="1:13" s="34" customFormat="1" ht="18.75" customHeight="1" x14ac:dyDescent="0.25">
      <c r="A1704" s="23" t="str">
        <f>Лист4!A1702</f>
        <v xml:space="preserve">Железнодорожная 8-я ул. д.59 - корп. 2 </v>
      </c>
      <c r="B1704" s="74" t="str">
        <f>Лист4!C1702</f>
        <v>г. Астрахань</v>
      </c>
      <c r="C1704" s="41">
        <f t="shared" si="52"/>
        <v>796.59776949152524</v>
      </c>
      <c r="D1704" s="41">
        <f t="shared" si="53"/>
        <v>42.674880508474565</v>
      </c>
      <c r="E1704" s="30">
        <v>0</v>
      </c>
      <c r="F1704" s="31">
        <v>42.674880508474565</v>
      </c>
      <c r="G1704" s="32">
        <v>0</v>
      </c>
      <c r="H1704" s="32">
        <v>0</v>
      </c>
      <c r="I1704" s="32">
        <v>0</v>
      </c>
      <c r="J1704" s="32">
        <v>0</v>
      </c>
      <c r="K1704" s="29">
        <f>Лист4!E1702/1000</f>
        <v>839.27264999999977</v>
      </c>
      <c r="L1704" s="33"/>
      <c r="M1704" s="33"/>
    </row>
    <row r="1705" spans="1:13" s="34" customFormat="1" ht="18.75" customHeight="1" x14ac:dyDescent="0.25">
      <c r="A1705" s="23" t="str">
        <f>Лист4!A1703</f>
        <v xml:space="preserve">Железнодорожная 8-я ул. д.59 - корп. 3 </v>
      </c>
      <c r="B1705" s="74" t="str">
        <f>Лист4!C1703</f>
        <v>г. Астрахань</v>
      </c>
      <c r="C1705" s="41">
        <f t="shared" si="52"/>
        <v>1389.0983186440674</v>
      </c>
      <c r="D1705" s="41">
        <f t="shared" si="53"/>
        <v>74.415981355932189</v>
      </c>
      <c r="E1705" s="30">
        <v>0</v>
      </c>
      <c r="F1705" s="31">
        <v>74.415981355932189</v>
      </c>
      <c r="G1705" s="32">
        <v>0</v>
      </c>
      <c r="H1705" s="32">
        <v>0</v>
      </c>
      <c r="I1705" s="32">
        <v>0</v>
      </c>
      <c r="J1705" s="32">
        <v>658.64</v>
      </c>
      <c r="K1705" s="29">
        <f>Лист4!E1703/1000-J1705</f>
        <v>804.87429999999961</v>
      </c>
      <c r="L1705" s="33"/>
      <c r="M1705" s="33"/>
    </row>
    <row r="1706" spans="1:13" s="34" customFormat="1" ht="18.75" customHeight="1" x14ac:dyDescent="0.25">
      <c r="A1706" s="23" t="str">
        <f>Лист4!A1704</f>
        <v xml:space="preserve">Жилая ул. д.1 </v>
      </c>
      <c r="B1706" s="74" t="str">
        <f>Лист4!C1704</f>
        <v>г. Астрахань</v>
      </c>
      <c r="C1706" s="41">
        <f t="shared" si="52"/>
        <v>873.90735457627136</v>
      </c>
      <c r="D1706" s="41">
        <f t="shared" si="53"/>
        <v>46.816465423728822</v>
      </c>
      <c r="E1706" s="30">
        <v>0</v>
      </c>
      <c r="F1706" s="31">
        <v>46.816465423728822</v>
      </c>
      <c r="G1706" s="32">
        <v>0</v>
      </c>
      <c r="H1706" s="32">
        <v>0</v>
      </c>
      <c r="I1706" s="32">
        <v>0</v>
      </c>
      <c r="J1706" s="32">
        <v>0</v>
      </c>
      <c r="K1706" s="29">
        <f>Лист4!E1704/1000</f>
        <v>920.72382000000016</v>
      </c>
      <c r="L1706" s="33"/>
      <c r="M1706" s="33"/>
    </row>
    <row r="1707" spans="1:13" s="34" customFormat="1" ht="18.75" customHeight="1" x14ac:dyDescent="0.25">
      <c r="A1707" s="23" t="str">
        <f>Лист4!A1705</f>
        <v xml:space="preserve">Жилая ул. д.10 </v>
      </c>
      <c r="B1707" s="74" t="str">
        <f>Лист4!C1705</f>
        <v>г. Астрахань</v>
      </c>
      <c r="C1707" s="41">
        <f t="shared" si="52"/>
        <v>617.14626305084766</v>
      </c>
      <c r="D1707" s="41">
        <f t="shared" si="53"/>
        <v>33.061406949152556</v>
      </c>
      <c r="E1707" s="30">
        <v>0</v>
      </c>
      <c r="F1707" s="31">
        <v>33.061406949152556</v>
      </c>
      <c r="G1707" s="32">
        <v>0</v>
      </c>
      <c r="H1707" s="32">
        <v>0</v>
      </c>
      <c r="I1707" s="32">
        <v>0</v>
      </c>
      <c r="J1707" s="32">
        <v>0</v>
      </c>
      <c r="K1707" s="29">
        <f>Лист4!E1705/1000</f>
        <v>650.20767000000023</v>
      </c>
      <c r="L1707" s="33"/>
      <c r="M1707" s="33"/>
    </row>
    <row r="1708" spans="1:13" s="34" customFormat="1" ht="18.75" customHeight="1" x14ac:dyDescent="0.25">
      <c r="A1708" s="23" t="str">
        <f>Лист4!A1706</f>
        <v xml:space="preserve">Жилая ул. д.10 - корп. 1 </v>
      </c>
      <c r="B1708" s="74" t="str">
        <f>Лист4!C1706</f>
        <v>г. Астрахань</v>
      </c>
      <c r="C1708" s="41">
        <f t="shared" si="52"/>
        <v>738.32915254237309</v>
      </c>
      <c r="D1708" s="41">
        <f t="shared" si="53"/>
        <v>39.553347457627133</v>
      </c>
      <c r="E1708" s="30">
        <v>0</v>
      </c>
      <c r="F1708" s="31">
        <v>39.553347457627133</v>
      </c>
      <c r="G1708" s="32">
        <v>0</v>
      </c>
      <c r="H1708" s="32">
        <v>0</v>
      </c>
      <c r="I1708" s="32">
        <v>0</v>
      </c>
      <c r="J1708" s="32">
        <v>0</v>
      </c>
      <c r="K1708" s="29">
        <f>Лист4!E1706/1000</f>
        <v>777.88250000000028</v>
      </c>
      <c r="L1708" s="33"/>
      <c r="M1708" s="33"/>
    </row>
    <row r="1709" spans="1:13" s="34" customFormat="1" ht="18.75" customHeight="1" x14ac:dyDescent="0.25">
      <c r="A1709" s="23" t="str">
        <f>Лист4!A1707</f>
        <v xml:space="preserve">Жилая ул. д.11 </v>
      </c>
      <c r="B1709" s="74" t="str">
        <f>Лист4!C1707</f>
        <v>г. Астрахань</v>
      </c>
      <c r="C1709" s="41">
        <f t="shared" si="52"/>
        <v>791.65698440677977</v>
      </c>
      <c r="D1709" s="41">
        <f t="shared" si="53"/>
        <v>42.410195593220344</v>
      </c>
      <c r="E1709" s="30">
        <v>0</v>
      </c>
      <c r="F1709" s="31">
        <v>42.410195593220344</v>
      </c>
      <c r="G1709" s="32">
        <v>0</v>
      </c>
      <c r="H1709" s="32">
        <v>0</v>
      </c>
      <c r="I1709" s="32">
        <v>0</v>
      </c>
      <c r="J1709" s="32">
        <v>0</v>
      </c>
      <c r="K1709" s="29">
        <f>Лист4!E1707/1000</f>
        <v>834.06718000000012</v>
      </c>
      <c r="L1709" s="33"/>
      <c r="M1709" s="33"/>
    </row>
    <row r="1710" spans="1:13" s="34" customFormat="1" ht="18.75" customHeight="1" x14ac:dyDescent="0.25">
      <c r="A1710" s="23" t="str">
        <f>Лист4!A1708</f>
        <v xml:space="preserve">Жилая ул. д.12 </v>
      </c>
      <c r="B1710" s="74" t="str">
        <f>Лист4!C1708</f>
        <v>г. Астрахань</v>
      </c>
      <c r="C1710" s="41">
        <f t="shared" si="52"/>
        <v>961.68546576271183</v>
      </c>
      <c r="D1710" s="41">
        <f t="shared" si="53"/>
        <v>51.518864237288128</v>
      </c>
      <c r="E1710" s="30">
        <v>0</v>
      </c>
      <c r="F1710" s="31">
        <v>51.518864237288128</v>
      </c>
      <c r="G1710" s="32">
        <v>0</v>
      </c>
      <c r="H1710" s="32">
        <v>0</v>
      </c>
      <c r="I1710" s="32">
        <v>0</v>
      </c>
      <c r="J1710" s="32">
        <v>0</v>
      </c>
      <c r="K1710" s="29">
        <f>Лист4!E1708/1000</f>
        <v>1013.2043299999999</v>
      </c>
      <c r="L1710" s="33"/>
      <c r="M1710" s="33"/>
    </row>
    <row r="1711" spans="1:13" s="34" customFormat="1" ht="18.75" customHeight="1" x14ac:dyDescent="0.25">
      <c r="A1711" s="23" t="str">
        <f>Лист4!A1709</f>
        <v xml:space="preserve">Жилая ул. д.12 - корп. 1 </v>
      </c>
      <c r="B1711" s="74" t="str">
        <f>Лист4!C1709</f>
        <v>г. Астрахань</v>
      </c>
      <c r="C1711" s="41">
        <f t="shared" si="52"/>
        <v>672.63118644067799</v>
      </c>
      <c r="D1711" s="41">
        <f t="shared" si="53"/>
        <v>36.033813559322034</v>
      </c>
      <c r="E1711" s="30">
        <v>0</v>
      </c>
      <c r="F1711" s="31">
        <v>36.033813559322034</v>
      </c>
      <c r="G1711" s="32">
        <v>0</v>
      </c>
      <c r="H1711" s="32">
        <v>0</v>
      </c>
      <c r="I1711" s="32">
        <v>0</v>
      </c>
      <c r="J1711" s="32">
        <v>0</v>
      </c>
      <c r="K1711" s="29">
        <f>Лист4!E1709/1000</f>
        <v>708.66500000000008</v>
      </c>
      <c r="L1711" s="33"/>
      <c r="M1711" s="33"/>
    </row>
    <row r="1712" spans="1:13" s="34" customFormat="1" ht="18.75" customHeight="1" x14ac:dyDescent="0.25">
      <c r="A1712" s="23" t="str">
        <f>Лист4!A1710</f>
        <v xml:space="preserve">Жилая ул. д.16 </v>
      </c>
      <c r="B1712" s="74" t="str">
        <f>Лист4!C1710</f>
        <v>г. Астрахань</v>
      </c>
      <c r="C1712" s="41">
        <f t="shared" si="52"/>
        <v>476.49282847457624</v>
      </c>
      <c r="D1712" s="41">
        <f t="shared" si="53"/>
        <v>25.526401525423729</v>
      </c>
      <c r="E1712" s="30">
        <v>0</v>
      </c>
      <c r="F1712" s="31">
        <v>25.526401525423729</v>
      </c>
      <c r="G1712" s="32">
        <v>0</v>
      </c>
      <c r="H1712" s="32">
        <v>0</v>
      </c>
      <c r="I1712" s="32">
        <v>0</v>
      </c>
      <c r="J1712" s="32">
        <v>0</v>
      </c>
      <c r="K1712" s="29">
        <f>Лист4!E1710/1000</f>
        <v>502.01922999999999</v>
      </c>
      <c r="L1712" s="33"/>
      <c r="M1712" s="33"/>
    </row>
    <row r="1713" spans="1:13" s="34" customFormat="1" ht="18.75" customHeight="1" x14ac:dyDescent="0.25">
      <c r="A1713" s="23" t="str">
        <f>Лист4!A1711</f>
        <v xml:space="preserve">Жилая ул. д.3 </v>
      </c>
      <c r="B1713" s="74" t="str">
        <f>Лист4!C1711</f>
        <v>г. Астрахань</v>
      </c>
      <c r="C1713" s="41">
        <f t="shared" si="52"/>
        <v>1337.5089735593222</v>
      </c>
      <c r="D1713" s="41">
        <f t="shared" si="53"/>
        <v>71.652266440677977</v>
      </c>
      <c r="E1713" s="30">
        <v>0</v>
      </c>
      <c r="F1713" s="31">
        <v>71.652266440677977</v>
      </c>
      <c r="G1713" s="32">
        <v>0</v>
      </c>
      <c r="H1713" s="32">
        <v>0</v>
      </c>
      <c r="I1713" s="32">
        <v>0</v>
      </c>
      <c r="J1713" s="32">
        <v>0</v>
      </c>
      <c r="K1713" s="29">
        <f>Лист4!E1711/1000</f>
        <v>1409.1612400000001</v>
      </c>
      <c r="L1713" s="33"/>
      <c r="M1713" s="33"/>
    </row>
    <row r="1714" spans="1:13" s="34" customFormat="1" ht="18.75" customHeight="1" x14ac:dyDescent="0.25">
      <c r="A1714" s="23" t="str">
        <f>Лист4!A1712</f>
        <v xml:space="preserve">Жилая ул. д.3 - корп. 1 </v>
      </c>
      <c r="B1714" s="74" t="str">
        <f>Лист4!C1712</f>
        <v>г. Астрахань</v>
      </c>
      <c r="C1714" s="41">
        <f t="shared" si="52"/>
        <v>661.79167457627113</v>
      </c>
      <c r="D1714" s="41">
        <f t="shared" si="53"/>
        <v>35.453125423728807</v>
      </c>
      <c r="E1714" s="30">
        <v>0</v>
      </c>
      <c r="F1714" s="31">
        <v>35.453125423728807</v>
      </c>
      <c r="G1714" s="32">
        <v>0</v>
      </c>
      <c r="H1714" s="32">
        <v>0</v>
      </c>
      <c r="I1714" s="32">
        <v>0</v>
      </c>
      <c r="J1714" s="32">
        <v>0</v>
      </c>
      <c r="K1714" s="29">
        <f>Лист4!E1712/1000</f>
        <v>697.24479999999994</v>
      </c>
      <c r="L1714" s="33"/>
      <c r="M1714" s="33"/>
    </row>
    <row r="1715" spans="1:13" s="34" customFormat="1" ht="18.75" customHeight="1" x14ac:dyDescent="0.25">
      <c r="A1715" s="23" t="str">
        <f>Лист4!A1713</f>
        <v xml:space="preserve">Жилая ул. д.6 - корп. 1 </v>
      </c>
      <c r="B1715" s="74" t="str">
        <f>Лист4!C1713</f>
        <v>г. Астрахань</v>
      </c>
      <c r="C1715" s="41">
        <f t="shared" si="52"/>
        <v>1197.2989830508477</v>
      </c>
      <c r="D1715" s="41">
        <f t="shared" si="53"/>
        <v>64.141016949152558</v>
      </c>
      <c r="E1715" s="30">
        <v>0</v>
      </c>
      <c r="F1715" s="31">
        <v>64.141016949152558</v>
      </c>
      <c r="G1715" s="32">
        <v>0</v>
      </c>
      <c r="H1715" s="32">
        <v>0</v>
      </c>
      <c r="I1715" s="32">
        <v>0</v>
      </c>
      <c r="J1715" s="32">
        <v>0</v>
      </c>
      <c r="K1715" s="29">
        <f>Лист4!E1713/1000</f>
        <v>1261.4400000000003</v>
      </c>
      <c r="L1715" s="33"/>
      <c r="M1715" s="33"/>
    </row>
    <row r="1716" spans="1:13" s="34" customFormat="1" ht="18.75" customHeight="1" x14ac:dyDescent="0.25">
      <c r="A1716" s="23" t="str">
        <f>Лист4!A1714</f>
        <v xml:space="preserve">Жилая ул. д.6 - корп. 2 </v>
      </c>
      <c r="B1716" s="74" t="str">
        <f>Лист4!C1714</f>
        <v>г. Астрахань</v>
      </c>
      <c r="C1716" s="41">
        <f t="shared" si="52"/>
        <v>1168.3894481355931</v>
      </c>
      <c r="D1716" s="41">
        <f t="shared" si="53"/>
        <v>62.592291864406768</v>
      </c>
      <c r="E1716" s="30">
        <v>0</v>
      </c>
      <c r="F1716" s="31">
        <v>62.592291864406768</v>
      </c>
      <c r="G1716" s="32">
        <v>0</v>
      </c>
      <c r="H1716" s="32">
        <v>0</v>
      </c>
      <c r="I1716" s="32">
        <v>0</v>
      </c>
      <c r="J1716" s="32">
        <v>0</v>
      </c>
      <c r="K1716" s="29">
        <f>Лист4!E1714/1000</f>
        <v>1230.9817399999997</v>
      </c>
      <c r="L1716" s="33"/>
      <c r="M1716" s="33"/>
    </row>
    <row r="1717" spans="1:13" s="34" customFormat="1" ht="18.75" customHeight="1" x14ac:dyDescent="0.25">
      <c r="A1717" s="23" t="str">
        <f>Лист4!A1715</f>
        <v xml:space="preserve">Жилая ул. д.7 </v>
      </c>
      <c r="B1717" s="74" t="str">
        <f>Лист4!C1715</f>
        <v>г. Астрахань</v>
      </c>
      <c r="C1717" s="41">
        <f t="shared" si="52"/>
        <v>1.6730711864406782</v>
      </c>
      <c r="D1717" s="41">
        <f t="shared" si="53"/>
        <v>8.9628813559322049E-2</v>
      </c>
      <c r="E1717" s="30">
        <v>0</v>
      </c>
      <c r="F1717" s="31">
        <v>8.9628813559322049E-2</v>
      </c>
      <c r="G1717" s="32">
        <v>0</v>
      </c>
      <c r="H1717" s="32">
        <v>0</v>
      </c>
      <c r="I1717" s="32">
        <v>0</v>
      </c>
      <c r="J1717" s="32">
        <v>0</v>
      </c>
      <c r="K1717" s="29">
        <f>Лист4!E1715/1000</f>
        <v>1.7627000000000002</v>
      </c>
      <c r="L1717" s="33"/>
      <c r="M1717" s="33"/>
    </row>
    <row r="1718" spans="1:13" s="34" customFormat="1" ht="18.75" customHeight="1" x14ac:dyDescent="0.25">
      <c r="A1718" s="23" t="str">
        <f>Лист4!A1716</f>
        <v xml:space="preserve">Жилая ул. д.7 - корп. 3 </v>
      </c>
      <c r="B1718" s="74" t="str">
        <f>Лист4!C1716</f>
        <v>г. Астрахань</v>
      </c>
      <c r="C1718" s="41">
        <f t="shared" si="52"/>
        <v>751.93659254237286</v>
      </c>
      <c r="D1718" s="41">
        <f t="shared" si="53"/>
        <v>40.282317457627116</v>
      </c>
      <c r="E1718" s="30">
        <v>0</v>
      </c>
      <c r="F1718" s="31">
        <v>40.282317457627116</v>
      </c>
      <c r="G1718" s="32">
        <v>0</v>
      </c>
      <c r="H1718" s="32">
        <v>0</v>
      </c>
      <c r="I1718" s="32">
        <v>0</v>
      </c>
      <c r="J1718" s="32">
        <v>0</v>
      </c>
      <c r="K1718" s="29">
        <f>Лист4!E1716/1000</f>
        <v>792.21890999999994</v>
      </c>
      <c r="L1718" s="33"/>
      <c r="M1718" s="33"/>
    </row>
    <row r="1719" spans="1:13" s="34" customFormat="1" ht="18.75" customHeight="1" x14ac:dyDescent="0.25">
      <c r="A1719" s="23" t="str">
        <f>Лист4!A1717</f>
        <v xml:space="preserve">Жилая ул. д.8 </v>
      </c>
      <c r="B1719" s="74" t="str">
        <f>Лист4!C1717</f>
        <v>г. Астрахань</v>
      </c>
      <c r="C1719" s="41">
        <f t="shared" si="52"/>
        <v>632.85318101694929</v>
      </c>
      <c r="D1719" s="41">
        <f t="shared" si="53"/>
        <v>33.902848983050852</v>
      </c>
      <c r="E1719" s="30">
        <v>0</v>
      </c>
      <c r="F1719" s="31">
        <v>33.902848983050852</v>
      </c>
      <c r="G1719" s="32">
        <v>0</v>
      </c>
      <c r="H1719" s="32">
        <v>0</v>
      </c>
      <c r="I1719" s="32">
        <v>0</v>
      </c>
      <c r="J1719" s="32">
        <v>0</v>
      </c>
      <c r="K1719" s="29">
        <f>Лист4!E1717/1000</f>
        <v>666.75603000000012</v>
      </c>
      <c r="L1719" s="33"/>
      <c r="M1719" s="33"/>
    </row>
    <row r="1720" spans="1:13" s="34" customFormat="1" ht="18.75" customHeight="1" x14ac:dyDescent="0.25">
      <c r="A1720" s="23" t="str">
        <f>Лист4!A1718</f>
        <v xml:space="preserve">Жилая ул. д.8 - корп. 1 </v>
      </c>
      <c r="B1720" s="74" t="str">
        <f>Лист4!C1718</f>
        <v>г. Астрахань</v>
      </c>
      <c r="C1720" s="41">
        <f t="shared" si="52"/>
        <v>522.80745762711877</v>
      </c>
      <c r="D1720" s="41">
        <f t="shared" si="53"/>
        <v>28.007542372881364</v>
      </c>
      <c r="E1720" s="30">
        <v>0</v>
      </c>
      <c r="F1720" s="31">
        <v>28.007542372881364</v>
      </c>
      <c r="G1720" s="32">
        <v>0</v>
      </c>
      <c r="H1720" s="32">
        <v>0</v>
      </c>
      <c r="I1720" s="32">
        <v>0</v>
      </c>
      <c r="J1720" s="32">
        <v>0</v>
      </c>
      <c r="K1720" s="29">
        <f>Лист4!E1718/1000</f>
        <v>550.81500000000017</v>
      </c>
      <c r="L1720" s="33"/>
      <c r="M1720" s="33"/>
    </row>
    <row r="1721" spans="1:13" s="34" customFormat="1" ht="18.75" customHeight="1" x14ac:dyDescent="0.25">
      <c r="A1721" s="23" t="str">
        <f>Лист4!A1719</f>
        <v xml:space="preserve">Жилая ул. д.8 - корп. 3 </v>
      </c>
      <c r="B1721" s="74" t="str">
        <f>Лист4!C1719</f>
        <v>г. Астрахань</v>
      </c>
      <c r="C1721" s="41">
        <f t="shared" si="52"/>
        <v>1277.5676555932205</v>
      </c>
      <c r="D1721" s="41">
        <f t="shared" si="53"/>
        <v>68.441124406779664</v>
      </c>
      <c r="E1721" s="30">
        <v>0</v>
      </c>
      <c r="F1721" s="31">
        <v>68.441124406779664</v>
      </c>
      <c r="G1721" s="32">
        <v>0</v>
      </c>
      <c r="H1721" s="32">
        <v>0</v>
      </c>
      <c r="I1721" s="32">
        <v>0</v>
      </c>
      <c r="J1721" s="32">
        <v>0</v>
      </c>
      <c r="K1721" s="29">
        <f>Лист4!E1719/1000</f>
        <v>1346.0087800000001</v>
      </c>
      <c r="L1721" s="33"/>
      <c r="M1721" s="33"/>
    </row>
    <row r="1722" spans="1:13" s="34" customFormat="1" ht="18.75" customHeight="1" x14ac:dyDescent="0.25">
      <c r="A1722" s="23" t="str">
        <f>Лист4!A1720</f>
        <v xml:space="preserve">Жилая ул. д.9 - корп. 3 </v>
      </c>
      <c r="B1722" s="74" t="str">
        <f>Лист4!C1720</f>
        <v>г. Астрахань</v>
      </c>
      <c r="C1722" s="41">
        <f t="shared" si="52"/>
        <v>838.97576000000004</v>
      </c>
      <c r="D1722" s="41">
        <f t="shared" si="53"/>
        <v>44.945129999999999</v>
      </c>
      <c r="E1722" s="30">
        <v>0</v>
      </c>
      <c r="F1722" s="31">
        <v>44.945129999999999</v>
      </c>
      <c r="G1722" s="32">
        <v>0</v>
      </c>
      <c r="H1722" s="32">
        <v>0</v>
      </c>
      <c r="I1722" s="32">
        <v>0</v>
      </c>
      <c r="J1722" s="32">
        <v>0</v>
      </c>
      <c r="K1722" s="29">
        <f>Лист4!E1720/1000</f>
        <v>883.92088999999999</v>
      </c>
      <c r="L1722" s="33"/>
      <c r="M1722" s="33"/>
    </row>
    <row r="1723" spans="1:13" s="34" customFormat="1" ht="18.75" customHeight="1" x14ac:dyDescent="0.25">
      <c r="A1723" s="23" t="str">
        <f>Лист4!A1721</f>
        <v xml:space="preserve">Жилая ул. д.9 - корп. 5 </v>
      </c>
      <c r="B1723" s="74" t="str">
        <f>Лист4!C1721</f>
        <v>г. Астрахань</v>
      </c>
      <c r="C1723" s="41">
        <f t="shared" si="52"/>
        <v>509.45147661016949</v>
      </c>
      <c r="D1723" s="41">
        <f t="shared" si="53"/>
        <v>27.292043389830507</v>
      </c>
      <c r="E1723" s="30">
        <v>0</v>
      </c>
      <c r="F1723" s="31">
        <v>27.292043389830507</v>
      </c>
      <c r="G1723" s="32">
        <v>0</v>
      </c>
      <c r="H1723" s="32">
        <v>0</v>
      </c>
      <c r="I1723" s="32">
        <v>0</v>
      </c>
      <c r="J1723" s="32">
        <v>0</v>
      </c>
      <c r="K1723" s="29">
        <f>Лист4!E1721/1000</f>
        <v>536.74351999999999</v>
      </c>
      <c r="L1723" s="33"/>
      <c r="M1723" s="33"/>
    </row>
    <row r="1724" spans="1:13" s="34" customFormat="1" ht="18.75" customHeight="1" x14ac:dyDescent="0.25">
      <c r="A1724" s="23" t="str">
        <f>Лист4!A1722</f>
        <v xml:space="preserve">Зеленая ул. д.68 </v>
      </c>
      <c r="B1724" s="74" t="str">
        <f>Лист4!C1722</f>
        <v>г. Астрахань</v>
      </c>
      <c r="C1724" s="41">
        <f t="shared" si="52"/>
        <v>842.11319322033853</v>
      </c>
      <c r="D1724" s="41">
        <f t="shared" si="53"/>
        <v>45.113206779660999</v>
      </c>
      <c r="E1724" s="30">
        <v>0</v>
      </c>
      <c r="F1724" s="31">
        <v>45.113206779660999</v>
      </c>
      <c r="G1724" s="32">
        <v>0</v>
      </c>
      <c r="H1724" s="32">
        <v>0</v>
      </c>
      <c r="I1724" s="32">
        <v>0</v>
      </c>
      <c r="J1724" s="32">
        <f>2730.12+3079.43</f>
        <v>5809.5499999999993</v>
      </c>
      <c r="K1724" s="29">
        <f>Лист4!E1722/1000-J1724</f>
        <v>-4922.3235999999997</v>
      </c>
      <c r="L1724" s="33"/>
      <c r="M1724" s="33"/>
    </row>
    <row r="1725" spans="1:13" s="34" customFormat="1" ht="18.75" customHeight="1" x14ac:dyDescent="0.25">
      <c r="A1725" s="23" t="str">
        <f>Лист4!A1723</f>
        <v xml:space="preserve">Зеленая ул. д.68А </v>
      </c>
      <c r="B1725" s="74" t="str">
        <f>Лист4!C1723</f>
        <v>г. Астрахань</v>
      </c>
      <c r="C1725" s="41">
        <f t="shared" si="52"/>
        <v>342.40495728813545</v>
      </c>
      <c r="D1725" s="41">
        <f t="shared" si="53"/>
        <v>18.343122711864403</v>
      </c>
      <c r="E1725" s="30">
        <v>0</v>
      </c>
      <c r="F1725" s="31">
        <v>18.343122711864403</v>
      </c>
      <c r="G1725" s="32">
        <v>0</v>
      </c>
      <c r="H1725" s="32">
        <v>0</v>
      </c>
      <c r="I1725" s="32">
        <v>0</v>
      </c>
      <c r="J1725" s="32">
        <f>1365.71+1024.35</f>
        <v>2390.06</v>
      </c>
      <c r="K1725" s="29">
        <f>Лист4!E1723/1000-J1725</f>
        <v>-2029.3119200000001</v>
      </c>
      <c r="L1725" s="33"/>
      <c r="M1725" s="33"/>
    </row>
    <row r="1726" spans="1:13" s="34" customFormat="1" ht="18.75" customHeight="1" x14ac:dyDescent="0.25">
      <c r="A1726" s="23" t="str">
        <f>Лист4!A1724</f>
        <v xml:space="preserve">Комарова ул. д.130 </v>
      </c>
      <c r="B1726" s="74" t="str">
        <f>Лист4!C1724</f>
        <v>г. Астрахань</v>
      </c>
      <c r="C1726" s="41">
        <f t="shared" ref="C1726:C1789" si="54">K1726+J1726-F1726</f>
        <v>51.198047457627119</v>
      </c>
      <c r="D1726" s="41">
        <f t="shared" ref="D1726:D1789" si="55">F1726</f>
        <v>2.7427525423728816</v>
      </c>
      <c r="E1726" s="30">
        <v>0</v>
      </c>
      <c r="F1726" s="31">
        <v>2.7427525423728816</v>
      </c>
      <c r="G1726" s="32">
        <v>0</v>
      </c>
      <c r="H1726" s="32">
        <v>0</v>
      </c>
      <c r="I1726" s="32">
        <v>0</v>
      </c>
      <c r="J1726" s="32">
        <v>0</v>
      </c>
      <c r="K1726" s="29">
        <f>Лист4!E1724/1000</f>
        <v>53.940800000000003</v>
      </c>
      <c r="L1726" s="33"/>
      <c r="M1726" s="33"/>
    </row>
    <row r="1727" spans="1:13" s="34" customFormat="1" ht="18.75" customHeight="1" x14ac:dyDescent="0.25">
      <c r="A1727" s="23" t="str">
        <f>Лист4!A1725</f>
        <v xml:space="preserve">Комарова ул. д.132 </v>
      </c>
      <c r="B1727" s="74" t="str">
        <f>Лист4!C1725</f>
        <v>г. Астрахань</v>
      </c>
      <c r="C1727" s="41">
        <f t="shared" si="54"/>
        <v>780.58804338983043</v>
      </c>
      <c r="D1727" s="41">
        <f t="shared" si="55"/>
        <v>41.817216610169488</v>
      </c>
      <c r="E1727" s="30">
        <v>0</v>
      </c>
      <c r="F1727" s="31">
        <v>41.817216610169488</v>
      </c>
      <c r="G1727" s="32">
        <v>0</v>
      </c>
      <c r="H1727" s="32">
        <v>0</v>
      </c>
      <c r="I1727" s="32">
        <v>0</v>
      </c>
      <c r="J1727" s="32">
        <v>0</v>
      </c>
      <c r="K1727" s="29">
        <f>Лист4!E1725/1000</f>
        <v>822.40525999999988</v>
      </c>
      <c r="L1727" s="33"/>
      <c r="M1727" s="33"/>
    </row>
    <row r="1728" spans="1:13" s="34" customFormat="1" ht="18.75" customHeight="1" x14ac:dyDescent="0.25">
      <c r="A1728" s="23" t="str">
        <f>Лист4!A1726</f>
        <v xml:space="preserve">Комарова ул. д.158 </v>
      </c>
      <c r="B1728" s="74" t="str">
        <f>Лист4!C1726</f>
        <v>г. Астрахань</v>
      </c>
      <c r="C1728" s="41">
        <f t="shared" si="54"/>
        <v>24.076013559322035</v>
      </c>
      <c r="D1728" s="41">
        <f t="shared" si="55"/>
        <v>1.2897864406779664</v>
      </c>
      <c r="E1728" s="30">
        <v>0</v>
      </c>
      <c r="F1728" s="31">
        <v>1.2897864406779664</v>
      </c>
      <c r="G1728" s="32">
        <v>0</v>
      </c>
      <c r="H1728" s="32">
        <v>0</v>
      </c>
      <c r="I1728" s="32">
        <v>0</v>
      </c>
      <c r="J1728" s="32">
        <v>0</v>
      </c>
      <c r="K1728" s="29">
        <f>Лист4!E1726/1000</f>
        <v>25.365800000000004</v>
      </c>
      <c r="L1728" s="33"/>
      <c r="M1728" s="33"/>
    </row>
    <row r="1729" spans="1:13" s="34" customFormat="1" ht="18.75" customHeight="1" x14ac:dyDescent="0.25">
      <c r="A1729" s="23" t="str">
        <f>Лист4!A1727</f>
        <v xml:space="preserve">Комарова ул. д.168 </v>
      </c>
      <c r="B1729" s="74" t="str">
        <f>Лист4!C1727</f>
        <v>г. Астрахань</v>
      </c>
      <c r="C1729" s="41">
        <f t="shared" si="54"/>
        <v>730.32975186440683</v>
      </c>
      <c r="D1729" s="41">
        <f t="shared" si="55"/>
        <v>39.12480813559322</v>
      </c>
      <c r="E1729" s="30">
        <v>0</v>
      </c>
      <c r="F1729" s="31">
        <v>39.12480813559322</v>
      </c>
      <c r="G1729" s="32">
        <v>0</v>
      </c>
      <c r="H1729" s="32">
        <v>0</v>
      </c>
      <c r="I1729" s="32">
        <v>0</v>
      </c>
      <c r="J1729" s="32">
        <v>0</v>
      </c>
      <c r="K1729" s="29">
        <f>Лист4!E1727/1000</f>
        <v>769.45456000000001</v>
      </c>
      <c r="L1729" s="33"/>
      <c r="M1729" s="33"/>
    </row>
    <row r="1730" spans="1:13" s="34" customFormat="1" ht="18.75" customHeight="1" x14ac:dyDescent="0.25">
      <c r="A1730" s="23" t="str">
        <f>Лист4!A1728</f>
        <v xml:space="preserve">Комарова ул. д.27 </v>
      </c>
      <c r="B1730" s="74" t="str">
        <f>Лист4!C1728</f>
        <v>г. Астрахань</v>
      </c>
      <c r="C1730" s="41">
        <f t="shared" si="54"/>
        <v>125.22160000000001</v>
      </c>
      <c r="D1730" s="41">
        <f t="shared" si="55"/>
        <v>6.7082999999999995</v>
      </c>
      <c r="E1730" s="30">
        <v>0</v>
      </c>
      <c r="F1730" s="31">
        <v>6.7082999999999995</v>
      </c>
      <c r="G1730" s="32">
        <v>0</v>
      </c>
      <c r="H1730" s="32">
        <v>0</v>
      </c>
      <c r="I1730" s="32">
        <v>0</v>
      </c>
      <c r="J1730" s="32">
        <v>0</v>
      </c>
      <c r="K1730" s="29">
        <f>Лист4!E1728/1000</f>
        <v>131.9299</v>
      </c>
      <c r="L1730" s="33"/>
      <c r="M1730" s="33"/>
    </row>
    <row r="1731" spans="1:13" s="34" customFormat="1" ht="18.75" customHeight="1" x14ac:dyDescent="0.25">
      <c r="A1731" s="23" t="str">
        <f>Лист4!A1729</f>
        <v xml:space="preserve">Комарова ул. д.2А </v>
      </c>
      <c r="B1731" s="74" t="str">
        <f>Лист4!C1729</f>
        <v>г. Астрахань</v>
      </c>
      <c r="C1731" s="41">
        <f t="shared" si="54"/>
        <v>24.348799999999997</v>
      </c>
      <c r="D1731" s="41">
        <f t="shared" si="55"/>
        <v>1.3043999999999998</v>
      </c>
      <c r="E1731" s="30">
        <v>0</v>
      </c>
      <c r="F1731" s="31">
        <v>1.3043999999999998</v>
      </c>
      <c r="G1731" s="32">
        <v>0</v>
      </c>
      <c r="H1731" s="32">
        <v>0</v>
      </c>
      <c r="I1731" s="32">
        <v>0</v>
      </c>
      <c r="J1731" s="32">
        <v>0</v>
      </c>
      <c r="K1731" s="29">
        <f>Лист4!E1729/1000</f>
        <v>25.653199999999998</v>
      </c>
      <c r="L1731" s="33"/>
      <c r="M1731" s="33"/>
    </row>
    <row r="1732" spans="1:13" s="34" customFormat="1" ht="18.75" customHeight="1" x14ac:dyDescent="0.25">
      <c r="A1732" s="23" t="str">
        <f>Лист4!A1730</f>
        <v xml:space="preserve">Комарова ул. д.45 </v>
      </c>
      <c r="B1732" s="74" t="str">
        <f>Лист4!C1730</f>
        <v>г. Астрахань</v>
      </c>
      <c r="C1732" s="41">
        <f t="shared" si="54"/>
        <v>8.2459525423728834</v>
      </c>
      <c r="D1732" s="41">
        <f t="shared" si="55"/>
        <v>0.44174745762711864</v>
      </c>
      <c r="E1732" s="30">
        <v>0</v>
      </c>
      <c r="F1732" s="31">
        <v>0.44174745762711864</v>
      </c>
      <c r="G1732" s="32">
        <v>0</v>
      </c>
      <c r="H1732" s="32">
        <v>0</v>
      </c>
      <c r="I1732" s="32">
        <v>0</v>
      </c>
      <c r="J1732" s="32">
        <v>0</v>
      </c>
      <c r="K1732" s="29">
        <f>Лист4!E1730/1000</f>
        <v>8.6877000000000013</v>
      </c>
      <c r="L1732" s="33"/>
      <c r="M1732" s="33"/>
    </row>
    <row r="1733" spans="1:13" s="34" customFormat="1" ht="18.75" customHeight="1" x14ac:dyDescent="0.25">
      <c r="A1733" s="23" t="str">
        <f>Лист4!A1731</f>
        <v xml:space="preserve">Комарова ул. д.47 </v>
      </c>
      <c r="B1733" s="74" t="str">
        <f>Лист4!C1731</f>
        <v>г. Астрахань</v>
      </c>
      <c r="C1733" s="41">
        <f t="shared" si="54"/>
        <v>0.43471186440677967</v>
      </c>
      <c r="D1733" s="41">
        <f t="shared" si="55"/>
        <v>2.3288135593220339E-2</v>
      </c>
      <c r="E1733" s="30">
        <v>0</v>
      </c>
      <c r="F1733" s="31">
        <v>2.3288135593220339E-2</v>
      </c>
      <c r="G1733" s="32">
        <v>0</v>
      </c>
      <c r="H1733" s="32">
        <v>0</v>
      </c>
      <c r="I1733" s="32">
        <v>0</v>
      </c>
      <c r="J1733" s="32">
        <v>0</v>
      </c>
      <c r="K1733" s="29">
        <f>Лист4!E1731/1000</f>
        <v>0.45800000000000002</v>
      </c>
      <c r="L1733" s="33"/>
      <c r="M1733" s="33"/>
    </row>
    <row r="1734" spans="1:13" s="34" customFormat="1" ht="18.75" customHeight="1" x14ac:dyDescent="0.25">
      <c r="A1734" s="23" t="str">
        <f>Лист4!A1732</f>
        <v xml:space="preserve">Комарова ул. д.60 </v>
      </c>
      <c r="B1734" s="74" t="str">
        <f>Лист4!C1732</f>
        <v>г. Астрахань</v>
      </c>
      <c r="C1734" s="41">
        <f t="shared" si="54"/>
        <v>13.465816949152543</v>
      </c>
      <c r="D1734" s="41">
        <f t="shared" si="55"/>
        <v>0.72138305084745769</v>
      </c>
      <c r="E1734" s="30">
        <v>0</v>
      </c>
      <c r="F1734" s="31">
        <v>0.72138305084745769</v>
      </c>
      <c r="G1734" s="32">
        <v>0</v>
      </c>
      <c r="H1734" s="32">
        <v>0</v>
      </c>
      <c r="I1734" s="32">
        <v>0</v>
      </c>
      <c r="J1734" s="32">
        <v>0</v>
      </c>
      <c r="K1734" s="29">
        <f>Лист4!E1732/1000</f>
        <v>14.187200000000001</v>
      </c>
      <c r="L1734" s="33"/>
      <c r="M1734" s="33"/>
    </row>
    <row r="1735" spans="1:13" s="34" customFormat="1" ht="18.75" customHeight="1" x14ac:dyDescent="0.25">
      <c r="A1735" s="23" t="str">
        <f>Лист4!A1733</f>
        <v xml:space="preserve">Комарова ул. д.61 </v>
      </c>
      <c r="B1735" s="74" t="str">
        <f>Лист4!C1733</f>
        <v>г. Астрахань</v>
      </c>
      <c r="C1735" s="41">
        <f t="shared" si="54"/>
        <v>462.01258576271181</v>
      </c>
      <c r="D1735" s="41">
        <f t="shared" si="55"/>
        <v>24.750674237288134</v>
      </c>
      <c r="E1735" s="30">
        <v>0</v>
      </c>
      <c r="F1735" s="31">
        <v>24.750674237288134</v>
      </c>
      <c r="G1735" s="32">
        <v>0</v>
      </c>
      <c r="H1735" s="32">
        <v>0</v>
      </c>
      <c r="I1735" s="32">
        <v>0</v>
      </c>
      <c r="J1735" s="32">
        <f>1739.19+677.73</f>
        <v>2416.92</v>
      </c>
      <c r="K1735" s="29">
        <f>Лист4!E1733/1000-J1735</f>
        <v>-1930.1567400000001</v>
      </c>
      <c r="L1735" s="33"/>
      <c r="M1735" s="33"/>
    </row>
    <row r="1736" spans="1:13" s="34" customFormat="1" ht="18.75" customHeight="1" x14ac:dyDescent="0.25">
      <c r="A1736" s="23" t="str">
        <f>Лист4!A1734</f>
        <v xml:space="preserve">Комарова ул. д.62 </v>
      </c>
      <c r="B1736" s="74" t="str">
        <f>Лист4!C1734</f>
        <v>г. Астрахань</v>
      </c>
      <c r="C1736" s="41">
        <f t="shared" si="54"/>
        <v>1.1048135593220338</v>
      </c>
      <c r="D1736" s="41">
        <f t="shared" si="55"/>
        <v>5.9186440677966093E-2</v>
      </c>
      <c r="E1736" s="30">
        <v>0</v>
      </c>
      <c r="F1736" s="31">
        <v>5.9186440677966093E-2</v>
      </c>
      <c r="G1736" s="32">
        <v>0</v>
      </c>
      <c r="H1736" s="32">
        <v>0</v>
      </c>
      <c r="I1736" s="32">
        <v>0</v>
      </c>
      <c r="J1736" s="32">
        <v>0</v>
      </c>
      <c r="K1736" s="29">
        <f>Лист4!E1734/1000</f>
        <v>1.1639999999999999</v>
      </c>
      <c r="L1736" s="33"/>
      <c r="M1736" s="33"/>
    </row>
    <row r="1737" spans="1:13" s="34" customFormat="1" ht="18.75" customHeight="1" x14ac:dyDescent="0.25">
      <c r="A1737" s="23" t="str">
        <f>Лист4!A1735</f>
        <v xml:space="preserve">Комарова ул. д.63 </v>
      </c>
      <c r="B1737" s="74" t="str">
        <f>Лист4!C1735</f>
        <v>г. Астрахань</v>
      </c>
      <c r="C1737" s="41">
        <f t="shared" si="54"/>
        <v>503.31794847457633</v>
      </c>
      <c r="D1737" s="41">
        <f t="shared" si="55"/>
        <v>26.963461525423725</v>
      </c>
      <c r="E1737" s="30">
        <v>0</v>
      </c>
      <c r="F1737" s="31">
        <v>26.963461525423725</v>
      </c>
      <c r="G1737" s="32">
        <v>0</v>
      </c>
      <c r="H1737" s="32">
        <v>0</v>
      </c>
      <c r="I1737" s="32">
        <v>0</v>
      </c>
      <c r="J1737" s="32">
        <f>2421.27</f>
        <v>2421.27</v>
      </c>
      <c r="K1737" s="29">
        <f>Лист4!E1735/1000-J1737</f>
        <v>-1890.9885899999999</v>
      </c>
      <c r="L1737" s="33"/>
      <c r="M1737" s="33"/>
    </row>
    <row r="1738" spans="1:13" s="34" customFormat="1" ht="18.75" customHeight="1" x14ac:dyDescent="0.25">
      <c r="A1738" s="23" t="str">
        <f>Лист4!A1736</f>
        <v xml:space="preserve">Комарова ул. д.64 </v>
      </c>
      <c r="B1738" s="74" t="str">
        <f>Лист4!C1736</f>
        <v>г. Астрахань</v>
      </c>
      <c r="C1738" s="41">
        <f t="shared" si="54"/>
        <v>6.2961084745762719</v>
      </c>
      <c r="D1738" s="41">
        <f t="shared" si="55"/>
        <v>0.33729152542372887</v>
      </c>
      <c r="E1738" s="30">
        <v>0</v>
      </c>
      <c r="F1738" s="31">
        <v>0.33729152542372887</v>
      </c>
      <c r="G1738" s="32">
        <v>0</v>
      </c>
      <c r="H1738" s="32">
        <v>0</v>
      </c>
      <c r="I1738" s="32">
        <v>0</v>
      </c>
      <c r="J1738" s="32">
        <v>0</v>
      </c>
      <c r="K1738" s="29">
        <f>Лист4!E1736/1000</f>
        <v>6.6334000000000009</v>
      </c>
      <c r="L1738" s="33"/>
      <c r="M1738" s="33"/>
    </row>
    <row r="1739" spans="1:13" s="34" customFormat="1" ht="18.75" customHeight="1" x14ac:dyDescent="0.25">
      <c r="A1739" s="23" t="str">
        <f>Лист4!A1737</f>
        <v xml:space="preserve">Комарова ул. д.65 </v>
      </c>
      <c r="B1739" s="74" t="str">
        <f>Лист4!C1737</f>
        <v>г. Астрахань</v>
      </c>
      <c r="C1739" s="41">
        <f t="shared" si="54"/>
        <v>159.17430508474578</v>
      </c>
      <c r="D1739" s="41">
        <f t="shared" si="55"/>
        <v>8.5271949152542383</v>
      </c>
      <c r="E1739" s="30">
        <v>0</v>
      </c>
      <c r="F1739" s="31">
        <v>8.5271949152542383</v>
      </c>
      <c r="G1739" s="32">
        <v>0</v>
      </c>
      <c r="H1739" s="32">
        <v>0</v>
      </c>
      <c r="I1739" s="32">
        <v>0</v>
      </c>
      <c r="J1739" s="32">
        <v>0</v>
      </c>
      <c r="K1739" s="29">
        <f>Лист4!E1737/1000</f>
        <v>167.70150000000001</v>
      </c>
      <c r="L1739" s="33"/>
      <c r="M1739" s="33"/>
    </row>
    <row r="1740" spans="1:13" s="34" customFormat="1" ht="18.75" customHeight="1" x14ac:dyDescent="0.25">
      <c r="A1740" s="23" t="str">
        <f>Лист4!A1738</f>
        <v xml:space="preserve">Комарова ул. д.65А </v>
      </c>
      <c r="B1740" s="74" t="str">
        <f>Лист4!C1738</f>
        <v>г. Астрахань</v>
      </c>
      <c r="C1740" s="41">
        <f t="shared" si="54"/>
        <v>41.113016949152552</v>
      </c>
      <c r="D1740" s="41">
        <f t="shared" si="55"/>
        <v>2.2024830508474582</v>
      </c>
      <c r="E1740" s="30">
        <v>0</v>
      </c>
      <c r="F1740" s="31">
        <v>2.2024830508474582</v>
      </c>
      <c r="G1740" s="32">
        <v>0</v>
      </c>
      <c r="H1740" s="32">
        <v>0</v>
      </c>
      <c r="I1740" s="32">
        <v>0</v>
      </c>
      <c r="J1740" s="32">
        <v>0</v>
      </c>
      <c r="K1740" s="29">
        <f>Лист4!E1738/1000</f>
        <v>43.315500000000007</v>
      </c>
      <c r="L1740" s="33"/>
      <c r="M1740" s="33"/>
    </row>
    <row r="1741" spans="1:13" s="34" customFormat="1" ht="18.75" customHeight="1" x14ac:dyDescent="0.25">
      <c r="A1741" s="23" t="str">
        <f>Лист4!A1739</f>
        <v xml:space="preserve">Коммунистическая ул. д.52 </v>
      </c>
      <c r="B1741" s="74" t="str">
        <f>Лист4!C1739</f>
        <v>г. Астрахань</v>
      </c>
      <c r="C1741" s="41">
        <f t="shared" si="54"/>
        <v>845.83300745762745</v>
      </c>
      <c r="D1741" s="41">
        <f t="shared" si="55"/>
        <v>45.312482542372898</v>
      </c>
      <c r="E1741" s="30">
        <v>0</v>
      </c>
      <c r="F1741" s="31">
        <v>45.312482542372898</v>
      </c>
      <c r="G1741" s="32">
        <v>0</v>
      </c>
      <c r="H1741" s="32">
        <v>0</v>
      </c>
      <c r="I1741" s="32">
        <v>0</v>
      </c>
      <c r="J1741" s="32">
        <v>0</v>
      </c>
      <c r="K1741" s="29">
        <f>Лист4!E1739/1000</f>
        <v>891.14549000000034</v>
      </c>
      <c r="L1741" s="33"/>
      <c r="M1741" s="33"/>
    </row>
    <row r="1742" spans="1:13" s="34" customFormat="1" ht="18.75" customHeight="1" x14ac:dyDescent="0.25">
      <c r="A1742" s="23" t="str">
        <f>Лист4!A1740</f>
        <v xml:space="preserve">Коммунистическая ул. д.54 </v>
      </c>
      <c r="B1742" s="74" t="str">
        <f>Лист4!C1740</f>
        <v>г. Астрахань</v>
      </c>
      <c r="C1742" s="41">
        <f t="shared" si="54"/>
        <v>869.17623728813589</v>
      </c>
      <c r="D1742" s="41">
        <f t="shared" si="55"/>
        <v>46.563012711864424</v>
      </c>
      <c r="E1742" s="30">
        <v>0</v>
      </c>
      <c r="F1742" s="31">
        <v>46.563012711864424</v>
      </c>
      <c r="G1742" s="32">
        <v>0</v>
      </c>
      <c r="H1742" s="32">
        <v>0</v>
      </c>
      <c r="I1742" s="32">
        <v>0</v>
      </c>
      <c r="J1742" s="32">
        <v>0</v>
      </c>
      <c r="K1742" s="29">
        <f>Лист4!E1740/1000</f>
        <v>915.73925000000031</v>
      </c>
      <c r="L1742" s="33"/>
      <c r="M1742" s="33"/>
    </row>
    <row r="1743" spans="1:13" s="34" customFormat="1" ht="18.75" customHeight="1" x14ac:dyDescent="0.25">
      <c r="A1743" s="23" t="str">
        <f>Лист4!A1741</f>
        <v xml:space="preserve">Коммунистическая ул. д.58 </v>
      </c>
      <c r="B1743" s="74" t="str">
        <f>Лист4!C1741</f>
        <v>г. Астрахань</v>
      </c>
      <c r="C1743" s="41">
        <f t="shared" si="54"/>
        <v>777.25572067796622</v>
      </c>
      <c r="D1743" s="41">
        <f t="shared" si="55"/>
        <v>41.638699322033901</v>
      </c>
      <c r="E1743" s="30">
        <v>0</v>
      </c>
      <c r="F1743" s="31">
        <v>41.638699322033901</v>
      </c>
      <c r="G1743" s="32">
        <v>0</v>
      </c>
      <c r="H1743" s="32">
        <v>0</v>
      </c>
      <c r="I1743" s="32">
        <v>0</v>
      </c>
      <c r="J1743" s="32">
        <v>0</v>
      </c>
      <c r="K1743" s="29">
        <f>Лист4!E1741/1000</f>
        <v>818.89442000000008</v>
      </c>
      <c r="L1743" s="33"/>
      <c r="M1743" s="33"/>
    </row>
    <row r="1744" spans="1:13" s="34" customFormat="1" ht="18.75" customHeight="1" x14ac:dyDescent="0.25">
      <c r="A1744" s="23" t="str">
        <f>Лист4!A1742</f>
        <v xml:space="preserve">Коммунистическая ул. д.60 </v>
      </c>
      <c r="B1744" s="74" t="str">
        <f>Лист4!C1742</f>
        <v>г. Астрахань</v>
      </c>
      <c r="C1744" s="41">
        <f t="shared" si="54"/>
        <v>666.19526779661021</v>
      </c>
      <c r="D1744" s="41">
        <f t="shared" si="55"/>
        <v>35.689032203389836</v>
      </c>
      <c r="E1744" s="30">
        <v>0</v>
      </c>
      <c r="F1744" s="31">
        <v>35.689032203389836</v>
      </c>
      <c r="G1744" s="32">
        <v>0</v>
      </c>
      <c r="H1744" s="32">
        <v>0</v>
      </c>
      <c r="I1744" s="32">
        <v>0</v>
      </c>
      <c r="J1744" s="32">
        <v>0</v>
      </c>
      <c r="K1744" s="29">
        <f>Лист4!E1742/1000</f>
        <v>701.88430000000005</v>
      </c>
      <c r="L1744" s="33"/>
      <c r="M1744" s="33"/>
    </row>
    <row r="1745" spans="1:13" s="34" customFormat="1" ht="18.75" customHeight="1" x14ac:dyDescent="0.25">
      <c r="A1745" s="23" t="str">
        <f>Лист4!A1743</f>
        <v xml:space="preserve">Коммунистическая ул. д.68 </v>
      </c>
      <c r="B1745" s="74" t="str">
        <f>Лист4!C1743</f>
        <v>г. Астрахань</v>
      </c>
      <c r="C1745" s="41">
        <f t="shared" si="54"/>
        <v>482.94849898305074</v>
      </c>
      <c r="D1745" s="41">
        <f t="shared" si="55"/>
        <v>25.872241016949147</v>
      </c>
      <c r="E1745" s="30">
        <v>0</v>
      </c>
      <c r="F1745" s="31">
        <v>25.872241016949147</v>
      </c>
      <c r="G1745" s="32">
        <v>0</v>
      </c>
      <c r="H1745" s="32">
        <v>0</v>
      </c>
      <c r="I1745" s="32">
        <v>0</v>
      </c>
      <c r="J1745" s="32">
        <v>0</v>
      </c>
      <c r="K1745" s="29">
        <f>Лист4!E1743/1000</f>
        <v>508.82073999999989</v>
      </c>
      <c r="L1745" s="33"/>
      <c r="M1745" s="33"/>
    </row>
    <row r="1746" spans="1:13" s="34" customFormat="1" ht="18.75" customHeight="1" x14ac:dyDescent="0.25">
      <c r="A1746" s="23" t="str">
        <f>Лист4!A1744</f>
        <v xml:space="preserve">Комсомольская Набережная ул. д.16 </v>
      </c>
      <c r="B1746" s="74" t="str">
        <f>Лист4!C1744</f>
        <v>г. Астрахань</v>
      </c>
      <c r="C1746" s="41">
        <f t="shared" si="54"/>
        <v>813.20756881355942</v>
      </c>
      <c r="D1746" s="41">
        <f t="shared" si="55"/>
        <v>43.564691186440683</v>
      </c>
      <c r="E1746" s="30">
        <v>0</v>
      </c>
      <c r="F1746" s="31">
        <v>43.564691186440683</v>
      </c>
      <c r="G1746" s="32">
        <v>0</v>
      </c>
      <c r="H1746" s="32">
        <v>0</v>
      </c>
      <c r="I1746" s="32">
        <v>0</v>
      </c>
      <c r="J1746" s="32">
        <f>812.656+573.51</f>
        <v>1386.1659999999999</v>
      </c>
      <c r="K1746" s="29">
        <f>Лист4!E1744/1000-J1746</f>
        <v>-529.39373999999987</v>
      </c>
      <c r="L1746" s="33"/>
      <c r="M1746" s="33"/>
    </row>
    <row r="1747" spans="1:13" s="34" customFormat="1" ht="18.75" customHeight="1" x14ac:dyDescent="0.25">
      <c r="A1747" s="23" t="str">
        <f>Лист4!A1745</f>
        <v xml:space="preserve">Комсомольская Набережная ул. д.17 </v>
      </c>
      <c r="B1747" s="74" t="str">
        <f>Лист4!C1745</f>
        <v>г. Астрахань</v>
      </c>
      <c r="C1747" s="41">
        <f t="shared" si="54"/>
        <v>1165.8641993220335</v>
      </c>
      <c r="D1747" s="41">
        <f t="shared" si="55"/>
        <v>62.457010677966082</v>
      </c>
      <c r="E1747" s="30">
        <v>0</v>
      </c>
      <c r="F1747" s="31">
        <v>62.457010677966082</v>
      </c>
      <c r="G1747" s="32">
        <v>0</v>
      </c>
      <c r="H1747" s="32">
        <v>0</v>
      </c>
      <c r="I1747" s="32">
        <v>0</v>
      </c>
      <c r="J1747" s="32">
        <v>0</v>
      </c>
      <c r="K1747" s="29">
        <f>Лист4!E1745/1000-J1747</f>
        <v>1228.3212099999996</v>
      </c>
      <c r="L1747" s="33"/>
      <c r="M1747" s="33"/>
    </row>
    <row r="1748" spans="1:13" s="34" customFormat="1" ht="18.75" customHeight="1" x14ac:dyDescent="0.25">
      <c r="A1748" s="23" t="str">
        <f>Лист4!A1746</f>
        <v xml:space="preserve">Комсомольская Набережная ул. д.20 </v>
      </c>
      <c r="B1748" s="74" t="str">
        <f>Лист4!C1746</f>
        <v>г. Астрахань</v>
      </c>
      <c r="C1748" s="41">
        <f t="shared" si="54"/>
        <v>542.14929762711847</v>
      </c>
      <c r="D1748" s="41">
        <f t="shared" si="55"/>
        <v>29.043712372881348</v>
      </c>
      <c r="E1748" s="30">
        <v>0</v>
      </c>
      <c r="F1748" s="31">
        <v>29.043712372881348</v>
      </c>
      <c r="G1748" s="32">
        <v>0</v>
      </c>
      <c r="H1748" s="32">
        <v>0</v>
      </c>
      <c r="I1748" s="32">
        <v>0</v>
      </c>
      <c r="J1748" s="32">
        <v>0</v>
      </c>
      <c r="K1748" s="29">
        <f>Лист4!E1746/1000-J1748</f>
        <v>571.19300999999984</v>
      </c>
      <c r="L1748" s="33"/>
      <c r="M1748" s="33"/>
    </row>
    <row r="1749" spans="1:13" s="34" customFormat="1" ht="18.75" customHeight="1" x14ac:dyDescent="0.25">
      <c r="A1749" s="23" t="str">
        <f>Лист4!A1747</f>
        <v xml:space="preserve">Комсомольская Набережная ул. д.21 </v>
      </c>
      <c r="B1749" s="74" t="str">
        <f>Лист4!C1747</f>
        <v>г. Астрахань</v>
      </c>
      <c r="C1749" s="41">
        <f t="shared" si="54"/>
        <v>509.61107661016933</v>
      </c>
      <c r="D1749" s="41">
        <f t="shared" si="55"/>
        <v>27.300593389830503</v>
      </c>
      <c r="E1749" s="30">
        <v>0</v>
      </c>
      <c r="F1749" s="31">
        <v>27.300593389830503</v>
      </c>
      <c r="G1749" s="32">
        <v>0</v>
      </c>
      <c r="H1749" s="32">
        <v>0</v>
      </c>
      <c r="I1749" s="32">
        <v>0</v>
      </c>
      <c r="J1749" s="32">
        <v>0</v>
      </c>
      <c r="K1749" s="29">
        <f>Лист4!E1747/1000-J1749</f>
        <v>536.91166999999984</v>
      </c>
      <c r="L1749" s="33"/>
      <c r="M1749" s="33"/>
    </row>
    <row r="1750" spans="1:13" s="34" customFormat="1" ht="18.75" customHeight="1" x14ac:dyDescent="0.25">
      <c r="A1750" s="23" t="str">
        <f>Лист4!A1748</f>
        <v xml:space="preserve">Комсомольская Набережная ул. д.23 </v>
      </c>
      <c r="B1750" s="74" t="str">
        <f>Лист4!C1748</f>
        <v>г. Астрахань</v>
      </c>
      <c r="C1750" s="41">
        <f t="shared" si="54"/>
        <v>464.59932067796615</v>
      </c>
      <c r="D1750" s="41">
        <f t="shared" si="55"/>
        <v>24.889249322033898</v>
      </c>
      <c r="E1750" s="30">
        <v>0</v>
      </c>
      <c r="F1750" s="31">
        <v>24.889249322033898</v>
      </c>
      <c r="G1750" s="32">
        <v>0</v>
      </c>
      <c r="H1750" s="32">
        <v>0</v>
      </c>
      <c r="I1750" s="32">
        <v>0</v>
      </c>
      <c r="J1750" s="32">
        <v>0</v>
      </c>
      <c r="K1750" s="29">
        <f>Лист4!E1748/1000-J1750</f>
        <v>489.48857000000004</v>
      </c>
      <c r="L1750" s="33"/>
      <c r="M1750" s="33"/>
    </row>
    <row r="1751" spans="1:13" s="34" customFormat="1" ht="18.75" customHeight="1" x14ac:dyDescent="0.25">
      <c r="A1751" s="23" t="str">
        <f>Лист4!A1749</f>
        <v xml:space="preserve">Кооперативная ул. д.28 </v>
      </c>
      <c r="B1751" s="74" t="str">
        <f>Лист4!C1749</f>
        <v>г. Астрахань</v>
      </c>
      <c r="C1751" s="41">
        <f t="shared" si="54"/>
        <v>942.34070237288097</v>
      </c>
      <c r="D1751" s="41">
        <f t="shared" si="55"/>
        <v>50.482537627118631</v>
      </c>
      <c r="E1751" s="30">
        <v>0</v>
      </c>
      <c r="F1751" s="31">
        <v>50.482537627118631</v>
      </c>
      <c r="G1751" s="32">
        <v>0</v>
      </c>
      <c r="H1751" s="32">
        <v>0</v>
      </c>
      <c r="I1751" s="32">
        <v>0</v>
      </c>
      <c r="J1751" s="32">
        <v>0</v>
      </c>
      <c r="K1751" s="29">
        <f>Лист4!E1749/1000</f>
        <v>992.8232399999996</v>
      </c>
      <c r="L1751" s="33"/>
      <c r="M1751" s="33"/>
    </row>
    <row r="1752" spans="1:13" s="34" customFormat="1" ht="18.75" customHeight="1" x14ac:dyDescent="0.25">
      <c r="A1752" s="23" t="str">
        <f>Лист4!A1750</f>
        <v xml:space="preserve">Кооперативная ул. д.45А </v>
      </c>
      <c r="B1752" s="74" t="str">
        <f>Лист4!C1750</f>
        <v>г. Астрахань</v>
      </c>
      <c r="C1752" s="41">
        <f t="shared" si="54"/>
        <v>972.56789830508433</v>
      </c>
      <c r="D1752" s="41">
        <f t="shared" si="55"/>
        <v>52.10185169491524</v>
      </c>
      <c r="E1752" s="30">
        <v>0</v>
      </c>
      <c r="F1752" s="31">
        <v>52.10185169491524</v>
      </c>
      <c r="G1752" s="32">
        <v>0</v>
      </c>
      <c r="H1752" s="32">
        <v>0</v>
      </c>
      <c r="I1752" s="32">
        <v>0</v>
      </c>
      <c r="J1752" s="32">
        <v>0</v>
      </c>
      <c r="K1752" s="29">
        <f>Лист4!E1750/1000</f>
        <v>1024.6697499999996</v>
      </c>
      <c r="L1752" s="33"/>
      <c r="M1752" s="33"/>
    </row>
    <row r="1753" spans="1:13" s="34" customFormat="1" ht="18.75" customHeight="1" x14ac:dyDescent="0.25">
      <c r="A1753" s="23" t="str">
        <f>Лист4!A1751</f>
        <v xml:space="preserve">Кооперативная ул. д.80 </v>
      </c>
      <c r="B1753" s="74" t="str">
        <f>Лист4!C1751</f>
        <v>г. Астрахань</v>
      </c>
      <c r="C1753" s="41">
        <f t="shared" si="54"/>
        <v>0</v>
      </c>
      <c r="D1753" s="41">
        <f t="shared" si="55"/>
        <v>0</v>
      </c>
      <c r="E1753" s="30">
        <v>0</v>
      </c>
      <c r="F1753" s="31">
        <v>0</v>
      </c>
      <c r="G1753" s="32">
        <v>0</v>
      </c>
      <c r="H1753" s="32">
        <v>0</v>
      </c>
      <c r="I1753" s="32">
        <v>0</v>
      </c>
      <c r="J1753" s="32">
        <v>0</v>
      </c>
      <c r="K1753" s="29">
        <f>Лист4!E1751/1000</f>
        <v>0</v>
      </c>
      <c r="L1753" s="33"/>
      <c r="M1753" s="33"/>
    </row>
    <row r="1754" spans="1:13" s="34" customFormat="1" ht="18.75" customHeight="1" x14ac:dyDescent="0.25">
      <c r="A1754" s="23" t="str">
        <f>Лист4!A1752</f>
        <v xml:space="preserve">Космическая ул. д.6 </v>
      </c>
      <c r="B1754" s="74" t="str">
        <f>Лист4!C1752</f>
        <v>г. Астрахань</v>
      </c>
      <c r="C1754" s="41">
        <f t="shared" si="54"/>
        <v>130.54857627118642</v>
      </c>
      <c r="D1754" s="41">
        <f t="shared" si="55"/>
        <v>6.9936737288135582</v>
      </c>
      <c r="E1754" s="30">
        <v>0</v>
      </c>
      <c r="F1754" s="31">
        <v>6.9936737288135582</v>
      </c>
      <c r="G1754" s="32">
        <v>0</v>
      </c>
      <c r="H1754" s="32">
        <v>0</v>
      </c>
      <c r="I1754" s="32">
        <v>0</v>
      </c>
      <c r="J1754" s="32">
        <v>0</v>
      </c>
      <c r="K1754" s="29">
        <f>Лист4!E1752/1000</f>
        <v>137.54224999999997</v>
      </c>
      <c r="L1754" s="33"/>
      <c r="M1754" s="33"/>
    </row>
    <row r="1755" spans="1:13" s="34" customFormat="1" ht="17.25" customHeight="1" x14ac:dyDescent="0.25">
      <c r="A1755" s="23" t="str">
        <f>Лист4!A1753</f>
        <v xml:space="preserve">Космонавта В. Комарова ул. д.176 </v>
      </c>
      <c r="B1755" s="74" t="str">
        <f>Лист4!C1753</f>
        <v>г. Астрахань</v>
      </c>
      <c r="C1755" s="41">
        <f t="shared" si="54"/>
        <v>176.15089491525424</v>
      </c>
      <c r="D1755" s="41">
        <f t="shared" si="55"/>
        <v>9.4366550847457624</v>
      </c>
      <c r="E1755" s="30">
        <v>0</v>
      </c>
      <c r="F1755" s="31">
        <v>9.4366550847457624</v>
      </c>
      <c r="G1755" s="32">
        <v>0</v>
      </c>
      <c r="H1755" s="32">
        <v>0</v>
      </c>
      <c r="I1755" s="32">
        <v>0</v>
      </c>
      <c r="J1755" s="32">
        <v>0</v>
      </c>
      <c r="K1755" s="29">
        <f>Лист4!E1753/1000-J1755</f>
        <v>185.58754999999999</v>
      </c>
      <c r="L1755" s="33"/>
      <c r="M1755" s="33"/>
    </row>
    <row r="1756" spans="1:13" s="34" customFormat="1" ht="17.25" customHeight="1" x14ac:dyDescent="0.25">
      <c r="A1756" s="23" t="str">
        <f>Лист4!A1754</f>
        <v xml:space="preserve">Красноармейская 3-я ул. д.11/12 </v>
      </c>
      <c r="B1756" s="74" t="str">
        <f>Лист4!C1754</f>
        <v>г. Астрахань</v>
      </c>
      <c r="C1756" s="41">
        <f t="shared" si="54"/>
        <v>136.83601898305085</v>
      </c>
      <c r="D1756" s="41">
        <f t="shared" si="55"/>
        <v>7.3305010169491522</v>
      </c>
      <c r="E1756" s="30">
        <v>0</v>
      </c>
      <c r="F1756" s="31">
        <v>7.3305010169491522</v>
      </c>
      <c r="G1756" s="32">
        <v>0</v>
      </c>
      <c r="H1756" s="32">
        <v>0</v>
      </c>
      <c r="I1756" s="32">
        <v>0</v>
      </c>
      <c r="J1756" s="32">
        <v>0</v>
      </c>
      <c r="K1756" s="29">
        <f>Лист4!E1754/1000</f>
        <v>144.16651999999999</v>
      </c>
      <c r="L1756" s="33"/>
      <c r="M1756" s="33"/>
    </row>
    <row r="1757" spans="1:13" s="34" customFormat="1" ht="17.25" customHeight="1" x14ac:dyDescent="0.25">
      <c r="A1757" s="23" t="str">
        <f>Лист4!A1755</f>
        <v xml:space="preserve">Красноармейская 3-я ул. д.4 </v>
      </c>
      <c r="B1757" s="74" t="str">
        <f>Лист4!C1755</f>
        <v>г. Астрахань</v>
      </c>
      <c r="C1757" s="41">
        <f t="shared" si="54"/>
        <v>15.654372881355931</v>
      </c>
      <c r="D1757" s="41">
        <f t="shared" si="55"/>
        <v>0.83862711864406769</v>
      </c>
      <c r="E1757" s="30">
        <v>0</v>
      </c>
      <c r="F1757" s="31">
        <v>0.83862711864406769</v>
      </c>
      <c r="G1757" s="32">
        <v>0</v>
      </c>
      <c r="H1757" s="32">
        <v>0</v>
      </c>
      <c r="I1757" s="32">
        <v>0</v>
      </c>
      <c r="J1757" s="32">
        <v>0</v>
      </c>
      <c r="K1757" s="29">
        <f>Лист4!E1755/1000-J1757</f>
        <v>16.492999999999999</v>
      </c>
      <c r="L1757" s="33"/>
      <c r="M1757" s="33"/>
    </row>
    <row r="1758" spans="1:13" s="34" customFormat="1" ht="17.25" customHeight="1" x14ac:dyDescent="0.25">
      <c r="A1758" s="23" t="str">
        <f>Лист4!A1756</f>
        <v xml:space="preserve">Красноармейская ул. д.11 </v>
      </c>
      <c r="B1758" s="74" t="str">
        <f>Лист4!C1756</f>
        <v>г. Астрахань</v>
      </c>
      <c r="C1758" s="41">
        <f t="shared" si="54"/>
        <v>208.62017898305083</v>
      </c>
      <c r="D1758" s="41">
        <f t="shared" si="55"/>
        <v>11.176081016949151</v>
      </c>
      <c r="E1758" s="30">
        <v>0</v>
      </c>
      <c r="F1758" s="31">
        <v>11.176081016949151</v>
      </c>
      <c r="G1758" s="32">
        <v>0</v>
      </c>
      <c r="H1758" s="32">
        <v>0</v>
      </c>
      <c r="I1758" s="32">
        <v>0</v>
      </c>
      <c r="J1758" s="32">
        <v>0</v>
      </c>
      <c r="K1758" s="29">
        <f>Лист4!E1756/1000</f>
        <v>219.79625999999999</v>
      </c>
      <c r="L1758" s="33"/>
      <c r="M1758" s="33"/>
    </row>
    <row r="1759" spans="1:13" s="34" customFormat="1" ht="17.25" customHeight="1" x14ac:dyDescent="0.25">
      <c r="A1759" s="23" t="str">
        <f>Лист4!A1757</f>
        <v xml:space="preserve">Красноармейская ул. д.15 </v>
      </c>
      <c r="B1759" s="74" t="str">
        <f>Лист4!C1757</f>
        <v>г. Астрахань</v>
      </c>
      <c r="C1759" s="41">
        <f t="shared" si="54"/>
        <v>881.31250033898277</v>
      </c>
      <c r="D1759" s="41">
        <f t="shared" si="55"/>
        <v>47.213169661016941</v>
      </c>
      <c r="E1759" s="30">
        <v>0</v>
      </c>
      <c r="F1759" s="31">
        <v>47.213169661016941</v>
      </c>
      <c r="G1759" s="32">
        <v>0</v>
      </c>
      <c r="H1759" s="32">
        <v>0</v>
      </c>
      <c r="I1759" s="32">
        <v>0</v>
      </c>
      <c r="J1759" s="32">
        <v>1809.3</v>
      </c>
      <c r="K1759" s="29">
        <f>Лист4!E1757/1000-J1759</f>
        <v>-880.77433000000019</v>
      </c>
      <c r="L1759" s="33"/>
      <c r="M1759" s="33"/>
    </row>
    <row r="1760" spans="1:13" s="34" customFormat="1" ht="17.25" customHeight="1" x14ac:dyDescent="0.25">
      <c r="A1760" s="23" t="str">
        <f>Лист4!A1758</f>
        <v xml:space="preserve">Красноармейская ул. д.1А </v>
      </c>
      <c r="B1760" s="74" t="str">
        <f>Лист4!C1758</f>
        <v>г. Астрахань</v>
      </c>
      <c r="C1760" s="41">
        <f t="shared" si="54"/>
        <v>91.240135593220344</v>
      </c>
      <c r="D1760" s="41">
        <f t="shared" si="55"/>
        <v>4.8878644067796611</v>
      </c>
      <c r="E1760" s="30">
        <v>0</v>
      </c>
      <c r="F1760" s="31">
        <v>4.8878644067796611</v>
      </c>
      <c r="G1760" s="32">
        <v>0</v>
      </c>
      <c r="H1760" s="32">
        <v>0</v>
      </c>
      <c r="I1760" s="32">
        <v>0</v>
      </c>
      <c r="J1760" s="32">
        <v>0</v>
      </c>
      <c r="K1760" s="29">
        <f>Лист4!E1758/1000-J1760</f>
        <v>96.128</v>
      </c>
      <c r="L1760" s="33"/>
      <c r="M1760" s="33"/>
    </row>
    <row r="1761" spans="1:13" s="34" customFormat="1" ht="17.25" customHeight="1" x14ac:dyDescent="0.25">
      <c r="A1761" s="23" t="str">
        <f>Лист4!A1759</f>
        <v xml:space="preserve">Красноармейская ул. д.23 </v>
      </c>
      <c r="B1761" s="74" t="str">
        <f>Лист4!C1759</f>
        <v>г. Астрахань</v>
      </c>
      <c r="C1761" s="41">
        <f t="shared" si="54"/>
        <v>694.92530847457624</v>
      </c>
      <c r="D1761" s="41">
        <f t="shared" si="55"/>
        <v>37.228141525423723</v>
      </c>
      <c r="E1761" s="30">
        <v>0</v>
      </c>
      <c r="F1761" s="31">
        <v>37.228141525423723</v>
      </c>
      <c r="G1761" s="32">
        <v>0</v>
      </c>
      <c r="H1761" s="32">
        <v>0</v>
      </c>
      <c r="I1761" s="32">
        <v>0</v>
      </c>
      <c r="J1761" s="32">
        <v>0</v>
      </c>
      <c r="K1761" s="29">
        <f>Лист4!E1759/1000-J1761</f>
        <v>732.15344999999991</v>
      </c>
      <c r="L1761" s="33"/>
      <c r="M1761" s="33"/>
    </row>
    <row r="1762" spans="1:13" s="34" customFormat="1" ht="17.25" customHeight="1" x14ac:dyDescent="0.25">
      <c r="A1762" s="23" t="str">
        <f>Лист4!A1760</f>
        <v xml:space="preserve">Красноармейская ул. д.23А </v>
      </c>
      <c r="B1762" s="74" t="str">
        <f>Лист4!C1760</f>
        <v>г. Астрахань</v>
      </c>
      <c r="C1762" s="41">
        <f t="shared" si="54"/>
        <v>659.29882983050845</v>
      </c>
      <c r="D1762" s="41">
        <f t="shared" si="55"/>
        <v>35.319580169491516</v>
      </c>
      <c r="E1762" s="30">
        <v>0</v>
      </c>
      <c r="F1762" s="31">
        <v>35.319580169491516</v>
      </c>
      <c r="G1762" s="32">
        <v>0</v>
      </c>
      <c r="H1762" s="32">
        <v>0</v>
      </c>
      <c r="I1762" s="32">
        <v>0</v>
      </c>
      <c r="J1762" s="32">
        <v>0</v>
      </c>
      <c r="K1762" s="29">
        <f>Лист4!E1760/1000-J1762</f>
        <v>694.61840999999993</v>
      </c>
      <c r="L1762" s="33"/>
      <c r="M1762" s="33"/>
    </row>
    <row r="1763" spans="1:13" s="34" customFormat="1" ht="17.25" customHeight="1" x14ac:dyDescent="0.25">
      <c r="A1763" s="23" t="str">
        <f>Лист4!A1761</f>
        <v xml:space="preserve">Красноармейская ул. д.25 </v>
      </c>
      <c r="B1763" s="74" t="str">
        <f>Лист4!C1761</f>
        <v>г. Астрахань</v>
      </c>
      <c r="C1763" s="41">
        <f t="shared" si="54"/>
        <v>951.6315959322036</v>
      </c>
      <c r="D1763" s="41">
        <f t="shared" si="55"/>
        <v>50.980264067796618</v>
      </c>
      <c r="E1763" s="30">
        <v>0</v>
      </c>
      <c r="F1763" s="31">
        <v>50.980264067796618</v>
      </c>
      <c r="G1763" s="32">
        <v>0</v>
      </c>
      <c r="H1763" s="32">
        <v>0</v>
      </c>
      <c r="I1763" s="32">
        <v>0</v>
      </c>
      <c r="J1763" s="32">
        <v>0</v>
      </c>
      <c r="K1763" s="29">
        <f>Лист4!E1761/1000-J1763</f>
        <v>1002.6118600000002</v>
      </c>
      <c r="L1763" s="33"/>
      <c r="M1763" s="33"/>
    </row>
    <row r="1764" spans="1:13" s="34" customFormat="1" ht="17.25" customHeight="1" x14ac:dyDescent="0.25">
      <c r="A1764" s="23" t="str">
        <f>Лист4!A1762</f>
        <v xml:space="preserve">Красноармейская ул. д.27 </v>
      </c>
      <c r="B1764" s="74" t="str">
        <f>Лист4!C1762</f>
        <v>г. Астрахань</v>
      </c>
      <c r="C1764" s="41">
        <f t="shared" si="54"/>
        <v>725.28461694915256</v>
      </c>
      <c r="D1764" s="41">
        <f t="shared" si="55"/>
        <v>38.854533050847451</v>
      </c>
      <c r="E1764" s="30">
        <v>0</v>
      </c>
      <c r="F1764" s="31">
        <v>38.854533050847451</v>
      </c>
      <c r="G1764" s="32">
        <v>0</v>
      </c>
      <c r="H1764" s="32">
        <v>0</v>
      </c>
      <c r="I1764" s="32">
        <v>0</v>
      </c>
      <c r="J1764" s="32">
        <v>0</v>
      </c>
      <c r="K1764" s="29">
        <f>Лист4!E1762/1000</f>
        <v>764.13914999999997</v>
      </c>
      <c r="L1764" s="33"/>
      <c r="M1764" s="33"/>
    </row>
    <row r="1765" spans="1:13" s="34" customFormat="1" ht="17.25" customHeight="1" x14ac:dyDescent="0.25">
      <c r="A1765" s="23" t="str">
        <f>Лист4!A1763</f>
        <v xml:space="preserve">Красноармейская ул. д.27А </v>
      </c>
      <c r="B1765" s="74" t="str">
        <f>Лист4!C1763</f>
        <v>г. Астрахань</v>
      </c>
      <c r="C1765" s="41">
        <f t="shared" si="54"/>
        <v>1244.4674033898307</v>
      </c>
      <c r="D1765" s="41">
        <f t="shared" si="55"/>
        <v>66.667896610169493</v>
      </c>
      <c r="E1765" s="30">
        <v>0</v>
      </c>
      <c r="F1765" s="31">
        <v>66.667896610169493</v>
      </c>
      <c r="G1765" s="32">
        <v>0</v>
      </c>
      <c r="H1765" s="32">
        <v>0</v>
      </c>
      <c r="I1765" s="32">
        <v>0</v>
      </c>
      <c r="J1765" s="32">
        <v>0</v>
      </c>
      <c r="K1765" s="29">
        <f>Лист4!E1763/1000</f>
        <v>1311.1353000000001</v>
      </c>
      <c r="L1765" s="33"/>
      <c r="M1765" s="33"/>
    </row>
    <row r="1766" spans="1:13" s="34" customFormat="1" ht="17.25" customHeight="1" x14ac:dyDescent="0.25">
      <c r="A1766" s="23" t="str">
        <f>Лист4!A1764</f>
        <v xml:space="preserve">Красноармейская ул. д.3 </v>
      </c>
      <c r="B1766" s="74" t="str">
        <f>Лист4!C1764</f>
        <v>г. Астрахань</v>
      </c>
      <c r="C1766" s="41">
        <f t="shared" si="54"/>
        <v>81.357834576271173</v>
      </c>
      <c r="D1766" s="41">
        <f t="shared" si="55"/>
        <v>4.3584554237288131</v>
      </c>
      <c r="E1766" s="30">
        <v>0</v>
      </c>
      <c r="F1766" s="31">
        <v>4.3584554237288131</v>
      </c>
      <c r="G1766" s="32">
        <v>0</v>
      </c>
      <c r="H1766" s="32">
        <v>0</v>
      </c>
      <c r="I1766" s="32">
        <v>0</v>
      </c>
      <c r="J1766" s="32">
        <v>0</v>
      </c>
      <c r="K1766" s="29">
        <f>Лист4!E1764/1000</f>
        <v>85.716289999999987</v>
      </c>
      <c r="L1766" s="33"/>
      <c r="M1766" s="33"/>
    </row>
    <row r="1767" spans="1:13" s="34" customFormat="1" ht="17.25" customHeight="1" x14ac:dyDescent="0.25">
      <c r="A1767" s="23" t="str">
        <f>Лист4!A1765</f>
        <v xml:space="preserve">Красноармейская ул. д.31 </v>
      </c>
      <c r="B1767" s="74" t="str">
        <f>Лист4!C1765</f>
        <v>г. Астрахань</v>
      </c>
      <c r="C1767" s="41">
        <f t="shared" si="54"/>
        <v>891.50426305084738</v>
      </c>
      <c r="D1767" s="41">
        <f t="shared" si="55"/>
        <v>47.759156949152541</v>
      </c>
      <c r="E1767" s="30">
        <v>0</v>
      </c>
      <c r="F1767" s="31">
        <v>47.759156949152541</v>
      </c>
      <c r="G1767" s="32">
        <v>0</v>
      </c>
      <c r="H1767" s="32">
        <v>0</v>
      </c>
      <c r="I1767" s="32">
        <v>0</v>
      </c>
      <c r="J1767" s="32">
        <v>0</v>
      </c>
      <c r="K1767" s="29">
        <f>Лист4!E1765/1000-J1767</f>
        <v>939.26341999999988</v>
      </c>
      <c r="L1767" s="33"/>
      <c r="M1767" s="33"/>
    </row>
    <row r="1768" spans="1:13" s="34" customFormat="1" ht="17.25" customHeight="1" x14ac:dyDescent="0.25">
      <c r="A1768" s="23" t="str">
        <f>Лист4!A1766</f>
        <v xml:space="preserve">Красноармейская ул. д.35 </v>
      </c>
      <c r="B1768" s="74" t="str">
        <f>Лист4!C1766</f>
        <v>г. Астрахань</v>
      </c>
      <c r="C1768" s="41">
        <f t="shared" si="54"/>
        <v>1143.2347986440682</v>
      </c>
      <c r="D1768" s="41">
        <f t="shared" si="55"/>
        <v>61.244721355932221</v>
      </c>
      <c r="E1768" s="30">
        <v>0</v>
      </c>
      <c r="F1768" s="31">
        <v>61.244721355932221</v>
      </c>
      <c r="G1768" s="32">
        <v>0</v>
      </c>
      <c r="H1768" s="32">
        <v>0</v>
      </c>
      <c r="I1768" s="32">
        <v>0</v>
      </c>
      <c r="J1768" s="32">
        <v>0</v>
      </c>
      <c r="K1768" s="29">
        <f>Лист4!E1766/1000</f>
        <v>1204.4795200000003</v>
      </c>
      <c r="L1768" s="33"/>
      <c r="M1768" s="33"/>
    </row>
    <row r="1769" spans="1:13" s="34" customFormat="1" ht="17.25" customHeight="1" x14ac:dyDescent="0.25">
      <c r="A1769" s="23" t="str">
        <f>Лист4!A1767</f>
        <v xml:space="preserve">Красноармейская ул. д.37 </v>
      </c>
      <c r="B1769" s="74" t="str">
        <f>Лист4!C1767</f>
        <v>г. Астрахань</v>
      </c>
      <c r="C1769" s="41">
        <f t="shared" si="54"/>
        <v>717.33447728813553</v>
      </c>
      <c r="D1769" s="41">
        <f t="shared" si="55"/>
        <v>38.428632711864395</v>
      </c>
      <c r="E1769" s="30">
        <v>0</v>
      </c>
      <c r="F1769" s="31">
        <v>38.428632711864395</v>
      </c>
      <c r="G1769" s="32">
        <v>0</v>
      </c>
      <c r="H1769" s="32">
        <v>0</v>
      </c>
      <c r="I1769" s="32">
        <v>0</v>
      </c>
      <c r="J1769" s="32">
        <v>0</v>
      </c>
      <c r="K1769" s="29">
        <f>Лист4!E1767/1000</f>
        <v>755.76310999999987</v>
      </c>
      <c r="L1769" s="33"/>
      <c r="M1769" s="33"/>
    </row>
    <row r="1770" spans="1:13" s="34" customFormat="1" ht="17.25" customHeight="1" x14ac:dyDescent="0.25">
      <c r="A1770" s="23" t="str">
        <f>Лист4!A1768</f>
        <v xml:space="preserve">Красноармейская ул. д.9 </v>
      </c>
      <c r="B1770" s="74" t="str">
        <f>Лист4!C1768</f>
        <v>г. Астрахань</v>
      </c>
      <c r="C1770" s="41">
        <f t="shared" si="54"/>
        <v>318.59885423728815</v>
      </c>
      <c r="D1770" s="41">
        <f t="shared" si="55"/>
        <v>17.067795762711864</v>
      </c>
      <c r="E1770" s="30">
        <v>0</v>
      </c>
      <c r="F1770" s="31">
        <v>17.067795762711864</v>
      </c>
      <c r="G1770" s="32">
        <v>0</v>
      </c>
      <c r="H1770" s="32">
        <v>0</v>
      </c>
      <c r="I1770" s="32">
        <v>0</v>
      </c>
      <c r="J1770" s="32">
        <v>0</v>
      </c>
      <c r="K1770" s="29">
        <f>Лист4!E1768/1000</f>
        <v>335.66665</v>
      </c>
      <c r="L1770" s="33"/>
      <c r="M1770" s="33"/>
    </row>
    <row r="1771" spans="1:13" s="34" customFormat="1" ht="17.25" customHeight="1" x14ac:dyDescent="0.25">
      <c r="A1771" s="23" t="str">
        <f>Лист4!A1769</f>
        <v xml:space="preserve">Краснопитерская ул. д.115 </v>
      </c>
      <c r="B1771" s="74" t="str">
        <f>Лист4!C1769</f>
        <v>г. Астрахань</v>
      </c>
      <c r="C1771" s="41">
        <f t="shared" si="54"/>
        <v>1070.3754576271185</v>
      </c>
      <c r="D1771" s="41">
        <f t="shared" si="55"/>
        <v>57.341542372881349</v>
      </c>
      <c r="E1771" s="30">
        <v>0</v>
      </c>
      <c r="F1771" s="31">
        <v>57.341542372881349</v>
      </c>
      <c r="G1771" s="32">
        <v>0</v>
      </c>
      <c r="H1771" s="32">
        <v>0</v>
      </c>
      <c r="I1771" s="32">
        <v>0</v>
      </c>
      <c r="J1771" s="32">
        <v>0</v>
      </c>
      <c r="K1771" s="29">
        <f>Лист4!E1769/1000</f>
        <v>1127.7169999999999</v>
      </c>
      <c r="L1771" s="33"/>
      <c r="M1771" s="33"/>
    </row>
    <row r="1772" spans="1:13" s="34" customFormat="1" ht="17.25" customHeight="1" x14ac:dyDescent="0.25">
      <c r="A1772" s="23" t="str">
        <f>Лист4!A1770</f>
        <v xml:space="preserve">Краснопитерская ул. д.57 </v>
      </c>
      <c r="B1772" s="74" t="str">
        <f>Лист4!C1770</f>
        <v>г. Астрахань</v>
      </c>
      <c r="C1772" s="41">
        <f t="shared" si="54"/>
        <v>44.058332203389831</v>
      </c>
      <c r="D1772" s="41">
        <f t="shared" si="55"/>
        <v>2.3602677966101693</v>
      </c>
      <c r="E1772" s="30">
        <v>0</v>
      </c>
      <c r="F1772" s="31">
        <v>2.3602677966101693</v>
      </c>
      <c r="G1772" s="32">
        <v>0</v>
      </c>
      <c r="H1772" s="32">
        <v>0</v>
      </c>
      <c r="I1772" s="32">
        <v>0</v>
      </c>
      <c r="J1772" s="32">
        <v>0</v>
      </c>
      <c r="K1772" s="29">
        <f>Лист4!E1770/1000</f>
        <v>46.418599999999998</v>
      </c>
      <c r="L1772" s="33"/>
      <c r="M1772" s="33"/>
    </row>
    <row r="1773" spans="1:13" s="34" customFormat="1" ht="17.25" customHeight="1" x14ac:dyDescent="0.25">
      <c r="A1773" s="23" t="str">
        <f>Лист4!A1771</f>
        <v xml:space="preserve">Краснопитерская ул. д.89 </v>
      </c>
      <c r="B1773" s="74" t="str">
        <f>Лист4!C1771</f>
        <v>г. Астрахань</v>
      </c>
      <c r="C1773" s="41">
        <f t="shared" si="54"/>
        <v>2.4488135593220339</v>
      </c>
      <c r="D1773" s="41">
        <f t="shared" si="55"/>
        <v>0.13118644067796612</v>
      </c>
      <c r="E1773" s="30">
        <v>0</v>
      </c>
      <c r="F1773" s="31">
        <v>0.13118644067796612</v>
      </c>
      <c r="G1773" s="32">
        <v>0</v>
      </c>
      <c r="H1773" s="32">
        <v>0</v>
      </c>
      <c r="I1773" s="32">
        <v>0</v>
      </c>
      <c r="J1773" s="32">
        <v>0</v>
      </c>
      <c r="K1773" s="29">
        <f>Лист4!E1771/1000</f>
        <v>2.58</v>
      </c>
      <c r="L1773" s="33"/>
      <c r="M1773" s="33"/>
    </row>
    <row r="1774" spans="1:13" s="34" customFormat="1" ht="17.25" customHeight="1" x14ac:dyDescent="0.25">
      <c r="A1774" s="23" t="str">
        <f>Лист4!A1772</f>
        <v xml:space="preserve">Красный Рыбак ул. д.39 </v>
      </c>
      <c r="B1774" s="74" t="str">
        <f>Лист4!C1772</f>
        <v>г. Астрахань</v>
      </c>
      <c r="C1774" s="41">
        <f t="shared" si="54"/>
        <v>8.6691796610169494</v>
      </c>
      <c r="D1774" s="41">
        <f t="shared" si="55"/>
        <v>0.4644203389830508</v>
      </c>
      <c r="E1774" s="30">
        <v>0</v>
      </c>
      <c r="F1774" s="31">
        <v>0.4644203389830508</v>
      </c>
      <c r="G1774" s="32">
        <v>0</v>
      </c>
      <c r="H1774" s="32">
        <v>0</v>
      </c>
      <c r="I1774" s="32">
        <v>0</v>
      </c>
      <c r="J1774" s="32">
        <v>0</v>
      </c>
      <c r="K1774" s="29">
        <f>Лист4!E1772/1000</f>
        <v>9.1335999999999995</v>
      </c>
      <c r="L1774" s="33"/>
      <c r="M1774" s="33"/>
    </row>
    <row r="1775" spans="1:13" s="34" customFormat="1" ht="17.25" customHeight="1" x14ac:dyDescent="0.25">
      <c r="A1775" s="23" t="str">
        <f>Лист4!A1773</f>
        <v xml:space="preserve">Красный Рыбак ул. д.41 </v>
      </c>
      <c r="B1775" s="74" t="str">
        <f>Лист4!C1773</f>
        <v>г. Астрахань</v>
      </c>
      <c r="C1775" s="41">
        <f t="shared" si="54"/>
        <v>43.520447457627121</v>
      </c>
      <c r="D1775" s="41">
        <f t="shared" si="55"/>
        <v>2.3314525423728814</v>
      </c>
      <c r="E1775" s="30">
        <v>0</v>
      </c>
      <c r="F1775" s="31">
        <v>2.3314525423728814</v>
      </c>
      <c r="G1775" s="32">
        <v>0</v>
      </c>
      <c r="H1775" s="32">
        <v>0</v>
      </c>
      <c r="I1775" s="32">
        <v>0</v>
      </c>
      <c r="J1775" s="32">
        <v>0</v>
      </c>
      <c r="K1775" s="29">
        <f>Лист4!E1773/1000</f>
        <v>45.851900000000001</v>
      </c>
      <c r="L1775" s="33"/>
      <c r="M1775" s="33"/>
    </row>
    <row r="1776" spans="1:13" s="34" customFormat="1" ht="17.25" customHeight="1" x14ac:dyDescent="0.25">
      <c r="A1776" s="23" t="str">
        <f>Лист4!A1774</f>
        <v xml:space="preserve">Куйбышева ул. д.27 </v>
      </c>
      <c r="B1776" s="74" t="str">
        <f>Лист4!C1774</f>
        <v>г. Астрахань</v>
      </c>
      <c r="C1776" s="41">
        <f t="shared" si="54"/>
        <v>16.372691525423733</v>
      </c>
      <c r="D1776" s="41">
        <f t="shared" si="55"/>
        <v>0.87710847457627139</v>
      </c>
      <c r="E1776" s="30">
        <v>0</v>
      </c>
      <c r="F1776" s="31">
        <v>0.87710847457627139</v>
      </c>
      <c r="G1776" s="32">
        <v>0</v>
      </c>
      <c r="H1776" s="32">
        <v>0</v>
      </c>
      <c r="I1776" s="32">
        <v>0</v>
      </c>
      <c r="J1776" s="32">
        <v>0</v>
      </c>
      <c r="K1776" s="29">
        <f>Лист4!E1774/1000</f>
        <v>17.249800000000004</v>
      </c>
      <c r="L1776" s="33"/>
      <c r="M1776" s="33"/>
    </row>
    <row r="1777" spans="1:13" s="34" customFormat="1" ht="17.25" customHeight="1" x14ac:dyDescent="0.25">
      <c r="A1777" s="23" t="str">
        <f>Лист4!A1775</f>
        <v xml:space="preserve">Куйбышева ул. д.28 </v>
      </c>
      <c r="B1777" s="74" t="str">
        <f>Лист4!C1775</f>
        <v>г. Астрахань</v>
      </c>
      <c r="C1777" s="41">
        <f t="shared" si="54"/>
        <v>12.962481355932205</v>
      </c>
      <c r="D1777" s="41">
        <f t="shared" si="55"/>
        <v>0.69441864406779674</v>
      </c>
      <c r="E1777" s="30">
        <v>0</v>
      </c>
      <c r="F1777" s="31">
        <v>0.69441864406779674</v>
      </c>
      <c r="G1777" s="32">
        <v>0</v>
      </c>
      <c r="H1777" s="32">
        <v>0</v>
      </c>
      <c r="I1777" s="32">
        <v>0</v>
      </c>
      <c r="J1777" s="32">
        <v>0</v>
      </c>
      <c r="K1777" s="29">
        <f>Лист4!E1775/1000</f>
        <v>13.656900000000002</v>
      </c>
      <c r="L1777" s="33"/>
      <c r="M1777" s="33"/>
    </row>
    <row r="1778" spans="1:13" s="34" customFormat="1" ht="17.25" customHeight="1" x14ac:dyDescent="0.25">
      <c r="A1778" s="23" t="str">
        <f>Лист4!A1776</f>
        <v xml:space="preserve">Куйбышева ул. д.30 </v>
      </c>
      <c r="B1778" s="74" t="str">
        <f>Лист4!C1776</f>
        <v>г. Астрахань</v>
      </c>
      <c r="C1778" s="41">
        <f t="shared" si="54"/>
        <v>26.796189830508474</v>
      </c>
      <c r="D1778" s="41">
        <f t="shared" si="55"/>
        <v>1.4355101694915255</v>
      </c>
      <c r="E1778" s="30">
        <v>0</v>
      </c>
      <c r="F1778" s="31">
        <v>1.4355101694915255</v>
      </c>
      <c r="G1778" s="32">
        <v>0</v>
      </c>
      <c r="H1778" s="32">
        <v>0</v>
      </c>
      <c r="I1778" s="32">
        <v>0</v>
      </c>
      <c r="J1778" s="32">
        <v>0</v>
      </c>
      <c r="K1778" s="29">
        <f>Лист4!E1776/1000</f>
        <v>28.2317</v>
      </c>
      <c r="L1778" s="33"/>
      <c r="M1778" s="33"/>
    </row>
    <row r="1779" spans="1:13" s="34" customFormat="1" ht="17.25" customHeight="1" x14ac:dyDescent="0.25">
      <c r="A1779" s="23" t="str">
        <f>Лист4!A1777</f>
        <v xml:space="preserve">Куйбышева ул. д.32 </v>
      </c>
      <c r="B1779" s="74" t="str">
        <f>Лист4!C1777</f>
        <v>г. Астрахань</v>
      </c>
      <c r="C1779" s="41">
        <f t="shared" si="54"/>
        <v>9.7635525423728815</v>
      </c>
      <c r="D1779" s="41">
        <f t="shared" si="55"/>
        <v>0.52304745762711868</v>
      </c>
      <c r="E1779" s="30">
        <v>0</v>
      </c>
      <c r="F1779" s="31">
        <v>0.52304745762711868</v>
      </c>
      <c r="G1779" s="32">
        <v>0</v>
      </c>
      <c r="H1779" s="32">
        <v>0</v>
      </c>
      <c r="I1779" s="32">
        <v>0</v>
      </c>
      <c r="J1779" s="32">
        <v>0</v>
      </c>
      <c r="K1779" s="29">
        <f>Лист4!E1777/1000</f>
        <v>10.2866</v>
      </c>
      <c r="L1779" s="33"/>
      <c r="M1779" s="33"/>
    </row>
    <row r="1780" spans="1:13" s="34" customFormat="1" ht="17.25" customHeight="1" x14ac:dyDescent="0.25">
      <c r="A1780" s="23" t="str">
        <f>Лист4!A1778</f>
        <v xml:space="preserve">Куйбышева ул. д.33 </v>
      </c>
      <c r="B1780" s="74" t="str">
        <f>Лист4!C1778</f>
        <v>г. Астрахань</v>
      </c>
      <c r="C1780" s="41">
        <f t="shared" si="54"/>
        <v>44.75235254237289</v>
      </c>
      <c r="D1780" s="41">
        <f t="shared" si="55"/>
        <v>2.397447457627119</v>
      </c>
      <c r="E1780" s="30">
        <v>0</v>
      </c>
      <c r="F1780" s="31">
        <v>2.397447457627119</v>
      </c>
      <c r="G1780" s="32">
        <v>0</v>
      </c>
      <c r="H1780" s="32">
        <v>0</v>
      </c>
      <c r="I1780" s="32">
        <v>0</v>
      </c>
      <c r="J1780" s="32">
        <v>0</v>
      </c>
      <c r="K1780" s="29">
        <f>Лист4!E1778/1000</f>
        <v>47.149800000000006</v>
      </c>
      <c r="L1780" s="33"/>
      <c r="M1780" s="33"/>
    </row>
    <row r="1781" spans="1:13" s="34" customFormat="1" ht="17.25" customHeight="1" x14ac:dyDescent="0.25">
      <c r="A1781" s="23" t="str">
        <f>Лист4!A1779</f>
        <v xml:space="preserve">Куйбышева ул. д.35 </v>
      </c>
      <c r="B1781" s="74" t="str">
        <f>Лист4!C1779</f>
        <v>г. Астрахань</v>
      </c>
      <c r="C1781" s="41">
        <f t="shared" si="54"/>
        <v>45.232006779661013</v>
      </c>
      <c r="D1781" s="41">
        <f t="shared" si="55"/>
        <v>2.4231432203389831</v>
      </c>
      <c r="E1781" s="30">
        <v>0</v>
      </c>
      <c r="F1781" s="31">
        <v>2.4231432203389831</v>
      </c>
      <c r="G1781" s="32">
        <v>0</v>
      </c>
      <c r="H1781" s="32">
        <v>0</v>
      </c>
      <c r="I1781" s="32">
        <v>0</v>
      </c>
      <c r="J1781" s="32">
        <v>0</v>
      </c>
      <c r="K1781" s="29">
        <f>Лист4!E1779/1000</f>
        <v>47.655149999999999</v>
      </c>
      <c r="L1781" s="33"/>
      <c r="M1781" s="33"/>
    </row>
    <row r="1782" spans="1:13" s="34" customFormat="1" ht="17.25" customHeight="1" x14ac:dyDescent="0.25">
      <c r="A1782" s="23" t="str">
        <f>Лист4!A1780</f>
        <v xml:space="preserve">Куйбышева ул. д.36 </v>
      </c>
      <c r="B1782" s="74" t="str">
        <f>Лист4!C1780</f>
        <v>г. Астрахань</v>
      </c>
      <c r="C1782" s="41">
        <f t="shared" si="54"/>
        <v>28.958074576271191</v>
      </c>
      <c r="D1782" s="41">
        <f t="shared" si="55"/>
        <v>1.5513254237288137</v>
      </c>
      <c r="E1782" s="30">
        <v>0</v>
      </c>
      <c r="F1782" s="31">
        <v>1.5513254237288137</v>
      </c>
      <c r="G1782" s="32">
        <v>0</v>
      </c>
      <c r="H1782" s="32">
        <v>0</v>
      </c>
      <c r="I1782" s="32">
        <v>0</v>
      </c>
      <c r="J1782" s="32">
        <v>0</v>
      </c>
      <c r="K1782" s="29">
        <f>Лист4!E1780/1000</f>
        <v>30.509400000000003</v>
      </c>
      <c r="L1782" s="33"/>
      <c r="M1782" s="33"/>
    </row>
    <row r="1783" spans="1:13" s="34" customFormat="1" ht="17.25" customHeight="1" x14ac:dyDescent="0.25">
      <c r="A1783" s="23" t="str">
        <f>Лист4!A1781</f>
        <v xml:space="preserve">Куйбышева ул. д.38 </v>
      </c>
      <c r="B1783" s="74" t="str">
        <f>Лист4!C1781</f>
        <v>г. Астрахань</v>
      </c>
      <c r="C1783" s="41">
        <f t="shared" si="54"/>
        <v>56.117362711864416</v>
      </c>
      <c r="D1783" s="41">
        <f t="shared" si="55"/>
        <v>3.0062872881355935</v>
      </c>
      <c r="E1783" s="30">
        <v>0</v>
      </c>
      <c r="F1783" s="31">
        <v>3.0062872881355935</v>
      </c>
      <c r="G1783" s="32">
        <v>0</v>
      </c>
      <c r="H1783" s="32">
        <v>0</v>
      </c>
      <c r="I1783" s="32">
        <v>0</v>
      </c>
      <c r="J1783" s="32">
        <v>0</v>
      </c>
      <c r="K1783" s="29">
        <f>Лист4!E1781/1000</f>
        <v>59.123650000000012</v>
      </c>
      <c r="L1783" s="33"/>
      <c r="M1783" s="33"/>
    </row>
    <row r="1784" spans="1:13" s="34" customFormat="1" ht="17.25" customHeight="1" x14ac:dyDescent="0.25">
      <c r="A1784" s="23" t="str">
        <f>Лист4!A1782</f>
        <v xml:space="preserve">Куйбышева ул. д.39 </v>
      </c>
      <c r="B1784" s="74" t="str">
        <f>Лист4!C1782</f>
        <v>г. Астрахань</v>
      </c>
      <c r="C1784" s="41">
        <f t="shared" si="54"/>
        <v>38.896062372881353</v>
      </c>
      <c r="D1784" s="41">
        <f t="shared" si="55"/>
        <v>2.0837176271186442</v>
      </c>
      <c r="E1784" s="30">
        <v>0</v>
      </c>
      <c r="F1784" s="31">
        <v>2.0837176271186442</v>
      </c>
      <c r="G1784" s="32">
        <v>0</v>
      </c>
      <c r="H1784" s="32">
        <v>0</v>
      </c>
      <c r="I1784" s="32">
        <v>0</v>
      </c>
      <c r="J1784" s="32">
        <v>0</v>
      </c>
      <c r="K1784" s="29">
        <f>Лист4!E1782/1000</f>
        <v>40.979779999999998</v>
      </c>
      <c r="L1784" s="33"/>
      <c r="M1784" s="33"/>
    </row>
    <row r="1785" spans="1:13" s="34" customFormat="1" ht="17.25" customHeight="1" x14ac:dyDescent="0.25">
      <c r="A1785" s="23" t="str">
        <f>Лист4!A1783</f>
        <v xml:space="preserve">Куйбышева ул. д.40 </v>
      </c>
      <c r="B1785" s="74" t="str">
        <f>Лист4!C1783</f>
        <v>г. Астрахань</v>
      </c>
      <c r="C1785" s="41">
        <f t="shared" si="54"/>
        <v>15.565057627118641</v>
      </c>
      <c r="D1785" s="41">
        <f t="shared" si="55"/>
        <v>0.83384237288135576</v>
      </c>
      <c r="E1785" s="30">
        <v>0</v>
      </c>
      <c r="F1785" s="31">
        <v>0.83384237288135576</v>
      </c>
      <c r="G1785" s="32">
        <v>0</v>
      </c>
      <c r="H1785" s="32">
        <v>0</v>
      </c>
      <c r="I1785" s="32">
        <v>0</v>
      </c>
      <c r="J1785" s="32">
        <v>0</v>
      </c>
      <c r="K1785" s="29">
        <f>Лист4!E1783/1000</f>
        <v>16.398899999999998</v>
      </c>
      <c r="L1785" s="33"/>
      <c r="M1785" s="33"/>
    </row>
    <row r="1786" spans="1:13" s="34" customFormat="1" ht="17.25" customHeight="1" x14ac:dyDescent="0.25">
      <c r="A1786" s="23" t="str">
        <f>Лист4!A1784</f>
        <v xml:space="preserve">Куйбышева ул. д.41 </v>
      </c>
      <c r="B1786" s="74" t="str">
        <f>Лист4!C1784</f>
        <v>г. Астрахань</v>
      </c>
      <c r="C1786" s="41">
        <f t="shared" si="54"/>
        <v>14.291010169491525</v>
      </c>
      <c r="D1786" s="41">
        <f t="shared" si="55"/>
        <v>0.76558983050847451</v>
      </c>
      <c r="E1786" s="30">
        <v>0</v>
      </c>
      <c r="F1786" s="31">
        <v>0.76558983050847451</v>
      </c>
      <c r="G1786" s="32">
        <v>0</v>
      </c>
      <c r="H1786" s="32">
        <v>0</v>
      </c>
      <c r="I1786" s="32">
        <v>0</v>
      </c>
      <c r="J1786" s="32">
        <v>0</v>
      </c>
      <c r="K1786" s="29">
        <f>Лист4!E1784/1000</f>
        <v>15.0566</v>
      </c>
      <c r="L1786" s="33"/>
      <c r="M1786" s="33"/>
    </row>
    <row r="1787" spans="1:13" s="34" customFormat="1" ht="17.25" customHeight="1" x14ac:dyDescent="0.25">
      <c r="A1787" s="23" t="str">
        <f>Лист4!A1785</f>
        <v xml:space="preserve">Куйбышева ул. д.42 </v>
      </c>
      <c r="B1787" s="74" t="str">
        <f>Лист4!C1785</f>
        <v>г. Астрахань</v>
      </c>
      <c r="C1787" s="41">
        <f t="shared" si="54"/>
        <v>1.5953355932203388</v>
      </c>
      <c r="D1787" s="41">
        <f t="shared" si="55"/>
        <v>8.5464406779661009E-2</v>
      </c>
      <c r="E1787" s="30">
        <v>0</v>
      </c>
      <c r="F1787" s="31">
        <v>8.5464406779661009E-2</v>
      </c>
      <c r="G1787" s="32">
        <v>0</v>
      </c>
      <c r="H1787" s="32">
        <v>0</v>
      </c>
      <c r="I1787" s="32">
        <v>0</v>
      </c>
      <c r="J1787" s="32">
        <v>0</v>
      </c>
      <c r="K1787" s="29">
        <f>Лист4!E1785/1000</f>
        <v>1.6807999999999998</v>
      </c>
      <c r="L1787" s="33"/>
      <c r="M1787" s="33"/>
    </row>
    <row r="1788" spans="1:13" s="34" customFormat="1" ht="17.25" customHeight="1" x14ac:dyDescent="0.25">
      <c r="A1788" s="23" t="str">
        <f>Лист4!A1786</f>
        <v xml:space="preserve">Куйбышева ул. д.49 </v>
      </c>
      <c r="B1788" s="74" t="str">
        <f>Лист4!C1786</f>
        <v>г. Астрахань</v>
      </c>
      <c r="C1788" s="41">
        <f t="shared" si="54"/>
        <v>0</v>
      </c>
      <c r="D1788" s="41">
        <f t="shared" si="55"/>
        <v>0</v>
      </c>
      <c r="E1788" s="30">
        <v>0</v>
      </c>
      <c r="F1788" s="31">
        <v>0</v>
      </c>
      <c r="G1788" s="32">
        <v>0</v>
      </c>
      <c r="H1788" s="32">
        <v>0</v>
      </c>
      <c r="I1788" s="32">
        <v>0</v>
      </c>
      <c r="J1788" s="32">
        <v>0</v>
      </c>
      <c r="K1788" s="29">
        <f>Лист4!E1786/1000</f>
        <v>0</v>
      </c>
      <c r="L1788" s="33"/>
      <c r="M1788" s="33"/>
    </row>
    <row r="1789" spans="1:13" s="34" customFormat="1" ht="17.25" customHeight="1" x14ac:dyDescent="0.25">
      <c r="A1789" s="23" t="str">
        <f>Лист4!A1787</f>
        <v xml:space="preserve">Куйбышева ул. д.51 </v>
      </c>
      <c r="B1789" s="74" t="str">
        <f>Лист4!C1787</f>
        <v>г. Астрахань</v>
      </c>
      <c r="C1789" s="41">
        <f t="shared" si="54"/>
        <v>0.68263050847457618</v>
      </c>
      <c r="D1789" s="41">
        <f t="shared" si="55"/>
        <v>3.6569491525423728E-2</v>
      </c>
      <c r="E1789" s="30">
        <v>0</v>
      </c>
      <c r="F1789" s="31">
        <v>3.6569491525423728E-2</v>
      </c>
      <c r="G1789" s="32">
        <v>0</v>
      </c>
      <c r="H1789" s="32">
        <v>0</v>
      </c>
      <c r="I1789" s="32">
        <v>0</v>
      </c>
      <c r="J1789" s="32">
        <v>0</v>
      </c>
      <c r="K1789" s="29">
        <f>Лист4!E1787/1000</f>
        <v>0.71919999999999995</v>
      </c>
      <c r="L1789" s="33"/>
      <c r="M1789" s="33"/>
    </row>
    <row r="1790" spans="1:13" s="34" customFormat="1" ht="17.25" customHeight="1" x14ac:dyDescent="0.25">
      <c r="A1790" s="23" t="str">
        <f>Лист4!A1788</f>
        <v xml:space="preserve">Куйбышева ул. д.58 </v>
      </c>
      <c r="B1790" s="74" t="str">
        <f>Лист4!C1788</f>
        <v>г. Астрахань</v>
      </c>
      <c r="C1790" s="41">
        <f t="shared" ref="C1790:C1853" si="56">K1790+J1790-F1790</f>
        <v>5.3220881355932201</v>
      </c>
      <c r="D1790" s="41">
        <f t="shared" ref="D1790:D1853" si="57">F1790</f>
        <v>0.28511186440677966</v>
      </c>
      <c r="E1790" s="30">
        <v>0</v>
      </c>
      <c r="F1790" s="31">
        <v>0.28511186440677966</v>
      </c>
      <c r="G1790" s="32">
        <v>0</v>
      </c>
      <c r="H1790" s="32">
        <v>0</v>
      </c>
      <c r="I1790" s="32">
        <v>0</v>
      </c>
      <c r="J1790" s="32">
        <v>0</v>
      </c>
      <c r="K1790" s="29">
        <f>Лист4!E1788/1000-J1790</f>
        <v>5.6071999999999997</v>
      </c>
      <c r="L1790" s="33"/>
      <c r="M1790" s="33"/>
    </row>
    <row r="1791" spans="1:13" s="34" customFormat="1" ht="17.25" customHeight="1" x14ac:dyDescent="0.25">
      <c r="A1791" s="23" t="str">
        <f>Лист4!A1789</f>
        <v xml:space="preserve">Куйбышева ул. д.61 </v>
      </c>
      <c r="B1791" s="74" t="str">
        <f>Лист4!C1789</f>
        <v>г. Астрахань</v>
      </c>
      <c r="C1791" s="41">
        <f t="shared" si="56"/>
        <v>49.918305084745761</v>
      </c>
      <c r="D1791" s="41">
        <f t="shared" si="57"/>
        <v>2.6741949152542377</v>
      </c>
      <c r="E1791" s="30">
        <v>0</v>
      </c>
      <c r="F1791" s="31">
        <v>2.6741949152542377</v>
      </c>
      <c r="G1791" s="32">
        <v>0</v>
      </c>
      <c r="H1791" s="32">
        <v>0</v>
      </c>
      <c r="I1791" s="32">
        <v>0</v>
      </c>
      <c r="J1791" s="32">
        <v>0</v>
      </c>
      <c r="K1791" s="29">
        <f>Лист4!E1789/1000</f>
        <v>52.592500000000001</v>
      </c>
      <c r="L1791" s="33"/>
      <c r="M1791" s="33"/>
    </row>
    <row r="1792" spans="1:13" s="34" customFormat="1" ht="17.25" customHeight="1" x14ac:dyDescent="0.25">
      <c r="A1792" s="23" t="str">
        <f>Лист4!A1790</f>
        <v xml:space="preserve">Куйбышева ул. д.62 </v>
      </c>
      <c r="B1792" s="74" t="str">
        <f>Лист4!C1790</f>
        <v>г. Астрахань</v>
      </c>
      <c r="C1792" s="41">
        <f t="shared" si="56"/>
        <v>0</v>
      </c>
      <c r="D1792" s="41">
        <f t="shared" si="57"/>
        <v>0</v>
      </c>
      <c r="E1792" s="30">
        <v>0</v>
      </c>
      <c r="F1792" s="31">
        <v>0</v>
      </c>
      <c r="G1792" s="32">
        <v>0</v>
      </c>
      <c r="H1792" s="32">
        <v>0</v>
      </c>
      <c r="I1792" s="32">
        <v>0</v>
      </c>
      <c r="J1792" s="32">
        <v>0</v>
      </c>
      <c r="K1792" s="29">
        <f>Лист4!E1790/1000</f>
        <v>0</v>
      </c>
      <c r="L1792" s="33"/>
      <c r="M1792" s="33"/>
    </row>
    <row r="1793" spans="1:13" s="34" customFormat="1" ht="17.25" customHeight="1" x14ac:dyDescent="0.25">
      <c r="A1793" s="23" t="str">
        <f>Лист4!A1791</f>
        <v xml:space="preserve">Куйбышева ул. д.62В </v>
      </c>
      <c r="B1793" s="74" t="str">
        <f>Лист4!C1791</f>
        <v>г. Астрахань</v>
      </c>
      <c r="C1793" s="41">
        <f t="shared" si="56"/>
        <v>0</v>
      </c>
      <c r="D1793" s="41">
        <f t="shared" si="57"/>
        <v>0</v>
      </c>
      <c r="E1793" s="30">
        <v>0</v>
      </c>
      <c r="F1793" s="31">
        <v>0</v>
      </c>
      <c r="G1793" s="32">
        <v>0</v>
      </c>
      <c r="H1793" s="32">
        <v>0</v>
      </c>
      <c r="I1793" s="32">
        <v>0</v>
      </c>
      <c r="J1793" s="32">
        <v>0</v>
      </c>
      <c r="K1793" s="29">
        <f>Лист4!E1791/1000</f>
        <v>0</v>
      </c>
      <c r="L1793" s="33"/>
      <c r="M1793" s="33"/>
    </row>
    <row r="1794" spans="1:13" s="34" customFormat="1" ht="17.25" customHeight="1" x14ac:dyDescent="0.25">
      <c r="A1794" s="23" t="str">
        <f>Лист4!A1792</f>
        <v xml:space="preserve">Куйбышева ул. д.63 </v>
      </c>
      <c r="B1794" s="74" t="str">
        <f>Лист4!C1792</f>
        <v>г. Астрахань</v>
      </c>
      <c r="C1794" s="41">
        <f t="shared" si="56"/>
        <v>54.576745762711866</v>
      </c>
      <c r="D1794" s="41">
        <f t="shared" si="57"/>
        <v>2.9237542372881355</v>
      </c>
      <c r="E1794" s="30">
        <v>0</v>
      </c>
      <c r="F1794" s="31">
        <v>2.9237542372881355</v>
      </c>
      <c r="G1794" s="32">
        <v>0</v>
      </c>
      <c r="H1794" s="32">
        <v>0</v>
      </c>
      <c r="I1794" s="32">
        <v>0</v>
      </c>
      <c r="J1794" s="32">
        <v>0</v>
      </c>
      <c r="K1794" s="29">
        <f>Лист4!E1792/1000</f>
        <v>57.500500000000002</v>
      </c>
      <c r="L1794" s="33"/>
      <c r="M1794" s="33"/>
    </row>
    <row r="1795" spans="1:13" s="34" customFormat="1" ht="17.25" customHeight="1" x14ac:dyDescent="0.25">
      <c r="A1795" s="23" t="str">
        <f>Лист4!A1793</f>
        <v xml:space="preserve">Куйбышева ул. д.66 </v>
      </c>
      <c r="B1795" s="74" t="str">
        <f>Лист4!C1793</f>
        <v>г. Астрахань</v>
      </c>
      <c r="C1795" s="41">
        <f t="shared" si="56"/>
        <v>16.440461016949151</v>
      </c>
      <c r="D1795" s="41">
        <f t="shared" si="57"/>
        <v>0.8807389830508473</v>
      </c>
      <c r="E1795" s="30">
        <v>0</v>
      </c>
      <c r="F1795" s="31">
        <v>0.8807389830508473</v>
      </c>
      <c r="G1795" s="32">
        <v>0</v>
      </c>
      <c r="H1795" s="32">
        <v>0</v>
      </c>
      <c r="I1795" s="32">
        <v>0</v>
      </c>
      <c r="J1795" s="32">
        <v>0</v>
      </c>
      <c r="K1795" s="29">
        <f>Лист4!E1793/1000</f>
        <v>17.321199999999997</v>
      </c>
      <c r="L1795" s="33"/>
      <c r="M1795" s="33"/>
    </row>
    <row r="1796" spans="1:13" s="34" customFormat="1" ht="17.25" customHeight="1" x14ac:dyDescent="0.25">
      <c r="A1796" s="23" t="str">
        <f>Лист4!A1794</f>
        <v xml:space="preserve">Куйбышева ул. д.68 </v>
      </c>
      <c r="B1796" s="74" t="str">
        <f>Лист4!C1794</f>
        <v>г. Астрахань</v>
      </c>
      <c r="C1796" s="41">
        <f t="shared" si="56"/>
        <v>31.023430508474576</v>
      </c>
      <c r="D1796" s="41">
        <f t="shared" si="57"/>
        <v>1.6619694915254239</v>
      </c>
      <c r="E1796" s="30">
        <v>0</v>
      </c>
      <c r="F1796" s="31">
        <v>1.6619694915254239</v>
      </c>
      <c r="G1796" s="32">
        <v>0</v>
      </c>
      <c r="H1796" s="32">
        <v>0</v>
      </c>
      <c r="I1796" s="32">
        <v>0</v>
      </c>
      <c r="J1796" s="32">
        <v>0</v>
      </c>
      <c r="K1796" s="29">
        <f>Лист4!E1794/1000</f>
        <v>32.685400000000001</v>
      </c>
      <c r="L1796" s="33"/>
      <c r="M1796" s="33"/>
    </row>
    <row r="1797" spans="1:13" s="34" customFormat="1" ht="17.25" customHeight="1" x14ac:dyDescent="0.25">
      <c r="A1797" s="23" t="str">
        <f>Лист4!A1795</f>
        <v xml:space="preserve">Куйбышева ул. д.74 </v>
      </c>
      <c r="B1797" s="74" t="str">
        <f>Лист4!C1795</f>
        <v>г. Астрахань</v>
      </c>
      <c r="C1797" s="41">
        <f t="shared" si="56"/>
        <v>13.866454237288135</v>
      </c>
      <c r="D1797" s="41">
        <f t="shared" si="57"/>
        <v>0.74284576271186431</v>
      </c>
      <c r="E1797" s="30">
        <v>0</v>
      </c>
      <c r="F1797" s="31">
        <v>0.74284576271186431</v>
      </c>
      <c r="G1797" s="32">
        <v>0</v>
      </c>
      <c r="H1797" s="32">
        <v>0</v>
      </c>
      <c r="I1797" s="32">
        <v>0</v>
      </c>
      <c r="J1797" s="32">
        <v>0</v>
      </c>
      <c r="K1797" s="29">
        <f>Лист4!E1795/1000</f>
        <v>14.609299999999999</v>
      </c>
      <c r="L1797" s="33"/>
      <c r="M1797" s="33"/>
    </row>
    <row r="1798" spans="1:13" s="34" customFormat="1" ht="17.25" customHeight="1" x14ac:dyDescent="0.25">
      <c r="A1798" s="23" t="str">
        <f>Лист4!A1796</f>
        <v xml:space="preserve">Куйбышева ул. д.82 </v>
      </c>
      <c r="B1798" s="74" t="str">
        <f>Лист4!C1796</f>
        <v>г. Астрахань</v>
      </c>
      <c r="C1798" s="41">
        <f t="shared" si="56"/>
        <v>10.438779661016948</v>
      </c>
      <c r="D1798" s="41">
        <f t="shared" si="57"/>
        <v>0.55922033898305079</v>
      </c>
      <c r="E1798" s="30">
        <v>0</v>
      </c>
      <c r="F1798" s="31">
        <v>0.55922033898305079</v>
      </c>
      <c r="G1798" s="32">
        <v>0</v>
      </c>
      <c r="H1798" s="32">
        <v>0</v>
      </c>
      <c r="I1798" s="32">
        <v>0</v>
      </c>
      <c r="J1798" s="32">
        <v>0</v>
      </c>
      <c r="K1798" s="29">
        <f>Лист4!E1796/1000</f>
        <v>10.997999999999999</v>
      </c>
      <c r="L1798" s="33"/>
      <c r="M1798" s="33"/>
    </row>
    <row r="1799" spans="1:13" s="34" customFormat="1" ht="17.25" customHeight="1" x14ac:dyDescent="0.25">
      <c r="A1799" s="23" t="str">
        <f>Лист4!A1797</f>
        <v xml:space="preserve">Куйбышева ул. д.82/1Б </v>
      </c>
      <c r="B1799" s="74" t="str">
        <f>Лист4!C1797</f>
        <v>г. Астрахань</v>
      </c>
      <c r="C1799" s="41">
        <f t="shared" si="56"/>
        <v>0</v>
      </c>
      <c r="D1799" s="41">
        <f t="shared" si="57"/>
        <v>0</v>
      </c>
      <c r="E1799" s="30">
        <v>0</v>
      </c>
      <c r="F1799" s="31">
        <v>0</v>
      </c>
      <c r="G1799" s="32">
        <v>0</v>
      </c>
      <c r="H1799" s="32">
        <v>0</v>
      </c>
      <c r="I1799" s="32">
        <v>0</v>
      </c>
      <c r="J1799" s="32">
        <v>0</v>
      </c>
      <c r="K1799" s="29">
        <f>Лист4!E1797/1000</f>
        <v>0</v>
      </c>
      <c r="L1799" s="33"/>
      <c r="M1799" s="33"/>
    </row>
    <row r="1800" spans="1:13" s="34" customFormat="1" ht="17.25" customHeight="1" x14ac:dyDescent="0.25">
      <c r="A1800" s="23" t="str">
        <f>Лист4!A1798</f>
        <v xml:space="preserve">Куйбышева ул. д.86 </v>
      </c>
      <c r="B1800" s="74" t="str">
        <f>Лист4!C1798</f>
        <v>г. Астрахань</v>
      </c>
      <c r="C1800" s="41">
        <f t="shared" si="56"/>
        <v>4.9462237288135595</v>
      </c>
      <c r="D1800" s="41">
        <f t="shared" si="57"/>
        <v>0.26497627118644063</v>
      </c>
      <c r="E1800" s="30">
        <v>0</v>
      </c>
      <c r="F1800" s="31">
        <v>0.26497627118644063</v>
      </c>
      <c r="G1800" s="32">
        <v>0</v>
      </c>
      <c r="H1800" s="32">
        <v>0</v>
      </c>
      <c r="I1800" s="32">
        <v>0</v>
      </c>
      <c r="J1800" s="32">
        <v>0</v>
      </c>
      <c r="K1800" s="29">
        <f>Лист4!E1798/1000</f>
        <v>5.2111999999999998</v>
      </c>
      <c r="L1800" s="33"/>
      <c r="M1800" s="33"/>
    </row>
    <row r="1801" spans="1:13" s="34" customFormat="1" ht="17.25" customHeight="1" x14ac:dyDescent="0.25">
      <c r="A1801" s="23" t="str">
        <f>Лист4!A1799</f>
        <v xml:space="preserve">Куйбышева ул. д.92 </v>
      </c>
      <c r="B1801" s="74" t="str">
        <f>Лист4!C1799</f>
        <v>г. Астрахань</v>
      </c>
      <c r="C1801" s="41">
        <f t="shared" si="56"/>
        <v>0</v>
      </c>
      <c r="D1801" s="41">
        <f t="shared" si="57"/>
        <v>0</v>
      </c>
      <c r="E1801" s="30">
        <v>0</v>
      </c>
      <c r="F1801" s="31">
        <v>0</v>
      </c>
      <c r="G1801" s="32">
        <v>0</v>
      </c>
      <c r="H1801" s="32">
        <v>0</v>
      </c>
      <c r="I1801" s="32">
        <v>0</v>
      </c>
      <c r="J1801" s="32">
        <v>0</v>
      </c>
      <c r="K1801" s="29">
        <f>Лист4!E1799/1000</f>
        <v>0</v>
      </c>
      <c r="L1801" s="33"/>
      <c r="M1801" s="33"/>
    </row>
    <row r="1802" spans="1:13" s="34" customFormat="1" ht="17.25" customHeight="1" x14ac:dyDescent="0.25">
      <c r="A1802" s="23" t="str">
        <f>Лист4!A1800</f>
        <v xml:space="preserve">Лабинская ул. д.8 </v>
      </c>
      <c r="B1802" s="74" t="str">
        <f>Лист4!C1800</f>
        <v>г. Астрахань</v>
      </c>
      <c r="C1802" s="41">
        <f t="shared" si="56"/>
        <v>0</v>
      </c>
      <c r="D1802" s="41">
        <f t="shared" si="57"/>
        <v>0</v>
      </c>
      <c r="E1802" s="30">
        <v>0</v>
      </c>
      <c r="F1802" s="31">
        <v>0</v>
      </c>
      <c r="G1802" s="32">
        <v>0</v>
      </c>
      <c r="H1802" s="32">
        <v>0</v>
      </c>
      <c r="I1802" s="32">
        <v>0</v>
      </c>
      <c r="J1802" s="32">
        <v>0</v>
      </c>
      <c r="K1802" s="29">
        <f>Лист4!E1800/1000</f>
        <v>0</v>
      </c>
      <c r="L1802" s="33"/>
      <c r="M1802" s="33"/>
    </row>
    <row r="1803" spans="1:13" s="34" customFormat="1" ht="17.25" customHeight="1" x14ac:dyDescent="0.25">
      <c r="A1803" s="23" t="str">
        <f>Лист4!A1801</f>
        <v xml:space="preserve">Латышева ул. д.12 </v>
      </c>
      <c r="B1803" s="74" t="str">
        <f>Лист4!C1801</f>
        <v>г. Астрахань</v>
      </c>
      <c r="C1803" s="41">
        <f t="shared" si="56"/>
        <v>15.876664406779661</v>
      </c>
      <c r="D1803" s="41">
        <f t="shared" si="57"/>
        <v>0.850535593220339</v>
      </c>
      <c r="E1803" s="30">
        <v>0</v>
      </c>
      <c r="F1803" s="31">
        <v>0.850535593220339</v>
      </c>
      <c r="G1803" s="32">
        <v>0</v>
      </c>
      <c r="H1803" s="32">
        <v>0</v>
      </c>
      <c r="I1803" s="32">
        <v>0</v>
      </c>
      <c r="J1803" s="32">
        <v>0</v>
      </c>
      <c r="K1803" s="29">
        <f>Лист4!E1801/1000</f>
        <v>16.7272</v>
      </c>
      <c r="L1803" s="33"/>
      <c r="M1803" s="33"/>
    </row>
    <row r="1804" spans="1:13" s="34" customFormat="1" ht="17.25" customHeight="1" x14ac:dyDescent="0.25">
      <c r="A1804" s="23" t="str">
        <f>Лист4!A1802</f>
        <v xml:space="preserve">Латышева ул. д.14 </v>
      </c>
      <c r="B1804" s="74" t="str">
        <f>Лист4!C1802</f>
        <v>г. Астрахань</v>
      </c>
      <c r="C1804" s="41">
        <f t="shared" si="56"/>
        <v>13.975037288135594</v>
      </c>
      <c r="D1804" s="41">
        <f t="shared" si="57"/>
        <v>0.7486627118644068</v>
      </c>
      <c r="E1804" s="30">
        <v>0</v>
      </c>
      <c r="F1804" s="31">
        <v>0.7486627118644068</v>
      </c>
      <c r="G1804" s="32">
        <v>0</v>
      </c>
      <c r="H1804" s="32">
        <v>0</v>
      </c>
      <c r="I1804" s="32">
        <v>0</v>
      </c>
      <c r="J1804" s="32">
        <v>0</v>
      </c>
      <c r="K1804" s="29">
        <f>Лист4!E1802/1000</f>
        <v>14.723700000000001</v>
      </c>
      <c r="L1804" s="33"/>
      <c r="M1804" s="33"/>
    </row>
    <row r="1805" spans="1:13" s="34" customFormat="1" ht="17.25" customHeight="1" x14ac:dyDescent="0.25">
      <c r="A1805" s="23" t="str">
        <f>Лист4!A1803</f>
        <v xml:space="preserve">Латышева ул. д.16 </v>
      </c>
      <c r="B1805" s="74" t="str">
        <f>Лист4!C1803</f>
        <v>г. Астрахань</v>
      </c>
      <c r="C1805" s="41">
        <f t="shared" si="56"/>
        <v>21.299172881355933</v>
      </c>
      <c r="D1805" s="41">
        <f t="shared" si="57"/>
        <v>1.1410271186440679</v>
      </c>
      <c r="E1805" s="30">
        <v>0</v>
      </c>
      <c r="F1805" s="31">
        <v>1.1410271186440679</v>
      </c>
      <c r="G1805" s="32">
        <v>0</v>
      </c>
      <c r="H1805" s="32">
        <v>0</v>
      </c>
      <c r="I1805" s="32">
        <v>0</v>
      </c>
      <c r="J1805" s="32">
        <v>0</v>
      </c>
      <c r="K1805" s="29">
        <f>Лист4!E1803/1000</f>
        <v>22.440200000000001</v>
      </c>
      <c r="L1805" s="33"/>
      <c r="M1805" s="33"/>
    </row>
    <row r="1806" spans="1:13" s="34" customFormat="1" ht="17.25" customHeight="1" x14ac:dyDescent="0.25">
      <c r="A1806" s="23" t="str">
        <f>Лист4!A1804</f>
        <v xml:space="preserve">Латышева ул. д.18Г </v>
      </c>
      <c r="B1806" s="74" t="str">
        <f>Лист4!C1804</f>
        <v>г. Астрахань</v>
      </c>
      <c r="C1806" s="41">
        <f t="shared" si="56"/>
        <v>33.496257627118638</v>
      </c>
      <c r="D1806" s="41">
        <f t="shared" si="57"/>
        <v>1.7944423728813557</v>
      </c>
      <c r="E1806" s="30">
        <v>0</v>
      </c>
      <c r="F1806" s="31">
        <v>1.7944423728813557</v>
      </c>
      <c r="G1806" s="32">
        <v>0</v>
      </c>
      <c r="H1806" s="32">
        <v>0</v>
      </c>
      <c r="I1806" s="32">
        <v>0</v>
      </c>
      <c r="J1806" s="32">
        <v>0</v>
      </c>
      <c r="K1806" s="29">
        <f>Лист4!E1804/1000</f>
        <v>35.290699999999994</v>
      </c>
      <c r="L1806" s="33"/>
      <c r="M1806" s="33"/>
    </row>
    <row r="1807" spans="1:13" s="34" customFormat="1" ht="17.25" customHeight="1" x14ac:dyDescent="0.25">
      <c r="A1807" s="23" t="str">
        <f>Лист4!A1805</f>
        <v xml:space="preserve">Латышева ул. д.4 </v>
      </c>
      <c r="B1807" s="74" t="str">
        <f>Лист4!C1805</f>
        <v>г. Астрахань</v>
      </c>
      <c r="C1807" s="41">
        <f t="shared" si="56"/>
        <v>579.39735593220337</v>
      </c>
      <c r="D1807" s="41">
        <f t="shared" si="57"/>
        <v>31.039144067796613</v>
      </c>
      <c r="E1807" s="30">
        <v>0</v>
      </c>
      <c r="F1807" s="31">
        <v>31.039144067796613</v>
      </c>
      <c r="G1807" s="32">
        <v>0</v>
      </c>
      <c r="H1807" s="32">
        <v>0</v>
      </c>
      <c r="I1807" s="32">
        <v>0</v>
      </c>
      <c r="J1807" s="32">
        <v>0</v>
      </c>
      <c r="K1807" s="29">
        <f>Лист4!E1805/1000</f>
        <v>610.43650000000002</v>
      </c>
      <c r="L1807" s="33"/>
      <c r="M1807" s="33"/>
    </row>
    <row r="1808" spans="1:13" s="34" customFormat="1" ht="17.25" customHeight="1" x14ac:dyDescent="0.25">
      <c r="A1808" s="23" t="str">
        <f>Лист4!A1806</f>
        <v xml:space="preserve">Латышева ул. д.6Б </v>
      </c>
      <c r="B1808" s="74" t="str">
        <f>Лист4!C1806</f>
        <v>г. Астрахань</v>
      </c>
      <c r="C1808" s="41">
        <f t="shared" si="56"/>
        <v>365.36155932203394</v>
      </c>
      <c r="D1808" s="41">
        <f t="shared" si="57"/>
        <v>19.572940677966109</v>
      </c>
      <c r="E1808" s="30">
        <v>0</v>
      </c>
      <c r="F1808" s="31">
        <v>19.572940677966109</v>
      </c>
      <c r="G1808" s="32">
        <v>0</v>
      </c>
      <c r="H1808" s="32">
        <v>0</v>
      </c>
      <c r="I1808" s="32">
        <v>0</v>
      </c>
      <c r="J1808" s="32">
        <v>1063.72</v>
      </c>
      <c r="K1808" s="29">
        <f>Лист4!E1806/1000-J1808</f>
        <v>-678.78549999999996</v>
      </c>
      <c r="L1808" s="33"/>
      <c r="M1808" s="33"/>
    </row>
    <row r="1809" spans="1:13" s="34" customFormat="1" ht="17.25" customHeight="1" x14ac:dyDescent="0.25">
      <c r="A1809" s="23" t="str">
        <f>Лист4!A1807</f>
        <v xml:space="preserve">Ляхова ул. д.3 </v>
      </c>
      <c r="B1809" s="74" t="str">
        <f>Лист4!C1807</f>
        <v>г. Астрахань</v>
      </c>
      <c r="C1809" s="41">
        <f t="shared" si="56"/>
        <v>897.07256135593252</v>
      </c>
      <c r="D1809" s="41">
        <f t="shared" si="57"/>
        <v>48.057458644067808</v>
      </c>
      <c r="E1809" s="30">
        <v>0</v>
      </c>
      <c r="F1809" s="31">
        <v>48.057458644067808</v>
      </c>
      <c r="G1809" s="32">
        <v>0</v>
      </c>
      <c r="H1809" s="32">
        <v>0</v>
      </c>
      <c r="I1809" s="32">
        <v>0</v>
      </c>
      <c r="J1809" s="32">
        <v>0</v>
      </c>
      <c r="K1809" s="29">
        <f>Лист4!E1807/1000</f>
        <v>945.13002000000029</v>
      </c>
      <c r="L1809" s="33"/>
      <c r="M1809" s="33"/>
    </row>
    <row r="1810" spans="1:13" s="34" customFormat="1" ht="17.25" customHeight="1" x14ac:dyDescent="0.25">
      <c r="A1810" s="23" t="str">
        <f>Лист4!A1808</f>
        <v xml:space="preserve">Ляхова ул. д.6 </v>
      </c>
      <c r="B1810" s="74" t="str">
        <f>Лист4!C1808</f>
        <v>г. Астрахань</v>
      </c>
      <c r="C1810" s="41">
        <f t="shared" si="56"/>
        <v>221.71314033898307</v>
      </c>
      <c r="D1810" s="41">
        <f t="shared" si="57"/>
        <v>11.87748966101695</v>
      </c>
      <c r="E1810" s="30">
        <v>0</v>
      </c>
      <c r="F1810" s="31">
        <v>11.87748966101695</v>
      </c>
      <c r="G1810" s="32">
        <v>0</v>
      </c>
      <c r="H1810" s="32">
        <v>0</v>
      </c>
      <c r="I1810" s="32">
        <v>0</v>
      </c>
      <c r="J1810" s="32">
        <v>0</v>
      </c>
      <c r="K1810" s="29">
        <f>Лист4!E1808/1000</f>
        <v>233.59063</v>
      </c>
      <c r="L1810" s="33"/>
      <c r="M1810" s="33"/>
    </row>
    <row r="1811" spans="1:13" s="34" customFormat="1" ht="17.25" customHeight="1" x14ac:dyDescent="0.25">
      <c r="A1811" s="23" t="str">
        <f>Лист4!A1809</f>
        <v xml:space="preserve">Ляхова ул. д.8 </v>
      </c>
      <c r="B1811" s="74" t="str">
        <f>Лист4!C1809</f>
        <v>г. Астрахань</v>
      </c>
      <c r="C1811" s="41">
        <f t="shared" si="56"/>
        <v>133.63132881355932</v>
      </c>
      <c r="D1811" s="41">
        <f t="shared" si="57"/>
        <v>7.1588211864406777</v>
      </c>
      <c r="E1811" s="30">
        <v>0</v>
      </c>
      <c r="F1811" s="31">
        <v>7.1588211864406777</v>
      </c>
      <c r="G1811" s="32">
        <v>0</v>
      </c>
      <c r="H1811" s="32">
        <v>0</v>
      </c>
      <c r="I1811" s="32">
        <v>0</v>
      </c>
      <c r="J1811" s="32">
        <v>0</v>
      </c>
      <c r="K1811" s="29">
        <f>Лист4!E1809/1000</f>
        <v>140.79015000000001</v>
      </c>
      <c r="L1811" s="33"/>
      <c r="M1811" s="33"/>
    </row>
    <row r="1812" spans="1:13" s="34" customFormat="1" ht="17.25" customHeight="1" x14ac:dyDescent="0.25">
      <c r="A1812" s="23" t="str">
        <f>Лист4!A1810</f>
        <v xml:space="preserve">Ляхова ул. д.9 </v>
      </c>
      <c r="B1812" s="74" t="str">
        <f>Лист4!C1810</f>
        <v>г. Астрахань</v>
      </c>
      <c r="C1812" s="41">
        <f t="shared" si="56"/>
        <v>593.36631864406775</v>
      </c>
      <c r="D1812" s="41">
        <f t="shared" si="57"/>
        <v>31.787481355932201</v>
      </c>
      <c r="E1812" s="30">
        <v>0</v>
      </c>
      <c r="F1812" s="31">
        <v>31.787481355932201</v>
      </c>
      <c r="G1812" s="32">
        <v>0</v>
      </c>
      <c r="H1812" s="32">
        <v>0</v>
      </c>
      <c r="I1812" s="32">
        <v>0</v>
      </c>
      <c r="J1812" s="32">
        <v>0</v>
      </c>
      <c r="K1812" s="29">
        <f>Лист4!E1810/1000</f>
        <v>625.15379999999993</v>
      </c>
      <c r="L1812" s="33"/>
      <c r="M1812" s="33"/>
    </row>
    <row r="1813" spans="1:13" s="34" customFormat="1" ht="17.25" customHeight="1" x14ac:dyDescent="0.25">
      <c r="A1813" s="23" t="str">
        <f>Лист4!A1811</f>
        <v xml:space="preserve">Марии Максаковой ул. д.12А </v>
      </c>
      <c r="B1813" s="74" t="str">
        <f>Лист4!C1811</f>
        <v>г. Астрахань</v>
      </c>
      <c r="C1813" s="41">
        <f t="shared" si="56"/>
        <v>1637.3048501694916</v>
      </c>
      <c r="D1813" s="41">
        <f t="shared" si="57"/>
        <v>87.712759830508475</v>
      </c>
      <c r="E1813" s="30">
        <v>0</v>
      </c>
      <c r="F1813" s="31">
        <v>87.712759830508475</v>
      </c>
      <c r="G1813" s="32">
        <v>0</v>
      </c>
      <c r="H1813" s="32">
        <v>0</v>
      </c>
      <c r="I1813" s="32">
        <v>0</v>
      </c>
      <c r="J1813" s="32">
        <v>0</v>
      </c>
      <c r="K1813" s="29">
        <f>Лист4!E1811/1000</f>
        <v>1725.0176100000001</v>
      </c>
      <c r="L1813" s="33"/>
      <c r="M1813" s="33"/>
    </row>
    <row r="1814" spans="1:13" s="34" customFormat="1" ht="17.25" customHeight="1" x14ac:dyDescent="0.25">
      <c r="A1814" s="23" t="str">
        <f>Лист4!A1812</f>
        <v xml:space="preserve">Марии Максаковой ул. д.19 </v>
      </c>
      <c r="B1814" s="74" t="str">
        <f>Лист4!C1812</f>
        <v>г. Астрахань</v>
      </c>
      <c r="C1814" s="41">
        <f t="shared" si="56"/>
        <v>63.424081355932188</v>
      </c>
      <c r="D1814" s="41">
        <f t="shared" si="57"/>
        <v>3.3977186440677958</v>
      </c>
      <c r="E1814" s="30">
        <v>0</v>
      </c>
      <c r="F1814" s="31">
        <v>3.3977186440677958</v>
      </c>
      <c r="G1814" s="32">
        <v>0</v>
      </c>
      <c r="H1814" s="32">
        <v>0</v>
      </c>
      <c r="I1814" s="32">
        <v>0</v>
      </c>
      <c r="J1814" s="32">
        <v>0</v>
      </c>
      <c r="K1814" s="29">
        <f>Лист4!E1812/1000</f>
        <v>66.821799999999982</v>
      </c>
      <c r="L1814" s="33"/>
      <c r="M1814" s="33"/>
    </row>
    <row r="1815" spans="1:13" s="34" customFormat="1" ht="17.25" customHeight="1" x14ac:dyDescent="0.25">
      <c r="A1815" s="23" t="str">
        <f>Лист4!A1813</f>
        <v xml:space="preserve">Марии Максаковой ул. д.21 </v>
      </c>
      <c r="B1815" s="74" t="str">
        <f>Лист4!C1813</f>
        <v>г. Астрахань</v>
      </c>
      <c r="C1815" s="41">
        <f t="shared" si="56"/>
        <v>24.88184406779661</v>
      </c>
      <c r="D1815" s="41">
        <f t="shared" si="57"/>
        <v>1.3329559322033899</v>
      </c>
      <c r="E1815" s="30">
        <v>0</v>
      </c>
      <c r="F1815" s="31">
        <v>1.3329559322033899</v>
      </c>
      <c r="G1815" s="32">
        <v>0</v>
      </c>
      <c r="H1815" s="32">
        <v>0</v>
      </c>
      <c r="I1815" s="32">
        <v>0</v>
      </c>
      <c r="J1815" s="32">
        <v>0</v>
      </c>
      <c r="K1815" s="29">
        <f>Лист4!E1813/1000</f>
        <v>26.2148</v>
      </c>
      <c r="L1815" s="33"/>
      <c r="M1815" s="33"/>
    </row>
    <row r="1816" spans="1:13" s="34" customFormat="1" ht="17.25" customHeight="1" x14ac:dyDescent="0.25">
      <c r="A1816" s="23" t="str">
        <f>Лист4!A1814</f>
        <v xml:space="preserve">Марии Максаковой ул. д.35 </v>
      </c>
      <c r="B1816" s="74" t="str">
        <f>Лист4!C1814</f>
        <v>г. Астрахань</v>
      </c>
      <c r="C1816" s="41">
        <f t="shared" si="56"/>
        <v>10.205003389830509</v>
      </c>
      <c r="D1816" s="41">
        <f t="shared" si="57"/>
        <v>0.54669661016949167</v>
      </c>
      <c r="E1816" s="30">
        <v>0</v>
      </c>
      <c r="F1816" s="31">
        <v>0.54669661016949167</v>
      </c>
      <c r="G1816" s="32">
        <v>0</v>
      </c>
      <c r="H1816" s="32">
        <v>0</v>
      </c>
      <c r="I1816" s="32">
        <v>0</v>
      </c>
      <c r="J1816" s="32">
        <v>0</v>
      </c>
      <c r="K1816" s="29">
        <f>Лист4!E1814/1000</f>
        <v>10.751700000000001</v>
      </c>
      <c r="L1816" s="33"/>
      <c r="M1816" s="33"/>
    </row>
    <row r="1817" spans="1:13" s="34" customFormat="1" ht="17.25" customHeight="1" x14ac:dyDescent="0.25">
      <c r="A1817" s="23" t="str">
        <f>Лист4!A1815</f>
        <v xml:space="preserve">Марии Максаковой ул. д.39/10 </v>
      </c>
      <c r="B1817" s="74" t="str">
        <f>Лист4!C1815</f>
        <v>г. Астрахань</v>
      </c>
      <c r="C1817" s="41">
        <f t="shared" si="56"/>
        <v>2593.6493206779678</v>
      </c>
      <c r="D1817" s="41">
        <f t="shared" si="57"/>
        <v>138.94549932203398</v>
      </c>
      <c r="E1817" s="30">
        <v>0</v>
      </c>
      <c r="F1817" s="31">
        <v>138.94549932203398</v>
      </c>
      <c r="G1817" s="32">
        <v>0</v>
      </c>
      <c r="H1817" s="32">
        <v>0</v>
      </c>
      <c r="I1817" s="32">
        <v>0</v>
      </c>
      <c r="J1817" s="32">
        <v>0</v>
      </c>
      <c r="K1817" s="29">
        <f>Лист4!E1815/1000</f>
        <v>2732.5948200000016</v>
      </c>
      <c r="L1817" s="33"/>
      <c r="M1817" s="33"/>
    </row>
    <row r="1818" spans="1:13" s="34" customFormat="1" ht="17.25" customHeight="1" x14ac:dyDescent="0.25">
      <c r="A1818" s="23" t="str">
        <f>Лист4!A1816</f>
        <v xml:space="preserve">Марии Максаковой ул. д.61 </v>
      </c>
      <c r="B1818" s="74" t="str">
        <f>Лист4!C1816</f>
        <v>г. Астрахань</v>
      </c>
      <c r="C1818" s="41">
        <f t="shared" si="56"/>
        <v>0</v>
      </c>
      <c r="D1818" s="41">
        <f t="shared" si="57"/>
        <v>0</v>
      </c>
      <c r="E1818" s="30">
        <v>0</v>
      </c>
      <c r="F1818" s="31">
        <v>0</v>
      </c>
      <c r="G1818" s="32">
        <v>0</v>
      </c>
      <c r="H1818" s="32">
        <v>0</v>
      </c>
      <c r="I1818" s="32">
        <v>0</v>
      </c>
      <c r="J1818" s="32">
        <v>0</v>
      </c>
      <c r="K1818" s="29">
        <f>Лист4!E1816/1000</f>
        <v>0</v>
      </c>
      <c r="L1818" s="33"/>
      <c r="M1818" s="33"/>
    </row>
    <row r="1819" spans="1:13" s="34" customFormat="1" ht="17.25" customHeight="1" x14ac:dyDescent="0.25">
      <c r="A1819" s="23" t="str">
        <f>Лист4!A1817</f>
        <v xml:space="preserve">Марии Максаковой ул. д.65 </v>
      </c>
      <c r="B1819" s="74" t="str">
        <f>Лист4!C1817</f>
        <v>г. Астрахань</v>
      </c>
      <c r="C1819" s="41">
        <f t="shared" si="56"/>
        <v>24.33627118644068</v>
      </c>
      <c r="D1819" s="41">
        <f t="shared" si="57"/>
        <v>1.3037288135593221</v>
      </c>
      <c r="E1819" s="30">
        <v>0</v>
      </c>
      <c r="F1819" s="31">
        <v>1.3037288135593221</v>
      </c>
      <c r="G1819" s="32">
        <v>0</v>
      </c>
      <c r="H1819" s="32">
        <v>0</v>
      </c>
      <c r="I1819" s="32">
        <v>0</v>
      </c>
      <c r="J1819" s="32">
        <v>0</v>
      </c>
      <c r="K1819" s="29">
        <f>Лист4!E1817/1000</f>
        <v>25.64</v>
      </c>
      <c r="L1819" s="33"/>
      <c r="M1819" s="33"/>
    </row>
    <row r="1820" spans="1:13" s="34" customFormat="1" ht="17.25" customHeight="1" x14ac:dyDescent="0.25">
      <c r="A1820" s="23" t="str">
        <f>Лист4!A1818</f>
        <v xml:space="preserve">Маркина ул. д.100 </v>
      </c>
      <c r="B1820" s="74" t="str">
        <f>Лист4!C1818</f>
        <v>г. Астрахань</v>
      </c>
      <c r="C1820" s="41">
        <f t="shared" si="56"/>
        <v>1004.382551864407</v>
      </c>
      <c r="D1820" s="41">
        <f t="shared" si="57"/>
        <v>53.806208135593224</v>
      </c>
      <c r="E1820" s="30">
        <v>0</v>
      </c>
      <c r="F1820" s="31">
        <v>53.806208135593224</v>
      </c>
      <c r="G1820" s="32">
        <v>0</v>
      </c>
      <c r="H1820" s="32">
        <v>0</v>
      </c>
      <c r="I1820" s="32">
        <v>0</v>
      </c>
      <c r="J1820" s="32">
        <v>0</v>
      </c>
      <c r="K1820" s="29">
        <f>Лист4!E1818/1000</f>
        <v>1058.1887600000002</v>
      </c>
      <c r="L1820" s="33"/>
      <c r="M1820" s="33"/>
    </row>
    <row r="1821" spans="1:13" s="34" customFormat="1" ht="17.25" customHeight="1" x14ac:dyDescent="0.25">
      <c r="A1821" s="23" t="str">
        <f>Лист4!A1819</f>
        <v xml:space="preserve">Маркина ул. д.102 </v>
      </c>
      <c r="B1821" s="74" t="str">
        <f>Лист4!C1819</f>
        <v>г. Астрахань</v>
      </c>
      <c r="C1821" s="41">
        <f t="shared" si="56"/>
        <v>887.39579932203401</v>
      </c>
      <c r="D1821" s="41">
        <f t="shared" si="57"/>
        <v>47.539060677966106</v>
      </c>
      <c r="E1821" s="30">
        <v>0</v>
      </c>
      <c r="F1821" s="31">
        <v>47.539060677966106</v>
      </c>
      <c r="G1821" s="32">
        <v>0</v>
      </c>
      <c r="H1821" s="32">
        <v>0</v>
      </c>
      <c r="I1821" s="32">
        <v>0</v>
      </c>
      <c r="J1821" s="32">
        <v>0</v>
      </c>
      <c r="K1821" s="29">
        <f>Лист4!E1819/1000-J1821</f>
        <v>934.93486000000007</v>
      </c>
      <c r="L1821" s="33"/>
      <c r="M1821" s="33"/>
    </row>
    <row r="1822" spans="1:13" s="34" customFormat="1" ht="17.25" customHeight="1" x14ac:dyDescent="0.25">
      <c r="A1822" s="23" t="str">
        <f>Лист4!A1820</f>
        <v xml:space="preserve">Маркина ул. д.104 - корп. 1 </v>
      </c>
      <c r="B1822" s="74" t="str">
        <f>Лист4!C1820</f>
        <v>г. Астрахань</v>
      </c>
      <c r="C1822" s="41">
        <f t="shared" si="56"/>
        <v>1083.8659620338983</v>
      </c>
      <c r="D1822" s="41">
        <f t="shared" si="57"/>
        <v>58.064247966101689</v>
      </c>
      <c r="E1822" s="30">
        <v>0</v>
      </c>
      <c r="F1822" s="31">
        <v>58.064247966101689</v>
      </c>
      <c r="G1822" s="32">
        <v>0</v>
      </c>
      <c r="H1822" s="32">
        <v>0</v>
      </c>
      <c r="I1822" s="32">
        <v>0</v>
      </c>
      <c r="J1822" s="32">
        <v>0</v>
      </c>
      <c r="K1822" s="29">
        <f>Лист4!E1820/1000</f>
        <v>1141.93021</v>
      </c>
      <c r="L1822" s="33"/>
      <c r="M1822" s="33"/>
    </row>
    <row r="1823" spans="1:13" s="34" customFormat="1" ht="17.25" customHeight="1" x14ac:dyDescent="0.25">
      <c r="A1823" s="23" t="str">
        <f>Лист4!A1821</f>
        <v xml:space="preserve">Маркина ул. д.98 </v>
      </c>
      <c r="B1823" s="74" t="str">
        <f>Лист4!C1821</f>
        <v>г. Астрахань</v>
      </c>
      <c r="C1823" s="41">
        <f t="shared" si="56"/>
        <v>917.8299484745761</v>
      </c>
      <c r="D1823" s="41">
        <f t="shared" si="57"/>
        <v>49.169461525423714</v>
      </c>
      <c r="E1823" s="30">
        <v>0</v>
      </c>
      <c r="F1823" s="31">
        <v>49.169461525423714</v>
      </c>
      <c r="G1823" s="32">
        <v>0</v>
      </c>
      <c r="H1823" s="32">
        <v>0</v>
      </c>
      <c r="I1823" s="32">
        <v>0</v>
      </c>
      <c r="J1823" s="32">
        <v>0</v>
      </c>
      <c r="K1823" s="29">
        <f>Лист4!E1821/1000</f>
        <v>966.99940999999978</v>
      </c>
      <c r="L1823" s="33"/>
      <c r="M1823" s="33"/>
    </row>
    <row r="1824" spans="1:13" s="34" customFormat="1" ht="17.25" customHeight="1" x14ac:dyDescent="0.25">
      <c r="A1824" s="23" t="str">
        <f>Лист4!A1822</f>
        <v xml:space="preserve">Медиков ул. д.1 </v>
      </c>
      <c r="B1824" s="74" t="str">
        <f>Лист4!C1822</f>
        <v>г. Астрахань</v>
      </c>
      <c r="C1824" s="41">
        <f t="shared" si="56"/>
        <v>309.17389288135587</v>
      </c>
      <c r="D1824" s="41">
        <f t="shared" si="57"/>
        <v>16.562887118644063</v>
      </c>
      <c r="E1824" s="30">
        <v>0</v>
      </c>
      <c r="F1824" s="31">
        <v>16.562887118644063</v>
      </c>
      <c r="G1824" s="32">
        <v>0</v>
      </c>
      <c r="H1824" s="32">
        <v>0</v>
      </c>
      <c r="I1824" s="32">
        <v>0</v>
      </c>
      <c r="J1824" s="32">
        <v>0</v>
      </c>
      <c r="K1824" s="29">
        <f>Лист4!E1822/1000</f>
        <v>325.73677999999995</v>
      </c>
      <c r="L1824" s="33"/>
      <c r="M1824" s="33"/>
    </row>
    <row r="1825" spans="1:13" s="34" customFormat="1" ht="17.25" customHeight="1" x14ac:dyDescent="0.25">
      <c r="A1825" s="23" t="str">
        <f>Лист4!A1823</f>
        <v xml:space="preserve">Медиков ул. д.3 - корп. 2 </v>
      </c>
      <c r="B1825" s="74" t="str">
        <f>Лист4!C1823</f>
        <v>г. Астрахань</v>
      </c>
      <c r="C1825" s="41">
        <f t="shared" si="56"/>
        <v>877.29884745762729</v>
      </c>
      <c r="D1825" s="41">
        <f t="shared" si="57"/>
        <v>46.998152542372893</v>
      </c>
      <c r="E1825" s="30">
        <v>0</v>
      </c>
      <c r="F1825" s="31">
        <v>46.998152542372893</v>
      </c>
      <c r="G1825" s="32">
        <v>0</v>
      </c>
      <c r="H1825" s="32">
        <v>0</v>
      </c>
      <c r="I1825" s="32">
        <v>0</v>
      </c>
      <c r="J1825" s="32">
        <v>0</v>
      </c>
      <c r="K1825" s="29">
        <f>Лист4!E1823/1000</f>
        <v>924.29700000000014</v>
      </c>
      <c r="L1825" s="33"/>
      <c r="M1825" s="33"/>
    </row>
    <row r="1826" spans="1:13" s="34" customFormat="1" ht="17.25" customHeight="1" x14ac:dyDescent="0.25">
      <c r="A1826" s="23" t="str">
        <f>Лист4!A1824</f>
        <v xml:space="preserve">Медиков ул. д.5 </v>
      </c>
      <c r="B1826" s="74" t="str">
        <f>Лист4!C1824</f>
        <v>г. Астрахань</v>
      </c>
      <c r="C1826" s="41">
        <f t="shared" si="56"/>
        <v>1143.616718644068</v>
      </c>
      <c r="D1826" s="41">
        <f t="shared" si="57"/>
        <v>61.265181355932199</v>
      </c>
      <c r="E1826" s="30">
        <v>0</v>
      </c>
      <c r="F1826" s="31">
        <v>61.265181355932199</v>
      </c>
      <c r="G1826" s="32">
        <v>0</v>
      </c>
      <c r="H1826" s="32">
        <v>0</v>
      </c>
      <c r="I1826" s="32">
        <v>0</v>
      </c>
      <c r="J1826" s="32">
        <v>0</v>
      </c>
      <c r="K1826" s="29">
        <f>Лист4!E1824/1000</f>
        <v>1204.8819000000001</v>
      </c>
      <c r="L1826" s="33"/>
      <c r="M1826" s="33"/>
    </row>
    <row r="1827" spans="1:13" s="34" customFormat="1" ht="17.25" customHeight="1" x14ac:dyDescent="0.25">
      <c r="A1827" s="23" t="str">
        <f>Лист4!A1825</f>
        <v xml:space="preserve">Мелитопольская 2-я ул. д.14 </v>
      </c>
      <c r="B1827" s="74" t="str">
        <f>Лист4!C1825</f>
        <v>г. Астрахань</v>
      </c>
      <c r="C1827" s="41">
        <f t="shared" si="56"/>
        <v>0</v>
      </c>
      <c r="D1827" s="41">
        <f t="shared" si="57"/>
        <v>0</v>
      </c>
      <c r="E1827" s="30">
        <v>0</v>
      </c>
      <c r="F1827" s="31">
        <v>0</v>
      </c>
      <c r="G1827" s="32">
        <v>0</v>
      </c>
      <c r="H1827" s="32">
        <v>0</v>
      </c>
      <c r="I1827" s="32">
        <v>0</v>
      </c>
      <c r="J1827" s="32">
        <v>0</v>
      </c>
      <c r="K1827" s="29">
        <f>Лист4!E1825/1000-J1827</f>
        <v>0</v>
      </c>
      <c r="L1827" s="33"/>
      <c r="M1827" s="33"/>
    </row>
    <row r="1828" spans="1:13" s="34" customFormat="1" ht="17.25" customHeight="1" x14ac:dyDescent="0.25">
      <c r="A1828" s="23" t="str">
        <f>Лист4!A1826</f>
        <v xml:space="preserve">Московская ул. д.101 </v>
      </c>
      <c r="B1828" s="74" t="str">
        <f>Лист4!C1826</f>
        <v>г. Астрахань</v>
      </c>
      <c r="C1828" s="41">
        <f t="shared" si="56"/>
        <v>6.6383728813559317</v>
      </c>
      <c r="D1828" s="41">
        <f t="shared" si="57"/>
        <v>0.35562711864406776</v>
      </c>
      <c r="E1828" s="30">
        <v>0</v>
      </c>
      <c r="F1828" s="31">
        <v>0.35562711864406776</v>
      </c>
      <c r="G1828" s="32">
        <v>0</v>
      </c>
      <c r="H1828" s="32">
        <v>0</v>
      </c>
      <c r="I1828" s="32">
        <v>0</v>
      </c>
      <c r="J1828" s="32">
        <v>0</v>
      </c>
      <c r="K1828" s="29">
        <f>Лист4!E1826/1000</f>
        <v>6.9939999999999998</v>
      </c>
      <c r="L1828" s="33"/>
      <c r="M1828" s="33"/>
    </row>
    <row r="1829" spans="1:13" s="34" customFormat="1" ht="17.25" customHeight="1" x14ac:dyDescent="0.25">
      <c r="A1829" s="23" t="str">
        <f>Лист4!A1827</f>
        <v xml:space="preserve">Московская ул. д.117 </v>
      </c>
      <c r="B1829" s="74" t="str">
        <f>Лист4!C1827</f>
        <v>г. Астрахань</v>
      </c>
      <c r="C1829" s="41">
        <f t="shared" si="56"/>
        <v>0.35118644067796612</v>
      </c>
      <c r="D1829" s="41">
        <f t="shared" si="57"/>
        <v>1.88135593220339E-2</v>
      </c>
      <c r="E1829" s="30">
        <v>0</v>
      </c>
      <c r="F1829" s="31">
        <v>1.88135593220339E-2</v>
      </c>
      <c r="G1829" s="32">
        <v>0</v>
      </c>
      <c r="H1829" s="32">
        <v>0</v>
      </c>
      <c r="I1829" s="32">
        <v>0</v>
      </c>
      <c r="J1829" s="32">
        <v>0</v>
      </c>
      <c r="K1829" s="29">
        <f>Лист4!E1827/1000-J1829</f>
        <v>0.37</v>
      </c>
      <c r="L1829" s="33"/>
      <c r="M1829" s="33"/>
    </row>
    <row r="1830" spans="1:13" s="34" customFormat="1" ht="17.25" customHeight="1" x14ac:dyDescent="0.25">
      <c r="A1830" s="23" t="str">
        <f>Лист4!A1828</f>
        <v xml:space="preserve">Московская ул. д.119 </v>
      </c>
      <c r="B1830" s="74" t="str">
        <f>Лист4!C1828</f>
        <v>г. Астрахань</v>
      </c>
      <c r="C1830" s="41">
        <f t="shared" si="56"/>
        <v>0</v>
      </c>
      <c r="D1830" s="41">
        <f t="shared" si="57"/>
        <v>0</v>
      </c>
      <c r="E1830" s="30">
        <v>0</v>
      </c>
      <c r="F1830" s="31">
        <v>0</v>
      </c>
      <c r="G1830" s="32">
        <v>0</v>
      </c>
      <c r="H1830" s="32">
        <v>0</v>
      </c>
      <c r="I1830" s="32">
        <v>0</v>
      </c>
      <c r="J1830" s="32">
        <v>0</v>
      </c>
      <c r="K1830" s="29">
        <f>Лист4!E1828/1000-J1830</f>
        <v>0</v>
      </c>
      <c r="L1830" s="33"/>
      <c r="M1830" s="33"/>
    </row>
    <row r="1831" spans="1:13" s="34" customFormat="1" ht="17.25" customHeight="1" x14ac:dyDescent="0.25">
      <c r="A1831" s="23" t="str">
        <f>Лист4!A1829</f>
        <v xml:space="preserve">Московская ул. д.12 </v>
      </c>
      <c r="B1831" s="74" t="str">
        <f>Лист4!C1829</f>
        <v>г. Астрахань</v>
      </c>
      <c r="C1831" s="41">
        <f t="shared" si="56"/>
        <v>0</v>
      </c>
      <c r="D1831" s="41">
        <f t="shared" si="57"/>
        <v>0</v>
      </c>
      <c r="E1831" s="30">
        <v>0</v>
      </c>
      <c r="F1831" s="31">
        <v>0</v>
      </c>
      <c r="G1831" s="32">
        <v>0</v>
      </c>
      <c r="H1831" s="32">
        <v>0</v>
      </c>
      <c r="I1831" s="32">
        <v>0</v>
      </c>
      <c r="J1831" s="32">
        <v>0</v>
      </c>
      <c r="K1831" s="29">
        <f>Лист4!E1829/1000</f>
        <v>0</v>
      </c>
      <c r="L1831" s="33"/>
      <c r="M1831" s="33"/>
    </row>
    <row r="1832" spans="1:13" s="34" customFormat="1" ht="17.25" customHeight="1" x14ac:dyDescent="0.25">
      <c r="A1832" s="23" t="str">
        <f>Лист4!A1830</f>
        <v xml:space="preserve">Московская ул. д.29 </v>
      </c>
      <c r="B1832" s="74" t="str">
        <f>Лист4!C1830</f>
        <v>г. Астрахань</v>
      </c>
      <c r="C1832" s="41">
        <f t="shared" si="56"/>
        <v>48.355145762711864</v>
      </c>
      <c r="D1832" s="41">
        <f t="shared" si="57"/>
        <v>2.5904542372881356</v>
      </c>
      <c r="E1832" s="30">
        <v>0</v>
      </c>
      <c r="F1832" s="31">
        <v>2.5904542372881356</v>
      </c>
      <c r="G1832" s="32">
        <v>0</v>
      </c>
      <c r="H1832" s="32">
        <v>0</v>
      </c>
      <c r="I1832" s="32">
        <v>0</v>
      </c>
      <c r="J1832" s="32">
        <v>0</v>
      </c>
      <c r="K1832" s="29">
        <f>Лист4!E1830/1000-J1832</f>
        <v>50.945599999999999</v>
      </c>
      <c r="L1832" s="33"/>
      <c r="M1832" s="33"/>
    </row>
    <row r="1833" spans="1:13" s="34" customFormat="1" ht="17.25" customHeight="1" x14ac:dyDescent="0.25">
      <c r="A1833" s="23" t="str">
        <f>Лист4!A1831</f>
        <v xml:space="preserve">Московская ул. д.47 </v>
      </c>
      <c r="B1833" s="74" t="str">
        <f>Лист4!C1831</f>
        <v>г. Астрахань</v>
      </c>
      <c r="C1833" s="41">
        <f t="shared" si="56"/>
        <v>0</v>
      </c>
      <c r="D1833" s="41">
        <f t="shared" si="57"/>
        <v>0</v>
      </c>
      <c r="E1833" s="30">
        <v>0</v>
      </c>
      <c r="F1833" s="31">
        <v>0</v>
      </c>
      <c r="G1833" s="32">
        <v>0</v>
      </c>
      <c r="H1833" s="32">
        <v>0</v>
      </c>
      <c r="I1833" s="32">
        <v>0</v>
      </c>
      <c r="J1833" s="32">
        <v>0</v>
      </c>
      <c r="K1833" s="29">
        <f>Лист4!E1831/1000</f>
        <v>0</v>
      </c>
      <c r="L1833" s="33"/>
      <c r="M1833" s="33"/>
    </row>
    <row r="1834" spans="1:13" s="34" customFormat="1" ht="17.25" customHeight="1" x14ac:dyDescent="0.25">
      <c r="A1834" s="23" t="str">
        <f>Лист4!A1832</f>
        <v xml:space="preserve">Московская ул. д.53 </v>
      </c>
      <c r="B1834" s="74" t="str">
        <f>Лист4!C1832</f>
        <v>г. Астрахань</v>
      </c>
      <c r="C1834" s="41">
        <f t="shared" si="56"/>
        <v>9.1737491525423724</v>
      </c>
      <c r="D1834" s="41">
        <f t="shared" si="57"/>
        <v>0.49145084745762707</v>
      </c>
      <c r="E1834" s="30">
        <v>0</v>
      </c>
      <c r="F1834" s="31">
        <v>0.49145084745762707</v>
      </c>
      <c r="G1834" s="32">
        <v>0</v>
      </c>
      <c r="H1834" s="32">
        <v>0</v>
      </c>
      <c r="I1834" s="32">
        <v>0</v>
      </c>
      <c r="J1834" s="32">
        <v>0</v>
      </c>
      <c r="K1834" s="29">
        <f>Лист4!E1832/1000-J1834</f>
        <v>9.6651999999999987</v>
      </c>
      <c r="L1834" s="33"/>
      <c r="M1834" s="33"/>
    </row>
    <row r="1835" spans="1:13" s="34" customFormat="1" ht="17.25" customHeight="1" x14ac:dyDescent="0.25">
      <c r="A1835" s="23" t="str">
        <f>Лист4!A1833</f>
        <v>Московская ул. д.54 пом.043</v>
      </c>
      <c r="B1835" s="74" t="str">
        <f>Лист4!C1833</f>
        <v>г. Астрахань</v>
      </c>
      <c r="C1835" s="41">
        <f t="shared" si="56"/>
        <v>239.09722033898305</v>
      </c>
      <c r="D1835" s="41">
        <f t="shared" si="57"/>
        <v>12.808779661016949</v>
      </c>
      <c r="E1835" s="30">
        <v>0</v>
      </c>
      <c r="F1835" s="31">
        <v>12.808779661016949</v>
      </c>
      <c r="G1835" s="32">
        <v>0</v>
      </c>
      <c r="H1835" s="32">
        <v>0</v>
      </c>
      <c r="I1835" s="32">
        <v>0</v>
      </c>
      <c r="J1835" s="32">
        <v>0</v>
      </c>
      <c r="K1835" s="29">
        <f>Лист4!E1833/1000</f>
        <v>251.90600000000001</v>
      </c>
      <c r="L1835" s="33"/>
      <c r="M1835" s="33"/>
    </row>
    <row r="1836" spans="1:13" s="34" customFormat="1" ht="17.25" customHeight="1" x14ac:dyDescent="0.25">
      <c r="A1836" s="23" t="str">
        <f>Лист4!A1834</f>
        <v xml:space="preserve">Московская ул. д.56 </v>
      </c>
      <c r="B1836" s="74" t="str">
        <f>Лист4!C1834</f>
        <v>г. Астрахань</v>
      </c>
      <c r="C1836" s="41">
        <f t="shared" si="56"/>
        <v>7.6896542372881367</v>
      </c>
      <c r="D1836" s="41">
        <f t="shared" si="57"/>
        <v>0.41194576271186445</v>
      </c>
      <c r="E1836" s="30">
        <v>0</v>
      </c>
      <c r="F1836" s="31">
        <v>0.41194576271186445</v>
      </c>
      <c r="G1836" s="32">
        <v>0</v>
      </c>
      <c r="H1836" s="32">
        <v>0</v>
      </c>
      <c r="I1836" s="32">
        <v>0</v>
      </c>
      <c r="J1836" s="32">
        <v>0</v>
      </c>
      <c r="K1836" s="29">
        <f>Лист4!E1834/1000</f>
        <v>8.1016000000000012</v>
      </c>
      <c r="L1836" s="33"/>
      <c r="M1836" s="33"/>
    </row>
    <row r="1837" spans="1:13" s="34" customFormat="1" ht="17.25" customHeight="1" x14ac:dyDescent="0.25">
      <c r="A1837" s="23" t="str">
        <f>Лист4!A1835</f>
        <v xml:space="preserve">Московская ул. д.63 </v>
      </c>
      <c r="B1837" s="74" t="str">
        <f>Лист4!C1835</f>
        <v>г. Астрахань</v>
      </c>
      <c r="C1837" s="41">
        <f t="shared" si="56"/>
        <v>30.444257627118645</v>
      </c>
      <c r="D1837" s="41">
        <f t="shared" si="57"/>
        <v>1.6309423728813559</v>
      </c>
      <c r="E1837" s="30">
        <v>0</v>
      </c>
      <c r="F1837" s="31">
        <v>1.6309423728813559</v>
      </c>
      <c r="G1837" s="32">
        <v>0</v>
      </c>
      <c r="H1837" s="32">
        <v>0</v>
      </c>
      <c r="I1837" s="32">
        <v>0</v>
      </c>
      <c r="J1837" s="32">
        <v>0</v>
      </c>
      <c r="K1837" s="29">
        <f>Лист4!E1835/1000</f>
        <v>32.075200000000002</v>
      </c>
      <c r="L1837" s="33"/>
      <c r="M1837" s="33"/>
    </row>
    <row r="1838" spans="1:13" s="34" customFormat="1" ht="17.25" customHeight="1" x14ac:dyDescent="0.25">
      <c r="A1838" s="23" t="str">
        <f>Лист4!A1836</f>
        <v xml:space="preserve">Московская ул. д.71 </v>
      </c>
      <c r="B1838" s="74" t="str">
        <f>Лист4!C1836</f>
        <v>г. Астрахань</v>
      </c>
      <c r="C1838" s="41">
        <f t="shared" si="56"/>
        <v>0</v>
      </c>
      <c r="D1838" s="41">
        <f t="shared" si="57"/>
        <v>0</v>
      </c>
      <c r="E1838" s="30">
        <v>0</v>
      </c>
      <c r="F1838" s="31">
        <v>0</v>
      </c>
      <c r="G1838" s="32">
        <v>0</v>
      </c>
      <c r="H1838" s="32">
        <v>0</v>
      </c>
      <c r="I1838" s="32">
        <v>0</v>
      </c>
      <c r="J1838" s="32">
        <v>0</v>
      </c>
      <c r="K1838" s="29">
        <f>Лист4!E1836/1000</f>
        <v>0</v>
      </c>
      <c r="L1838" s="33"/>
      <c r="M1838" s="33"/>
    </row>
    <row r="1839" spans="1:13" s="34" customFormat="1" ht="18.75" customHeight="1" x14ac:dyDescent="0.25">
      <c r="A1839" s="23" t="str">
        <f>Лист4!A1837</f>
        <v xml:space="preserve">Московская ул. д.91 </v>
      </c>
      <c r="B1839" s="74" t="str">
        <f>Лист4!C1837</f>
        <v>г. Астрахань</v>
      </c>
      <c r="C1839" s="41">
        <f t="shared" si="56"/>
        <v>11.465003389830509</v>
      </c>
      <c r="D1839" s="41">
        <f t="shared" si="57"/>
        <v>0.61419661016949156</v>
      </c>
      <c r="E1839" s="30">
        <v>0</v>
      </c>
      <c r="F1839" s="31">
        <v>0.61419661016949156</v>
      </c>
      <c r="G1839" s="32">
        <v>0</v>
      </c>
      <c r="H1839" s="32">
        <v>0</v>
      </c>
      <c r="I1839" s="32">
        <v>0</v>
      </c>
      <c r="J1839" s="32">
        <v>0</v>
      </c>
      <c r="K1839" s="29">
        <f>Лист4!E1837/1000</f>
        <v>12.0792</v>
      </c>
      <c r="L1839" s="33"/>
      <c r="M1839" s="33"/>
    </row>
    <row r="1840" spans="1:13" s="34" customFormat="1" ht="18.75" customHeight="1" x14ac:dyDescent="0.25">
      <c r="A1840" s="23" t="str">
        <f>Лист4!A1838</f>
        <v xml:space="preserve">Московская ул. д.94 </v>
      </c>
      <c r="B1840" s="74" t="str">
        <f>Лист4!C1838</f>
        <v>г. Астрахань</v>
      </c>
      <c r="C1840" s="41">
        <f t="shared" si="56"/>
        <v>1.434549152542373</v>
      </c>
      <c r="D1840" s="41">
        <f t="shared" si="57"/>
        <v>7.6850847457627131E-2</v>
      </c>
      <c r="E1840" s="30">
        <v>0</v>
      </c>
      <c r="F1840" s="31">
        <v>7.6850847457627131E-2</v>
      </c>
      <c r="G1840" s="32">
        <v>0</v>
      </c>
      <c r="H1840" s="32">
        <v>0</v>
      </c>
      <c r="I1840" s="32">
        <v>0</v>
      </c>
      <c r="J1840" s="32">
        <v>0</v>
      </c>
      <c r="K1840" s="29">
        <f>Лист4!E1838/1000</f>
        <v>1.5114000000000001</v>
      </c>
      <c r="L1840" s="33"/>
      <c r="M1840" s="33"/>
    </row>
    <row r="1841" spans="1:13" s="34" customFormat="1" ht="18.75" customHeight="1" x14ac:dyDescent="0.25">
      <c r="A1841" s="23" t="str">
        <f>Лист4!A1839</f>
        <v xml:space="preserve">Московская ул. д.97 </v>
      </c>
      <c r="B1841" s="74" t="str">
        <f>Лист4!C1839</f>
        <v>г. Астрахань</v>
      </c>
      <c r="C1841" s="41">
        <f t="shared" si="56"/>
        <v>0.37871186440677967</v>
      </c>
      <c r="D1841" s="41">
        <f t="shared" si="57"/>
        <v>2.028813559322034E-2</v>
      </c>
      <c r="E1841" s="30">
        <v>0</v>
      </c>
      <c r="F1841" s="31">
        <v>2.028813559322034E-2</v>
      </c>
      <c r="G1841" s="32">
        <v>0</v>
      </c>
      <c r="H1841" s="32">
        <v>0</v>
      </c>
      <c r="I1841" s="32">
        <v>0</v>
      </c>
      <c r="J1841" s="32">
        <v>0</v>
      </c>
      <c r="K1841" s="29">
        <f>Лист4!E1839/1000</f>
        <v>0.39900000000000002</v>
      </c>
      <c r="L1841" s="33"/>
      <c r="M1841" s="33"/>
    </row>
    <row r="1842" spans="1:13" s="34" customFormat="1" ht="18.75" customHeight="1" x14ac:dyDescent="0.25">
      <c r="A1842" s="23" t="str">
        <f>Лист4!A1840</f>
        <v xml:space="preserve">Московская ул. д.98 </v>
      </c>
      <c r="B1842" s="74" t="str">
        <f>Лист4!C1840</f>
        <v>г. Астрахань</v>
      </c>
      <c r="C1842" s="41">
        <f t="shared" si="56"/>
        <v>0.54712949152542378</v>
      </c>
      <c r="D1842" s="41">
        <f t="shared" si="57"/>
        <v>2.9310508474576273E-2</v>
      </c>
      <c r="E1842" s="30">
        <v>0</v>
      </c>
      <c r="F1842" s="31">
        <v>2.9310508474576273E-2</v>
      </c>
      <c r="G1842" s="32">
        <v>0</v>
      </c>
      <c r="H1842" s="32">
        <v>0</v>
      </c>
      <c r="I1842" s="32">
        <v>0</v>
      </c>
      <c r="J1842" s="32">
        <v>0</v>
      </c>
      <c r="K1842" s="29">
        <f>Лист4!E1840/1000</f>
        <v>0.57644000000000006</v>
      </c>
      <c r="L1842" s="33"/>
      <c r="M1842" s="33"/>
    </row>
    <row r="1843" spans="1:13" s="34" customFormat="1" ht="18.75" customHeight="1" x14ac:dyDescent="0.25">
      <c r="A1843" s="23" t="str">
        <f>Лист4!A1841</f>
        <v xml:space="preserve">Московская ул. д.99 </v>
      </c>
      <c r="B1843" s="74" t="str">
        <f>Лист4!C1841</f>
        <v>г. Астрахань</v>
      </c>
      <c r="C1843" s="41">
        <f t="shared" si="56"/>
        <v>0.28323661016949153</v>
      </c>
      <c r="D1843" s="41">
        <f t="shared" si="57"/>
        <v>1.5173389830508477E-2</v>
      </c>
      <c r="E1843" s="30">
        <v>0</v>
      </c>
      <c r="F1843" s="31">
        <v>1.5173389830508477E-2</v>
      </c>
      <c r="G1843" s="32">
        <v>0</v>
      </c>
      <c r="H1843" s="32">
        <v>0</v>
      </c>
      <c r="I1843" s="32">
        <v>0</v>
      </c>
      <c r="J1843" s="32">
        <v>0</v>
      </c>
      <c r="K1843" s="29">
        <f>Лист4!E1841/1000</f>
        <v>0.29841000000000001</v>
      </c>
      <c r="L1843" s="33"/>
      <c r="M1843" s="33"/>
    </row>
    <row r="1844" spans="1:13" s="34" customFormat="1" ht="18.75" customHeight="1" x14ac:dyDescent="0.25">
      <c r="A1844" s="23" t="str">
        <f>Лист4!A1842</f>
        <v xml:space="preserve">Набережная Казачьего Ерика ул. д.147 </v>
      </c>
      <c r="B1844" s="74" t="str">
        <f>Лист4!C1842</f>
        <v>г. Астрахань</v>
      </c>
      <c r="C1844" s="41">
        <f t="shared" si="56"/>
        <v>826.23944271186417</v>
      </c>
      <c r="D1844" s="41">
        <f t="shared" si="57"/>
        <v>44.262827288135583</v>
      </c>
      <c r="E1844" s="30">
        <v>0</v>
      </c>
      <c r="F1844" s="31">
        <v>44.262827288135583</v>
      </c>
      <c r="G1844" s="32">
        <v>0</v>
      </c>
      <c r="H1844" s="32">
        <v>0</v>
      </c>
      <c r="I1844" s="32">
        <v>0</v>
      </c>
      <c r="J1844" s="32">
        <v>0</v>
      </c>
      <c r="K1844" s="29">
        <f>Лист4!E1842/1000</f>
        <v>870.50226999999973</v>
      </c>
      <c r="L1844" s="33"/>
      <c r="M1844" s="33"/>
    </row>
    <row r="1845" spans="1:13" s="34" customFormat="1" ht="18.75" customHeight="1" x14ac:dyDescent="0.25">
      <c r="A1845" s="23" t="str">
        <f>Лист4!A1843</f>
        <v xml:space="preserve">Набережная Казачьего Ерика ул. д.151а </v>
      </c>
      <c r="B1845" s="74" t="str">
        <f>Лист4!C1843</f>
        <v>г. Астрахань</v>
      </c>
      <c r="C1845" s="41">
        <f t="shared" si="56"/>
        <v>1213.6937044067795</v>
      </c>
      <c r="D1845" s="41">
        <f t="shared" si="57"/>
        <v>65.019305593220324</v>
      </c>
      <c r="E1845" s="30">
        <v>0</v>
      </c>
      <c r="F1845" s="31">
        <v>65.019305593220324</v>
      </c>
      <c r="G1845" s="32">
        <v>0</v>
      </c>
      <c r="H1845" s="32">
        <v>0</v>
      </c>
      <c r="I1845" s="32">
        <v>0</v>
      </c>
      <c r="J1845" s="32">
        <v>0</v>
      </c>
      <c r="K1845" s="29">
        <f>Лист4!E1843/1000</f>
        <v>1278.7130099999997</v>
      </c>
      <c r="L1845" s="33"/>
      <c r="M1845" s="33"/>
    </row>
    <row r="1846" spans="1:13" s="34" customFormat="1" ht="18.75" customHeight="1" x14ac:dyDescent="0.25">
      <c r="A1846" s="23" t="str">
        <f>Лист4!A1844</f>
        <v xml:space="preserve">Набережная Казачьего Ерика ул. д.1А/2А </v>
      </c>
      <c r="B1846" s="74" t="str">
        <f>Лист4!C1844</f>
        <v>г. Астрахань</v>
      </c>
      <c r="C1846" s="41">
        <f t="shared" si="56"/>
        <v>29.56974644067796</v>
      </c>
      <c r="D1846" s="41">
        <f t="shared" si="57"/>
        <v>1.5840935593220338</v>
      </c>
      <c r="E1846" s="30">
        <v>0</v>
      </c>
      <c r="F1846" s="31">
        <v>1.5840935593220338</v>
      </c>
      <c r="G1846" s="32">
        <v>0</v>
      </c>
      <c r="H1846" s="32">
        <v>0</v>
      </c>
      <c r="I1846" s="32">
        <v>0</v>
      </c>
      <c r="J1846" s="32">
        <v>0</v>
      </c>
      <c r="K1846" s="29">
        <f>Лист4!E1844/1000</f>
        <v>31.153839999999995</v>
      </c>
      <c r="L1846" s="33"/>
      <c r="M1846" s="33"/>
    </row>
    <row r="1847" spans="1:13" s="34" customFormat="1" ht="18.75" customHeight="1" x14ac:dyDescent="0.25">
      <c r="A1847" s="23" t="str">
        <f>Лист4!A1845</f>
        <v xml:space="preserve">Набережная Казачьего Ерика ул. д.1Б </v>
      </c>
      <c r="B1847" s="74" t="str">
        <f>Лист4!C1845</f>
        <v>г. Астрахань</v>
      </c>
      <c r="C1847" s="41">
        <f t="shared" si="56"/>
        <v>36.00040677966102</v>
      </c>
      <c r="D1847" s="41">
        <f t="shared" si="57"/>
        <v>1.9285932203389833</v>
      </c>
      <c r="E1847" s="30">
        <v>0</v>
      </c>
      <c r="F1847" s="31">
        <v>1.9285932203389833</v>
      </c>
      <c r="G1847" s="32">
        <v>0</v>
      </c>
      <c r="H1847" s="32">
        <v>0</v>
      </c>
      <c r="I1847" s="32">
        <v>0</v>
      </c>
      <c r="J1847" s="32">
        <v>0</v>
      </c>
      <c r="K1847" s="29">
        <f>Лист4!E1845/1000</f>
        <v>37.929000000000002</v>
      </c>
      <c r="L1847" s="33"/>
      <c r="M1847" s="33"/>
    </row>
    <row r="1848" spans="1:13" s="34" customFormat="1" ht="18.75" customHeight="1" x14ac:dyDescent="0.25">
      <c r="A1848" s="23" t="str">
        <f>Лист4!A1846</f>
        <v xml:space="preserve">Набережная Тимирязева ул. д.66 </v>
      </c>
      <c r="B1848" s="74" t="str">
        <f>Лист4!C1846</f>
        <v>г. Астрахань</v>
      </c>
      <c r="C1848" s="41">
        <f t="shared" si="56"/>
        <v>125.84855322033893</v>
      </c>
      <c r="D1848" s="41">
        <f t="shared" si="57"/>
        <v>6.7418867796610167</v>
      </c>
      <c r="E1848" s="30">
        <v>0</v>
      </c>
      <c r="F1848" s="31">
        <v>6.7418867796610167</v>
      </c>
      <c r="G1848" s="32">
        <v>0</v>
      </c>
      <c r="H1848" s="32">
        <v>0</v>
      </c>
      <c r="I1848" s="32">
        <v>0</v>
      </c>
      <c r="J1848" s="32">
        <v>1574.55</v>
      </c>
      <c r="K1848" s="29">
        <f>Лист4!E1846/1000-J1848</f>
        <v>-1441.95956</v>
      </c>
      <c r="L1848" s="33"/>
      <c r="M1848" s="33"/>
    </row>
    <row r="1849" spans="1:13" s="34" customFormat="1" ht="18.75" customHeight="1" x14ac:dyDescent="0.25">
      <c r="A1849" s="23" t="str">
        <f>Лист4!A1847</f>
        <v xml:space="preserve">Набережная Тимирязева ул. д.68 </v>
      </c>
      <c r="B1849" s="74" t="str">
        <f>Лист4!C1847</f>
        <v>г. Астрахань</v>
      </c>
      <c r="C1849" s="41">
        <f t="shared" si="56"/>
        <v>103.61362983050849</v>
      </c>
      <c r="D1849" s="41">
        <f t="shared" si="57"/>
        <v>5.5507301694915263</v>
      </c>
      <c r="E1849" s="30">
        <v>0</v>
      </c>
      <c r="F1849" s="31">
        <v>5.5507301694915263</v>
      </c>
      <c r="G1849" s="32">
        <v>0</v>
      </c>
      <c r="H1849" s="32">
        <v>0</v>
      </c>
      <c r="I1849" s="32">
        <v>0</v>
      </c>
      <c r="J1849" s="32">
        <v>0</v>
      </c>
      <c r="K1849" s="29">
        <f>Лист4!E1847/1000</f>
        <v>109.16436000000002</v>
      </c>
      <c r="L1849" s="33"/>
      <c r="M1849" s="33"/>
    </row>
    <row r="1850" spans="1:13" s="34" customFormat="1" ht="18.75" customHeight="1" x14ac:dyDescent="0.25">
      <c r="A1850" s="23" t="str">
        <f>Лист4!A1848</f>
        <v xml:space="preserve">Нагорная ул. д.2Б </v>
      </c>
      <c r="B1850" s="74" t="str">
        <f>Лист4!C1848</f>
        <v>г. Астрахань</v>
      </c>
      <c r="C1850" s="41">
        <f t="shared" si="56"/>
        <v>66.167986440677964</v>
      </c>
      <c r="D1850" s="41">
        <f t="shared" si="57"/>
        <v>3.5447135593220338</v>
      </c>
      <c r="E1850" s="30">
        <v>0</v>
      </c>
      <c r="F1850" s="31">
        <v>3.5447135593220338</v>
      </c>
      <c r="G1850" s="32">
        <v>0</v>
      </c>
      <c r="H1850" s="32">
        <v>0</v>
      </c>
      <c r="I1850" s="32">
        <v>0</v>
      </c>
      <c r="J1850" s="32">
        <v>0</v>
      </c>
      <c r="K1850" s="29">
        <f>Лист4!E1848/1000</f>
        <v>69.712699999999998</v>
      </c>
      <c r="L1850" s="33"/>
      <c r="M1850" s="33"/>
    </row>
    <row r="1851" spans="1:13" s="34" customFormat="1" ht="18.75" customHeight="1" x14ac:dyDescent="0.25">
      <c r="A1851" s="23" t="str">
        <f>Лист4!A1849</f>
        <v xml:space="preserve">Нагорная ул. д.2В </v>
      </c>
      <c r="B1851" s="74" t="str">
        <f>Лист4!C1849</f>
        <v>г. Астрахань</v>
      </c>
      <c r="C1851" s="41">
        <f t="shared" si="56"/>
        <v>19.19936271186441</v>
      </c>
      <c r="D1851" s="41">
        <f t="shared" si="57"/>
        <v>1.0285372881355934</v>
      </c>
      <c r="E1851" s="30">
        <v>0</v>
      </c>
      <c r="F1851" s="31">
        <v>1.0285372881355934</v>
      </c>
      <c r="G1851" s="32">
        <v>0</v>
      </c>
      <c r="H1851" s="32">
        <v>0</v>
      </c>
      <c r="I1851" s="32">
        <v>0</v>
      </c>
      <c r="J1851" s="32">
        <v>0</v>
      </c>
      <c r="K1851" s="29">
        <f>Лист4!E1849/1000</f>
        <v>20.227900000000002</v>
      </c>
      <c r="L1851" s="33"/>
      <c r="M1851" s="33"/>
    </row>
    <row r="1852" spans="1:13" s="34" customFormat="1" ht="18.75" customHeight="1" x14ac:dyDescent="0.25">
      <c r="A1852" s="23" t="str">
        <f>Лист4!A1850</f>
        <v xml:space="preserve">Нагорная ул. д.2Г </v>
      </c>
      <c r="B1852" s="74" t="str">
        <f>Лист4!C1850</f>
        <v>г. Астрахань</v>
      </c>
      <c r="C1852" s="41">
        <f t="shared" si="56"/>
        <v>32.273540338983054</v>
      </c>
      <c r="D1852" s="41">
        <f t="shared" si="57"/>
        <v>1.7289396610169494</v>
      </c>
      <c r="E1852" s="30">
        <v>0</v>
      </c>
      <c r="F1852" s="31">
        <v>1.7289396610169494</v>
      </c>
      <c r="G1852" s="32">
        <v>0</v>
      </c>
      <c r="H1852" s="32">
        <v>0</v>
      </c>
      <c r="I1852" s="32">
        <v>0</v>
      </c>
      <c r="J1852" s="32">
        <v>0</v>
      </c>
      <c r="K1852" s="29">
        <f>Лист4!E1850/1000</f>
        <v>34.002480000000006</v>
      </c>
      <c r="L1852" s="33"/>
      <c r="M1852" s="33"/>
    </row>
    <row r="1853" spans="1:13" s="34" customFormat="1" ht="18.75" customHeight="1" x14ac:dyDescent="0.25">
      <c r="A1853" s="23" t="str">
        <f>Лист4!A1851</f>
        <v xml:space="preserve">Нариманова ул. д.2Б </v>
      </c>
      <c r="B1853" s="74" t="str">
        <f>Лист4!C1851</f>
        <v>г. Астрахань</v>
      </c>
      <c r="C1853" s="41">
        <f t="shared" si="56"/>
        <v>809.69725152542367</v>
      </c>
      <c r="D1853" s="41">
        <f t="shared" si="57"/>
        <v>43.376638474576268</v>
      </c>
      <c r="E1853" s="30">
        <v>0</v>
      </c>
      <c r="F1853" s="31">
        <v>43.376638474576268</v>
      </c>
      <c r="G1853" s="32">
        <v>0</v>
      </c>
      <c r="H1853" s="32">
        <v>0</v>
      </c>
      <c r="I1853" s="32">
        <v>0</v>
      </c>
      <c r="J1853" s="32">
        <v>0</v>
      </c>
      <c r="K1853" s="29">
        <f>Лист4!E1851/1000</f>
        <v>853.07388999999989</v>
      </c>
      <c r="L1853" s="33"/>
      <c r="M1853" s="33"/>
    </row>
    <row r="1854" spans="1:13" s="34" customFormat="1" ht="18.75" customHeight="1" x14ac:dyDescent="0.25">
      <c r="A1854" s="23" t="str">
        <f>Лист4!A1852</f>
        <v xml:space="preserve">Нефтяников 1-й пр. д.15 </v>
      </c>
      <c r="B1854" s="74" t="str">
        <f>Лист4!C1852</f>
        <v>г. Астрахань</v>
      </c>
      <c r="C1854" s="41">
        <f t="shared" ref="C1854:C1917" si="58">K1854+J1854-F1854</f>
        <v>76.093179661016947</v>
      </c>
      <c r="D1854" s="41">
        <f t="shared" ref="D1854:D1917" si="59">F1854</f>
        <v>4.0764203389830511</v>
      </c>
      <c r="E1854" s="30">
        <v>0</v>
      </c>
      <c r="F1854" s="31">
        <v>4.0764203389830511</v>
      </c>
      <c r="G1854" s="32">
        <v>0</v>
      </c>
      <c r="H1854" s="32">
        <v>0</v>
      </c>
      <c r="I1854" s="32">
        <v>0</v>
      </c>
      <c r="J1854" s="32">
        <v>0</v>
      </c>
      <c r="K1854" s="29">
        <f>Лист4!E1852/1000</f>
        <v>80.169600000000003</v>
      </c>
      <c r="L1854" s="33"/>
      <c r="M1854" s="33"/>
    </row>
    <row r="1855" spans="1:13" s="34" customFormat="1" ht="18.75" customHeight="1" x14ac:dyDescent="0.25">
      <c r="A1855" s="23" t="str">
        <f>Лист4!A1853</f>
        <v xml:space="preserve">Нефтяников 1-й пр. д.21 </v>
      </c>
      <c r="B1855" s="74" t="str">
        <f>Лист4!C1853</f>
        <v>г. Астрахань</v>
      </c>
      <c r="C1855" s="41">
        <f t="shared" si="58"/>
        <v>13.048284745762711</v>
      </c>
      <c r="D1855" s="41">
        <f t="shared" si="59"/>
        <v>0.69901525423728805</v>
      </c>
      <c r="E1855" s="30">
        <v>0</v>
      </c>
      <c r="F1855" s="31">
        <v>0.69901525423728805</v>
      </c>
      <c r="G1855" s="32">
        <v>0</v>
      </c>
      <c r="H1855" s="32">
        <v>0</v>
      </c>
      <c r="I1855" s="32">
        <v>0</v>
      </c>
      <c r="J1855" s="32">
        <v>0</v>
      </c>
      <c r="K1855" s="29">
        <f>Лист4!E1853/1000</f>
        <v>13.747299999999999</v>
      </c>
      <c r="L1855" s="33"/>
      <c r="M1855" s="33"/>
    </row>
    <row r="1856" spans="1:13" s="34" customFormat="1" ht="18.75" customHeight="1" x14ac:dyDescent="0.25">
      <c r="A1856" s="23" t="str">
        <f>Лист4!A1854</f>
        <v xml:space="preserve">Нефтяников 1-й пр. д.23 </v>
      </c>
      <c r="B1856" s="74" t="str">
        <f>Лист4!C1854</f>
        <v>г. Астрахань</v>
      </c>
      <c r="C1856" s="41">
        <f t="shared" si="58"/>
        <v>38.674169491525426</v>
      </c>
      <c r="D1856" s="41">
        <f t="shared" si="59"/>
        <v>2.0718305084745765</v>
      </c>
      <c r="E1856" s="30">
        <v>0</v>
      </c>
      <c r="F1856" s="31">
        <v>2.0718305084745765</v>
      </c>
      <c r="G1856" s="32">
        <v>0</v>
      </c>
      <c r="H1856" s="32">
        <v>0</v>
      </c>
      <c r="I1856" s="32">
        <v>0</v>
      </c>
      <c r="J1856" s="32">
        <v>0</v>
      </c>
      <c r="K1856" s="29">
        <f>Лист4!E1854/1000</f>
        <v>40.746000000000002</v>
      </c>
      <c r="L1856" s="33"/>
      <c r="M1856" s="33"/>
    </row>
    <row r="1857" spans="1:13" s="34" customFormat="1" ht="18.75" customHeight="1" x14ac:dyDescent="0.25">
      <c r="A1857" s="23" t="str">
        <f>Лист4!A1855</f>
        <v xml:space="preserve">Нефтяников 1-й пр. д.27 </v>
      </c>
      <c r="B1857" s="74" t="str">
        <f>Лист4!C1855</f>
        <v>г. Астрахань</v>
      </c>
      <c r="C1857" s="41">
        <f t="shared" si="58"/>
        <v>7.8909694915254249</v>
      </c>
      <c r="D1857" s="41">
        <f t="shared" si="59"/>
        <v>0.42273050847457627</v>
      </c>
      <c r="E1857" s="30">
        <v>0</v>
      </c>
      <c r="F1857" s="31">
        <v>0.42273050847457627</v>
      </c>
      <c r="G1857" s="32">
        <v>0</v>
      </c>
      <c r="H1857" s="32">
        <v>0</v>
      </c>
      <c r="I1857" s="32">
        <v>0</v>
      </c>
      <c r="J1857" s="32">
        <v>0</v>
      </c>
      <c r="K1857" s="29">
        <f>Лист4!E1855/1000</f>
        <v>8.3137000000000008</v>
      </c>
      <c r="L1857" s="33"/>
      <c r="M1857" s="33"/>
    </row>
    <row r="1858" spans="1:13" s="34" customFormat="1" ht="18.75" customHeight="1" x14ac:dyDescent="0.25">
      <c r="A1858" s="23" t="str">
        <f>Лист4!A1856</f>
        <v xml:space="preserve">Нефтяников 1-й пр. д.37 </v>
      </c>
      <c r="B1858" s="74" t="str">
        <f>Лист4!C1856</f>
        <v>г. Астрахань</v>
      </c>
      <c r="C1858" s="41">
        <f t="shared" si="58"/>
        <v>90.387796610169488</v>
      </c>
      <c r="D1858" s="41">
        <f t="shared" si="59"/>
        <v>4.8422033898305088</v>
      </c>
      <c r="E1858" s="30">
        <v>0</v>
      </c>
      <c r="F1858" s="31">
        <v>4.8422033898305088</v>
      </c>
      <c r="G1858" s="32">
        <v>0</v>
      </c>
      <c r="H1858" s="32">
        <v>0</v>
      </c>
      <c r="I1858" s="32">
        <v>0</v>
      </c>
      <c r="J1858" s="32">
        <v>0</v>
      </c>
      <c r="K1858" s="29">
        <f>Лист4!E1856/1000</f>
        <v>95.23</v>
      </c>
      <c r="L1858" s="33"/>
      <c r="M1858" s="33"/>
    </row>
    <row r="1859" spans="1:13" s="34" customFormat="1" ht="18.75" customHeight="1" x14ac:dyDescent="0.25">
      <c r="A1859" s="23" t="str">
        <f>Лист4!A1857</f>
        <v xml:space="preserve">Нефтяников 2-й пр. д.22а </v>
      </c>
      <c r="B1859" s="74" t="str">
        <f>Лист4!C1857</f>
        <v>г. Астрахань</v>
      </c>
      <c r="C1859" s="41">
        <f t="shared" si="58"/>
        <v>1.2821152542372882</v>
      </c>
      <c r="D1859" s="41">
        <f t="shared" si="59"/>
        <v>6.8684745762711871E-2</v>
      </c>
      <c r="E1859" s="30">
        <v>0</v>
      </c>
      <c r="F1859" s="31">
        <v>6.8684745762711871E-2</v>
      </c>
      <c r="G1859" s="32">
        <v>0</v>
      </c>
      <c r="H1859" s="32">
        <v>0</v>
      </c>
      <c r="I1859" s="32">
        <v>0</v>
      </c>
      <c r="J1859" s="32">
        <v>0</v>
      </c>
      <c r="K1859" s="29">
        <f>Лист4!E1857/1000</f>
        <v>1.3508</v>
      </c>
      <c r="L1859" s="33"/>
      <c r="M1859" s="33"/>
    </row>
    <row r="1860" spans="1:13" s="34" customFormat="1" ht="18.75" customHeight="1" x14ac:dyDescent="0.25">
      <c r="A1860" s="23" t="str">
        <f>Лист4!A1858</f>
        <v xml:space="preserve">Нефтяников 2-й пр. д.30 </v>
      </c>
      <c r="B1860" s="74" t="str">
        <f>Лист4!C1858</f>
        <v>г. Астрахань</v>
      </c>
      <c r="C1860" s="41">
        <f t="shared" si="58"/>
        <v>6.9654508474576273</v>
      </c>
      <c r="D1860" s="41">
        <f t="shared" si="59"/>
        <v>0.37314915254237291</v>
      </c>
      <c r="E1860" s="30">
        <v>0</v>
      </c>
      <c r="F1860" s="31">
        <v>0.37314915254237291</v>
      </c>
      <c r="G1860" s="32">
        <v>0</v>
      </c>
      <c r="H1860" s="32">
        <v>0</v>
      </c>
      <c r="I1860" s="32">
        <v>0</v>
      </c>
      <c r="J1860" s="32">
        <v>0</v>
      </c>
      <c r="K1860" s="29">
        <f>Лист4!E1858/1000</f>
        <v>7.3386000000000005</v>
      </c>
      <c r="L1860" s="33"/>
      <c r="M1860" s="33"/>
    </row>
    <row r="1861" spans="1:13" s="34" customFormat="1" ht="18.75" customHeight="1" x14ac:dyDescent="0.25">
      <c r="A1861" s="23" t="str">
        <f>Лист4!A1859</f>
        <v xml:space="preserve">Нефтяников 2-й пр. д.42 </v>
      </c>
      <c r="B1861" s="74" t="str">
        <f>Лист4!C1859</f>
        <v>г. Астрахань</v>
      </c>
      <c r="C1861" s="41">
        <f t="shared" si="58"/>
        <v>22.669084745762714</v>
      </c>
      <c r="D1861" s="41">
        <f t="shared" si="59"/>
        <v>1.2144152542372881</v>
      </c>
      <c r="E1861" s="30">
        <v>0</v>
      </c>
      <c r="F1861" s="31">
        <v>1.2144152542372881</v>
      </c>
      <c r="G1861" s="32">
        <v>0</v>
      </c>
      <c r="H1861" s="32">
        <v>0</v>
      </c>
      <c r="I1861" s="32">
        <v>0</v>
      </c>
      <c r="J1861" s="32">
        <v>0</v>
      </c>
      <c r="K1861" s="29">
        <f>Лист4!E1859/1000</f>
        <v>23.883500000000002</v>
      </c>
      <c r="L1861" s="33"/>
      <c r="M1861" s="33"/>
    </row>
    <row r="1862" spans="1:13" s="34" customFormat="1" ht="18.75" customHeight="1" x14ac:dyDescent="0.25">
      <c r="A1862" s="23" t="str">
        <f>Лист4!A1860</f>
        <v xml:space="preserve">Нефтяников 2-й пр. д.44 </v>
      </c>
      <c r="B1862" s="74" t="str">
        <f>Лист4!C1860</f>
        <v>г. Астрахань</v>
      </c>
      <c r="C1862" s="41">
        <f t="shared" si="58"/>
        <v>33.507172881355942</v>
      </c>
      <c r="D1862" s="41">
        <f t="shared" si="59"/>
        <v>1.7950271186440681</v>
      </c>
      <c r="E1862" s="30">
        <v>0</v>
      </c>
      <c r="F1862" s="31">
        <v>1.7950271186440681</v>
      </c>
      <c r="G1862" s="32">
        <v>0</v>
      </c>
      <c r="H1862" s="32">
        <v>0</v>
      </c>
      <c r="I1862" s="32">
        <v>0</v>
      </c>
      <c r="J1862" s="32">
        <v>0</v>
      </c>
      <c r="K1862" s="29">
        <f>Лист4!E1860/1000</f>
        <v>35.302200000000006</v>
      </c>
      <c r="L1862" s="33"/>
      <c r="M1862" s="33"/>
    </row>
    <row r="1863" spans="1:13" s="34" customFormat="1" ht="18.75" customHeight="1" x14ac:dyDescent="0.25">
      <c r="A1863" s="23" t="str">
        <f>Лист4!A1861</f>
        <v xml:space="preserve">Нефтяников 2-й пр. д.46 </v>
      </c>
      <c r="B1863" s="74" t="str">
        <f>Лист4!C1861</f>
        <v>г. Астрахань</v>
      </c>
      <c r="C1863" s="41">
        <f t="shared" si="58"/>
        <v>63.424081355932188</v>
      </c>
      <c r="D1863" s="41">
        <f t="shared" si="59"/>
        <v>3.3977186440677958</v>
      </c>
      <c r="E1863" s="30">
        <v>0</v>
      </c>
      <c r="F1863" s="31">
        <v>3.3977186440677958</v>
      </c>
      <c r="G1863" s="32">
        <v>0</v>
      </c>
      <c r="H1863" s="32">
        <v>0</v>
      </c>
      <c r="I1863" s="32">
        <v>0</v>
      </c>
      <c r="J1863" s="32">
        <v>0</v>
      </c>
      <c r="K1863" s="29">
        <f>Лист4!E1861/1000</f>
        <v>66.821799999999982</v>
      </c>
      <c r="L1863" s="33"/>
      <c r="M1863" s="33"/>
    </row>
    <row r="1864" spans="1:13" s="34" customFormat="1" ht="18.75" customHeight="1" x14ac:dyDescent="0.25">
      <c r="A1864" s="23" t="str">
        <f>Лист4!A1862</f>
        <v xml:space="preserve">Нефтяников 2-й пр. д.48 </v>
      </c>
      <c r="B1864" s="74" t="str">
        <f>Лист4!C1862</f>
        <v>г. Астрахань</v>
      </c>
      <c r="C1864" s="41">
        <f t="shared" si="58"/>
        <v>33.98125559322034</v>
      </c>
      <c r="D1864" s="41">
        <f t="shared" si="59"/>
        <v>1.8204244067796611</v>
      </c>
      <c r="E1864" s="30">
        <v>0</v>
      </c>
      <c r="F1864" s="31">
        <v>1.8204244067796611</v>
      </c>
      <c r="G1864" s="32">
        <v>0</v>
      </c>
      <c r="H1864" s="32">
        <v>0</v>
      </c>
      <c r="I1864" s="32">
        <v>0</v>
      </c>
      <c r="J1864" s="32">
        <v>0</v>
      </c>
      <c r="K1864" s="29">
        <f>Лист4!E1862/1000</f>
        <v>35.801679999999998</v>
      </c>
      <c r="L1864" s="33"/>
      <c r="M1864" s="33"/>
    </row>
    <row r="1865" spans="1:13" s="34" customFormat="1" ht="18.75" customHeight="1" x14ac:dyDescent="0.25">
      <c r="A1865" s="23" t="str">
        <f>Лист4!A1863</f>
        <v xml:space="preserve">Новороссийская ул. д.12 </v>
      </c>
      <c r="B1865" s="74" t="str">
        <f>Лист4!C1863</f>
        <v>г. Астрахань</v>
      </c>
      <c r="C1865" s="41">
        <f t="shared" si="58"/>
        <v>310.94309423728822</v>
      </c>
      <c r="D1865" s="41">
        <f t="shared" si="59"/>
        <v>16.657665762711868</v>
      </c>
      <c r="E1865" s="30">
        <v>0</v>
      </c>
      <c r="F1865" s="31">
        <v>16.657665762711868</v>
      </c>
      <c r="G1865" s="32">
        <v>0</v>
      </c>
      <c r="H1865" s="32">
        <v>0</v>
      </c>
      <c r="I1865" s="32">
        <v>0</v>
      </c>
      <c r="J1865" s="32">
        <v>0</v>
      </c>
      <c r="K1865" s="29">
        <f>Лист4!E1863/1000-J1865</f>
        <v>327.60076000000009</v>
      </c>
      <c r="L1865" s="33"/>
      <c r="M1865" s="33"/>
    </row>
    <row r="1866" spans="1:13" s="34" customFormat="1" ht="18.75" customHeight="1" x14ac:dyDescent="0.25">
      <c r="A1866" s="23" t="str">
        <f>Лист4!A1864</f>
        <v>Новороссийская ул. д.6 пом 002</v>
      </c>
      <c r="B1866" s="74" t="str">
        <f>Лист4!C1864</f>
        <v>г. Астрахань</v>
      </c>
      <c r="C1866" s="41">
        <f t="shared" si="58"/>
        <v>89.015692203389833</v>
      </c>
      <c r="D1866" s="41">
        <f t="shared" si="59"/>
        <v>4.7686977966101693</v>
      </c>
      <c r="E1866" s="30">
        <v>0</v>
      </c>
      <c r="F1866" s="31">
        <v>4.7686977966101693</v>
      </c>
      <c r="G1866" s="32">
        <v>0</v>
      </c>
      <c r="H1866" s="32">
        <v>0</v>
      </c>
      <c r="I1866" s="32">
        <v>0</v>
      </c>
      <c r="J1866" s="32">
        <v>0</v>
      </c>
      <c r="K1866" s="29">
        <f>Лист4!E1864/1000</f>
        <v>93.784390000000002</v>
      </c>
      <c r="L1866" s="33"/>
      <c r="M1866" s="33"/>
    </row>
    <row r="1867" spans="1:13" s="34" customFormat="1" ht="18.75" customHeight="1" x14ac:dyDescent="0.25">
      <c r="A1867" s="23" t="str">
        <f>Лист4!A1865</f>
        <v xml:space="preserve">Перевозная 1-я ул. д.100 </v>
      </c>
      <c r="B1867" s="74" t="str">
        <f>Лист4!C1865</f>
        <v>г. Астрахань</v>
      </c>
      <c r="C1867" s="41">
        <f t="shared" si="58"/>
        <v>136.41867661016946</v>
      </c>
      <c r="D1867" s="41">
        <f t="shared" si="59"/>
        <v>7.3081433898305086</v>
      </c>
      <c r="E1867" s="30">
        <v>0</v>
      </c>
      <c r="F1867" s="31">
        <v>7.3081433898305086</v>
      </c>
      <c r="G1867" s="32">
        <v>0</v>
      </c>
      <c r="H1867" s="32">
        <v>0</v>
      </c>
      <c r="I1867" s="32">
        <v>0</v>
      </c>
      <c r="J1867" s="32">
        <v>603.37</v>
      </c>
      <c r="K1867" s="29">
        <f>Лист4!E1865/1000-J1867</f>
        <v>-459.64318000000003</v>
      </c>
      <c r="L1867" s="33"/>
      <c r="M1867" s="33"/>
    </row>
    <row r="1868" spans="1:13" s="34" customFormat="1" ht="18.75" customHeight="1" x14ac:dyDescent="0.25">
      <c r="A1868" s="23" t="str">
        <f>Лист4!A1866</f>
        <v xml:space="preserve">Перевозная 1-я ул. д.102 </v>
      </c>
      <c r="B1868" s="74" t="str">
        <f>Лист4!C1866</f>
        <v>г. Астрахань</v>
      </c>
      <c r="C1868" s="41">
        <f t="shared" si="58"/>
        <v>150.99896949152534</v>
      </c>
      <c r="D1868" s="41">
        <f t="shared" si="59"/>
        <v>8.089230508474575</v>
      </c>
      <c r="E1868" s="30">
        <v>0</v>
      </c>
      <c r="F1868" s="31">
        <v>8.089230508474575</v>
      </c>
      <c r="G1868" s="32">
        <v>0</v>
      </c>
      <c r="H1868" s="32">
        <v>0</v>
      </c>
      <c r="I1868" s="32">
        <v>0</v>
      </c>
      <c r="J1868" s="32">
        <v>1681.98</v>
      </c>
      <c r="K1868" s="29">
        <f>Лист4!E1866/1000-J1868</f>
        <v>-1522.8918000000001</v>
      </c>
      <c r="L1868" s="33"/>
      <c r="M1868" s="33"/>
    </row>
    <row r="1869" spans="1:13" s="34" customFormat="1" ht="18.75" customHeight="1" x14ac:dyDescent="0.25">
      <c r="A1869" s="23" t="str">
        <f>Лист4!A1867</f>
        <v xml:space="preserve">Перевозная 1-я ул. д.102В </v>
      </c>
      <c r="B1869" s="74" t="str">
        <f>Лист4!C1867</f>
        <v>г. Астрахань</v>
      </c>
      <c r="C1869" s="41">
        <f t="shared" si="58"/>
        <v>133.31170169491526</v>
      </c>
      <c r="D1869" s="41">
        <f t="shared" si="59"/>
        <v>7.1416983050847449</v>
      </c>
      <c r="E1869" s="30">
        <v>0</v>
      </c>
      <c r="F1869" s="31">
        <v>7.1416983050847449</v>
      </c>
      <c r="G1869" s="32">
        <v>0</v>
      </c>
      <c r="H1869" s="32">
        <v>0</v>
      </c>
      <c r="I1869" s="32">
        <v>0</v>
      </c>
      <c r="J1869" s="32">
        <v>0</v>
      </c>
      <c r="K1869" s="29">
        <f>Лист4!E1867/1000-J1869</f>
        <v>140.45339999999999</v>
      </c>
      <c r="L1869" s="33"/>
      <c r="M1869" s="33"/>
    </row>
    <row r="1870" spans="1:13" s="34" customFormat="1" ht="18.75" customHeight="1" x14ac:dyDescent="0.25">
      <c r="A1870" s="23" t="str">
        <f>Лист4!A1868</f>
        <v xml:space="preserve">Перевозная 1-я ул. д.104 </v>
      </c>
      <c r="B1870" s="74" t="str">
        <f>Лист4!C1868</f>
        <v>г. Астрахань</v>
      </c>
      <c r="C1870" s="41">
        <f t="shared" si="58"/>
        <v>110.59178983050846</v>
      </c>
      <c r="D1870" s="41">
        <f t="shared" si="59"/>
        <v>5.9245601694915244</v>
      </c>
      <c r="E1870" s="30">
        <v>0</v>
      </c>
      <c r="F1870" s="31">
        <v>5.9245601694915244</v>
      </c>
      <c r="G1870" s="32">
        <v>0</v>
      </c>
      <c r="H1870" s="32">
        <v>0</v>
      </c>
      <c r="I1870" s="32">
        <v>0</v>
      </c>
      <c r="J1870" s="32">
        <v>0</v>
      </c>
      <c r="K1870" s="29">
        <f>Лист4!E1868/1000-J1870</f>
        <v>116.51634999999999</v>
      </c>
      <c r="L1870" s="33"/>
      <c r="M1870" s="33"/>
    </row>
    <row r="1871" spans="1:13" s="34" customFormat="1" ht="18.75" customHeight="1" x14ac:dyDescent="0.25">
      <c r="A1871" s="23" t="str">
        <f>Лист4!A1869</f>
        <v xml:space="preserve">Перевозная 1-я ул. д.104А </v>
      </c>
      <c r="B1871" s="74" t="str">
        <f>Лист4!C1869</f>
        <v>г. Астрахань</v>
      </c>
      <c r="C1871" s="41">
        <f t="shared" si="58"/>
        <v>109.30744406779661</v>
      </c>
      <c r="D1871" s="41">
        <f t="shared" si="59"/>
        <v>5.8557559322033903</v>
      </c>
      <c r="E1871" s="30">
        <v>0</v>
      </c>
      <c r="F1871" s="31">
        <v>5.8557559322033903</v>
      </c>
      <c r="G1871" s="32">
        <v>0</v>
      </c>
      <c r="H1871" s="32">
        <v>0</v>
      </c>
      <c r="I1871" s="32">
        <v>0</v>
      </c>
      <c r="J1871" s="32">
        <v>0</v>
      </c>
      <c r="K1871" s="29">
        <f>Лист4!E1869/1000-J1871</f>
        <v>115.1632</v>
      </c>
      <c r="L1871" s="33"/>
      <c r="M1871" s="33"/>
    </row>
    <row r="1872" spans="1:13" s="34" customFormat="1" ht="18.75" customHeight="1" x14ac:dyDescent="0.25">
      <c r="A1872" s="23" t="str">
        <f>Лист4!A1870</f>
        <v xml:space="preserve">Перевозная 1-я ул. д.106 </v>
      </c>
      <c r="B1872" s="74" t="str">
        <f>Лист4!C1870</f>
        <v>г. Астрахань</v>
      </c>
      <c r="C1872" s="41">
        <f t="shared" si="58"/>
        <v>127.91706983050847</v>
      </c>
      <c r="D1872" s="41">
        <f t="shared" si="59"/>
        <v>6.8527001694915253</v>
      </c>
      <c r="E1872" s="30">
        <v>0</v>
      </c>
      <c r="F1872" s="31">
        <v>6.8527001694915253</v>
      </c>
      <c r="G1872" s="32">
        <v>0</v>
      </c>
      <c r="H1872" s="32">
        <v>0</v>
      </c>
      <c r="I1872" s="32">
        <v>0</v>
      </c>
      <c r="J1872" s="32">
        <v>0</v>
      </c>
      <c r="K1872" s="29">
        <f>Лист4!E1870/1000-J1872</f>
        <v>134.76976999999999</v>
      </c>
      <c r="L1872" s="33"/>
      <c r="M1872" s="33"/>
    </row>
    <row r="1873" spans="1:13" s="34" customFormat="1" ht="18.75" customHeight="1" x14ac:dyDescent="0.25">
      <c r="A1873" s="23" t="str">
        <f>Лист4!A1871</f>
        <v xml:space="preserve">Перевозная 1-я ул. д.106Б </v>
      </c>
      <c r="B1873" s="74" t="str">
        <f>Лист4!C1871</f>
        <v>г. Астрахань</v>
      </c>
      <c r="C1873" s="41">
        <f t="shared" si="58"/>
        <v>271.09666440677967</v>
      </c>
      <c r="D1873" s="41">
        <f t="shared" si="59"/>
        <v>14.523035593220339</v>
      </c>
      <c r="E1873" s="30">
        <v>0</v>
      </c>
      <c r="F1873" s="31">
        <v>14.523035593220339</v>
      </c>
      <c r="G1873" s="32">
        <v>0</v>
      </c>
      <c r="H1873" s="32">
        <v>0</v>
      </c>
      <c r="I1873" s="32">
        <v>0</v>
      </c>
      <c r="J1873" s="32">
        <v>0</v>
      </c>
      <c r="K1873" s="29">
        <f>Лист4!E1871/1000-J1873</f>
        <v>285.61970000000002</v>
      </c>
      <c r="L1873" s="33"/>
      <c r="M1873" s="33"/>
    </row>
    <row r="1874" spans="1:13" s="34" customFormat="1" ht="18.75" customHeight="1" x14ac:dyDescent="0.25">
      <c r="A1874" s="23" t="str">
        <f>Лист4!A1872</f>
        <v xml:space="preserve">Перевозная 1-я ул. д.108 </v>
      </c>
      <c r="B1874" s="74" t="str">
        <f>Лист4!C1872</f>
        <v>г. Астрахань</v>
      </c>
      <c r="C1874" s="41">
        <f t="shared" si="58"/>
        <v>131.72104542372887</v>
      </c>
      <c r="D1874" s="41">
        <f t="shared" si="59"/>
        <v>7.0564845762711883</v>
      </c>
      <c r="E1874" s="30">
        <v>0</v>
      </c>
      <c r="F1874" s="31">
        <v>7.0564845762711883</v>
      </c>
      <c r="G1874" s="32">
        <v>0</v>
      </c>
      <c r="H1874" s="32">
        <v>0</v>
      </c>
      <c r="I1874" s="32">
        <v>0</v>
      </c>
      <c r="J1874" s="32">
        <v>0</v>
      </c>
      <c r="K1874" s="29">
        <f>Лист4!E1872/1000</f>
        <v>138.77753000000004</v>
      </c>
      <c r="L1874" s="33"/>
      <c r="M1874" s="33"/>
    </row>
    <row r="1875" spans="1:13" s="34" customFormat="1" ht="18.75" customHeight="1" x14ac:dyDescent="0.25">
      <c r="A1875" s="23" t="str">
        <f>Лист4!A1873</f>
        <v xml:space="preserve">Перевозная 1-я ул. д.110 </v>
      </c>
      <c r="B1875" s="74" t="str">
        <f>Лист4!C1873</f>
        <v>г. Астрахань</v>
      </c>
      <c r="C1875" s="41">
        <f t="shared" si="58"/>
        <v>118.95117559322033</v>
      </c>
      <c r="D1875" s="41">
        <f t="shared" si="59"/>
        <v>6.37238440677966</v>
      </c>
      <c r="E1875" s="30">
        <v>0</v>
      </c>
      <c r="F1875" s="31">
        <v>6.37238440677966</v>
      </c>
      <c r="G1875" s="32">
        <v>0</v>
      </c>
      <c r="H1875" s="32">
        <v>0</v>
      </c>
      <c r="I1875" s="32">
        <v>0</v>
      </c>
      <c r="J1875" s="32">
        <v>0</v>
      </c>
      <c r="K1875" s="29">
        <f>Лист4!E1873/1000</f>
        <v>125.32355999999999</v>
      </c>
      <c r="L1875" s="33"/>
      <c r="M1875" s="33"/>
    </row>
    <row r="1876" spans="1:13" s="34" customFormat="1" ht="18.75" customHeight="1" x14ac:dyDescent="0.25">
      <c r="A1876" s="23" t="str">
        <f>Лист4!A1874</f>
        <v xml:space="preserve">Перевозная 1-я ул. д.112 </v>
      </c>
      <c r="B1876" s="74" t="str">
        <f>Лист4!C1874</f>
        <v>г. Астрахань</v>
      </c>
      <c r="C1876" s="41">
        <f t="shared" si="58"/>
        <v>132.32522847457625</v>
      </c>
      <c r="D1876" s="41">
        <f t="shared" si="59"/>
        <v>7.0888515254237277</v>
      </c>
      <c r="E1876" s="30">
        <v>0</v>
      </c>
      <c r="F1876" s="31">
        <v>7.0888515254237277</v>
      </c>
      <c r="G1876" s="32">
        <v>0</v>
      </c>
      <c r="H1876" s="32">
        <v>0</v>
      </c>
      <c r="I1876" s="32">
        <v>0</v>
      </c>
      <c r="J1876" s="32">
        <v>0</v>
      </c>
      <c r="K1876" s="29">
        <f>Лист4!E1874/1000</f>
        <v>139.41407999999998</v>
      </c>
      <c r="L1876" s="33"/>
      <c r="M1876" s="33"/>
    </row>
    <row r="1877" spans="1:13" s="34" customFormat="1" ht="18.75" customHeight="1" x14ac:dyDescent="0.25">
      <c r="A1877" s="23" t="str">
        <f>Лист4!A1875</f>
        <v xml:space="preserve">Перевозная 1-я ул. д.114 </v>
      </c>
      <c r="B1877" s="74" t="str">
        <f>Лист4!C1875</f>
        <v>г. Астрахань</v>
      </c>
      <c r="C1877" s="41">
        <f t="shared" si="58"/>
        <v>204.24006779661013</v>
      </c>
      <c r="D1877" s="41">
        <f t="shared" si="59"/>
        <v>10.941432203389828</v>
      </c>
      <c r="E1877" s="30">
        <v>0</v>
      </c>
      <c r="F1877" s="31">
        <v>10.941432203389828</v>
      </c>
      <c r="G1877" s="32">
        <v>0</v>
      </c>
      <c r="H1877" s="32">
        <v>0</v>
      </c>
      <c r="I1877" s="32">
        <v>0</v>
      </c>
      <c r="J1877" s="32">
        <v>0</v>
      </c>
      <c r="K1877" s="29">
        <f>Лист4!E1875/1000</f>
        <v>215.18149999999997</v>
      </c>
      <c r="L1877" s="33"/>
      <c r="M1877" s="33"/>
    </row>
    <row r="1878" spans="1:13" s="34" customFormat="1" ht="18.75" customHeight="1" x14ac:dyDescent="0.25">
      <c r="A1878" s="23" t="str">
        <f>Лист4!A1876</f>
        <v xml:space="preserve">Перевозная 1-я ул. д.116 </v>
      </c>
      <c r="B1878" s="74" t="str">
        <f>Лист4!C1876</f>
        <v>г. Астрахань</v>
      </c>
      <c r="C1878" s="41">
        <f t="shared" si="58"/>
        <v>553.68286779661014</v>
      </c>
      <c r="D1878" s="41">
        <f t="shared" si="59"/>
        <v>29.661582203389827</v>
      </c>
      <c r="E1878" s="30">
        <v>0</v>
      </c>
      <c r="F1878" s="31">
        <v>29.661582203389827</v>
      </c>
      <c r="G1878" s="32">
        <v>0</v>
      </c>
      <c r="H1878" s="32">
        <v>0</v>
      </c>
      <c r="I1878" s="32">
        <v>0</v>
      </c>
      <c r="J1878" s="32">
        <v>0</v>
      </c>
      <c r="K1878" s="29">
        <f>Лист4!E1876/1000</f>
        <v>583.34444999999994</v>
      </c>
      <c r="L1878" s="33"/>
      <c r="M1878" s="33"/>
    </row>
    <row r="1879" spans="1:13" s="34" customFormat="1" ht="18.75" customHeight="1" x14ac:dyDescent="0.25">
      <c r="A1879" s="23" t="str">
        <f>Лист4!A1877</f>
        <v xml:space="preserve">Перевозная 1-я ул. д.118 - корп. 2 </v>
      </c>
      <c r="B1879" s="74" t="str">
        <f>Лист4!C1877</f>
        <v>г. Астрахань</v>
      </c>
      <c r="C1879" s="41">
        <f t="shared" si="58"/>
        <v>839.16431864406786</v>
      </c>
      <c r="D1879" s="41">
        <f t="shared" si="59"/>
        <v>44.955231355932206</v>
      </c>
      <c r="E1879" s="30">
        <v>0</v>
      </c>
      <c r="F1879" s="31">
        <v>44.955231355932206</v>
      </c>
      <c r="G1879" s="32">
        <v>0</v>
      </c>
      <c r="H1879" s="32">
        <v>0</v>
      </c>
      <c r="I1879" s="32">
        <v>0</v>
      </c>
      <c r="J1879" s="32">
        <f>517.92+1426.07+707.42</f>
        <v>2651.41</v>
      </c>
      <c r="K1879" s="29">
        <f>Лист4!E1877/1000-J1879</f>
        <v>-1767.2904499999997</v>
      </c>
      <c r="L1879" s="33"/>
      <c r="M1879" s="33"/>
    </row>
    <row r="1880" spans="1:13" s="34" customFormat="1" ht="18.75" customHeight="1" x14ac:dyDescent="0.25">
      <c r="A1880" s="23" t="str">
        <f>Лист4!A1878</f>
        <v xml:space="preserve">Перевозная 1-я ул. д.129 </v>
      </c>
      <c r="B1880" s="74" t="str">
        <f>Лист4!C1878</f>
        <v>г. Астрахань</v>
      </c>
      <c r="C1880" s="41">
        <f t="shared" si="58"/>
        <v>0</v>
      </c>
      <c r="D1880" s="41">
        <f t="shared" si="59"/>
        <v>0</v>
      </c>
      <c r="E1880" s="30">
        <v>0</v>
      </c>
      <c r="F1880" s="31">
        <v>0</v>
      </c>
      <c r="G1880" s="32">
        <v>0</v>
      </c>
      <c r="H1880" s="32">
        <v>0</v>
      </c>
      <c r="I1880" s="32">
        <v>0</v>
      </c>
      <c r="J1880" s="32">
        <v>0</v>
      </c>
      <c r="K1880" s="29">
        <f>Лист4!E1878/1000</f>
        <v>0</v>
      </c>
      <c r="L1880" s="33"/>
      <c r="M1880" s="33"/>
    </row>
    <row r="1881" spans="1:13" s="34" customFormat="1" ht="18.75" customHeight="1" x14ac:dyDescent="0.25">
      <c r="A1881" s="23" t="str">
        <f>Лист4!A1879</f>
        <v xml:space="preserve">Перевозная 1-я ул. д.13 </v>
      </c>
      <c r="B1881" s="74" t="str">
        <f>Лист4!C1879</f>
        <v>г. Астрахань</v>
      </c>
      <c r="C1881" s="41">
        <f t="shared" si="58"/>
        <v>6.3631186440677965</v>
      </c>
      <c r="D1881" s="41">
        <f t="shared" si="59"/>
        <v>0.34088135593220337</v>
      </c>
      <c r="E1881" s="30">
        <v>0</v>
      </c>
      <c r="F1881" s="31">
        <v>0.34088135593220337</v>
      </c>
      <c r="G1881" s="32">
        <v>0</v>
      </c>
      <c r="H1881" s="32">
        <v>0</v>
      </c>
      <c r="I1881" s="32">
        <v>0</v>
      </c>
      <c r="J1881" s="32">
        <v>0</v>
      </c>
      <c r="K1881" s="29">
        <f>Лист4!E1879/1000</f>
        <v>6.7039999999999997</v>
      </c>
      <c r="L1881" s="33"/>
      <c r="M1881" s="33"/>
    </row>
    <row r="1882" spans="1:13" s="34" customFormat="1" ht="18.75" customHeight="1" x14ac:dyDescent="0.25">
      <c r="A1882" s="23" t="str">
        <f>Лист4!A1880</f>
        <v xml:space="preserve">Перевозная 1-я ул. д.131 </v>
      </c>
      <c r="B1882" s="74" t="str">
        <f>Лист4!C1880</f>
        <v>г. Астрахань</v>
      </c>
      <c r="C1882" s="41">
        <f t="shared" si="58"/>
        <v>278.50833084745761</v>
      </c>
      <c r="D1882" s="41">
        <f t="shared" si="59"/>
        <v>14.920089152542371</v>
      </c>
      <c r="E1882" s="30">
        <v>0</v>
      </c>
      <c r="F1882" s="31">
        <v>14.920089152542371</v>
      </c>
      <c r="G1882" s="32">
        <v>0</v>
      </c>
      <c r="H1882" s="32">
        <v>0</v>
      </c>
      <c r="I1882" s="32">
        <v>0</v>
      </c>
      <c r="J1882" s="32">
        <v>0</v>
      </c>
      <c r="K1882" s="29">
        <f>Лист4!E1880/1000</f>
        <v>293.42841999999996</v>
      </c>
      <c r="L1882" s="33"/>
      <c r="M1882" s="33"/>
    </row>
    <row r="1883" spans="1:13" s="34" customFormat="1" ht="18.75" customHeight="1" x14ac:dyDescent="0.25">
      <c r="A1883" s="23" t="str">
        <f>Лист4!A1881</f>
        <v xml:space="preserve">Перевозная 1-я ул. д.4 </v>
      </c>
      <c r="B1883" s="74" t="str">
        <f>Лист4!C1881</f>
        <v>г. Астрахань</v>
      </c>
      <c r="C1883" s="41">
        <f t="shared" si="58"/>
        <v>29.806332203389829</v>
      </c>
      <c r="D1883" s="41">
        <f t="shared" si="59"/>
        <v>1.5967677966101697</v>
      </c>
      <c r="E1883" s="30">
        <v>0</v>
      </c>
      <c r="F1883" s="31">
        <v>1.5967677966101697</v>
      </c>
      <c r="G1883" s="32">
        <v>0</v>
      </c>
      <c r="H1883" s="32">
        <v>0</v>
      </c>
      <c r="I1883" s="32">
        <v>0</v>
      </c>
      <c r="J1883" s="32">
        <v>0</v>
      </c>
      <c r="K1883" s="29">
        <f>Лист4!E1881/1000</f>
        <v>31.403099999999998</v>
      </c>
      <c r="L1883" s="33"/>
      <c r="M1883" s="33"/>
    </row>
    <row r="1884" spans="1:13" s="34" customFormat="1" ht="18.75" customHeight="1" x14ac:dyDescent="0.25">
      <c r="A1884" s="23" t="str">
        <f>Лист4!A1882</f>
        <v xml:space="preserve">Перевозная 1-я ул. д.98 </v>
      </c>
      <c r="B1884" s="74" t="str">
        <f>Лист4!C1882</f>
        <v>г. Астрахань</v>
      </c>
      <c r="C1884" s="41">
        <f t="shared" si="58"/>
        <v>101.53638101694914</v>
      </c>
      <c r="D1884" s="41">
        <f t="shared" si="59"/>
        <v>5.4394489830508466</v>
      </c>
      <c r="E1884" s="30">
        <v>0</v>
      </c>
      <c r="F1884" s="31">
        <v>5.4394489830508466</v>
      </c>
      <c r="G1884" s="32">
        <v>0</v>
      </c>
      <c r="H1884" s="32">
        <v>0</v>
      </c>
      <c r="I1884" s="32">
        <v>0</v>
      </c>
      <c r="J1884" s="32">
        <v>0</v>
      </c>
      <c r="K1884" s="29">
        <f>Лист4!E1882/1000</f>
        <v>106.97582999999999</v>
      </c>
      <c r="L1884" s="33"/>
      <c r="M1884" s="33"/>
    </row>
    <row r="1885" spans="1:13" s="34" customFormat="1" ht="18.75" customHeight="1" x14ac:dyDescent="0.25">
      <c r="A1885" s="23" t="str">
        <f>Лист4!A1883</f>
        <v xml:space="preserve">Перевозная 1-я ул. д.98В </v>
      </c>
      <c r="B1885" s="74" t="str">
        <f>Лист4!C1883</f>
        <v>г. Астрахань</v>
      </c>
      <c r="C1885" s="41">
        <f t="shared" si="58"/>
        <v>314.00583864406781</v>
      </c>
      <c r="D1885" s="41">
        <f t="shared" si="59"/>
        <v>16.821741355932204</v>
      </c>
      <c r="E1885" s="30">
        <v>0</v>
      </c>
      <c r="F1885" s="31">
        <v>16.821741355932204</v>
      </c>
      <c r="G1885" s="32">
        <v>0</v>
      </c>
      <c r="H1885" s="32">
        <v>0</v>
      </c>
      <c r="I1885" s="32">
        <v>0</v>
      </c>
      <c r="J1885" s="32">
        <v>0</v>
      </c>
      <c r="K1885" s="29">
        <f>Лист4!E1883/1000</f>
        <v>330.82758000000001</v>
      </c>
      <c r="L1885" s="33"/>
      <c r="M1885" s="33"/>
    </row>
    <row r="1886" spans="1:13" s="34" customFormat="1" ht="18.75" customHeight="1" x14ac:dyDescent="0.25">
      <c r="A1886" s="23" t="str">
        <f>Лист4!A1884</f>
        <v xml:space="preserve">Политехническая ул. д.1А </v>
      </c>
      <c r="B1886" s="74" t="str">
        <f>Лист4!C1884</f>
        <v>г. Астрахань</v>
      </c>
      <c r="C1886" s="41">
        <f t="shared" si="58"/>
        <v>183.18717152542371</v>
      </c>
      <c r="D1886" s="41">
        <f t="shared" si="59"/>
        <v>9.8135984745762705</v>
      </c>
      <c r="E1886" s="30">
        <v>0</v>
      </c>
      <c r="F1886" s="31">
        <v>9.8135984745762705</v>
      </c>
      <c r="G1886" s="32">
        <v>0</v>
      </c>
      <c r="H1886" s="32">
        <v>0</v>
      </c>
      <c r="I1886" s="32">
        <v>0</v>
      </c>
      <c r="J1886" s="32">
        <v>0</v>
      </c>
      <c r="K1886" s="29">
        <f>Лист4!E1884/1000</f>
        <v>193.00076999999999</v>
      </c>
      <c r="L1886" s="33"/>
      <c r="M1886" s="33"/>
    </row>
    <row r="1887" spans="1:13" s="34" customFormat="1" ht="18.75" customHeight="1" x14ac:dyDescent="0.25">
      <c r="A1887" s="23" t="str">
        <f>Лист4!A1885</f>
        <v xml:space="preserve">Политехническая ул. д.3А </v>
      </c>
      <c r="B1887" s="74" t="str">
        <f>Лист4!C1885</f>
        <v>г. Астрахань</v>
      </c>
      <c r="C1887" s="41">
        <f t="shared" si="58"/>
        <v>294.25361355932199</v>
      </c>
      <c r="D1887" s="41">
        <f t="shared" si="59"/>
        <v>15.763586440677962</v>
      </c>
      <c r="E1887" s="30">
        <v>0</v>
      </c>
      <c r="F1887" s="31">
        <v>15.763586440677962</v>
      </c>
      <c r="G1887" s="32">
        <v>0</v>
      </c>
      <c r="H1887" s="32">
        <v>0</v>
      </c>
      <c r="I1887" s="32">
        <v>0</v>
      </c>
      <c r="J1887" s="32">
        <v>0</v>
      </c>
      <c r="K1887" s="29">
        <f>Лист4!E1885/1000</f>
        <v>310.01719999999995</v>
      </c>
      <c r="L1887" s="33"/>
      <c r="M1887" s="33"/>
    </row>
    <row r="1888" spans="1:13" s="34" customFormat="1" ht="18.75" customHeight="1" x14ac:dyDescent="0.25">
      <c r="A1888" s="23" t="str">
        <f>Лист4!A1886</f>
        <v xml:space="preserve">Профессиональная ул. д.44 </v>
      </c>
      <c r="B1888" s="74" t="str">
        <f>Лист4!C1886</f>
        <v>г. Астрахань</v>
      </c>
      <c r="C1888" s="41">
        <f t="shared" si="58"/>
        <v>55.970861016949158</v>
      </c>
      <c r="D1888" s="41">
        <f t="shared" si="59"/>
        <v>2.9984389830508476</v>
      </c>
      <c r="E1888" s="30">
        <v>0</v>
      </c>
      <c r="F1888" s="31">
        <v>2.9984389830508476</v>
      </c>
      <c r="G1888" s="32">
        <v>0</v>
      </c>
      <c r="H1888" s="32">
        <v>0</v>
      </c>
      <c r="I1888" s="32">
        <v>0</v>
      </c>
      <c r="J1888" s="32">
        <v>0</v>
      </c>
      <c r="K1888" s="29">
        <f>Лист4!E1886/1000</f>
        <v>58.969300000000004</v>
      </c>
      <c r="L1888" s="33"/>
      <c r="M1888" s="33"/>
    </row>
    <row r="1889" spans="1:13" s="34" customFormat="1" ht="18.75" customHeight="1" x14ac:dyDescent="0.25">
      <c r="A1889" s="23" t="str">
        <f>Лист4!A1887</f>
        <v xml:space="preserve">Профессиональная ул. д.46 </v>
      </c>
      <c r="B1889" s="74" t="str">
        <f>Лист4!C1887</f>
        <v>г. Астрахань</v>
      </c>
      <c r="C1889" s="41">
        <f t="shared" si="58"/>
        <v>6.2140067796610179</v>
      </c>
      <c r="D1889" s="41">
        <f t="shared" si="59"/>
        <v>0.33289322033898311</v>
      </c>
      <c r="E1889" s="30">
        <v>0</v>
      </c>
      <c r="F1889" s="31">
        <v>0.33289322033898311</v>
      </c>
      <c r="G1889" s="32">
        <v>0</v>
      </c>
      <c r="H1889" s="32">
        <v>0</v>
      </c>
      <c r="I1889" s="32">
        <v>0</v>
      </c>
      <c r="J1889" s="32">
        <v>0</v>
      </c>
      <c r="K1889" s="29">
        <f>Лист4!E1887/1000</f>
        <v>6.5469000000000008</v>
      </c>
      <c r="L1889" s="33"/>
      <c r="M1889" s="33"/>
    </row>
    <row r="1890" spans="1:13" s="34" customFormat="1" ht="18.75" customHeight="1" x14ac:dyDescent="0.25">
      <c r="A1890" s="23" t="str">
        <f>Лист4!A1888</f>
        <v xml:space="preserve">Профсоюзная ул. д.8 </v>
      </c>
      <c r="B1890" s="74" t="str">
        <f>Лист4!C1888</f>
        <v>г. Астрахань</v>
      </c>
      <c r="C1890" s="41">
        <f t="shared" si="58"/>
        <v>979.000722711864</v>
      </c>
      <c r="D1890" s="41">
        <f t="shared" si="59"/>
        <v>52.44646728813558</v>
      </c>
      <c r="E1890" s="30">
        <v>0</v>
      </c>
      <c r="F1890" s="31">
        <v>52.44646728813558</v>
      </c>
      <c r="G1890" s="32">
        <v>0</v>
      </c>
      <c r="H1890" s="32">
        <v>0</v>
      </c>
      <c r="I1890" s="32">
        <v>0</v>
      </c>
      <c r="J1890" s="32">
        <v>0</v>
      </c>
      <c r="K1890" s="29">
        <f>Лист4!E1888/1000</f>
        <v>1031.4471899999996</v>
      </c>
      <c r="L1890" s="33"/>
      <c r="M1890" s="33"/>
    </row>
    <row r="1891" spans="1:13" s="34" customFormat="1" ht="18.75" customHeight="1" x14ac:dyDescent="0.25">
      <c r="A1891" s="23" t="str">
        <f>Лист4!A1889</f>
        <v xml:space="preserve">Профсоюзная ул. д.8 - корп. 2 </v>
      </c>
      <c r="B1891" s="74" t="str">
        <f>Лист4!C1889</f>
        <v>г. Астрахань</v>
      </c>
      <c r="C1891" s="41">
        <f t="shared" si="58"/>
        <v>552.37975728813547</v>
      </c>
      <c r="D1891" s="41">
        <f t="shared" si="59"/>
        <v>29.591772711864404</v>
      </c>
      <c r="E1891" s="30">
        <v>0</v>
      </c>
      <c r="F1891" s="31">
        <v>29.591772711864404</v>
      </c>
      <c r="G1891" s="32">
        <v>0</v>
      </c>
      <c r="H1891" s="32">
        <v>0</v>
      </c>
      <c r="I1891" s="32">
        <v>0</v>
      </c>
      <c r="J1891" s="32">
        <v>0</v>
      </c>
      <c r="K1891" s="29">
        <f>Лист4!E1889/1000</f>
        <v>581.97152999999992</v>
      </c>
      <c r="L1891" s="33"/>
      <c r="M1891" s="33"/>
    </row>
    <row r="1892" spans="1:13" s="34" customFormat="1" ht="18.75" customHeight="1" x14ac:dyDescent="0.25">
      <c r="A1892" s="23" t="str">
        <f>Лист4!A1890</f>
        <v xml:space="preserve">Профсоюзная ул. д.8 - корп. 3 </v>
      </c>
      <c r="B1892" s="74" t="str">
        <f>Лист4!C1890</f>
        <v>г. Астрахань</v>
      </c>
      <c r="C1892" s="41">
        <f t="shared" si="58"/>
        <v>747.94298576271183</v>
      </c>
      <c r="D1892" s="41">
        <f t="shared" si="59"/>
        <v>40.068374237288133</v>
      </c>
      <c r="E1892" s="30">
        <v>0</v>
      </c>
      <c r="F1892" s="31">
        <v>40.068374237288133</v>
      </c>
      <c r="G1892" s="32">
        <v>0</v>
      </c>
      <c r="H1892" s="32">
        <v>0</v>
      </c>
      <c r="I1892" s="32">
        <v>0</v>
      </c>
      <c r="J1892" s="32">
        <v>0</v>
      </c>
      <c r="K1892" s="29">
        <f>Лист4!E1890/1000</f>
        <v>788.01135999999997</v>
      </c>
      <c r="L1892" s="33"/>
      <c r="M1892" s="33"/>
    </row>
    <row r="1893" spans="1:13" s="34" customFormat="1" ht="18.75" customHeight="1" x14ac:dyDescent="0.25">
      <c r="A1893" s="23" t="str">
        <f>Лист4!A1891</f>
        <v xml:space="preserve">Румынская ул. д.11 - корп. 1 </v>
      </c>
      <c r="B1893" s="74" t="str">
        <f>Лист4!C1891</f>
        <v>г. Астрахань</v>
      </c>
      <c r="C1893" s="41">
        <f t="shared" si="58"/>
        <v>830.99822779661054</v>
      </c>
      <c r="D1893" s="41">
        <f t="shared" si="59"/>
        <v>44.517762203389843</v>
      </c>
      <c r="E1893" s="30">
        <v>0</v>
      </c>
      <c r="F1893" s="31">
        <v>44.517762203389843</v>
      </c>
      <c r="G1893" s="32">
        <v>0</v>
      </c>
      <c r="H1893" s="32">
        <v>0</v>
      </c>
      <c r="I1893" s="32">
        <v>0</v>
      </c>
      <c r="J1893" s="32">
        <v>0</v>
      </c>
      <c r="K1893" s="29">
        <f>Лист4!E1891/1000</f>
        <v>875.51599000000033</v>
      </c>
      <c r="L1893" s="33"/>
      <c r="M1893" s="33"/>
    </row>
    <row r="1894" spans="1:13" s="34" customFormat="1" ht="18.75" customHeight="1" x14ac:dyDescent="0.25">
      <c r="A1894" s="23" t="str">
        <f>Лист4!A1892</f>
        <v xml:space="preserve">Румынская ул. д.18 </v>
      </c>
      <c r="B1894" s="74" t="str">
        <f>Лист4!C1892</f>
        <v>г. Астрахань</v>
      </c>
      <c r="C1894" s="41">
        <f t="shared" si="58"/>
        <v>1679.24188338983</v>
      </c>
      <c r="D1894" s="41">
        <f t="shared" si="59"/>
        <v>89.959386610169503</v>
      </c>
      <c r="E1894" s="30">
        <v>0</v>
      </c>
      <c r="F1894" s="31">
        <v>89.959386610169503</v>
      </c>
      <c r="G1894" s="32">
        <v>0</v>
      </c>
      <c r="H1894" s="32">
        <v>0</v>
      </c>
      <c r="I1894" s="32">
        <v>0</v>
      </c>
      <c r="J1894" s="32">
        <v>10038.790000000001</v>
      </c>
      <c r="K1894" s="29">
        <f>Лист4!E1892/1000-J1894</f>
        <v>-8269.5887300000013</v>
      </c>
      <c r="L1894" s="33"/>
      <c r="M1894" s="33"/>
    </row>
    <row r="1895" spans="1:13" s="34" customFormat="1" ht="18.75" customHeight="1" x14ac:dyDescent="0.25">
      <c r="A1895" s="23" t="str">
        <f>Лист4!A1893</f>
        <v xml:space="preserve">Румынская ул. д.9 - корп. 2 </v>
      </c>
      <c r="B1895" s="74" t="str">
        <f>Лист4!C1893</f>
        <v>г. Астрахань</v>
      </c>
      <c r="C1895" s="41">
        <f t="shared" si="58"/>
        <v>1746.5909572881351</v>
      </c>
      <c r="D1895" s="41">
        <f t="shared" si="59"/>
        <v>93.56737271186438</v>
      </c>
      <c r="E1895" s="30">
        <v>0</v>
      </c>
      <c r="F1895" s="31">
        <v>93.56737271186438</v>
      </c>
      <c r="G1895" s="32">
        <v>0</v>
      </c>
      <c r="H1895" s="32">
        <v>0</v>
      </c>
      <c r="I1895" s="32">
        <v>0</v>
      </c>
      <c r="J1895" s="32">
        <v>0</v>
      </c>
      <c r="K1895" s="29">
        <f>Лист4!E1893/1000</f>
        <v>1840.1583299999995</v>
      </c>
      <c r="L1895" s="33"/>
      <c r="M1895" s="33"/>
    </row>
    <row r="1896" spans="1:13" s="34" customFormat="1" ht="18.75" customHeight="1" x14ac:dyDescent="0.25">
      <c r="A1896" s="23" t="str">
        <f>Лист4!A1894</f>
        <v xml:space="preserve">Савушкина ул. д.11 </v>
      </c>
      <c r="B1896" s="74" t="str">
        <f>Лист4!C1894</f>
        <v>г. Астрахань</v>
      </c>
      <c r="C1896" s="41">
        <f t="shared" si="58"/>
        <v>772.97910508474581</v>
      </c>
      <c r="D1896" s="41">
        <f t="shared" si="59"/>
        <v>41.409594915254239</v>
      </c>
      <c r="E1896" s="30">
        <v>0</v>
      </c>
      <c r="F1896" s="31">
        <v>41.409594915254239</v>
      </c>
      <c r="G1896" s="32">
        <v>0</v>
      </c>
      <c r="H1896" s="32">
        <v>0</v>
      </c>
      <c r="I1896" s="32">
        <v>0</v>
      </c>
      <c r="J1896" s="32">
        <v>0</v>
      </c>
      <c r="K1896" s="29">
        <f>Лист4!E1894/1000</f>
        <v>814.38870000000009</v>
      </c>
      <c r="L1896" s="33"/>
      <c r="M1896" s="33"/>
    </row>
    <row r="1897" spans="1:13" s="34" customFormat="1" ht="18.75" customHeight="1" x14ac:dyDescent="0.25">
      <c r="A1897" s="23" t="str">
        <f>Лист4!A1895</f>
        <v xml:space="preserve">Савушкина ул. д.13 </v>
      </c>
      <c r="B1897" s="74" t="str">
        <f>Лист4!C1895</f>
        <v>г. Астрахань</v>
      </c>
      <c r="C1897" s="41">
        <f t="shared" si="58"/>
        <v>745.91145762711858</v>
      </c>
      <c r="D1897" s="41">
        <f t="shared" si="59"/>
        <v>39.959542372881344</v>
      </c>
      <c r="E1897" s="30">
        <v>0</v>
      </c>
      <c r="F1897" s="31">
        <v>39.959542372881344</v>
      </c>
      <c r="G1897" s="32">
        <v>0</v>
      </c>
      <c r="H1897" s="32">
        <v>0</v>
      </c>
      <c r="I1897" s="32">
        <v>0</v>
      </c>
      <c r="J1897" s="32">
        <v>0</v>
      </c>
      <c r="K1897" s="29">
        <f>Лист4!E1895/1000</f>
        <v>785.87099999999987</v>
      </c>
      <c r="L1897" s="33"/>
      <c r="M1897" s="33"/>
    </row>
    <row r="1898" spans="1:13" s="34" customFormat="1" ht="18.75" customHeight="1" x14ac:dyDescent="0.25">
      <c r="A1898" s="23" t="str">
        <f>Лист4!A1896</f>
        <v xml:space="preserve">Савушкина ул. д.14 </v>
      </c>
      <c r="B1898" s="74" t="str">
        <f>Лист4!C1896</f>
        <v>г. Астрахань</v>
      </c>
      <c r="C1898" s="41">
        <f t="shared" si="58"/>
        <v>958.88187796610157</v>
      </c>
      <c r="D1898" s="41">
        <f t="shared" si="59"/>
        <v>51.368672033898306</v>
      </c>
      <c r="E1898" s="30">
        <v>0</v>
      </c>
      <c r="F1898" s="31">
        <v>51.368672033898306</v>
      </c>
      <c r="G1898" s="32">
        <v>0</v>
      </c>
      <c r="H1898" s="32">
        <v>0</v>
      </c>
      <c r="I1898" s="32">
        <v>0</v>
      </c>
      <c r="J1898" s="32">
        <v>0</v>
      </c>
      <c r="K1898" s="29">
        <f>Лист4!E1896/1000</f>
        <v>1010.2505499999999</v>
      </c>
      <c r="L1898" s="33"/>
      <c r="M1898" s="33"/>
    </row>
    <row r="1899" spans="1:13" s="34" customFormat="1" ht="18.75" customHeight="1" x14ac:dyDescent="0.25">
      <c r="A1899" s="23" t="str">
        <f>Лист4!A1897</f>
        <v xml:space="preserve">Савушкина ул. д.18/11 </v>
      </c>
      <c r="B1899" s="74" t="str">
        <f>Лист4!C1897</f>
        <v>г. Астрахань</v>
      </c>
      <c r="C1899" s="41">
        <f t="shared" si="58"/>
        <v>1042.0957803389836</v>
      </c>
      <c r="D1899" s="41">
        <f t="shared" si="59"/>
        <v>55.826559661016979</v>
      </c>
      <c r="E1899" s="30">
        <v>0</v>
      </c>
      <c r="F1899" s="31">
        <v>55.826559661016979</v>
      </c>
      <c r="G1899" s="32">
        <v>0</v>
      </c>
      <c r="H1899" s="32">
        <v>0</v>
      </c>
      <c r="I1899" s="32">
        <v>0</v>
      </c>
      <c r="J1899" s="32">
        <v>0</v>
      </c>
      <c r="K1899" s="29">
        <f>Лист4!E1897/1000</f>
        <v>1097.9223400000005</v>
      </c>
      <c r="L1899" s="33"/>
      <c r="M1899" s="33"/>
    </row>
    <row r="1900" spans="1:13" s="34" customFormat="1" ht="18.75" customHeight="1" x14ac:dyDescent="0.25">
      <c r="A1900" s="23" t="str">
        <f>Лист4!A1898</f>
        <v xml:space="preserve">Савушкина ул. д.19 - корп. 2 </v>
      </c>
      <c r="B1900" s="74" t="str">
        <f>Лист4!C1898</f>
        <v>г. Астрахань</v>
      </c>
      <c r="C1900" s="41">
        <f t="shared" si="58"/>
        <v>791.82153898305103</v>
      </c>
      <c r="D1900" s="41">
        <f t="shared" si="59"/>
        <v>42.419011016949163</v>
      </c>
      <c r="E1900" s="30">
        <v>0</v>
      </c>
      <c r="F1900" s="31">
        <v>42.419011016949163</v>
      </c>
      <c r="G1900" s="32">
        <v>0</v>
      </c>
      <c r="H1900" s="32">
        <v>0</v>
      </c>
      <c r="I1900" s="32">
        <v>0</v>
      </c>
      <c r="J1900" s="32">
        <v>0</v>
      </c>
      <c r="K1900" s="29">
        <f>Лист4!E1898/1000</f>
        <v>834.24055000000021</v>
      </c>
      <c r="L1900" s="33"/>
      <c r="M1900" s="33"/>
    </row>
    <row r="1901" spans="1:13" s="34" customFormat="1" ht="18.75" customHeight="1" x14ac:dyDescent="0.25">
      <c r="A1901" s="23" t="str">
        <f>Лист4!A1899</f>
        <v xml:space="preserve">Савушкина ул. д.2 </v>
      </c>
      <c r="B1901" s="74" t="str">
        <f>Лист4!C1899</f>
        <v>г. Астрахань</v>
      </c>
      <c r="C1901" s="41">
        <f t="shared" si="58"/>
        <v>203.56654915254239</v>
      </c>
      <c r="D1901" s="41">
        <f t="shared" si="59"/>
        <v>10.905350847457628</v>
      </c>
      <c r="E1901" s="30">
        <v>0</v>
      </c>
      <c r="F1901" s="31">
        <v>10.905350847457628</v>
      </c>
      <c r="G1901" s="32">
        <v>0</v>
      </c>
      <c r="H1901" s="32">
        <v>0</v>
      </c>
      <c r="I1901" s="32">
        <v>0</v>
      </c>
      <c r="J1901" s="32">
        <v>0</v>
      </c>
      <c r="K1901" s="29">
        <f>Лист4!E1899/1000</f>
        <v>214.47190000000003</v>
      </c>
      <c r="L1901" s="33"/>
      <c r="M1901" s="33"/>
    </row>
    <row r="1902" spans="1:13" s="34" customFormat="1" ht="18.75" customHeight="1" x14ac:dyDescent="0.25">
      <c r="A1902" s="23" t="str">
        <f>Лист4!A1900</f>
        <v xml:space="preserve">Савушкина ул. д.20/10 </v>
      </c>
      <c r="B1902" s="74" t="str">
        <f>Лист4!C1900</f>
        <v>г. Астрахань</v>
      </c>
      <c r="C1902" s="41">
        <f t="shared" si="58"/>
        <v>1049.6588745762713</v>
      </c>
      <c r="D1902" s="41">
        <f t="shared" si="59"/>
        <v>56.231725423728818</v>
      </c>
      <c r="E1902" s="30">
        <v>0</v>
      </c>
      <c r="F1902" s="31">
        <v>56.231725423728818</v>
      </c>
      <c r="G1902" s="32">
        <v>0</v>
      </c>
      <c r="H1902" s="32">
        <v>0</v>
      </c>
      <c r="I1902" s="32">
        <v>0</v>
      </c>
      <c r="J1902" s="32">
        <v>0</v>
      </c>
      <c r="K1902" s="29">
        <f>Лист4!E1900/1000</f>
        <v>1105.8906000000002</v>
      </c>
      <c r="L1902" s="33"/>
      <c r="M1902" s="33"/>
    </row>
    <row r="1903" spans="1:13" s="34" customFormat="1" ht="18.75" customHeight="1" x14ac:dyDescent="0.25">
      <c r="A1903" s="23" t="str">
        <f>Лист4!A1901</f>
        <v xml:space="preserve">Савушкина ул. д.21 </v>
      </c>
      <c r="B1903" s="74" t="str">
        <f>Лист4!C1901</f>
        <v>г. Астрахань</v>
      </c>
      <c r="C1903" s="41">
        <f t="shared" si="58"/>
        <v>31.8492027118644</v>
      </c>
      <c r="D1903" s="41">
        <f t="shared" si="59"/>
        <v>1.706207288135593</v>
      </c>
      <c r="E1903" s="30">
        <v>0</v>
      </c>
      <c r="F1903" s="31">
        <v>1.706207288135593</v>
      </c>
      <c r="G1903" s="32">
        <v>0</v>
      </c>
      <c r="H1903" s="32">
        <v>0</v>
      </c>
      <c r="I1903" s="32">
        <v>0</v>
      </c>
      <c r="J1903" s="32">
        <v>0</v>
      </c>
      <c r="K1903" s="29">
        <f>Лист4!E1901/1000-J1903</f>
        <v>33.555409999999995</v>
      </c>
      <c r="L1903" s="33"/>
      <c r="M1903" s="33"/>
    </row>
    <row r="1904" spans="1:13" s="34" customFormat="1" ht="18.75" customHeight="1" x14ac:dyDescent="0.25">
      <c r="A1904" s="23" t="str">
        <f>Лист4!A1902</f>
        <v xml:space="preserve">Савушкина ул. д.23 </v>
      </c>
      <c r="B1904" s="74" t="str">
        <f>Лист4!C1902</f>
        <v>г. Астрахань</v>
      </c>
      <c r="C1904" s="41">
        <f t="shared" si="58"/>
        <v>436.23808271186448</v>
      </c>
      <c r="D1904" s="41">
        <f t="shared" si="59"/>
        <v>23.369897288135597</v>
      </c>
      <c r="E1904" s="30">
        <v>0</v>
      </c>
      <c r="F1904" s="31">
        <v>23.369897288135597</v>
      </c>
      <c r="G1904" s="32">
        <v>0</v>
      </c>
      <c r="H1904" s="32">
        <v>0</v>
      </c>
      <c r="I1904" s="32">
        <v>0</v>
      </c>
      <c r="J1904" s="32">
        <v>0</v>
      </c>
      <c r="K1904" s="29">
        <f>Лист4!E1902/1000</f>
        <v>459.60798000000005</v>
      </c>
      <c r="L1904" s="33"/>
      <c r="M1904" s="33"/>
    </row>
    <row r="1905" spans="1:13" s="34" customFormat="1" ht="18.75" customHeight="1" x14ac:dyDescent="0.25">
      <c r="A1905" s="23" t="str">
        <f>Лист4!A1903</f>
        <v xml:space="preserve">Савушкина ул. д.25 - корп. 2 </v>
      </c>
      <c r="B1905" s="74" t="str">
        <f>Лист4!C1903</f>
        <v>г. Астрахань</v>
      </c>
      <c r="C1905" s="41">
        <f t="shared" si="58"/>
        <v>770.05413966101719</v>
      </c>
      <c r="D1905" s="41">
        <f t="shared" si="59"/>
        <v>41.252900338983068</v>
      </c>
      <c r="E1905" s="30">
        <v>0</v>
      </c>
      <c r="F1905" s="31">
        <v>41.252900338983068</v>
      </c>
      <c r="G1905" s="32">
        <v>0</v>
      </c>
      <c r="H1905" s="32">
        <v>0</v>
      </c>
      <c r="I1905" s="32">
        <v>0</v>
      </c>
      <c r="J1905" s="32">
        <v>0</v>
      </c>
      <c r="K1905" s="29">
        <f>Лист4!E1903/1000</f>
        <v>811.30704000000026</v>
      </c>
      <c r="L1905" s="33"/>
      <c r="M1905" s="33"/>
    </row>
    <row r="1906" spans="1:13" s="34" customFormat="1" ht="18.75" customHeight="1" x14ac:dyDescent="0.25">
      <c r="A1906" s="23" t="str">
        <f>Лист4!A1904</f>
        <v xml:space="preserve">Савушкина ул. д.27 </v>
      </c>
      <c r="B1906" s="74" t="str">
        <f>Лист4!C1904</f>
        <v>г. Астрахань</v>
      </c>
      <c r="C1906" s="41">
        <f t="shared" si="58"/>
        <v>797.31393355932209</v>
      </c>
      <c r="D1906" s="41">
        <f t="shared" si="59"/>
        <v>42.71324644067797</v>
      </c>
      <c r="E1906" s="30">
        <v>0</v>
      </c>
      <c r="F1906" s="31">
        <v>42.71324644067797</v>
      </c>
      <c r="G1906" s="32">
        <v>0</v>
      </c>
      <c r="H1906" s="32">
        <v>0</v>
      </c>
      <c r="I1906" s="32">
        <v>0</v>
      </c>
      <c r="J1906" s="32">
        <v>0</v>
      </c>
      <c r="K1906" s="29">
        <f>Лист4!E1904/1000-J1906</f>
        <v>840.02718000000004</v>
      </c>
      <c r="L1906" s="33"/>
      <c r="M1906" s="33"/>
    </row>
    <row r="1907" spans="1:13" s="34" customFormat="1" ht="18.75" customHeight="1" x14ac:dyDescent="0.25">
      <c r="A1907" s="23" t="str">
        <f>Лист4!A1905</f>
        <v xml:space="preserve">Савушкина ул. д.3 - корп. 2 </v>
      </c>
      <c r="B1907" s="74" t="str">
        <f>Лист4!C1905</f>
        <v>г. Астрахань</v>
      </c>
      <c r="C1907" s="41">
        <f t="shared" si="58"/>
        <v>528.39682711864396</v>
      </c>
      <c r="D1907" s="41">
        <f t="shared" si="59"/>
        <v>28.306972881355925</v>
      </c>
      <c r="E1907" s="30">
        <v>0</v>
      </c>
      <c r="F1907" s="31">
        <v>28.306972881355925</v>
      </c>
      <c r="G1907" s="32">
        <v>0</v>
      </c>
      <c r="H1907" s="32">
        <v>0</v>
      </c>
      <c r="I1907" s="32">
        <v>0</v>
      </c>
      <c r="J1907" s="32">
        <v>0</v>
      </c>
      <c r="K1907" s="29">
        <f>Лист4!E1905/1000</f>
        <v>556.70379999999989</v>
      </c>
      <c r="L1907" s="33"/>
      <c r="M1907" s="33"/>
    </row>
    <row r="1908" spans="1:13" s="34" customFormat="1" ht="18.75" customHeight="1" x14ac:dyDescent="0.25">
      <c r="A1908" s="23" t="str">
        <f>Лист4!A1906</f>
        <v xml:space="preserve">Савушкина ул. д.33 - корп. 2 </v>
      </c>
      <c r="B1908" s="74" t="str">
        <f>Лист4!C1906</f>
        <v>г. Астрахань</v>
      </c>
      <c r="C1908" s="41">
        <f t="shared" si="58"/>
        <v>779.60874576271181</v>
      </c>
      <c r="D1908" s="41">
        <f t="shared" si="59"/>
        <v>41.76475423728813</v>
      </c>
      <c r="E1908" s="30">
        <v>0</v>
      </c>
      <c r="F1908" s="31">
        <v>41.76475423728813</v>
      </c>
      <c r="G1908" s="32">
        <v>0</v>
      </c>
      <c r="H1908" s="32">
        <v>0</v>
      </c>
      <c r="I1908" s="32">
        <v>0</v>
      </c>
      <c r="J1908" s="32">
        <v>0</v>
      </c>
      <c r="K1908" s="29">
        <f>Лист4!E1906/1000</f>
        <v>821.37349999999992</v>
      </c>
      <c r="L1908" s="33"/>
      <c r="M1908" s="33"/>
    </row>
    <row r="1909" spans="1:13" s="34" customFormat="1" ht="18.75" customHeight="1" x14ac:dyDescent="0.25">
      <c r="A1909" s="23" t="str">
        <f>Лист4!A1907</f>
        <v xml:space="preserve">Савушкина ул. д.37 - корп. 1 </v>
      </c>
      <c r="B1909" s="74" t="str">
        <f>Лист4!C1907</f>
        <v>г. Астрахань</v>
      </c>
      <c r="C1909" s="41">
        <f t="shared" si="58"/>
        <v>1266.9649762711863</v>
      </c>
      <c r="D1909" s="41">
        <f t="shared" si="59"/>
        <v>67.873123728813567</v>
      </c>
      <c r="E1909" s="30">
        <v>0</v>
      </c>
      <c r="F1909" s="31">
        <v>67.873123728813567</v>
      </c>
      <c r="G1909" s="32">
        <v>0</v>
      </c>
      <c r="H1909" s="32">
        <v>0</v>
      </c>
      <c r="I1909" s="32">
        <v>0</v>
      </c>
      <c r="J1909" s="32">
        <v>0</v>
      </c>
      <c r="K1909" s="29">
        <f>Лист4!E1907/1000</f>
        <v>1334.8380999999999</v>
      </c>
      <c r="L1909" s="33"/>
      <c r="M1909" s="33"/>
    </row>
    <row r="1910" spans="1:13" s="34" customFormat="1" ht="18.75" customHeight="1" x14ac:dyDescent="0.25">
      <c r="A1910" s="23" t="str">
        <f>Лист4!A1908</f>
        <v xml:space="preserve">Савушкина ул. д.37 - корп. 2 </v>
      </c>
      <c r="B1910" s="74" t="str">
        <f>Лист4!C1908</f>
        <v>г. Астрахань</v>
      </c>
      <c r="C1910" s="41">
        <f t="shared" si="58"/>
        <v>961.67726508474539</v>
      </c>
      <c r="D1910" s="41">
        <f t="shared" si="59"/>
        <v>51.518424915254215</v>
      </c>
      <c r="E1910" s="30">
        <v>0</v>
      </c>
      <c r="F1910" s="31">
        <v>51.518424915254215</v>
      </c>
      <c r="G1910" s="32">
        <v>0</v>
      </c>
      <c r="H1910" s="32">
        <v>0</v>
      </c>
      <c r="I1910" s="32">
        <v>0</v>
      </c>
      <c r="J1910" s="32">
        <v>0</v>
      </c>
      <c r="K1910" s="29">
        <f>Лист4!E1908/1000</f>
        <v>1013.1956899999996</v>
      </c>
      <c r="L1910" s="33"/>
      <c r="M1910" s="33"/>
    </row>
    <row r="1911" spans="1:13" s="34" customFormat="1" ht="18.75" customHeight="1" x14ac:dyDescent="0.25">
      <c r="A1911" s="23" t="str">
        <f>Лист4!A1909</f>
        <v xml:space="preserve">Савушкина ул. д.4 - корп. 1 </v>
      </c>
      <c r="B1911" s="74" t="str">
        <f>Лист4!C1909</f>
        <v>г. Астрахань</v>
      </c>
      <c r="C1911" s="41">
        <f t="shared" si="58"/>
        <v>3473.2459335593212</v>
      </c>
      <c r="D1911" s="41">
        <f t="shared" si="59"/>
        <v>186.06674644067792</v>
      </c>
      <c r="E1911" s="30">
        <v>0</v>
      </c>
      <c r="F1911" s="31">
        <v>186.06674644067792</v>
      </c>
      <c r="G1911" s="32">
        <v>0</v>
      </c>
      <c r="H1911" s="32">
        <v>0</v>
      </c>
      <c r="I1911" s="32">
        <v>0</v>
      </c>
      <c r="J1911" s="32">
        <v>0</v>
      </c>
      <c r="K1911" s="29">
        <f>Лист4!E1909/1000</f>
        <v>3659.3126799999991</v>
      </c>
      <c r="L1911" s="33"/>
      <c r="M1911" s="33"/>
    </row>
    <row r="1912" spans="1:13" s="34" customFormat="1" ht="18.75" customHeight="1" x14ac:dyDescent="0.25">
      <c r="A1912" s="23" t="str">
        <f>Лист4!A1910</f>
        <v xml:space="preserve">Савушкина ул. д.40 </v>
      </c>
      <c r="B1912" s="74" t="str">
        <f>Лист4!C1910</f>
        <v>г. Астрахань</v>
      </c>
      <c r="C1912" s="41">
        <f t="shared" si="58"/>
        <v>25.208267118644066</v>
      </c>
      <c r="D1912" s="41">
        <f t="shared" si="59"/>
        <v>1.3504428813559322</v>
      </c>
      <c r="E1912" s="30">
        <v>0</v>
      </c>
      <c r="F1912" s="31">
        <v>1.3504428813559322</v>
      </c>
      <c r="G1912" s="32">
        <v>0</v>
      </c>
      <c r="H1912" s="32">
        <v>0</v>
      </c>
      <c r="I1912" s="32">
        <v>0</v>
      </c>
      <c r="J1912" s="32">
        <v>0</v>
      </c>
      <c r="K1912" s="29">
        <f>Лист4!E1910/1000</f>
        <v>26.558709999999998</v>
      </c>
      <c r="L1912" s="33"/>
      <c r="M1912" s="33"/>
    </row>
    <row r="1913" spans="1:13" s="34" customFormat="1" ht="18.75" customHeight="1" x14ac:dyDescent="0.25">
      <c r="A1913" s="23" t="str">
        <f>Лист4!A1911</f>
        <v xml:space="preserve">Савушкина ул. д.42/4А </v>
      </c>
      <c r="B1913" s="74" t="str">
        <f>Лист4!C1911</f>
        <v>г. Астрахань</v>
      </c>
      <c r="C1913" s="41">
        <f t="shared" si="58"/>
        <v>4.2655010169491527</v>
      </c>
      <c r="D1913" s="41">
        <f t="shared" si="59"/>
        <v>0.22850898305084749</v>
      </c>
      <c r="E1913" s="30">
        <v>0</v>
      </c>
      <c r="F1913" s="31">
        <v>0.22850898305084749</v>
      </c>
      <c r="G1913" s="32">
        <v>0</v>
      </c>
      <c r="H1913" s="32">
        <v>0</v>
      </c>
      <c r="I1913" s="32">
        <v>0</v>
      </c>
      <c r="J1913" s="32">
        <v>0</v>
      </c>
      <c r="K1913" s="29">
        <f>Лист4!E1911/1000</f>
        <v>4.4940100000000003</v>
      </c>
      <c r="L1913" s="33"/>
      <c r="M1913" s="33"/>
    </row>
    <row r="1914" spans="1:13" s="34" customFormat="1" ht="18.75" customHeight="1" x14ac:dyDescent="0.25">
      <c r="A1914" s="23" t="str">
        <f>Лист4!A1912</f>
        <v xml:space="preserve">Савушкина ул. д.42/4Б </v>
      </c>
      <c r="B1914" s="74" t="str">
        <f>Лист4!C1912</f>
        <v>г. Астрахань</v>
      </c>
      <c r="C1914" s="41">
        <f t="shared" si="58"/>
        <v>9.5674576271186446E-2</v>
      </c>
      <c r="D1914" s="41">
        <f t="shared" si="59"/>
        <v>5.1254237288135595E-3</v>
      </c>
      <c r="E1914" s="30">
        <v>0</v>
      </c>
      <c r="F1914" s="31">
        <v>5.1254237288135595E-3</v>
      </c>
      <c r="G1914" s="32">
        <v>0</v>
      </c>
      <c r="H1914" s="32">
        <v>0</v>
      </c>
      <c r="I1914" s="32">
        <v>0</v>
      </c>
      <c r="J1914" s="32">
        <v>0</v>
      </c>
      <c r="K1914" s="29">
        <f>Лист4!E1912/1000</f>
        <v>0.1008</v>
      </c>
      <c r="L1914" s="33"/>
      <c r="M1914" s="33"/>
    </row>
    <row r="1915" spans="1:13" s="34" customFormat="1" ht="18.75" customHeight="1" x14ac:dyDescent="0.25">
      <c r="A1915" s="23" t="str">
        <f>Лист4!A1913</f>
        <v xml:space="preserve">Савушкина ул. д.46 </v>
      </c>
      <c r="B1915" s="74" t="str">
        <f>Лист4!C1913</f>
        <v>г. Астрахань</v>
      </c>
      <c r="C1915" s="41">
        <f t="shared" si="58"/>
        <v>2426.611296271185</v>
      </c>
      <c r="D1915" s="41">
        <f t="shared" si="59"/>
        <v>129.99703372881345</v>
      </c>
      <c r="E1915" s="30">
        <v>0</v>
      </c>
      <c r="F1915" s="31">
        <v>129.99703372881345</v>
      </c>
      <c r="G1915" s="32">
        <v>0</v>
      </c>
      <c r="H1915" s="32">
        <v>0</v>
      </c>
      <c r="I1915" s="32">
        <v>0</v>
      </c>
      <c r="J1915" s="32">
        <v>7474.97</v>
      </c>
      <c r="K1915" s="29">
        <f>Лист4!E1913/1000-J1915</f>
        <v>-4918.3616700000021</v>
      </c>
      <c r="L1915" s="33"/>
      <c r="M1915" s="33"/>
    </row>
    <row r="1916" spans="1:13" s="34" customFormat="1" ht="18.75" customHeight="1" x14ac:dyDescent="0.25">
      <c r="A1916" s="23" t="str">
        <f>Лист4!A1914</f>
        <v xml:space="preserve">Савушкина ул. д.50 </v>
      </c>
      <c r="B1916" s="74" t="str">
        <f>Лист4!C1914</f>
        <v>г. Астрахань</v>
      </c>
      <c r="C1916" s="41">
        <f t="shared" si="58"/>
        <v>455.82711999999987</v>
      </c>
      <c r="D1916" s="41">
        <f t="shared" si="59"/>
        <v>24.419309999999989</v>
      </c>
      <c r="E1916" s="30">
        <v>0</v>
      </c>
      <c r="F1916" s="31">
        <v>24.419309999999989</v>
      </c>
      <c r="G1916" s="32">
        <v>0</v>
      </c>
      <c r="H1916" s="32">
        <v>0</v>
      </c>
      <c r="I1916" s="32">
        <v>0</v>
      </c>
      <c r="J1916" s="32">
        <v>0</v>
      </c>
      <c r="K1916" s="29">
        <f>Лист4!E1914/1000</f>
        <v>480.24642999999986</v>
      </c>
      <c r="L1916" s="33"/>
      <c r="M1916" s="33"/>
    </row>
    <row r="1917" spans="1:13" s="34" customFormat="1" ht="18.75" customHeight="1" x14ac:dyDescent="0.25">
      <c r="A1917" s="23" t="str">
        <f>Лист4!A1915</f>
        <v xml:space="preserve">Савушкина ул. д.52 </v>
      </c>
      <c r="B1917" s="74" t="str">
        <f>Лист4!C1915</f>
        <v>г. Астрахань</v>
      </c>
      <c r="C1917" s="41">
        <f t="shared" si="58"/>
        <v>546.71689491525444</v>
      </c>
      <c r="D1917" s="41">
        <f t="shared" si="59"/>
        <v>29.288405084745772</v>
      </c>
      <c r="E1917" s="30">
        <v>0</v>
      </c>
      <c r="F1917" s="31">
        <v>29.288405084745772</v>
      </c>
      <c r="G1917" s="32">
        <v>0</v>
      </c>
      <c r="H1917" s="32">
        <v>0</v>
      </c>
      <c r="I1917" s="32">
        <v>0</v>
      </c>
      <c r="J1917" s="32">
        <f>536.99+311.83+2146.1+1331.39</f>
        <v>4326.3100000000004</v>
      </c>
      <c r="K1917" s="29">
        <f>Лист4!E1915/1000-J1917</f>
        <v>-3750.3047000000001</v>
      </c>
      <c r="L1917" s="33"/>
      <c r="M1917" s="33"/>
    </row>
    <row r="1918" spans="1:13" s="34" customFormat="1" ht="18.75" customHeight="1" x14ac:dyDescent="0.25">
      <c r="A1918" s="23" t="str">
        <f>Лист4!A1916</f>
        <v xml:space="preserve">Савушкина ул. д.7/2 </v>
      </c>
      <c r="B1918" s="74" t="str">
        <f>Лист4!C1916</f>
        <v>г. Астрахань</v>
      </c>
      <c r="C1918" s="41">
        <f t="shared" ref="C1918:C1981" si="60">K1918+J1918-F1918</f>
        <v>798.24070508474563</v>
      </c>
      <c r="D1918" s="41">
        <f t="shared" ref="D1918:D1981" si="61">F1918</f>
        <v>42.762894915254229</v>
      </c>
      <c r="E1918" s="30">
        <v>0</v>
      </c>
      <c r="F1918" s="31">
        <v>42.762894915254229</v>
      </c>
      <c r="G1918" s="32">
        <v>0</v>
      </c>
      <c r="H1918" s="32">
        <v>0</v>
      </c>
      <c r="I1918" s="32">
        <v>0</v>
      </c>
      <c r="J1918" s="32">
        <v>1160.79</v>
      </c>
      <c r="K1918" s="29">
        <f>Лист4!E1916/1000-J1918</f>
        <v>-319.78640000000007</v>
      </c>
      <c r="L1918" s="33"/>
      <c r="M1918" s="33"/>
    </row>
    <row r="1919" spans="1:13" s="34" customFormat="1" ht="18.75" customHeight="1" x14ac:dyDescent="0.25">
      <c r="A1919" s="23" t="str">
        <f>Лист4!A1917</f>
        <v xml:space="preserve">Савушкина ул. д.9 </v>
      </c>
      <c r="B1919" s="74" t="str">
        <f>Лист4!C1917</f>
        <v>г. Астрахань</v>
      </c>
      <c r="C1919" s="41">
        <f t="shared" si="60"/>
        <v>850.27599050847482</v>
      </c>
      <c r="D1919" s="41">
        <f t="shared" si="61"/>
        <v>45.550499491525436</v>
      </c>
      <c r="E1919" s="30">
        <v>0</v>
      </c>
      <c r="F1919" s="31">
        <v>45.550499491525436</v>
      </c>
      <c r="G1919" s="32">
        <v>0</v>
      </c>
      <c r="H1919" s="32">
        <v>0</v>
      </c>
      <c r="I1919" s="32">
        <v>0</v>
      </c>
      <c r="J1919" s="32">
        <f>504.12+1015.97</f>
        <v>1520.0900000000001</v>
      </c>
      <c r="K1919" s="29">
        <f>Лист4!E1917/1000-J1919</f>
        <v>-624.26350999999988</v>
      </c>
      <c r="L1919" s="33"/>
      <c r="M1919" s="33"/>
    </row>
    <row r="1920" spans="1:13" s="34" customFormat="1" ht="18.75" customHeight="1" x14ac:dyDescent="0.25">
      <c r="A1920" s="23" t="str">
        <f>Лист4!A1918</f>
        <v xml:space="preserve">Славянская ул. д.31 </v>
      </c>
      <c r="B1920" s="74" t="str">
        <f>Лист4!C1918</f>
        <v>г. Астрахань</v>
      </c>
      <c r="C1920" s="41">
        <f t="shared" si="60"/>
        <v>0</v>
      </c>
      <c r="D1920" s="41">
        <f t="shared" si="61"/>
        <v>0</v>
      </c>
      <c r="E1920" s="30">
        <v>0</v>
      </c>
      <c r="F1920" s="31">
        <v>0</v>
      </c>
      <c r="G1920" s="32">
        <v>0</v>
      </c>
      <c r="H1920" s="32">
        <v>0</v>
      </c>
      <c r="I1920" s="32">
        <v>0</v>
      </c>
      <c r="J1920" s="32">
        <v>0</v>
      </c>
      <c r="K1920" s="29">
        <f>Лист4!E1918/1000</f>
        <v>0</v>
      </c>
      <c r="L1920" s="33"/>
      <c r="M1920" s="33"/>
    </row>
    <row r="1921" spans="1:13" s="34" customFormat="1" ht="18.75" customHeight="1" x14ac:dyDescent="0.25">
      <c r="A1921" s="23" t="str">
        <f>Лист4!A1919</f>
        <v xml:space="preserve">Славянская ул. д.7 </v>
      </c>
      <c r="B1921" s="74" t="str">
        <f>Лист4!C1919</f>
        <v>г. Астрахань</v>
      </c>
      <c r="C1921" s="41">
        <f t="shared" si="60"/>
        <v>0</v>
      </c>
      <c r="D1921" s="41">
        <f t="shared" si="61"/>
        <v>0</v>
      </c>
      <c r="E1921" s="30">
        <v>0</v>
      </c>
      <c r="F1921" s="31">
        <v>0</v>
      </c>
      <c r="G1921" s="32">
        <v>0</v>
      </c>
      <c r="H1921" s="32">
        <v>0</v>
      </c>
      <c r="I1921" s="32">
        <v>0</v>
      </c>
      <c r="J1921" s="32">
        <v>0</v>
      </c>
      <c r="K1921" s="29">
        <f>Лист4!E1919/1000-J1921</f>
        <v>0</v>
      </c>
      <c r="L1921" s="33"/>
      <c r="M1921" s="33"/>
    </row>
    <row r="1922" spans="1:13" s="34" customFormat="1" ht="18.75" customHeight="1" x14ac:dyDescent="0.25">
      <c r="A1922" s="23" t="str">
        <f>Лист4!A1920</f>
        <v xml:space="preserve">Смоляной пер. д.6 </v>
      </c>
      <c r="B1922" s="74" t="str">
        <f>Лист4!C1920</f>
        <v>г. Астрахань</v>
      </c>
      <c r="C1922" s="41">
        <f t="shared" si="60"/>
        <v>674.52173694915234</v>
      </c>
      <c r="D1922" s="41">
        <f t="shared" si="61"/>
        <v>36.135093050847445</v>
      </c>
      <c r="E1922" s="30">
        <v>0</v>
      </c>
      <c r="F1922" s="31">
        <v>36.135093050847445</v>
      </c>
      <c r="G1922" s="32">
        <v>0</v>
      </c>
      <c r="H1922" s="32">
        <v>0</v>
      </c>
      <c r="I1922" s="32">
        <v>0</v>
      </c>
      <c r="J1922" s="32">
        <v>0</v>
      </c>
      <c r="K1922" s="29">
        <f>Лист4!E1920/1000</f>
        <v>710.65682999999979</v>
      </c>
      <c r="L1922" s="33"/>
      <c r="M1922" s="33"/>
    </row>
    <row r="1923" spans="1:13" s="34" customFormat="1" ht="18.75" customHeight="1" x14ac:dyDescent="0.25">
      <c r="A1923" s="23" t="str">
        <f>Лист4!A1921</f>
        <v xml:space="preserve">Социалистическая ул. д.2 </v>
      </c>
      <c r="B1923" s="74" t="str">
        <f>Лист4!C1921</f>
        <v>г. Астрахань</v>
      </c>
      <c r="C1923" s="41">
        <f t="shared" si="60"/>
        <v>0.11883389830508476</v>
      </c>
      <c r="D1923" s="41">
        <f t="shared" si="61"/>
        <v>6.3661016949152546E-3</v>
      </c>
      <c r="E1923" s="30">
        <v>0</v>
      </c>
      <c r="F1923" s="31">
        <v>6.3661016949152546E-3</v>
      </c>
      <c r="G1923" s="32">
        <v>0</v>
      </c>
      <c r="H1923" s="32">
        <v>0</v>
      </c>
      <c r="I1923" s="32">
        <v>0</v>
      </c>
      <c r="J1923" s="32">
        <v>0</v>
      </c>
      <c r="K1923" s="29">
        <f>Лист4!E1921/1000-J1923</f>
        <v>0.12520000000000001</v>
      </c>
      <c r="L1923" s="33"/>
      <c r="M1923" s="33"/>
    </row>
    <row r="1924" spans="1:13" s="34" customFormat="1" ht="18.75" customHeight="1" x14ac:dyDescent="0.25">
      <c r="A1924" s="23" t="str">
        <f>Лист4!A1922</f>
        <v xml:space="preserve">Спортивная ул. д.41 </v>
      </c>
      <c r="B1924" s="74" t="str">
        <f>Лист4!C1922</f>
        <v>г. Астрахань</v>
      </c>
      <c r="C1924" s="41">
        <f t="shared" si="60"/>
        <v>795.02678915254239</v>
      </c>
      <c r="D1924" s="41">
        <f t="shared" si="61"/>
        <v>42.590720847457632</v>
      </c>
      <c r="E1924" s="30">
        <v>0</v>
      </c>
      <c r="F1924" s="31">
        <v>42.590720847457632</v>
      </c>
      <c r="G1924" s="32">
        <v>0</v>
      </c>
      <c r="H1924" s="32">
        <v>0</v>
      </c>
      <c r="I1924" s="32">
        <v>0</v>
      </c>
      <c r="J1924" s="32">
        <v>0</v>
      </c>
      <c r="K1924" s="29">
        <f>Лист4!E1922/1000</f>
        <v>837.61751000000004</v>
      </c>
      <c r="L1924" s="33"/>
      <c r="M1924" s="33"/>
    </row>
    <row r="1925" spans="1:13" s="34" customFormat="1" ht="18.75" customHeight="1" x14ac:dyDescent="0.25">
      <c r="A1925" s="23" t="str">
        <f>Лист4!A1923</f>
        <v xml:space="preserve">Спортивная ул. д.41Б </v>
      </c>
      <c r="B1925" s="74" t="str">
        <f>Лист4!C1923</f>
        <v>г. Астрахань</v>
      </c>
      <c r="C1925" s="41">
        <f t="shared" si="60"/>
        <v>549.09361084745763</v>
      </c>
      <c r="D1925" s="41">
        <f t="shared" si="61"/>
        <v>29.415729152542369</v>
      </c>
      <c r="E1925" s="30">
        <v>0</v>
      </c>
      <c r="F1925" s="31">
        <v>29.415729152542369</v>
      </c>
      <c r="G1925" s="32">
        <v>0</v>
      </c>
      <c r="H1925" s="32">
        <v>0</v>
      </c>
      <c r="I1925" s="32">
        <v>0</v>
      </c>
      <c r="J1925" s="32">
        <v>0</v>
      </c>
      <c r="K1925" s="29">
        <f>Лист4!E1923/1000</f>
        <v>578.50933999999995</v>
      </c>
      <c r="L1925" s="33"/>
      <c r="M1925" s="33"/>
    </row>
    <row r="1926" spans="1:13" s="34" customFormat="1" ht="18.75" customHeight="1" x14ac:dyDescent="0.25">
      <c r="A1926" s="23" t="str">
        <f>Лист4!A1924</f>
        <v xml:space="preserve">Спортивная ул. д.42 </v>
      </c>
      <c r="B1926" s="74" t="str">
        <f>Лист4!C1924</f>
        <v>г. Астрахань</v>
      </c>
      <c r="C1926" s="41">
        <f t="shared" si="60"/>
        <v>838.56340067796634</v>
      </c>
      <c r="D1926" s="41">
        <f t="shared" si="61"/>
        <v>44.923039322033908</v>
      </c>
      <c r="E1926" s="30">
        <v>0</v>
      </c>
      <c r="F1926" s="31">
        <v>44.923039322033908</v>
      </c>
      <c r="G1926" s="32">
        <v>0</v>
      </c>
      <c r="H1926" s="32">
        <v>0</v>
      </c>
      <c r="I1926" s="32">
        <v>0</v>
      </c>
      <c r="J1926" s="32">
        <v>0</v>
      </c>
      <c r="K1926" s="29">
        <f>Лист4!E1924/1000-J1926</f>
        <v>883.48644000000024</v>
      </c>
      <c r="L1926" s="33"/>
      <c r="M1926" s="33"/>
    </row>
    <row r="1927" spans="1:13" s="34" customFormat="1" ht="18.75" customHeight="1" x14ac:dyDescent="0.25">
      <c r="A1927" s="23" t="str">
        <f>Лист4!A1925</f>
        <v xml:space="preserve">Степана Здоровцева ул. д.10 </v>
      </c>
      <c r="B1927" s="74" t="str">
        <f>Лист4!C1925</f>
        <v>г. Астрахань</v>
      </c>
      <c r="C1927" s="41">
        <f t="shared" si="60"/>
        <v>654.93759728813552</v>
      </c>
      <c r="D1927" s="41">
        <f t="shared" si="61"/>
        <v>35.085942711864405</v>
      </c>
      <c r="E1927" s="30">
        <v>0</v>
      </c>
      <c r="F1927" s="31">
        <v>35.085942711864405</v>
      </c>
      <c r="G1927" s="32">
        <v>0</v>
      </c>
      <c r="H1927" s="32">
        <v>0</v>
      </c>
      <c r="I1927" s="32">
        <v>0</v>
      </c>
      <c r="J1927" s="32">
        <v>0</v>
      </c>
      <c r="K1927" s="29">
        <f>Лист4!E1925/1000-J1927</f>
        <v>690.02353999999991</v>
      </c>
      <c r="L1927" s="33"/>
      <c r="M1927" s="33"/>
    </row>
    <row r="1928" spans="1:13" s="34" customFormat="1" ht="18.75" customHeight="1" x14ac:dyDescent="0.25">
      <c r="A1928" s="23" t="str">
        <f>Лист4!A1926</f>
        <v xml:space="preserve">Степана Здоровцева ул. д.2/37 </v>
      </c>
      <c r="B1928" s="74" t="str">
        <f>Лист4!C1926</f>
        <v>г. Астрахань</v>
      </c>
      <c r="C1928" s="41">
        <f t="shared" si="60"/>
        <v>327.42432135593225</v>
      </c>
      <c r="D1928" s="41">
        <f t="shared" si="61"/>
        <v>17.5405886440678</v>
      </c>
      <c r="E1928" s="30">
        <v>0</v>
      </c>
      <c r="F1928" s="31">
        <v>17.5405886440678</v>
      </c>
      <c r="G1928" s="32">
        <v>0</v>
      </c>
      <c r="H1928" s="32">
        <v>0</v>
      </c>
      <c r="I1928" s="32">
        <v>0</v>
      </c>
      <c r="J1928" s="32">
        <v>0</v>
      </c>
      <c r="K1928" s="29">
        <f>Лист4!E1926/1000-J1928</f>
        <v>344.96491000000003</v>
      </c>
      <c r="L1928" s="33"/>
      <c r="M1928" s="33"/>
    </row>
    <row r="1929" spans="1:13" s="34" customFormat="1" ht="18.75" customHeight="1" x14ac:dyDescent="0.25">
      <c r="A1929" s="23" t="str">
        <f>Лист4!A1927</f>
        <v xml:space="preserve">Степана Здоровцева ул. д.3 </v>
      </c>
      <c r="B1929" s="74" t="str">
        <f>Лист4!C1927</f>
        <v>г. Астрахань</v>
      </c>
      <c r="C1929" s="41">
        <f t="shared" si="60"/>
        <v>354.85419389830508</v>
      </c>
      <c r="D1929" s="41">
        <f t="shared" si="61"/>
        <v>19.010046101694915</v>
      </c>
      <c r="E1929" s="30">
        <v>0</v>
      </c>
      <c r="F1929" s="31">
        <v>19.010046101694915</v>
      </c>
      <c r="G1929" s="32">
        <v>0</v>
      </c>
      <c r="H1929" s="32">
        <v>0</v>
      </c>
      <c r="I1929" s="32">
        <v>0</v>
      </c>
      <c r="J1929" s="32">
        <v>0</v>
      </c>
      <c r="K1929" s="29">
        <f>Лист4!E1927/1000</f>
        <v>373.86424</v>
      </c>
      <c r="L1929" s="33"/>
      <c r="M1929" s="33"/>
    </row>
    <row r="1930" spans="1:13" s="34" customFormat="1" ht="18.75" customHeight="1" x14ac:dyDescent="0.25">
      <c r="A1930" s="23" t="str">
        <f>Лист4!A1928</f>
        <v xml:space="preserve">Степана Здоровцева ул. д.4 </v>
      </c>
      <c r="B1930" s="74" t="str">
        <f>Лист4!C1928</f>
        <v>г. Астрахань</v>
      </c>
      <c r="C1930" s="41">
        <f t="shared" si="60"/>
        <v>435.36721627118641</v>
      </c>
      <c r="D1930" s="41">
        <f t="shared" si="61"/>
        <v>23.323243728813559</v>
      </c>
      <c r="E1930" s="30">
        <v>0</v>
      </c>
      <c r="F1930" s="31">
        <v>23.323243728813559</v>
      </c>
      <c r="G1930" s="32">
        <v>0</v>
      </c>
      <c r="H1930" s="32">
        <v>0</v>
      </c>
      <c r="I1930" s="32">
        <v>0</v>
      </c>
      <c r="J1930" s="32">
        <v>0</v>
      </c>
      <c r="K1930" s="29">
        <f>Лист4!E1928/1000</f>
        <v>458.69045999999997</v>
      </c>
      <c r="L1930" s="33"/>
      <c r="M1930" s="33"/>
    </row>
    <row r="1931" spans="1:13" s="34" customFormat="1" ht="18.75" customHeight="1" x14ac:dyDescent="0.25">
      <c r="A1931" s="23" t="str">
        <f>Лист4!A1929</f>
        <v xml:space="preserve">Степана Здоровцева ул. д.5 </v>
      </c>
      <c r="B1931" s="74" t="str">
        <f>Лист4!C1929</f>
        <v>г. Астрахань</v>
      </c>
      <c r="C1931" s="41">
        <f t="shared" si="60"/>
        <v>535.3594305084747</v>
      </c>
      <c r="D1931" s="41">
        <f t="shared" si="61"/>
        <v>28.679969491525426</v>
      </c>
      <c r="E1931" s="30">
        <v>0</v>
      </c>
      <c r="F1931" s="31">
        <v>28.679969491525426</v>
      </c>
      <c r="G1931" s="32">
        <v>0</v>
      </c>
      <c r="H1931" s="32">
        <v>0</v>
      </c>
      <c r="I1931" s="32">
        <v>0</v>
      </c>
      <c r="J1931" s="32">
        <v>0</v>
      </c>
      <c r="K1931" s="29">
        <f>Лист4!E1929/1000</f>
        <v>564.03940000000011</v>
      </c>
      <c r="L1931" s="33"/>
      <c r="M1931" s="33"/>
    </row>
    <row r="1932" spans="1:13" s="34" customFormat="1" ht="18.75" customHeight="1" x14ac:dyDescent="0.25">
      <c r="A1932" s="23" t="str">
        <f>Лист4!A1930</f>
        <v xml:space="preserve">Степана Здоровцева ул. д.6 </v>
      </c>
      <c r="B1932" s="74" t="str">
        <f>Лист4!C1930</f>
        <v>г. Астрахань</v>
      </c>
      <c r="C1932" s="41">
        <f t="shared" si="60"/>
        <v>677.34541830508442</v>
      </c>
      <c r="D1932" s="41">
        <f t="shared" si="61"/>
        <v>36.286361694915236</v>
      </c>
      <c r="E1932" s="30">
        <v>0</v>
      </c>
      <c r="F1932" s="31">
        <v>36.286361694915236</v>
      </c>
      <c r="G1932" s="32">
        <v>0</v>
      </c>
      <c r="H1932" s="32">
        <v>0</v>
      </c>
      <c r="I1932" s="32">
        <v>0</v>
      </c>
      <c r="J1932" s="32">
        <f>1351.61+1922.99+670.46</f>
        <v>3945.06</v>
      </c>
      <c r="K1932" s="29">
        <f>Лист4!E1930/1000-J1932</f>
        <v>-3231.4282200000002</v>
      </c>
      <c r="L1932" s="33"/>
      <c r="M1932" s="33"/>
    </row>
    <row r="1933" spans="1:13" s="34" customFormat="1" ht="18.75" customHeight="1" x14ac:dyDescent="0.25">
      <c r="A1933" s="23" t="str">
        <f>Лист4!A1931</f>
        <v xml:space="preserve">Степана Здоровцева ул. д.6А </v>
      </c>
      <c r="B1933" s="74" t="str">
        <f>Лист4!C1931</f>
        <v>г. Астрахань</v>
      </c>
      <c r="C1933" s="41">
        <f t="shared" si="60"/>
        <v>652.36734915254237</v>
      </c>
      <c r="D1933" s="41">
        <f t="shared" si="61"/>
        <v>34.948250847457629</v>
      </c>
      <c r="E1933" s="30">
        <v>0</v>
      </c>
      <c r="F1933" s="31">
        <v>34.948250847457629</v>
      </c>
      <c r="G1933" s="32">
        <v>0</v>
      </c>
      <c r="H1933" s="32">
        <v>0</v>
      </c>
      <c r="I1933" s="32">
        <v>0</v>
      </c>
      <c r="J1933" s="32">
        <v>693.28</v>
      </c>
      <c r="K1933" s="29">
        <f>Лист4!E1931/1000-J1933</f>
        <v>-5.9643999999999551</v>
      </c>
      <c r="L1933" s="33"/>
      <c r="M1933" s="33"/>
    </row>
    <row r="1934" spans="1:13" s="34" customFormat="1" ht="18.75" customHeight="1" x14ac:dyDescent="0.25">
      <c r="A1934" s="23" t="str">
        <f>Лист4!A1932</f>
        <v xml:space="preserve">Степана Здоровцева ул. д.8 </v>
      </c>
      <c r="B1934" s="74" t="str">
        <f>Лист4!C1932</f>
        <v>г. Астрахань</v>
      </c>
      <c r="C1934" s="41">
        <f t="shared" si="60"/>
        <v>288.96680542372883</v>
      </c>
      <c r="D1934" s="41">
        <f t="shared" si="61"/>
        <v>15.480364576271189</v>
      </c>
      <c r="E1934" s="30">
        <v>0</v>
      </c>
      <c r="F1934" s="31">
        <v>15.480364576271189</v>
      </c>
      <c r="G1934" s="32">
        <v>0</v>
      </c>
      <c r="H1934" s="32">
        <v>0</v>
      </c>
      <c r="I1934" s="32">
        <v>0</v>
      </c>
      <c r="J1934" s="32">
        <v>0</v>
      </c>
      <c r="K1934" s="29">
        <f>Лист4!E1932/1000</f>
        <v>304.44717000000003</v>
      </c>
      <c r="L1934" s="33"/>
      <c r="M1934" s="33"/>
    </row>
    <row r="1935" spans="1:13" s="34" customFormat="1" ht="18.75" customHeight="1" x14ac:dyDescent="0.25">
      <c r="A1935" s="23" t="str">
        <f>Лист4!A1933</f>
        <v xml:space="preserve">Степана Разина ул. д.17 </v>
      </c>
      <c r="B1935" s="74" t="str">
        <f>Лист4!C1933</f>
        <v>г. Астрахань</v>
      </c>
      <c r="C1935" s="41">
        <f t="shared" si="60"/>
        <v>109.99614915254236</v>
      </c>
      <c r="D1935" s="41">
        <f t="shared" si="61"/>
        <v>5.8926508474576265</v>
      </c>
      <c r="E1935" s="30">
        <v>0</v>
      </c>
      <c r="F1935" s="31">
        <v>5.8926508474576265</v>
      </c>
      <c r="G1935" s="32">
        <v>0</v>
      </c>
      <c r="H1935" s="32">
        <v>0</v>
      </c>
      <c r="I1935" s="32">
        <v>0</v>
      </c>
      <c r="J1935" s="32">
        <v>0</v>
      </c>
      <c r="K1935" s="29">
        <f>Лист4!E1933/1000</f>
        <v>115.88879999999999</v>
      </c>
      <c r="L1935" s="33"/>
      <c r="M1935" s="33"/>
    </row>
    <row r="1936" spans="1:13" s="34" customFormat="1" ht="18.75" customHeight="1" x14ac:dyDescent="0.25">
      <c r="A1936" s="23" t="str">
        <f>Лист4!A1934</f>
        <v xml:space="preserve">Степана Разина ул. д.20 </v>
      </c>
      <c r="B1936" s="74" t="str">
        <f>Лист4!C1934</f>
        <v>г. Астрахань</v>
      </c>
      <c r="C1936" s="41">
        <f t="shared" si="60"/>
        <v>47.980325423728814</v>
      </c>
      <c r="D1936" s="41">
        <f t="shared" si="61"/>
        <v>2.5703745762711865</v>
      </c>
      <c r="E1936" s="30">
        <v>0</v>
      </c>
      <c r="F1936" s="31">
        <v>2.5703745762711865</v>
      </c>
      <c r="G1936" s="32">
        <v>0</v>
      </c>
      <c r="H1936" s="32">
        <v>0</v>
      </c>
      <c r="I1936" s="32">
        <v>0</v>
      </c>
      <c r="J1936" s="32">
        <v>0</v>
      </c>
      <c r="K1936" s="29">
        <f>Лист4!E1934/1000</f>
        <v>50.550699999999999</v>
      </c>
      <c r="L1936" s="33"/>
      <c r="M1936" s="33"/>
    </row>
    <row r="1937" spans="1:13" s="34" customFormat="1" ht="18.75" customHeight="1" x14ac:dyDescent="0.25">
      <c r="A1937" s="23" t="str">
        <f>Лист4!A1935</f>
        <v xml:space="preserve">Сун-Ят-Сена ул. д.2А </v>
      </c>
      <c r="B1937" s="74" t="str">
        <f>Лист4!C1935</f>
        <v>г. Астрахань</v>
      </c>
      <c r="C1937" s="41">
        <f t="shared" si="60"/>
        <v>693.06251118644082</v>
      </c>
      <c r="D1937" s="41">
        <f t="shared" si="61"/>
        <v>37.128348813559327</v>
      </c>
      <c r="E1937" s="30">
        <v>0</v>
      </c>
      <c r="F1937" s="31">
        <v>37.128348813559327</v>
      </c>
      <c r="G1937" s="32">
        <v>0</v>
      </c>
      <c r="H1937" s="32">
        <v>0</v>
      </c>
      <c r="I1937" s="32">
        <v>0</v>
      </c>
      <c r="J1937" s="32">
        <v>0</v>
      </c>
      <c r="K1937" s="29">
        <f>Лист4!E1935/1000</f>
        <v>730.19086000000016</v>
      </c>
      <c r="L1937" s="33"/>
      <c r="M1937" s="33"/>
    </row>
    <row r="1938" spans="1:13" s="34" customFormat="1" ht="18.75" customHeight="1" x14ac:dyDescent="0.25">
      <c r="A1938" s="23" t="str">
        <f>Лист4!A1936</f>
        <v xml:space="preserve">Сун-Ят-Сена ул. д.2Б </v>
      </c>
      <c r="B1938" s="74" t="str">
        <f>Лист4!C1936</f>
        <v>г. Астрахань</v>
      </c>
      <c r="C1938" s="41">
        <f t="shared" si="60"/>
        <v>722.70913898305093</v>
      </c>
      <c r="D1938" s="41">
        <f t="shared" si="61"/>
        <v>38.716561016949157</v>
      </c>
      <c r="E1938" s="30">
        <v>0</v>
      </c>
      <c r="F1938" s="31">
        <v>38.716561016949157</v>
      </c>
      <c r="G1938" s="32">
        <v>0</v>
      </c>
      <c r="H1938" s="32">
        <v>0</v>
      </c>
      <c r="I1938" s="32">
        <v>0</v>
      </c>
      <c r="J1938" s="32">
        <v>0</v>
      </c>
      <c r="K1938" s="29">
        <f>Лист4!E1936/1000-J1938</f>
        <v>761.42570000000012</v>
      </c>
      <c r="L1938" s="33"/>
      <c r="M1938" s="33"/>
    </row>
    <row r="1939" spans="1:13" s="34" customFormat="1" ht="18.75" customHeight="1" x14ac:dyDescent="0.25">
      <c r="A1939" s="23" t="str">
        <f>Лист4!A1937</f>
        <v xml:space="preserve">Сун-Ят-Сена ул. д.41А,Б </v>
      </c>
      <c r="B1939" s="74" t="str">
        <f>Лист4!C1937</f>
        <v>г. Астрахань</v>
      </c>
      <c r="C1939" s="41">
        <f t="shared" si="60"/>
        <v>68.360063728813557</v>
      </c>
      <c r="D1939" s="41">
        <f t="shared" si="61"/>
        <v>3.6621462711864408</v>
      </c>
      <c r="E1939" s="30">
        <v>0</v>
      </c>
      <c r="F1939" s="31">
        <v>3.6621462711864408</v>
      </c>
      <c r="G1939" s="32">
        <v>0</v>
      </c>
      <c r="H1939" s="32">
        <v>0</v>
      </c>
      <c r="I1939" s="32">
        <v>0</v>
      </c>
      <c r="J1939" s="32">
        <v>0</v>
      </c>
      <c r="K1939" s="29">
        <f>Лист4!E1937/1000</f>
        <v>72.022210000000001</v>
      </c>
      <c r="L1939" s="33"/>
      <c r="M1939" s="33"/>
    </row>
    <row r="1940" spans="1:13" s="34" customFormat="1" ht="18.75" customHeight="1" x14ac:dyDescent="0.25">
      <c r="A1940" s="23" t="str">
        <f>Лист4!A1938</f>
        <v xml:space="preserve">Сун-Ят-Сена ул. д.43А </v>
      </c>
      <c r="B1940" s="74" t="str">
        <f>Лист4!C1938</f>
        <v>г. Астрахань</v>
      </c>
      <c r="C1940" s="41">
        <f t="shared" si="60"/>
        <v>437.48761355932203</v>
      </c>
      <c r="D1940" s="41">
        <f t="shared" si="61"/>
        <v>23.436836440677965</v>
      </c>
      <c r="E1940" s="30">
        <v>0</v>
      </c>
      <c r="F1940" s="31">
        <v>23.436836440677965</v>
      </c>
      <c r="G1940" s="32">
        <v>0</v>
      </c>
      <c r="H1940" s="32">
        <v>0</v>
      </c>
      <c r="I1940" s="32">
        <v>0</v>
      </c>
      <c r="J1940" s="32">
        <v>0</v>
      </c>
      <c r="K1940" s="29">
        <f>Лист4!E1938/1000</f>
        <v>460.92444999999998</v>
      </c>
      <c r="L1940" s="33"/>
      <c r="M1940" s="33"/>
    </row>
    <row r="1941" spans="1:13" s="34" customFormat="1" ht="18.75" customHeight="1" x14ac:dyDescent="0.25">
      <c r="A1941" s="23" t="str">
        <f>Лист4!A1939</f>
        <v xml:space="preserve">Татищева ул. д.0 - корп. 10 </v>
      </c>
      <c r="B1941" s="74" t="str">
        <f>Лист4!C1939</f>
        <v>г. Астрахань</v>
      </c>
      <c r="C1941" s="41">
        <f t="shared" si="60"/>
        <v>752.36923525423708</v>
      </c>
      <c r="D1941" s="41">
        <f t="shared" si="61"/>
        <v>40.305494745762708</v>
      </c>
      <c r="E1941" s="30">
        <v>0</v>
      </c>
      <c r="F1941" s="31">
        <v>40.305494745762708</v>
      </c>
      <c r="G1941" s="32">
        <v>0</v>
      </c>
      <c r="H1941" s="32">
        <v>0</v>
      </c>
      <c r="I1941" s="32">
        <v>0</v>
      </c>
      <c r="J1941" s="32">
        <v>0</v>
      </c>
      <c r="K1941" s="29">
        <f>Лист4!E1939/1000</f>
        <v>792.67472999999984</v>
      </c>
      <c r="L1941" s="33"/>
      <c r="M1941" s="33"/>
    </row>
    <row r="1942" spans="1:13" s="34" customFormat="1" ht="18.75" customHeight="1" x14ac:dyDescent="0.25">
      <c r="A1942" s="23" t="str">
        <f>Лист4!A1940</f>
        <v xml:space="preserve">Татищева ул. д.0 - корп. 11а </v>
      </c>
      <c r="B1942" s="74" t="str">
        <f>Лист4!C1940</f>
        <v>г. Астрахань</v>
      </c>
      <c r="C1942" s="41">
        <f t="shared" si="60"/>
        <v>761.87050847457613</v>
      </c>
      <c r="D1942" s="41">
        <f t="shared" si="61"/>
        <v>40.814491525423719</v>
      </c>
      <c r="E1942" s="30">
        <v>0</v>
      </c>
      <c r="F1942" s="31">
        <v>40.814491525423719</v>
      </c>
      <c r="G1942" s="32">
        <v>0</v>
      </c>
      <c r="H1942" s="32">
        <v>0</v>
      </c>
      <c r="I1942" s="32">
        <v>0</v>
      </c>
      <c r="J1942" s="32">
        <v>0</v>
      </c>
      <c r="K1942" s="29">
        <f>Лист4!E1940/1000</f>
        <v>802.68499999999983</v>
      </c>
      <c r="L1942" s="33"/>
      <c r="M1942" s="33"/>
    </row>
    <row r="1943" spans="1:13" s="34" customFormat="1" ht="18.75" customHeight="1" x14ac:dyDescent="0.25">
      <c r="A1943" s="23" t="str">
        <f>Лист4!A1941</f>
        <v xml:space="preserve">Татищева ул. д.0 - корп. 12 </v>
      </c>
      <c r="B1943" s="74" t="str">
        <f>Лист4!C1941</f>
        <v>г. Астрахань</v>
      </c>
      <c r="C1943" s="41">
        <f t="shared" si="60"/>
        <v>437.44483525423738</v>
      </c>
      <c r="D1943" s="41">
        <f t="shared" si="61"/>
        <v>23.434544745762715</v>
      </c>
      <c r="E1943" s="30">
        <v>0</v>
      </c>
      <c r="F1943" s="31">
        <v>23.434544745762715</v>
      </c>
      <c r="G1943" s="32">
        <v>0</v>
      </c>
      <c r="H1943" s="32">
        <v>0</v>
      </c>
      <c r="I1943" s="32">
        <v>0</v>
      </c>
      <c r="J1943" s="32">
        <v>0</v>
      </c>
      <c r="K1943" s="29">
        <f>Лист4!E1941/1000</f>
        <v>460.87938000000008</v>
      </c>
      <c r="L1943" s="33"/>
      <c r="M1943" s="33"/>
    </row>
    <row r="1944" spans="1:13" s="34" customFormat="1" ht="18.75" customHeight="1" x14ac:dyDescent="0.25">
      <c r="A1944" s="23" t="str">
        <f>Лист4!A1942</f>
        <v xml:space="preserve">Татищева ул. д.0 - корп. 14 </v>
      </c>
      <c r="B1944" s="74" t="str">
        <f>Лист4!C1942</f>
        <v>г. Астрахань</v>
      </c>
      <c r="C1944" s="41">
        <f t="shared" si="60"/>
        <v>561.70069152542385</v>
      </c>
      <c r="D1944" s="41">
        <f t="shared" si="61"/>
        <v>30.091108474576274</v>
      </c>
      <c r="E1944" s="30">
        <v>0</v>
      </c>
      <c r="F1944" s="31">
        <v>30.091108474576274</v>
      </c>
      <c r="G1944" s="32">
        <v>0</v>
      </c>
      <c r="H1944" s="32">
        <v>0</v>
      </c>
      <c r="I1944" s="32">
        <v>0</v>
      </c>
      <c r="J1944" s="32">
        <v>1375.86</v>
      </c>
      <c r="K1944" s="29">
        <f>Лист4!E1942/1000-J1944</f>
        <v>-784.06819999999982</v>
      </c>
      <c r="L1944" s="33"/>
      <c r="M1944" s="33"/>
    </row>
    <row r="1945" spans="1:13" s="34" customFormat="1" ht="18.75" customHeight="1" x14ac:dyDescent="0.25">
      <c r="A1945" s="23" t="str">
        <f>Лист4!A1943</f>
        <v xml:space="preserve">Татищева ул. д.0 - корп. 15 </v>
      </c>
      <c r="B1945" s="74" t="str">
        <f>Лист4!C1943</f>
        <v>г. Астрахань</v>
      </c>
      <c r="C1945" s="41">
        <f t="shared" si="60"/>
        <v>273.03141694915246</v>
      </c>
      <c r="D1945" s="41">
        <f t="shared" si="61"/>
        <v>14.626683050847454</v>
      </c>
      <c r="E1945" s="30">
        <v>0</v>
      </c>
      <c r="F1945" s="31">
        <v>14.626683050847454</v>
      </c>
      <c r="G1945" s="32">
        <v>0</v>
      </c>
      <c r="H1945" s="32">
        <v>0</v>
      </c>
      <c r="I1945" s="32">
        <v>0</v>
      </c>
      <c r="J1945" s="32">
        <v>0</v>
      </c>
      <c r="K1945" s="29">
        <f>Лист4!E1943/1000-J1945</f>
        <v>287.65809999999993</v>
      </c>
      <c r="L1945" s="33"/>
      <c r="M1945" s="33"/>
    </row>
    <row r="1946" spans="1:13" s="34" customFormat="1" ht="18.75" customHeight="1" x14ac:dyDescent="0.25">
      <c r="A1946" s="23" t="str">
        <f>Лист4!A1944</f>
        <v xml:space="preserve">Татищева ул. д.0 - корп. 15а </v>
      </c>
      <c r="B1946" s="74" t="str">
        <f>Лист4!C1944</f>
        <v>г. Астрахань</v>
      </c>
      <c r="C1946" s="41">
        <f t="shared" si="60"/>
        <v>460.22314847457625</v>
      </c>
      <c r="D1946" s="41">
        <f t="shared" si="61"/>
        <v>24.654811525423732</v>
      </c>
      <c r="E1946" s="30">
        <v>0</v>
      </c>
      <c r="F1946" s="31">
        <v>24.654811525423732</v>
      </c>
      <c r="G1946" s="32">
        <v>0</v>
      </c>
      <c r="H1946" s="32">
        <v>0</v>
      </c>
      <c r="I1946" s="32">
        <v>0</v>
      </c>
      <c r="J1946" s="32">
        <v>0</v>
      </c>
      <c r="K1946" s="29">
        <f>Лист4!E1944/1000-J1946</f>
        <v>484.87795999999997</v>
      </c>
      <c r="L1946" s="33"/>
      <c r="M1946" s="33"/>
    </row>
    <row r="1947" spans="1:13" s="34" customFormat="1" ht="18.75" customHeight="1" x14ac:dyDescent="0.25">
      <c r="A1947" s="23" t="str">
        <f>Лист4!A1945</f>
        <v xml:space="preserve">Татищева ул. д.0 - корп. 17 </v>
      </c>
      <c r="B1947" s="74" t="str">
        <f>Лист4!C1945</f>
        <v>г. Астрахань</v>
      </c>
      <c r="C1947" s="41">
        <f t="shared" si="60"/>
        <v>694.59286779660999</v>
      </c>
      <c r="D1947" s="41">
        <f t="shared" si="61"/>
        <v>37.210332203389825</v>
      </c>
      <c r="E1947" s="30">
        <v>0</v>
      </c>
      <c r="F1947" s="31">
        <v>37.210332203389825</v>
      </c>
      <c r="G1947" s="32">
        <v>0</v>
      </c>
      <c r="H1947" s="32">
        <v>0</v>
      </c>
      <c r="I1947" s="32">
        <v>0</v>
      </c>
      <c r="J1947" s="32">
        <v>0</v>
      </c>
      <c r="K1947" s="29">
        <f>Лист4!E1945/1000</f>
        <v>731.80319999999983</v>
      </c>
      <c r="L1947" s="33"/>
      <c r="M1947" s="33"/>
    </row>
    <row r="1948" spans="1:13" s="34" customFormat="1" ht="18.75" customHeight="1" x14ac:dyDescent="0.25">
      <c r="A1948" s="23" t="str">
        <f>Лист4!A1946</f>
        <v xml:space="preserve">Татищева ул. д.0 - корп. 17а </v>
      </c>
      <c r="B1948" s="74" t="str">
        <f>Лист4!C1946</f>
        <v>г. Астрахань</v>
      </c>
      <c r="C1948" s="41">
        <f t="shared" si="60"/>
        <v>537.17154305084739</v>
      </c>
      <c r="D1948" s="41">
        <f t="shared" si="61"/>
        <v>28.777046949152542</v>
      </c>
      <c r="E1948" s="30">
        <v>0</v>
      </c>
      <c r="F1948" s="31">
        <v>28.777046949152542</v>
      </c>
      <c r="G1948" s="32">
        <v>0</v>
      </c>
      <c r="H1948" s="32">
        <v>0</v>
      </c>
      <c r="I1948" s="32">
        <v>0</v>
      </c>
      <c r="J1948" s="32">
        <v>0</v>
      </c>
      <c r="K1948" s="29">
        <f>Лист4!E1946/1000</f>
        <v>565.94858999999997</v>
      </c>
      <c r="L1948" s="33"/>
      <c r="M1948" s="33"/>
    </row>
    <row r="1949" spans="1:13" s="34" customFormat="1" ht="18.75" customHeight="1" x14ac:dyDescent="0.25">
      <c r="A1949" s="23" t="str">
        <f>Лист4!A1947</f>
        <v xml:space="preserve">Татищева ул. д.0 - корп. 19 </v>
      </c>
      <c r="B1949" s="74" t="str">
        <f>Лист4!C1947</f>
        <v>г. Астрахань</v>
      </c>
      <c r="C1949" s="41">
        <f t="shared" si="60"/>
        <v>799.39563389830528</v>
      </c>
      <c r="D1949" s="41">
        <f t="shared" si="61"/>
        <v>42.824766101694934</v>
      </c>
      <c r="E1949" s="30">
        <v>0</v>
      </c>
      <c r="F1949" s="31">
        <v>42.824766101694934</v>
      </c>
      <c r="G1949" s="32">
        <v>0</v>
      </c>
      <c r="H1949" s="32">
        <v>0</v>
      </c>
      <c r="I1949" s="32">
        <v>0</v>
      </c>
      <c r="J1949" s="32">
        <v>0</v>
      </c>
      <c r="K1949" s="29">
        <f>Лист4!E1947/1000</f>
        <v>842.22040000000027</v>
      </c>
      <c r="L1949" s="33"/>
      <c r="M1949" s="33"/>
    </row>
    <row r="1950" spans="1:13" s="34" customFormat="1" ht="18.75" customHeight="1" x14ac:dyDescent="0.25">
      <c r="A1950" s="23" t="str">
        <f>Лист4!A1948</f>
        <v xml:space="preserve">Татищева ул. д.0 - корп. 21 </v>
      </c>
      <c r="B1950" s="74" t="str">
        <f>Лист4!C1948</f>
        <v>г. Астрахань</v>
      </c>
      <c r="C1950" s="41">
        <f t="shared" si="60"/>
        <v>793.66282847457649</v>
      </c>
      <c r="D1950" s="41">
        <f t="shared" si="61"/>
        <v>42.517651525423737</v>
      </c>
      <c r="E1950" s="30">
        <v>0</v>
      </c>
      <c r="F1950" s="31">
        <v>42.517651525423737</v>
      </c>
      <c r="G1950" s="32">
        <v>0</v>
      </c>
      <c r="H1950" s="32">
        <v>0</v>
      </c>
      <c r="I1950" s="32">
        <v>0</v>
      </c>
      <c r="J1950" s="32">
        <v>795.48</v>
      </c>
      <c r="K1950" s="29">
        <f>Лист4!E1948/1000-J1950</f>
        <v>40.700480000000198</v>
      </c>
      <c r="L1950" s="33"/>
      <c r="M1950" s="33"/>
    </row>
    <row r="1951" spans="1:13" s="34" customFormat="1" ht="18.75" customHeight="1" x14ac:dyDescent="0.25">
      <c r="A1951" s="23" t="str">
        <f>Лист4!A1949</f>
        <v xml:space="preserve">Татищева ул. д.0 - корп. 22 </v>
      </c>
      <c r="B1951" s="74" t="str">
        <f>Лист4!C1949</f>
        <v>г. Астрахань</v>
      </c>
      <c r="C1951" s="41">
        <f t="shared" si="60"/>
        <v>758.07125016949169</v>
      </c>
      <c r="D1951" s="41">
        <f t="shared" si="61"/>
        <v>40.610959830508484</v>
      </c>
      <c r="E1951" s="30">
        <v>0</v>
      </c>
      <c r="F1951" s="31">
        <v>40.610959830508484</v>
      </c>
      <c r="G1951" s="32">
        <v>0</v>
      </c>
      <c r="H1951" s="32">
        <v>0</v>
      </c>
      <c r="I1951" s="32">
        <v>0</v>
      </c>
      <c r="J1951" s="32">
        <v>0</v>
      </c>
      <c r="K1951" s="29">
        <f>Лист4!E1949/1000</f>
        <v>798.68221000000017</v>
      </c>
      <c r="L1951" s="33"/>
      <c r="M1951" s="33"/>
    </row>
    <row r="1952" spans="1:13" s="34" customFormat="1" ht="18.75" customHeight="1" x14ac:dyDescent="0.25">
      <c r="A1952" s="23" t="str">
        <f>Лист4!A1950</f>
        <v xml:space="preserve">Татищева ул. д.0 - корп. 24 </v>
      </c>
      <c r="B1952" s="74" t="str">
        <f>Лист4!C1950</f>
        <v>г. Астрахань</v>
      </c>
      <c r="C1952" s="41">
        <f t="shared" si="60"/>
        <v>693.71670508474574</v>
      </c>
      <c r="D1952" s="41">
        <f t="shared" si="61"/>
        <v>37.163394915254237</v>
      </c>
      <c r="E1952" s="30">
        <v>0</v>
      </c>
      <c r="F1952" s="31">
        <v>37.163394915254237</v>
      </c>
      <c r="G1952" s="32">
        <v>0</v>
      </c>
      <c r="H1952" s="32">
        <v>0</v>
      </c>
      <c r="I1952" s="32">
        <v>0</v>
      </c>
      <c r="J1952" s="32">
        <v>0</v>
      </c>
      <c r="K1952" s="29">
        <f>Лист4!E1950/1000</f>
        <v>730.88009999999997</v>
      </c>
      <c r="L1952" s="33"/>
      <c r="M1952" s="33"/>
    </row>
    <row r="1953" spans="1:13" s="34" customFormat="1" ht="18.75" customHeight="1" x14ac:dyDescent="0.25">
      <c r="A1953" s="23" t="str">
        <f>Лист4!A1951</f>
        <v xml:space="preserve">Татищева ул. д.0 - корп. 25 </v>
      </c>
      <c r="B1953" s="74" t="str">
        <f>Лист4!C1951</f>
        <v>г. Астрахань</v>
      </c>
      <c r="C1953" s="41">
        <f t="shared" si="60"/>
        <v>768.98464406779658</v>
      </c>
      <c r="D1953" s="41">
        <f t="shared" si="61"/>
        <v>41.195605932203392</v>
      </c>
      <c r="E1953" s="30">
        <v>0</v>
      </c>
      <c r="F1953" s="31">
        <v>41.195605932203392</v>
      </c>
      <c r="G1953" s="32">
        <v>0</v>
      </c>
      <c r="H1953" s="32">
        <v>0</v>
      </c>
      <c r="I1953" s="32">
        <v>0</v>
      </c>
      <c r="J1953" s="32">
        <v>0</v>
      </c>
      <c r="K1953" s="29">
        <f>Лист4!E1951/1000-J1953</f>
        <v>810.18025</v>
      </c>
      <c r="L1953" s="33"/>
      <c r="M1953" s="33"/>
    </row>
    <row r="1954" spans="1:13" s="34" customFormat="1" ht="18.75" customHeight="1" x14ac:dyDescent="0.25">
      <c r="A1954" s="23" t="str">
        <f>Лист4!A1952</f>
        <v xml:space="preserve">Татищева ул. д.0 - корп. 27 </v>
      </c>
      <c r="B1954" s="74" t="str">
        <f>Лист4!C1952</f>
        <v>г. Астрахань</v>
      </c>
      <c r="C1954" s="41">
        <f t="shared" si="60"/>
        <v>721.3289952542375</v>
      </c>
      <c r="D1954" s="41">
        <f t="shared" si="61"/>
        <v>38.642624745762724</v>
      </c>
      <c r="E1954" s="30">
        <v>0</v>
      </c>
      <c r="F1954" s="31">
        <v>38.642624745762724</v>
      </c>
      <c r="G1954" s="32">
        <v>0</v>
      </c>
      <c r="H1954" s="32">
        <v>0</v>
      </c>
      <c r="I1954" s="32">
        <v>0</v>
      </c>
      <c r="J1954" s="32">
        <v>0</v>
      </c>
      <c r="K1954" s="29">
        <f>Лист4!E1952/1000-J1954</f>
        <v>759.97162000000026</v>
      </c>
      <c r="L1954" s="33"/>
      <c r="M1954" s="33"/>
    </row>
    <row r="1955" spans="1:13" s="34" customFormat="1" ht="18.75" customHeight="1" x14ac:dyDescent="0.25">
      <c r="A1955" s="23" t="str">
        <f>Лист4!A1953</f>
        <v xml:space="preserve">Татищева ул. д.0 - корп. 29 </v>
      </c>
      <c r="B1955" s="74" t="str">
        <f>Лист4!C1953</f>
        <v>г. Астрахань</v>
      </c>
      <c r="C1955" s="41">
        <f t="shared" si="60"/>
        <v>729.20731254237296</v>
      </c>
      <c r="D1955" s="41">
        <f t="shared" si="61"/>
        <v>39.06467745762712</v>
      </c>
      <c r="E1955" s="30">
        <v>0</v>
      </c>
      <c r="F1955" s="31">
        <v>39.06467745762712</v>
      </c>
      <c r="G1955" s="32">
        <v>0</v>
      </c>
      <c r="H1955" s="32">
        <v>0</v>
      </c>
      <c r="I1955" s="32">
        <v>0</v>
      </c>
      <c r="J1955" s="32">
        <v>0</v>
      </c>
      <c r="K1955" s="29">
        <f>Лист4!E1953/1000-J1955</f>
        <v>768.27199000000007</v>
      </c>
      <c r="L1955" s="33"/>
      <c r="M1955" s="33"/>
    </row>
    <row r="1956" spans="1:13" s="34" customFormat="1" ht="18.75" customHeight="1" x14ac:dyDescent="0.25">
      <c r="A1956" s="23" t="str">
        <f>Лист4!A1954</f>
        <v xml:space="preserve">Татищева ул. д.0 - корп. 32 </v>
      </c>
      <c r="B1956" s="74" t="str">
        <f>Лист4!C1954</f>
        <v>г. Астрахань</v>
      </c>
      <c r="C1956" s="41">
        <f t="shared" si="60"/>
        <v>674.47557966101715</v>
      </c>
      <c r="D1956" s="41">
        <f t="shared" si="61"/>
        <v>36.13262033898306</v>
      </c>
      <c r="E1956" s="30">
        <v>0</v>
      </c>
      <c r="F1956" s="31">
        <v>36.13262033898306</v>
      </c>
      <c r="G1956" s="32">
        <v>0</v>
      </c>
      <c r="H1956" s="32">
        <v>0</v>
      </c>
      <c r="I1956" s="32">
        <v>0</v>
      </c>
      <c r="J1956" s="32">
        <v>0</v>
      </c>
      <c r="K1956" s="29">
        <f>Лист4!E1954/1000</f>
        <v>710.60820000000024</v>
      </c>
      <c r="L1956" s="33"/>
      <c r="M1956" s="33"/>
    </row>
    <row r="1957" spans="1:13" s="34" customFormat="1" ht="18.75" customHeight="1" x14ac:dyDescent="0.25">
      <c r="A1957" s="23" t="str">
        <f>Лист4!A1955</f>
        <v xml:space="preserve">Татищева ул. д.0 - корп. 42 </v>
      </c>
      <c r="B1957" s="74" t="str">
        <f>Лист4!C1955</f>
        <v>г. Астрахань</v>
      </c>
      <c r="C1957" s="41">
        <f t="shared" si="60"/>
        <v>806.81899389830517</v>
      </c>
      <c r="D1957" s="41">
        <f t="shared" si="61"/>
        <v>43.222446101694921</v>
      </c>
      <c r="E1957" s="30">
        <v>0</v>
      </c>
      <c r="F1957" s="31">
        <v>43.222446101694921</v>
      </c>
      <c r="G1957" s="32">
        <v>0</v>
      </c>
      <c r="H1957" s="32">
        <v>0</v>
      </c>
      <c r="I1957" s="32">
        <v>0</v>
      </c>
      <c r="J1957" s="32">
        <v>0</v>
      </c>
      <c r="K1957" s="29">
        <f>Лист4!E1955/1000</f>
        <v>850.04144000000008</v>
      </c>
      <c r="L1957" s="33"/>
      <c r="M1957" s="33"/>
    </row>
    <row r="1958" spans="1:13" s="34" customFormat="1" ht="18.75" customHeight="1" x14ac:dyDescent="0.25">
      <c r="A1958" s="23" t="str">
        <f>Лист4!A1956</f>
        <v xml:space="preserve">Татищева ул. д.0 - корп. 43 </v>
      </c>
      <c r="B1958" s="74" t="str">
        <f>Лист4!C1956</f>
        <v>г. Астрахань</v>
      </c>
      <c r="C1958" s="41">
        <f t="shared" si="60"/>
        <v>776.26222372881341</v>
      </c>
      <c r="D1958" s="41">
        <f t="shared" si="61"/>
        <v>41.58547627118643</v>
      </c>
      <c r="E1958" s="30">
        <v>0</v>
      </c>
      <c r="F1958" s="31">
        <v>41.58547627118643</v>
      </c>
      <c r="G1958" s="32">
        <v>0</v>
      </c>
      <c r="H1958" s="32">
        <v>0</v>
      </c>
      <c r="I1958" s="32">
        <v>0</v>
      </c>
      <c r="J1958" s="32">
        <v>0</v>
      </c>
      <c r="K1958" s="29">
        <f>Лист4!E1956/1000-J1958</f>
        <v>817.8476999999998</v>
      </c>
      <c r="L1958" s="33"/>
      <c r="M1958" s="33"/>
    </row>
    <row r="1959" spans="1:13" s="34" customFormat="1" ht="18.75" customHeight="1" x14ac:dyDescent="0.25">
      <c r="A1959" s="23" t="str">
        <f>Лист4!A1957</f>
        <v xml:space="preserve">Татищева ул. д.0 - корп. 56б </v>
      </c>
      <c r="B1959" s="74" t="str">
        <f>Лист4!C1957</f>
        <v>г. Астрахань</v>
      </c>
      <c r="C1959" s="41">
        <f t="shared" si="60"/>
        <v>569.31153762711904</v>
      </c>
      <c r="D1959" s="41">
        <f t="shared" si="61"/>
        <v>30.498832372881374</v>
      </c>
      <c r="E1959" s="30">
        <v>0</v>
      </c>
      <c r="F1959" s="31">
        <v>30.498832372881374</v>
      </c>
      <c r="G1959" s="32">
        <v>0</v>
      </c>
      <c r="H1959" s="32">
        <v>0</v>
      </c>
      <c r="I1959" s="32">
        <v>0</v>
      </c>
      <c r="J1959" s="32">
        <v>0</v>
      </c>
      <c r="K1959" s="29">
        <f>Лист4!E1957/1000-J1959</f>
        <v>599.81037000000038</v>
      </c>
      <c r="L1959" s="33"/>
      <c r="M1959" s="33"/>
    </row>
    <row r="1960" spans="1:13" s="34" customFormat="1" ht="18.75" customHeight="1" x14ac:dyDescent="0.25">
      <c r="A1960" s="23" t="str">
        <f>Лист4!A1958</f>
        <v xml:space="preserve">Татищева ул. д.0 - корп. 57 </v>
      </c>
      <c r="B1960" s="74" t="str">
        <f>Лист4!C1958</f>
        <v>г. Астрахань</v>
      </c>
      <c r="C1960" s="41">
        <f t="shared" si="60"/>
        <v>800.05301694915261</v>
      </c>
      <c r="D1960" s="41">
        <f t="shared" si="61"/>
        <v>42.859983050847468</v>
      </c>
      <c r="E1960" s="30">
        <v>0</v>
      </c>
      <c r="F1960" s="31">
        <v>42.859983050847468</v>
      </c>
      <c r="G1960" s="32">
        <v>0</v>
      </c>
      <c r="H1960" s="32">
        <v>0</v>
      </c>
      <c r="I1960" s="32">
        <v>0</v>
      </c>
      <c r="J1960" s="32">
        <v>0</v>
      </c>
      <c r="K1960" s="29">
        <f>Лист4!E1958/1000</f>
        <v>842.91300000000012</v>
      </c>
      <c r="L1960" s="33"/>
      <c r="M1960" s="33"/>
    </row>
    <row r="1961" spans="1:13" s="34" customFormat="1" ht="18.75" customHeight="1" x14ac:dyDescent="0.25">
      <c r="A1961" s="23" t="str">
        <f>Лист4!A1959</f>
        <v xml:space="preserve">Татищева ул. д.10 </v>
      </c>
      <c r="B1961" s="74" t="str">
        <f>Лист4!C1959</f>
        <v>г. Астрахань</v>
      </c>
      <c r="C1961" s="41">
        <f t="shared" si="60"/>
        <v>441.26196610169484</v>
      </c>
      <c r="D1961" s="41">
        <f t="shared" si="61"/>
        <v>23.63903389830508</v>
      </c>
      <c r="E1961" s="30">
        <v>0</v>
      </c>
      <c r="F1961" s="31">
        <v>23.63903389830508</v>
      </c>
      <c r="G1961" s="32">
        <v>0</v>
      </c>
      <c r="H1961" s="32">
        <v>0</v>
      </c>
      <c r="I1961" s="32">
        <v>0</v>
      </c>
      <c r="J1961" s="32">
        <v>0</v>
      </c>
      <c r="K1961" s="29">
        <f>Лист4!E1959/1000</f>
        <v>464.9009999999999</v>
      </c>
      <c r="L1961" s="33"/>
      <c r="M1961" s="33"/>
    </row>
    <row r="1962" spans="1:13" s="34" customFormat="1" ht="18.75" customHeight="1" x14ac:dyDescent="0.25">
      <c r="A1962" s="23" t="str">
        <f>Лист4!A1960</f>
        <v xml:space="preserve">Татищева ул. д.10А </v>
      </c>
      <c r="B1962" s="74" t="str">
        <f>Лист4!C1960</f>
        <v>г. Астрахань</v>
      </c>
      <c r="C1962" s="41">
        <f t="shared" si="60"/>
        <v>656.72455728813543</v>
      </c>
      <c r="D1962" s="41">
        <f t="shared" si="61"/>
        <v>35.181672711864394</v>
      </c>
      <c r="E1962" s="30">
        <v>0</v>
      </c>
      <c r="F1962" s="31">
        <v>35.181672711864394</v>
      </c>
      <c r="G1962" s="32">
        <v>0</v>
      </c>
      <c r="H1962" s="32">
        <v>0</v>
      </c>
      <c r="I1962" s="32">
        <v>0</v>
      </c>
      <c r="J1962" s="32">
        <v>0</v>
      </c>
      <c r="K1962" s="29">
        <f>Лист4!E1960/1000</f>
        <v>691.90622999999982</v>
      </c>
      <c r="L1962" s="33"/>
      <c r="M1962" s="33"/>
    </row>
    <row r="1963" spans="1:13" s="34" customFormat="1" ht="18.75" customHeight="1" x14ac:dyDescent="0.25">
      <c r="A1963" s="23" t="str">
        <f>Лист4!A1961</f>
        <v xml:space="preserve">Татищева ул. д.11Б </v>
      </c>
      <c r="B1963" s="74" t="str">
        <f>Лист4!C1961</f>
        <v>г. Астрахань</v>
      </c>
      <c r="C1963" s="41">
        <f t="shared" si="60"/>
        <v>230.69462915254238</v>
      </c>
      <c r="D1963" s="41">
        <f t="shared" si="61"/>
        <v>12.358640847457625</v>
      </c>
      <c r="E1963" s="30">
        <v>0</v>
      </c>
      <c r="F1963" s="31">
        <v>12.358640847457625</v>
      </c>
      <c r="G1963" s="32">
        <v>0</v>
      </c>
      <c r="H1963" s="32">
        <v>0</v>
      </c>
      <c r="I1963" s="32">
        <v>0</v>
      </c>
      <c r="J1963" s="32">
        <v>0</v>
      </c>
      <c r="K1963" s="29">
        <f>Лист4!E1961/1000</f>
        <v>243.05327</v>
      </c>
      <c r="L1963" s="33"/>
      <c r="M1963" s="33"/>
    </row>
    <row r="1964" spans="1:13" s="34" customFormat="1" ht="18.75" customHeight="1" x14ac:dyDescent="0.25">
      <c r="A1964" s="23" t="str">
        <f>Лист4!A1962</f>
        <v xml:space="preserve">Татищева ул. д.16 - корп. 1 </v>
      </c>
      <c r="B1964" s="74" t="str">
        <f>Лист4!C1962</f>
        <v>г. Астрахань</v>
      </c>
      <c r="C1964" s="41">
        <f t="shared" si="60"/>
        <v>178.07364067796607</v>
      </c>
      <c r="D1964" s="41">
        <f t="shared" si="61"/>
        <v>9.5396593220338985</v>
      </c>
      <c r="E1964" s="30">
        <v>0</v>
      </c>
      <c r="F1964" s="31">
        <v>9.5396593220338985</v>
      </c>
      <c r="G1964" s="32">
        <v>0</v>
      </c>
      <c r="H1964" s="32">
        <v>0</v>
      </c>
      <c r="I1964" s="32">
        <v>0</v>
      </c>
      <c r="J1964" s="32">
        <v>0</v>
      </c>
      <c r="K1964" s="29">
        <f>Лист4!E1962/1000</f>
        <v>187.61329999999998</v>
      </c>
      <c r="L1964" s="33"/>
      <c r="M1964" s="33"/>
    </row>
    <row r="1965" spans="1:13" s="34" customFormat="1" ht="18.75" customHeight="1" x14ac:dyDescent="0.25">
      <c r="A1965" s="23" t="str">
        <f>Лист4!A1963</f>
        <v xml:space="preserve">Татищева ул. д.16З </v>
      </c>
      <c r="B1965" s="74" t="str">
        <f>Лист4!C1963</f>
        <v>г. Астрахань</v>
      </c>
      <c r="C1965" s="41">
        <f t="shared" si="60"/>
        <v>1334.7411972881355</v>
      </c>
      <c r="D1965" s="41">
        <f t="shared" si="61"/>
        <v>71.503992711864399</v>
      </c>
      <c r="E1965" s="30">
        <v>0</v>
      </c>
      <c r="F1965" s="31">
        <v>71.503992711864399</v>
      </c>
      <c r="G1965" s="32">
        <v>0</v>
      </c>
      <c r="H1965" s="32">
        <v>0</v>
      </c>
      <c r="I1965" s="32">
        <v>0</v>
      </c>
      <c r="J1965" s="32">
        <v>0</v>
      </c>
      <c r="K1965" s="29">
        <f>Лист4!E1963/1000</f>
        <v>1406.2451899999999</v>
      </c>
      <c r="L1965" s="33"/>
      <c r="M1965" s="33"/>
    </row>
    <row r="1966" spans="1:13" s="34" customFormat="1" ht="18.75" customHeight="1" x14ac:dyDescent="0.25">
      <c r="A1966" s="23" t="str">
        <f>Лист4!A1964</f>
        <v xml:space="preserve">Татищева ул. д.41 </v>
      </c>
      <c r="B1966" s="74" t="str">
        <f>Лист4!C1964</f>
        <v>г. Астрахань</v>
      </c>
      <c r="C1966" s="41">
        <f t="shared" si="60"/>
        <v>797.07988203389812</v>
      </c>
      <c r="D1966" s="41">
        <f t="shared" si="61"/>
        <v>42.700707966101689</v>
      </c>
      <c r="E1966" s="30">
        <v>0</v>
      </c>
      <c r="F1966" s="31">
        <v>42.700707966101689</v>
      </c>
      <c r="G1966" s="32">
        <v>0</v>
      </c>
      <c r="H1966" s="32">
        <v>0</v>
      </c>
      <c r="I1966" s="32">
        <v>0</v>
      </c>
      <c r="J1966" s="32">
        <v>0</v>
      </c>
      <c r="K1966" s="29">
        <f>Лист4!E1964/1000</f>
        <v>839.78058999999985</v>
      </c>
      <c r="L1966" s="33"/>
      <c r="M1966" s="33"/>
    </row>
    <row r="1967" spans="1:13" s="34" customFormat="1" ht="18.75" customHeight="1" x14ac:dyDescent="0.25">
      <c r="A1967" s="23" t="str">
        <f>Лист4!A1965</f>
        <v xml:space="preserve">Татищева ул. д.43А </v>
      </c>
      <c r="B1967" s="74" t="str">
        <f>Лист4!C1965</f>
        <v>г. Астрахань</v>
      </c>
      <c r="C1967" s="41">
        <f t="shared" si="60"/>
        <v>938.00242033898303</v>
      </c>
      <c r="D1967" s="41">
        <f t="shared" si="61"/>
        <v>50.250129661016956</v>
      </c>
      <c r="E1967" s="30">
        <v>0</v>
      </c>
      <c r="F1967" s="31">
        <v>50.250129661016956</v>
      </c>
      <c r="G1967" s="32">
        <v>0</v>
      </c>
      <c r="H1967" s="32">
        <v>0</v>
      </c>
      <c r="I1967" s="32">
        <v>0</v>
      </c>
      <c r="J1967" s="32">
        <v>0</v>
      </c>
      <c r="K1967" s="29">
        <f>Лист4!E1965/1000-J1967</f>
        <v>988.25255000000004</v>
      </c>
      <c r="L1967" s="33"/>
      <c r="M1967" s="33"/>
    </row>
    <row r="1968" spans="1:13" s="34" customFormat="1" ht="18.75" customHeight="1" x14ac:dyDescent="0.25">
      <c r="A1968" s="23" t="str">
        <f>Лист4!A1966</f>
        <v xml:space="preserve">Татищева ул. д.44 </v>
      </c>
      <c r="B1968" s="74" t="str">
        <f>Лист4!C1966</f>
        <v>г. Астрахань</v>
      </c>
      <c r="C1968" s="41">
        <f t="shared" si="60"/>
        <v>844.62343593220362</v>
      </c>
      <c r="D1968" s="41">
        <f t="shared" si="61"/>
        <v>45.247684067796619</v>
      </c>
      <c r="E1968" s="30">
        <v>0</v>
      </c>
      <c r="F1968" s="31">
        <v>45.247684067796619</v>
      </c>
      <c r="G1968" s="32">
        <v>0</v>
      </c>
      <c r="H1968" s="32">
        <v>0</v>
      </c>
      <c r="I1968" s="32">
        <v>0</v>
      </c>
      <c r="J1968" s="32">
        <f>725.7+1866.04</f>
        <v>2591.7399999999998</v>
      </c>
      <c r="K1968" s="29">
        <f>Лист4!E1966/1000-J1968</f>
        <v>-1701.8688799999995</v>
      </c>
      <c r="L1968" s="33"/>
      <c r="M1968" s="33"/>
    </row>
    <row r="1969" spans="1:13" s="34" customFormat="1" ht="18.75" customHeight="1" x14ac:dyDescent="0.25">
      <c r="A1969" s="23" t="str">
        <f>Лист4!A1967</f>
        <v xml:space="preserve">Татищева ул. д.4Б </v>
      </c>
      <c r="B1969" s="74" t="str">
        <f>Лист4!C1967</f>
        <v>г. Астрахань</v>
      </c>
      <c r="C1969" s="41">
        <f t="shared" si="60"/>
        <v>91.457966101694922</v>
      </c>
      <c r="D1969" s="41">
        <f t="shared" si="61"/>
        <v>4.8995338983050853</v>
      </c>
      <c r="E1969" s="30">
        <v>0</v>
      </c>
      <c r="F1969" s="31">
        <v>4.8995338983050853</v>
      </c>
      <c r="G1969" s="32">
        <v>0</v>
      </c>
      <c r="H1969" s="32">
        <v>0</v>
      </c>
      <c r="I1969" s="32">
        <v>0</v>
      </c>
      <c r="J1969" s="32">
        <v>0</v>
      </c>
      <c r="K1969" s="29">
        <f>Лист4!E1967/1000</f>
        <v>96.357500000000002</v>
      </c>
      <c r="L1969" s="33"/>
      <c r="M1969" s="33"/>
    </row>
    <row r="1970" spans="1:13" s="34" customFormat="1" ht="18.75" customHeight="1" x14ac:dyDescent="0.25">
      <c r="A1970" s="23" t="str">
        <f>Лист4!A1968</f>
        <v xml:space="preserve">Татищева ул. д.56 </v>
      </c>
      <c r="B1970" s="74" t="str">
        <f>Лист4!C1968</f>
        <v>г. Астрахань</v>
      </c>
      <c r="C1970" s="41">
        <f t="shared" si="60"/>
        <v>791.22151322033881</v>
      </c>
      <c r="D1970" s="41">
        <f t="shared" si="61"/>
        <v>42.386866779661005</v>
      </c>
      <c r="E1970" s="30">
        <v>0</v>
      </c>
      <c r="F1970" s="31">
        <v>42.386866779661005</v>
      </c>
      <c r="G1970" s="32">
        <v>0</v>
      </c>
      <c r="H1970" s="32">
        <v>0</v>
      </c>
      <c r="I1970" s="32">
        <v>0</v>
      </c>
      <c r="J1970" s="32">
        <v>0</v>
      </c>
      <c r="K1970" s="29">
        <f>Лист4!E1968/1000</f>
        <v>833.60837999999978</v>
      </c>
      <c r="L1970" s="33"/>
      <c r="M1970" s="33"/>
    </row>
    <row r="1971" spans="1:13" s="34" customFormat="1" ht="18.75" customHeight="1" x14ac:dyDescent="0.25">
      <c r="A1971" s="23" t="str">
        <f>Лист4!A1969</f>
        <v xml:space="preserve">Татищева ул. д.56А </v>
      </c>
      <c r="B1971" s="74" t="str">
        <f>Лист4!C1969</f>
        <v>г. Астрахань</v>
      </c>
      <c r="C1971" s="41">
        <f t="shared" si="60"/>
        <v>477.36573559322039</v>
      </c>
      <c r="D1971" s="41">
        <f t="shared" si="61"/>
        <v>25.573164406779661</v>
      </c>
      <c r="E1971" s="30">
        <v>0</v>
      </c>
      <c r="F1971" s="31">
        <v>25.573164406779661</v>
      </c>
      <c r="G1971" s="32">
        <v>0</v>
      </c>
      <c r="H1971" s="32">
        <v>0</v>
      </c>
      <c r="I1971" s="32">
        <v>0</v>
      </c>
      <c r="J1971" s="32">
        <v>0</v>
      </c>
      <c r="K1971" s="29">
        <f>Лист4!E1969/1000-J1971</f>
        <v>502.93890000000005</v>
      </c>
      <c r="L1971" s="33"/>
      <c r="M1971" s="33"/>
    </row>
    <row r="1972" spans="1:13" s="34" customFormat="1" ht="18.75" customHeight="1" x14ac:dyDescent="0.25">
      <c r="A1972" s="23" t="str">
        <f>Лист4!A1970</f>
        <v xml:space="preserve">Татищева ул. д.57А </v>
      </c>
      <c r="B1972" s="74" t="str">
        <f>Лист4!C1970</f>
        <v>г. Астрахань</v>
      </c>
      <c r="C1972" s="41">
        <f t="shared" si="60"/>
        <v>1236.7450983050844</v>
      </c>
      <c r="D1972" s="41">
        <f t="shared" si="61"/>
        <v>66.254201694915238</v>
      </c>
      <c r="E1972" s="30">
        <v>0</v>
      </c>
      <c r="F1972" s="31">
        <v>66.254201694915238</v>
      </c>
      <c r="G1972" s="32">
        <v>0</v>
      </c>
      <c r="H1972" s="32">
        <v>0</v>
      </c>
      <c r="I1972" s="32">
        <v>0</v>
      </c>
      <c r="J1972" s="32">
        <v>0</v>
      </c>
      <c r="K1972" s="29">
        <f>Лист4!E1970/1000-J1972</f>
        <v>1302.9992999999997</v>
      </c>
      <c r="L1972" s="33"/>
      <c r="M1972" s="33"/>
    </row>
    <row r="1973" spans="1:13" s="34" customFormat="1" ht="18.75" customHeight="1" x14ac:dyDescent="0.25">
      <c r="A1973" s="23" t="str">
        <f>Лист4!A1971</f>
        <v xml:space="preserve">Товарищеская ул. д.31А </v>
      </c>
      <c r="B1973" s="74" t="str">
        <f>Лист4!C1971</f>
        <v>г. Астрахань</v>
      </c>
      <c r="C1973" s="41">
        <f t="shared" si="60"/>
        <v>584.63301423728831</v>
      </c>
      <c r="D1973" s="41">
        <f t="shared" si="61"/>
        <v>31.319625762711873</v>
      </c>
      <c r="E1973" s="30">
        <v>0</v>
      </c>
      <c r="F1973" s="31">
        <v>31.319625762711873</v>
      </c>
      <c r="G1973" s="32">
        <v>0</v>
      </c>
      <c r="H1973" s="32">
        <v>0</v>
      </c>
      <c r="I1973" s="32">
        <v>0</v>
      </c>
      <c r="J1973" s="32">
        <v>0</v>
      </c>
      <c r="K1973" s="29">
        <f>Лист4!E1971/1000</f>
        <v>615.9526400000002</v>
      </c>
      <c r="L1973" s="33"/>
      <c r="M1973" s="33"/>
    </row>
    <row r="1974" spans="1:13" s="34" customFormat="1" ht="18.75" customHeight="1" x14ac:dyDescent="0.25">
      <c r="A1974" s="23" t="str">
        <f>Лист4!A1972</f>
        <v xml:space="preserve">Туапсинская ул. д.32 </v>
      </c>
      <c r="B1974" s="74" t="str">
        <f>Лист4!C1972</f>
        <v>г. Астрахань</v>
      </c>
      <c r="C1974" s="41">
        <f t="shared" si="60"/>
        <v>27.183918644067795</v>
      </c>
      <c r="D1974" s="41">
        <f t="shared" si="61"/>
        <v>1.4562813559322034</v>
      </c>
      <c r="E1974" s="30">
        <v>0</v>
      </c>
      <c r="F1974" s="31">
        <v>1.4562813559322034</v>
      </c>
      <c r="G1974" s="32">
        <v>0</v>
      </c>
      <c r="H1974" s="32">
        <v>0</v>
      </c>
      <c r="I1974" s="32">
        <v>0</v>
      </c>
      <c r="J1974" s="32">
        <v>0</v>
      </c>
      <c r="K1974" s="29">
        <f>Лист4!E1972/1000</f>
        <v>28.6402</v>
      </c>
      <c r="L1974" s="33"/>
      <c r="M1974" s="33"/>
    </row>
    <row r="1975" spans="1:13" s="34" customFormat="1" ht="18.75" customHeight="1" x14ac:dyDescent="0.25">
      <c r="A1975" s="23" t="str">
        <f>Лист4!A1973</f>
        <v xml:space="preserve">Туапсинская ул. д.4 </v>
      </c>
      <c r="B1975" s="74" t="str">
        <f>Лист4!C1973</f>
        <v>г. Астрахань</v>
      </c>
      <c r="C1975" s="41">
        <f t="shared" si="60"/>
        <v>751.7723701694913</v>
      </c>
      <c r="D1975" s="41">
        <f t="shared" si="61"/>
        <v>40.273519830508462</v>
      </c>
      <c r="E1975" s="30">
        <v>0</v>
      </c>
      <c r="F1975" s="31">
        <v>40.273519830508462</v>
      </c>
      <c r="G1975" s="32">
        <v>0</v>
      </c>
      <c r="H1975" s="32">
        <v>0</v>
      </c>
      <c r="I1975" s="32">
        <v>0</v>
      </c>
      <c r="J1975" s="32">
        <v>0</v>
      </c>
      <c r="K1975" s="29">
        <f>Лист4!E1973/1000</f>
        <v>792.04588999999976</v>
      </c>
      <c r="L1975" s="33"/>
      <c r="M1975" s="33"/>
    </row>
    <row r="1976" spans="1:13" s="34" customFormat="1" ht="18.75" customHeight="1" x14ac:dyDescent="0.25">
      <c r="A1976" s="23" t="str">
        <f>Лист4!A1974</f>
        <v xml:space="preserve">Туапсинская ул. д.6 </v>
      </c>
      <c r="B1976" s="74" t="str">
        <f>Лист4!C1974</f>
        <v>г. Астрахань</v>
      </c>
      <c r="C1976" s="41">
        <f t="shared" si="60"/>
        <v>266.80478644067801</v>
      </c>
      <c r="D1976" s="41">
        <f t="shared" si="61"/>
        <v>14.293113559322036</v>
      </c>
      <c r="E1976" s="30">
        <v>0</v>
      </c>
      <c r="F1976" s="31">
        <v>14.293113559322036</v>
      </c>
      <c r="G1976" s="32">
        <v>0</v>
      </c>
      <c r="H1976" s="32">
        <v>0</v>
      </c>
      <c r="I1976" s="32">
        <v>0</v>
      </c>
      <c r="J1976" s="32">
        <v>0</v>
      </c>
      <c r="K1976" s="29">
        <f>Лист4!E1974/1000-J1976</f>
        <v>281.09790000000004</v>
      </c>
      <c r="L1976" s="33"/>
      <c r="M1976" s="33"/>
    </row>
    <row r="1977" spans="1:13" s="34" customFormat="1" ht="18.75" customHeight="1" x14ac:dyDescent="0.25">
      <c r="A1977" s="23" t="str">
        <f>Лист4!A1975</f>
        <v xml:space="preserve">Туапсинская ул. д.8 </v>
      </c>
      <c r="B1977" s="74" t="str">
        <f>Лист4!C1975</f>
        <v>г. Астрахань</v>
      </c>
      <c r="C1977" s="41">
        <f t="shared" si="60"/>
        <v>286.82915254237281</v>
      </c>
      <c r="D1977" s="41">
        <f t="shared" si="61"/>
        <v>15.365847457627115</v>
      </c>
      <c r="E1977" s="30">
        <v>0</v>
      </c>
      <c r="F1977" s="31">
        <v>15.365847457627115</v>
      </c>
      <c r="G1977" s="32">
        <v>0</v>
      </c>
      <c r="H1977" s="32">
        <v>0</v>
      </c>
      <c r="I1977" s="32">
        <v>0</v>
      </c>
      <c r="J1977" s="32">
        <v>0</v>
      </c>
      <c r="K1977" s="29">
        <f>Лист4!E1975/1000</f>
        <v>302.19499999999994</v>
      </c>
      <c r="L1977" s="33"/>
      <c r="M1977" s="33"/>
    </row>
    <row r="1978" spans="1:13" s="34" customFormat="1" ht="18.75" customHeight="1" x14ac:dyDescent="0.25">
      <c r="A1978" s="23" t="str">
        <f>Лист4!A1976</f>
        <v xml:space="preserve">Ужгородская ул. д.3 </v>
      </c>
      <c r="B1978" s="74" t="str">
        <f>Лист4!C1976</f>
        <v>г. Астрахань</v>
      </c>
      <c r="C1978" s="41">
        <f t="shared" si="60"/>
        <v>289.65553898305092</v>
      </c>
      <c r="D1978" s="41">
        <f t="shared" si="61"/>
        <v>15.517261016949156</v>
      </c>
      <c r="E1978" s="30">
        <v>0</v>
      </c>
      <c r="F1978" s="31">
        <v>15.517261016949156</v>
      </c>
      <c r="G1978" s="32">
        <v>0</v>
      </c>
      <c r="H1978" s="32">
        <v>0</v>
      </c>
      <c r="I1978" s="32">
        <v>0</v>
      </c>
      <c r="J1978" s="32">
        <v>0</v>
      </c>
      <c r="K1978" s="29">
        <f>Лист4!E1976/1000</f>
        <v>305.17280000000005</v>
      </c>
      <c r="L1978" s="33"/>
      <c r="M1978" s="33"/>
    </row>
    <row r="1979" spans="1:13" s="34" customFormat="1" ht="18.75" customHeight="1" x14ac:dyDescent="0.25">
      <c r="A1979" s="23" t="str">
        <f>Лист4!A1977</f>
        <v xml:space="preserve">Ужгородская ул. д.7 </v>
      </c>
      <c r="B1979" s="74" t="str">
        <f>Лист4!C1977</f>
        <v>г. Астрахань</v>
      </c>
      <c r="C1979" s="41">
        <f t="shared" si="60"/>
        <v>64.789617627118645</v>
      </c>
      <c r="D1979" s="41">
        <f t="shared" si="61"/>
        <v>3.470872372881356</v>
      </c>
      <c r="E1979" s="30">
        <v>0</v>
      </c>
      <c r="F1979" s="31">
        <v>3.470872372881356</v>
      </c>
      <c r="G1979" s="32">
        <v>0</v>
      </c>
      <c r="H1979" s="32">
        <v>0</v>
      </c>
      <c r="I1979" s="32">
        <v>0</v>
      </c>
      <c r="J1979" s="32">
        <v>0</v>
      </c>
      <c r="K1979" s="29">
        <f>Лист4!E1977/1000</f>
        <v>68.260490000000004</v>
      </c>
      <c r="L1979" s="33"/>
      <c r="M1979" s="33"/>
    </row>
    <row r="1980" spans="1:13" s="34" customFormat="1" ht="18.75" customHeight="1" x14ac:dyDescent="0.25">
      <c r="A1980" s="23" t="str">
        <f>Лист4!A1978</f>
        <v xml:space="preserve">Ужгородская ул. д.7А </v>
      </c>
      <c r="B1980" s="74" t="str">
        <f>Лист4!C1978</f>
        <v>г. Астрахань</v>
      </c>
      <c r="C1980" s="41">
        <f t="shared" si="60"/>
        <v>291.5553627118644</v>
      </c>
      <c r="D1980" s="41">
        <f t="shared" si="61"/>
        <v>15.619037288135592</v>
      </c>
      <c r="E1980" s="30">
        <v>0</v>
      </c>
      <c r="F1980" s="31">
        <v>15.619037288135592</v>
      </c>
      <c r="G1980" s="32">
        <v>0</v>
      </c>
      <c r="H1980" s="32">
        <v>0</v>
      </c>
      <c r="I1980" s="32">
        <v>0</v>
      </c>
      <c r="J1980" s="32">
        <v>0</v>
      </c>
      <c r="K1980" s="29">
        <f>Лист4!E1978/1000-J1980</f>
        <v>307.17439999999999</v>
      </c>
      <c r="L1980" s="33"/>
      <c r="M1980" s="33"/>
    </row>
    <row r="1981" spans="1:13" s="34" customFormat="1" ht="18.75" customHeight="1" x14ac:dyDescent="0.25">
      <c r="A1981" s="23" t="str">
        <f>Лист4!A1979</f>
        <v xml:space="preserve">Украинская ул. д.12 </v>
      </c>
      <c r="B1981" s="74" t="str">
        <f>Лист4!C1979</f>
        <v>г. Астрахань</v>
      </c>
      <c r="C1981" s="41">
        <f t="shared" si="60"/>
        <v>846.68326779661015</v>
      </c>
      <c r="D1981" s="41">
        <f t="shared" si="61"/>
        <v>45.358032203389826</v>
      </c>
      <c r="E1981" s="30">
        <v>0</v>
      </c>
      <c r="F1981" s="31">
        <v>45.358032203389826</v>
      </c>
      <c r="G1981" s="32">
        <v>0</v>
      </c>
      <c r="H1981" s="32">
        <v>0</v>
      </c>
      <c r="I1981" s="32">
        <v>0</v>
      </c>
      <c r="J1981" s="32">
        <v>0</v>
      </c>
      <c r="K1981" s="29">
        <f>Лист4!E1979/1000</f>
        <v>892.04129999999998</v>
      </c>
      <c r="L1981" s="33"/>
      <c r="M1981" s="33"/>
    </row>
    <row r="1982" spans="1:13" s="34" customFormat="1" ht="18.75" customHeight="1" x14ac:dyDescent="0.25">
      <c r="A1982" s="23" t="str">
        <f>Лист4!A1980</f>
        <v xml:space="preserve">Украинская ул. д.15 </v>
      </c>
      <c r="B1982" s="74" t="str">
        <f>Лист4!C1980</f>
        <v>г. Астрахань</v>
      </c>
      <c r="C1982" s="41">
        <f t="shared" ref="C1982:C2045" si="62">K1982+J1982-F1982</f>
        <v>167.69332881355933</v>
      </c>
      <c r="D1982" s="41">
        <f t="shared" ref="D1982:D2045" si="63">F1982</f>
        <v>8.9835711864406793</v>
      </c>
      <c r="E1982" s="30">
        <v>0</v>
      </c>
      <c r="F1982" s="31">
        <v>8.9835711864406793</v>
      </c>
      <c r="G1982" s="32">
        <v>0</v>
      </c>
      <c r="H1982" s="32">
        <v>0</v>
      </c>
      <c r="I1982" s="32">
        <v>0</v>
      </c>
      <c r="J1982" s="32">
        <v>0</v>
      </c>
      <c r="K1982" s="29">
        <f>Лист4!E1980/1000</f>
        <v>176.67690000000002</v>
      </c>
      <c r="L1982" s="33"/>
      <c r="M1982" s="33"/>
    </row>
    <row r="1983" spans="1:13" s="34" customFormat="1" ht="25.5" customHeight="1" x14ac:dyDescent="0.25">
      <c r="A1983" s="23" t="str">
        <f>Лист4!A1981</f>
        <v xml:space="preserve">Украинская ул. д.16 </v>
      </c>
      <c r="B1983" s="74" t="str">
        <f>Лист4!C1981</f>
        <v>г. Астрахань</v>
      </c>
      <c r="C1983" s="41">
        <f t="shared" si="62"/>
        <v>199.38069152542371</v>
      </c>
      <c r="D1983" s="41">
        <f t="shared" si="63"/>
        <v>10.68110847457627</v>
      </c>
      <c r="E1983" s="30">
        <v>0</v>
      </c>
      <c r="F1983" s="31">
        <v>10.68110847457627</v>
      </c>
      <c r="G1983" s="32">
        <v>0</v>
      </c>
      <c r="H1983" s="32">
        <v>0</v>
      </c>
      <c r="I1983" s="32">
        <v>0</v>
      </c>
      <c r="J1983" s="32">
        <v>0</v>
      </c>
      <c r="K1983" s="29">
        <f>Лист4!E1981/1000-J1983</f>
        <v>210.06179999999998</v>
      </c>
      <c r="L1983" s="33"/>
      <c r="M1983" s="33"/>
    </row>
    <row r="1984" spans="1:13" s="34" customFormat="1" ht="25.5" customHeight="1" x14ac:dyDescent="0.25">
      <c r="A1984" s="23" t="str">
        <f>Лист4!A1982</f>
        <v xml:space="preserve">Украинская ул. д.17 </v>
      </c>
      <c r="B1984" s="74" t="str">
        <f>Лист4!C1982</f>
        <v>г. Астрахань</v>
      </c>
      <c r="C1984" s="41">
        <f t="shared" si="62"/>
        <v>157.07582372881356</v>
      </c>
      <c r="D1984" s="41">
        <f t="shared" si="63"/>
        <v>8.4147762711864402</v>
      </c>
      <c r="E1984" s="30">
        <v>0</v>
      </c>
      <c r="F1984" s="31">
        <v>8.4147762711864402</v>
      </c>
      <c r="G1984" s="32">
        <v>0</v>
      </c>
      <c r="H1984" s="32">
        <v>0</v>
      </c>
      <c r="I1984" s="32">
        <v>0</v>
      </c>
      <c r="J1984" s="32">
        <v>0</v>
      </c>
      <c r="K1984" s="29">
        <f>Лист4!E1982/1000-J1984</f>
        <v>165.4906</v>
      </c>
      <c r="L1984" s="33"/>
      <c r="M1984" s="33"/>
    </row>
    <row r="1985" spans="1:13" s="34" customFormat="1" ht="25.5" customHeight="1" x14ac:dyDescent="0.25">
      <c r="A1985" s="23" t="str">
        <f>Лист4!A1983</f>
        <v xml:space="preserve">Украинская ул. д.18 </v>
      </c>
      <c r="B1985" s="74" t="str">
        <f>Лист4!C1983</f>
        <v>г. Астрахань</v>
      </c>
      <c r="C1985" s="41">
        <f t="shared" si="62"/>
        <v>172.55023728813561</v>
      </c>
      <c r="D1985" s="41">
        <f t="shared" si="63"/>
        <v>9.2437627118644077</v>
      </c>
      <c r="E1985" s="30">
        <v>0</v>
      </c>
      <c r="F1985" s="31">
        <v>9.2437627118644077</v>
      </c>
      <c r="G1985" s="32">
        <v>0</v>
      </c>
      <c r="H1985" s="32">
        <v>0</v>
      </c>
      <c r="I1985" s="32">
        <v>0</v>
      </c>
      <c r="J1985" s="32">
        <v>0</v>
      </c>
      <c r="K1985" s="29">
        <f>Лист4!E1983/1000-J1985</f>
        <v>181.79400000000001</v>
      </c>
      <c r="L1985" s="33"/>
      <c r="M1985" s="33"/>
    </row>
    <row r="1986" spans="1:13" s="34" customFormat="1" ht="25.5" customHeight="1" x14ac:dyDescent="0.25">
      <c r="A1986" s="23" t="str">
        <f>Лист4!A1984</f>
        <v xml:space="preserve">Украинская ул. д.19 </v>
      </c>
      <c r="B1986" s="74" t="str">
        <f>Лист4!C1984</f>
        <v>г. Астрахань</v>
      </c>
      <c r="C1986" s="41">
        <f t="shared" si="62"/>
        <v>170.99675932203391</v>
      </c>
      <c r="D1986" s="41">
        <f t="shared" si="63"/>
        <v>9.1605406779661021</v>
      </c>
      <c r="E1986" s="30">
        <v>0</v>
      </c>
      <c r="F1986" s="31">
        <v>9.1605406779661021</v>
      </c>
      <c r="G1986" s="32">
        <v>0</v>
      </c>
      <c r="H1986" s="32">
        <v>0</v>
      </c>
      <c r="I1986" s="32">
        <v>0</v>
      </c>
      <c r="J1986" s="32">
        <v>0</v>
      </c>
      <c r="K1986" s="29">
        <f>Лист4!E1984/1000</f>
        <v>180.15730000000002</v>
      </c>
      <c r="L1986" s="33"/>
      <c r="M1986" s="33"/>
    </row>
    <row r="1987" spans="1:13" s="34" customFormat="1" ht="25.5" customHeight="1" x14ac:dyDescent="0.25">
      <c r="A1987" s="23" t="str">
        <f>Лист4!A1985</f>
        <v xml:space="preserve">Украинская ул. д.21 </v>
      </c>
      <c r="B1987" s="74" t="str">
        <f>Лист4!C1985</f>
        <v>г. Астрахань</v>
      </c>
      <c r="C1987" s="41">
        <f t="shared" si="62"/>
        <v>171.51262372881354</v>
      </c>
      <c r="D1987" s="41">
        <f t="shared" si="63"/>
        <v>9.188176271186439</v>
      </c>
      <c r="E1987" s="30">
        <v>0</v>
      </c>
      <c r="F1987" s="31">
        <v>9.188176271186439</v>
      </c>
      <c r="G1987" s="32">
        <v>0</v>
      </c>
      <c r="H1987" s="32">
        <v>0</v>
      </c>
      <c r="I1987" s="32">
        <v>0</v>
      </c>
      <c r="J1987" s="32">
        <v>0</v>
      </c>
      <c r="K1987" s="29">
        <f>Лист4!E1985/1000-J1987</f>
        <v>180.70079999999999</v>
      </c>
      <c r="L1987" s="33"/>
      <c r="M1987" s="33"/>
    </row>
    <row r="1988" spans="1:13" s="34" customFormat="1" ht="25.5" customHeight="1" x14ac:dyDescent="0.25">
      <c r="A1988" s="23" t="str">
        <f>Лист4!A1986</f>
        <v xml:space="preserve">Украинская ул. д.23 </v>
      </c>
      <c r="B1988" s="74" t="str">
        <f>Лист4!C1986</f>
        <v>г. Астрахань</v>
      </c>
      <c r="C1988" s="41">
        <f t="shared" si="62"/>
        <v>170.06042033898308</v>
      </c>
      <c r="D1988" s="41">
        <f t="shared" si="63"/>
        <v>9.1103796610169496</v>
      </c>
      <c r="E1988" s="30">
        <v>0</v>
      </c>
      <c r="F1988" s="31">
        <v>9.1103796610169496</v>
      </c>
      <c r="G1988" s="32">
        <v>0</v>
      </c>
      <c r="H1988" s="32">
        <v>0</v>
      </c>
      <c r="I1988" s="32">
        <v>0</v>
      </c>
      <c r="J1988" s="32">
        <v>0</v>
      </c>
      <c r="K1988" s="29">
        <f>Лист4!E1986/1000-J1988</f>
        <v>179.17080000000001</v>
      </c>
      <c r="L1988" s="33"/>
      <c r="M1988" s="33"/>
    </row>
    <row r="1989" spans="1:13" s="34" customFormat="1" ht="25.5" customHeight="1" x14ac:dyDescent="0.25">
      <c r="A1989" s="23" t="str">
        <f>Лист4!A1987</f>
        <v xml:space="preserve">Украинская ул. д.25 </v>
      </c>
      <c r="B1989" s="74" t="str">
        <f>Лист4!C1987</f>
        <v>г. Астрахань</v>
      </c>
      <c r="C1989" s="41">
        <f t="shared" si="62"/>
        <v>180.74113898305086</v>
      </c>
      <c r="D1989" s="41">
        <f t="shared" si="63"/>
        <v>9.6825610169491529</v>
      </c>
      <c r="E1989" s="30">
        <v>0</v>
      </c>
      <c r="F1989" s="31">
        <v>9.6825610169491529</v>
      </c>
      <c r="G1989" s="32">
        <v>0</v>
      </c>
      <c r="H1989" s="32">
        <v>0</v>
      </c>
      <c r="I1989" s="32">
        <v>0</v>
      </c>
      <c r="J1989" s="32">
        <v>0</v>
      </c>
      <c r="K1989" s="29">
        <f>Лист4!E1987/1000</f>
        <v>190.42370000000003</v>
      </c>
      <c r="L1989" s="33"/>
      <c r="M1989" s="33"/>
    </row>
    <row r="1990" spans="1:13" s="34" customFormat="1" ht="25.5" customHeight="1" x14ac:dyDescent="0.25">
      <c r="A1990" s="23" t="str">
        <f>Лист4!A1988</f>
        <v xml:space="preserve">Украинская ул. д.5В </v>
      </c>
      <c r="B1990" s="74" t="str">
        <f>Лист4!C1988</f>
        <v>г. Астрахань</v>
      </c>
      <c r="C1990" s="41">
        <f t="shared" si="62"/>
        <v>3.9778983050847456</v>
      </c>
      <c r="D1990" s="41">
        <f t="shared" si="63"/>
        <v>0.21310169491525424</v>
      </c>
      <c r="E1990" s="30">
        <v>0</v>
      </c>
      <c r="F1990" s="31">
        <v>0.21310169491525424</v>
      </c>
      <c r="G1990" s="32">
        <v>0</v>
      </c>
      <c r="H1990" s="32">
        <v>0</v>
      </c>
      <c r="I1990" s="32">
        <v>0</v>
      </c>
      <c r="J1990" s="32">
        <v>0</v>
      </c>
      <c r="K1990" s="29">
        <f>Лист4!E1988/1000</f>
        <v>4.1909999999999998</v>
      </c>
      <c r="L1990" s="33"/>
      <c r="M1990" s="33"/>
    </row>
    <row r="1991" spans="1:13" s="34" customFormat="1" ht="25.5" customHeight="1" x14ac:dyDescent="0.25">
      <c r="A1991" s="23" t="str">
        <f>Лист4!A1989</f>
        <v xml:space="preserve">Украинская ул. д.6 </v>
      </c>
      <c r="B1991" s="74" t="str">
        <f>Лист4!C1989</f>
        <v>г. Астрахань</v>
      </c>
      <c r="C1991" s="41">
        <f t="shared" si="62"/>
        <v>166.92485694915257</v>
      </c>
      <c r="D1991" s="41">
        <f t="shared" si="63"/>
        <v>8.9424030508474583</v>
      </c>
      <c r="E1991" s="30">
        <v>0</v>
      </c>
      <c r="F1991" s="31">
        <v>8.9424030508474583</v>
      </c>
      <c r="G1991" s="32">
        <v>0</v>
      </c>
      <c r="H1991" s="32">
        <v>0</v>
      </c>
      <c r="I1991" s="32">
        <v>0</v>
      </c>
      <c r="J1991" s="32">
        <v>0</v>
      </c>
      <c r="K1991" s="29">
        <f>Лист4!E1989/1000</f>
        <v>175.86726000000002</v>
      </c>
      <c r="L1991" s="33"/>
      <c r="M1991" s="33"/>
    </row>
    <row r="1992" spans="1:13" s="34" customFormat="1" ht="25.5" customHeight="1" x14ac:dyDescent="0.25">
      <c r="A1992" s="23" t="str">
        <f>Лист4!A1990</f>
        <v xml:space="preserve">Фабричная ул. д.14/69 </v>
      </c>
      <c r="B1992" s="74" t="str">
        <f>Лист4!C1990</f>
        <v>г. Астрахань</v>
      </c>
      <c r="C1992" s="41">
        <f t="shared" si="62"/>
        <v>0</v>
      </c>
      <c r="D1992" s="41">
        <f t="shared" si="63"/>
        <v>0</v>
      </c>
      <c r="E1992" s="30">
        <v>0</v>
      </c>
      <c r="F1992" s="31">
        <v>0</v>
      </c>
      <c r="G1992" s="32">
        <v>0</v>
      </c>
      <c r="H1992" s="32">
        <v>0</v>
      </c>
      <c r="I1992" s="32">
        <v>0</v>
      </c>
      <c r="J1992" s="32">
        <v>0</v>
      </c>
      <c r="K1992" s="29">
        <f>Лист4!E1990/1000</f>
        <v>0</v>
      </c>
      <c r="L1992" s="33"/>
      <c r="M1992" s="33"/>
    </row>
    <row r="1993" spans="1:13" s="34" customFormat="1" ht="25.5" customHeight="1" x14ac:dyDescent="0.25">
      <c r="A1993" s="23" t="str">
        <f>Лист4!A1991</f>
        <v xml:space="preserve">Черниговская 3-я ул. д.2А </v>
      </c>
      <c r="B1993" s="74" t="str">
        <f>Лист4!C1991</f>
        <v>г. Астрахань</v>
      </c>
      <c r="C1993" s="41">
        <f t="shared" si="62"/>
        <v>36.316759322033903</v>
      </c>
      <c r="D1993" s="41">
        <f t="shared" si="63"/>
        <v>1.9455406779661018</v>
      </c>
      <c r="E1993" s="30">
        <v>0</v>
      </c>
      <c r="F1993" s="31">
        <v>1.9455406779661018</v>
      </c>
      <c r="G1993" s="32">
        <v>0</v>
      </c>
      <c r="H1993" s="32">
        <v>0</v>
      </c>
      <c r="I1993" s="32">
        <v>0</v>
      </c>
      <c r="J1993" s="32">
        <v>0</v>
      </c>
      <c r="K1993" s="29">
        <f>Лист4!E1991/1000</f>
        <v>38.262300000000003</v>
      </c>
      <c r="L1993" s="33"/>
      <c r="M1993" s="33"/>
    </row>
    <row r="1994" spans="1:13" s="34" customFormat="1" ht="18.75" customHeight="1" x14ac:dyDescent="0.25">
      <c r="A1994" s="23" t="str">
        <f>Лист4!A1992</f>
        <v xml:space="preserve">Черниговская 3-я ул. д.2Б </v>
      </c>
      <c r="B1994" s="74" t="str">
        <f>Лист4!C1992</f>
        <v>г. Астрахань</v>
      </c>
      <c r="C1994" s="41">
        <f t="shared" si="62"/>
        <v>123.27195525423728</v>
      </c>
      <c r="D1994" s="41">
        <f t="shared" si="63"/>
        <v>6.6038547457627121</v>
      </c>
      <c r="E1994" s="30">
        <v>0</v>
      </c>
      <c r="F1994" s="31">
        <v>6.6038547457627121</v>
      </c>
      <c r="G1994" s="32">
        <v>0</v>
      </c>
      <c r="H1994" s="32">
        <v>0</v>
      </c>
      <c r="I1994" s="32">
        <v>0</v>
      </c>
      <c r="J1994" s="32">
        <v>0</v>
      </c>
      <c r="K1994" s="29">
        <f>Лист4!E1992/1000</f>
        <v>129.87581</v>
      </c>
      <c r="L1994" s="33"/>
      <c r="M1994" s="33"/>
    </row>
    <row r="1995" spans="1:13" s="34" customFormat="1" ht="18.75" customHeight="1" x14ac:dyDescent="0.25">
      <c r="A1995" s="23" t="str">
        <f>Лист4!A1993</f>
        <v xml:space="preserve">Черниговская 3-я ул. д.2В </v>
      </c>
      <c r="B1995" s="74" t="str">
        <f>Лист4!C1993</f>
        <v>г. Астрахань</v>
      </c>
      <c r="C1995" s="41">
        <f t="shared" si="62"/>
        <v>247.79553898305082</v>
      </c>
      <c r="D1995" s="41">
        <f t="shared" si="63"/>
        <v>13.274761016949153</v>
      </c>
      <c r="E1995" s="30">
        <v>0</v>
      </c>
      <c r="F1995" s="31">
        <v>13.274761016949153</v>
      </c>
      <c r="G1995" s="32">
        <v>0</v>
      </c>
      <c r="H1995" s="32">
        <v>0</v>
      </c>
      <c r="I1995" s="32">
        <v>0</v>
      </c>
      <c r="J1995" s="32">
        <v>0</v>
      </c>
      <c r="K1995" s="29">
        <f>Лист4!E1993/1000-J1995</f>
        <v>261.07029999999997</v>
      </c>
      <c r="L1995" s="33"/>
      <c r="M1995" s="33"/>
    </row>
    <row r="1996" spans="1:13" s="34" customFormat="1" ht="18.75" customHeight="1" x14ac:dyDescent="0.25">
      <c r="A1996" s="23" t="str">
        <f>Лист4!A1994</f>
        <v xml:space="preserve">Черниговская 3-я ул. д.2Г </v>
      </c>
      <c r="B1996" s="74" t="str">
        <f>Лист4!C1994</f>
        <v>г. Астрахань</v>
      </c>
      <c r="C1996" s="41">
        <f t="shared" si="62"/>
        <v>180.45298576271185</v>
      </c>
      <c r="D1996" s="41">
        <f t="shared" si="63"/>
        <v>9.6671242372881352</v>
      </c>
      <c r="E1996" s="30">
        <v>0</v>
      </c>
      <c r="F1996" s="31">
        <v>9.6671242372881352</v>
      </c>
      <c r="G1996" s="32">
        <v>0</v>
      </c>
      <c r="H1996" s="32">
        <v>0</v>
      </c>
      <c r="I1996" s="32">
        <v>0</v>
      </c>
      <c r="J1996" s="32">
        <v>0</v>
      </c>
      <c r="K1996" s="29">
        <f>Лист4!E1994/1000</f>
        <v>190.12010999999998</v>
      </c>
      <c r="L1996" s="33"/>
      <c r="M1996" s="33"/>
    </row>
    <row r="1997" spans="1:13" s="34" customFormat="1" ht="18.75" customHeight="1" x14ac:dyDescent="0.25">
      <c r="A1997" s="23" t="str">
        <f>Лист4!A1995</f>
        <v xml:space="preserve">Черниговская 4-я ул. д.1А </v>
      </c>
      <c r="B1997" s="74" t="str">
        <f>Лист4!C1995</f>
        <v>г. Астрахань</v>
      </c>
      <c r="C1997" s="41">
        <f t="shared" si="62"/>
        <v>300.48110779661016</v>
      </c>
      <c r="D1997" s="41">
        <f t="shared" si="63"/>
        <v>16.097202203389831</v>
      </c>
      <c r="E1997" s="30">
        <v>0</v>
      </c>
      <c r="F1997" s="31">
        <v>16.097202203389831</v>
      </c>
      <c r="G1997" s="32">
        <v>0</v>
      </c>
      <c r="H1997" s="32">
        <v>0</v>
      </c>
      <c r="I1997" s="32">
        <v>0</v>
      </c>
      <c r="J1997" s="32">
        <v>0</v>
      </c>
      <c r="K1997" s="29">
        <f>Лист4!E1995/1000-J1997</f>
        <v>316.57830999999999</v>
      </c>
      <c r="L1997" s="33"/>
      <c r="M1997" s="33"/>
    </row>
    <row r="1998" spans="1:13" s="34" customFormat="1" ht="18.75" customHeight="1" x14ac:dyDescent="0.25">
      <c r="A1998" s="23" t="str">
        <f>Лист4!A1996</f>
        <v xml:space="preserve">Черниговская 4-я ул. д.20 </v>
      </c>
      <c r="B1998" s="74" t="str">
        <f>Лист4!C1996</f>
        <v>г. Астрахань</v>
      </c>
      <c r="C1998" s="41">
        <f t="shared" si="62"/>
        <v>2347.2655891525419</v>
      </c>
      <c r="D1998" s="41">
        <f t="shared" si="63"/>
        <v>125.7463708474576</v>
      </c>
      <c r="E1998" s="30">
        <v>0</v>
      </c>
      <c r="F1998" s="31">
        <v>125.7463708474576</v>
      </c>
      <c r="G1998" s="32">
        <v>0</v>
      </c>
      <c r="H1998" s="32">
        <v>0</v>
      </c>
      <c r="I1998" s="32">
        <v>0</v>
      </c>
      <c r="J1998" s="32">
        <v>0</v>
      </c>
      <c r="K1998" s="29">
        <f>Лист4!E1996/1000</f>
        <v>2473.0119599999994</v>
      </c>
      <c r="L1998" s="33"/>
      <c r="M1998" s="33"/>
    </row>
    <row r="1999" spans="1:13" s="34" customFormat="1" ht="18.75" customHeight="1" x14ac:dyDescent="0.25">
      <c r="A1999" s="23" t="str">
        <f>Лист4!A1997</f>
        <v xml:space="preserve">Черниговская 4-я ул. д.22 </v>
      </c>
      <c r="B1999" s="74" t="str">
        <f>Лист4!C1997</f>
        <v>г. Астрахань</v>
      </c>
      <c r="C1999" s="41">
        <f t="shared" si="62"/>
        <v>640.27892338983065</v>
      </c>
      <c r="D1999" s="41">
        <f t="shared" si="63"/>
        <v>34.300656610169497</v>
      </c>
      <c r="E1999" s="30">
        <v>0</v>
      </c>
      <c r="F1999" s="31">
        <v>34.300656610169497</v>
      </c>
      <c r="G1999" s="32">
        <v>0</v>
      </c>
      <c r="H1999" s="32">
        <v>0</v>
      </c>
      <c r="I1999" s="32">
        <v>0</v>
      </c>
      <c r="J1999" s="32">
        <v>0</v>
      </c>
      <c r="K1999" s="29">
        <f>Лист4!E1997/1000</f>
        <v>674.57958000000019</v>
      </c>
      <c r="L1999" s="33"/>
      <c r="M1999" s="33"/>
    </row>
    <row r="2000" spans="1:13" s="34" customFormat="1" ht="18.75" customHeight="1" x14ac:dyDescent="0.25">
      <c r="A2000" s="23" t="str">
        <f>Лист4!A1998</f>
        <v xml:space="preserve">Черниговская 4-я ул. д.24 </v>
      </c>
      <c r="B2000" s="74" t="str">
        <f>Лист4!C1998</f>
        <v>г. Астрахань</v>
      </c>
      <c r="C2000" s="41">
        <f t="shared" si="62"/>
        <v>1182.144718644068</v>
      </c>
      <c r="D2000" s="41">
        <f t="shared" si="63"/>
        <v>63.329181355932207</v>
      </c>
      <c r="E2000" s="30">
        <v>0</v>
      </c>
      <c r="F2000" s="31">
        <v>63.329181355932207</v>
      </c>
      <c r="G2000" s="32">
        <v>0</v>
      </c>
      <c r="H2000" s="32">
        <v>0</v>
      </c>
      <c r="I2000" s="32">
        <v>0</v>
      </c>
      <c r="J2000" s="32">
        <v>0</v>
      </c>
      <c r="K2000" s="29">
        <f>Лист4!E1998/1000</f>
        <v>1245.4739000000002</v>
      </c>
      <c r="L2000" s="33"/>
      <c r="M2000" s="33"/>
    </row>
    <row r="2001" spans="1:13" s="34" customFormat="1" ht="18.75" customHeight="1" x14ac:dyDescent="0.25">
      <c r="A2001" s="23" t="str">
        <f>Лист4!A1999</f>
        <v xml:space="preserve">Черновицкая ул. д.7 </v>
      </c>
      <c r="B2001" s="74" t="str">
        <f>Лист4!C1999</f>
        <v>г. Астрахань</v>
      </c>
      <c r="C2001" s="41">
        <f t="shared" si="62"/>
        <v>9.4812745762711863</v>
      </c>
      <c r="D2001" s="41">
        <f t="shared" si="63"/>
        <v>0.50792542372881355</v>
      </c>
      <c r="E2001" s="30">
        <v>0</v>
      </c>
      <c r="F2001" s="31">
        <v>0.50792542372881355</v>
      </c>
      <c r="G2001" s="32">
        <v>0</v>
      </c>
      <c r="H2001" s="32">
        <v>0</v>
      </c>
      <c r="I2001" s="32">
        <v>0</v>
      </c>
      <c r="J2001" s="32">
        <v>0</v>
      </c>
      <c r="K2001" s="29">
        <f>Лист4!E1999/1000</f>
        <v>9.9892000000000003</v>
      </c>
      <c r="L2001" s="33"/>
      <c r="M2001" s="33"/>
    </row>
    <row r="2002" spans="1:13" s="34" customFormat="1" ht="25.5" customHeight="1" x14ac:dyDescent="0.25">
      <c r="A2002" s="23" t="str">
        <f>Лист4!A2000</f>
        <v xml:space="preserve">Чернышова пер. д.1 </v>
      </c>
      <c r="B2002" s="74" t="str">
        <f>Лист4!C2000</f>
        <v>г. Астрахань</v>
      </c>
      <c r="C2002" s="41">
        <f t="shared" si="62"/>
        <v>27.829057627118644</v>
      </c>
      <c r="D2002" s="41">
        <f t="shared" si="63"/>
        <v>1.490842372881356</v>
      </c>
      <c r="E2002" s="30">
        <v>0</v>
      </c>
      <c r="F2002" s="31">
        <v>1.490842372881356</v>
      </c>
      <c r="G2002" s="32">
        <v>0</v>
      </c>
      <c r="H2002" s="32">
        <v>0</v>
      </c>
      <c r="I2002" s="32">
        <v>0</v>
      </c>
      <c r="J2002" s="32">
        <v>0</v>
      </c>
      <c r="K2002" s="29">
        <f>Лист4!E2000/1000</f>
        <v>29.319900000000001</v>
      </c>
      <c r="L2002" s="33"/>
      <c r="M2002" s="33"/>
    </row>
    <row r="2003" spans="1:13" s="34" customFormat="1" ht="25.5" customHeight="1" x14ac:dyDescent="0.25">
      <c r="A2003" s="23" t="str">
        <f>Лист4!A2001</f>
        <v xml:space="preserve">Чехова ул. д.25 </v>
      </c>
      <c r="B2003" s="74" t="str">
        <f>Лист4!C2001</f>
        <v>г. Астрахань</v>
      </c>
      <c r="C2003" s="41">
        <f t="shared" si="62"/>
        <v>12.99864406779661</v>
      </c>
      <c r="D2003" s="41">
        <f t="shared" si="63"/>
        <v>0.69635593220338987</v>
      </c>
      <c r="E2003" s="30">
        <v>0</v>
      </c>
      <c r="F2003" s="31">
        <v>0.69635593220338987</v>
      </c>
      <c r="G2003" s="32">
        <v>0</v>
      </c>
      <c r="H2003" s="32">
        <v>0</v>
      </c>
      <c r="I2003" s="32">
        <v>0</v>
      </c>
      <c r="J2003" s="32">
        <v>0</v>
      </c>
      <c r="K2003" s="29">
        <f>Лист4!E2001/1000</f>
        <v>13.695</v>
      </c>
      <c r="L2003" s="33"/>
      <c r="M2003" s="33"/>
    </row>
    <row r="2004" spans="1:13" s="34" customFormat="1" ht="25.5" customHeight="1" x14ac:dyDescent="0.25">
      <c r="A2004" s="23" t="str">
        <f>Лист4!A2002</f>
        <v xml:space="preserve">Чехова ул. д.28 </v>
      </c>
      <c r="B2004" s="74" t="str">
        <f>Лист4!C2002</f>
        <v>г. Астрахань</v>
      </c>
      <c r="C2004" s="41">
        <f t="shared" si="62"/>
        <v>35.26754711864406</v>
      </c>
      <c r="D2004" s="41">
        <f t="shared" si="63"/>
        <v>1.8893328813559318</v>
      </c>
      <c r="E2004" s="30">
        <v>0</v>
      </c>
      <c r="F2004" s="31">
        <v>1.8893328813559318</v>
      </c>
      <c r="G2004" s="32">
        <v>0</v>
      </c>
      <c r="H2004" s="32">
        <v>0</v>
      </c>
      <c r="I2004" s="32">
        <v>0</v>
      </c>
      <c r="J2004" s="32">
        <v>0</v>
      </c>
      <c r="K2004" s="29">
        <f>Лист4!E2002/1000</f>
        <v>37.156879999999994</v>
      </c>
      <c r="L2004" s="33"/>
      <c r="M2004" s="33"/>
    </row>
    <row r="2005" spans="1:13" s="34" customFormat="1" ht="25.5" customHeight="1" x14ac:dyDescent="0.25">
      <c r="A2005" s="23" t="str">
        <f>Лист4!A2003</f>
        <v xml:space="preserve">Чехова ул. д.31 </v>
      </c>
      <c r="B2005" s="74" t="str">
        <f>Лист4!C2003</f>
        <v>г. Астрахань</v>
      </c>
      <c r="C2005" s="41">
        <f t="shared" si="62"/>
        <v>25.956189830508478</v>
      </c>
      <c r="D2005" s="41">
        <f t="shared" si="63"/>
        <v>1.3905101694915254</v>
      </c>
      <c r="E2005" s="30">
        <v>0</v>
      </c>
      <c r="F2005" s="31">
        <v>1.3905101694915254</v>
      </c>
      <c r="G2005" s="32">
        <v>0</v>
      </c>
      <c r="H2005" s="32">
        <v>0</v>
      </c>
      <c r="I2005" s="32">
        <v>0</v>
      </c>
      <c r="J2005" s="32">
        <v>0</v>
      </c>
      <c r="K2005" s="29">
        <f>Лист4!E2003/1000</f>
        <v>27.346700000000002</v>
      </c>
      <c r="L2005" s="33"/>
      <c r="M2005" s="33"/>
    </row>
    <row r="2006" spans="1:13" s="34" customFormat="1" ht="25.5" customHeight="1" x14ac:dyDescent="0.25">
      <c r="A2006" s="23" t="str">
        <f>Лист4!A2004</f>
        <v xml:space="preserve">Чехова ул. д.33 </v>
      </c>
      <c r="B2006" s="74" t="str">
        <f>Лист4!C2004</f>
        <v>г. Астрахань</v>
      </c>
      <c r="C2006" s="41">
        <f t="shared" si="62"/>
        <v>16.172648135593221</v>
      </c>
      <c r="D2006" s="41">
        <f t="shared" si="63"/>
        <v>0.86639186440677973</v>
      </c>
      <c r="E2006" s="30">
        <v>0</v>
      </c>
      <c r="F2006" s="31">
        <v>0.86639186440677973</v>
      </c>
      <c r="G2006" s="32">
        <v>0</v>
      </c>
      <c r="H2006" s="32">
        <v>0</v>
      </c>
      <c r="I2006" s="32">
        <v>0</v>
      </c>
      <c r="J2006" s="32">
        <v>0</v>
      </c>
      <c r="K2006" s="29">
        <f>Лист4!E2004/1000-J2006</f>
        <v>17.03904</v>
      </c>
      <c r="L2006" s="33"/>
      <c r="M2006" s="33"/>
    </row>
    <row r="2007" spans="1:13" s="34" customFormat="1" ht="25.5" customHeight="1" x14ac:dyDescent="0.25">
      <c r="A2007" s="23" t="str">
        <f>Лист4!A2005</f>
        <v xml:space="preserve">Чехова ул. д.35 </v>
      </c>
      <c r="B2007" s="74" t="str">
        <f>Лист4!C2005</f>
        <v>г. Астрахань</v>
      </c>
      <c r="C2007" s="41">
        <f t="shared" si="62"/>
        <v>51.028946440677963</v>
      </c>
      <c r="D2007" s="41">
        <f t="shared" si="63"/>
        <v>2.7336935593220337</v>
      </c>
      <c r="E2007" s="30">
        <v>0</v>
      </c>
      <c r="F2007" s="31">
        <v>2.7336935593220337</v>
      </c>
      <c r="G2007" s="32">
        <v>0</v>
      </c>
      <c r="H2007" s="32">
        <v>0</v>
      </c>
      <c r="I2007" s="32">
        <v>0</v>
      </c>
      <c r="J2007" s="32">
        <v>0</v>
      </c>
      <c r="K2007" s="29">
        <f>Лист4!E2005/1000-J2007</f>
        <v>53.762639999999998</v>
      </c>
      <c r="L2007" s="33"/>
      <c r="M2007" s="33"/>
    </row>
    <row r="2008" spans="1:13" s="34" customFormat="1" ht="25.5" customHeight="1" x14ac:dyDescent="0.25">
      <c r="A2008" s="23" t="str">
        <f>Лист4!A2006</f>
        <v xml:space="preserve">Чехова ул. д.37 </v>
      </c>
      <c r="B2008" s="74" t="str">
        <f>Лист4!C2006</f>
        <v>г. Астрахань</v>
      </c>
      <c r="C2008" s="41">
        <f t="shared" si="62"/>
        <v>74.736935593220352</v>
      </c>
      <c r="D2008" s="41">
        <f t="shared" si="63"/>
        <v>4.0037644067796618</v>
      </c>
      <c r="E2008" s="30">
        <v>0</v>
      </c>
      <c r="F2008" s="31">
        <v>4.0037644067796618</v>
      </c>
      <c r="G2008" s="32">
        <v>0</v>
      </c>
      <c r="H2008" s="32">
        <v>0</v>
      </c>
      <c r="I2008" s="32">
        <v>0</v>
      </c>
      <c r="J2008" s="32">
        <v>0</v>
      </c>
      <c r="K2008" s="29">
        <f>Лист4!E2006/1000-J2008</f>
        <v>78.740700000000018</v>
      </c>
      <c r="L2008" s="33"/>
      <c r="M2008" s="33"/>
    </row>
    <row r="2009" spans="1:13" s="34" customFormat="1" ht="25.5" customHeight="1" x14ac:dyDescent="0.25">
      <c r="A2009" s="23" t="str">
        <f>Лист4!A2007</f>
        <v xml:space="preserve">Чехова ул. д.38 </v>
      </c>
      <c r="B2009" s="74" t="str">
        <f>Лист4!C2007</f>
        <v>г. Астрахань</v>
      </c>
      <c r="C2009" s="41">
        <f t="shared" si="62"/>
        <v>54.799322033898314</v>
      </c>
      <c r="D2009" s="41">
        <f t="shared" si="63"/>
        <v>2.9356779661016952</v>
      </c>
      <c r="E2009" s="30">
        <v>0</v>
      </c>
      <c r="F2009" s="31">
        <v>2.9356779661016952</v>
      </c>
      <c r="G2009" s="32">
        <v>0</v>
      </c>
      <c r="H2009" s="32">
        <v>0</v>
      </c>
      <c r="I2009" s="32">
        <v>0</v>
      </c>
      <c r="J2009" s="32">
        <v>0</v>
      </c>
      <c r="K2009" s="29">
        <f>Лист4!E2007/1000-J2009</f>
        <v>57.735000000000007</v>
      </c>
      <c r="L2009" s="33"/>
      <c r="M2009" s="33"/>
    </row>
    <row r="2010" spans="1:13" s="34" customFormat="1" ht="18.75" customHeight="1" x14ac:dyDescent="0.25">
      <c r="A2010" s="23" t="str">
        <f>Лист4!A2008</f>
        <v xml:space="preserve">Чехова ул. д.41 </v>
      </c>
      <c r="B2010" s="74" t="str">
        <f>Лист4!C2008</f>
        <v>г. Астрахань</v>
      </c>
      <c r="C2010" s="41">
        <f t="shared" si="62"/>
        <v>45.062535593220353</v>
      </c>
      <c r="D2010" s="41">
        <f t="shared" si="63"/>
        <v>2.4140644067796613</v>
      </c>
      <c r="E2010" s="30">
        <v>0</v>
      </c>
      <c r="F2010" s="31">
        <v>2.4140644067796613</v>
      </c>
      <c r="G2010" s="32">
        <v>0</v>
      </c>
      <c r="H2010" s="32">
        <v>0</v>
      </c>
      <c r="I2010" s="32">
        <v>0</v>
      </c>
      <c r="J2010" s="32">
        <v>0</v>
      </c>
      <c r="K2010" s="29">
        <f>Лист4!E2008/1000-J2010</f>
        <v>47.476600000000012</v>
      </c>
      <c r="L2010" s="33"/>
      <c r="M2010" s="33"/>
    </row>
    <row r="2011" spans="1:13" s="34" customFormat="1" ht="18.75" customHeight="1" x14ac:dyDescent="0.25">
      <c r="A2011" s="23" t="str">
        <f>Лист4!A2009</f>
        <v xml:space="preserve">Чехова ул. д.43 </v>
      </c>
      <c r="B2011" s="74" t="str">
        <f>Лист4!C2009</f>
        <v>г. Астрахань</v>
      </c>
      <c r="C2011" s="41">
        <f t="shared" si="62"/>
        <v>85.219945762711873</v>
      </c>
      <c r="D2011" s="41">
        <f t="shared" si="63"/>
        <v>4.5653542372881359</v>
      </c>
      <c r="E2011" s="30">
        <v>0</v>
      </c>
      <c r="F2011" s="31">
        <v>4.5653542372881359</v>
      </c>
      <c r="G2011" s="32">
        <v>0</v>
      </c>
      <c r="H2011" s="32">
        <v>0</v>
      </c>
      <c r="I2011" s="32">
        <v>0</v>
      </c>
      <c r="J2011" s="32">
        <v>0</v>
      </c>
      <c r="K2011" s="29">
        <f>Лист4!E2009/1000</f>
        <v>89.785300000000007</v>
      </c>
      <c r="L2011" s="33"/>
      <c r="M2011" s="33"/>
    </row>
    <row r="2012" spans="1:13" s="34" customFormat="1" ht="25.5" customHeight="1" x14ac:dyDescent="0.25">
      <c r="A2012" s="23" t="str">
        <f>Лист4!A2010</f>
        <v xml:space="preserve">Чехова ул. д.44 </v>
      </c>
      <c r="B2012" s="74" t="str">
        <f>Лист4!C2010</f>
        <v>г. Астрахань</v>
      </c>
      <c r="C2012" s="41">
        <f t="shared" si="62"/>
        <v>0</v>
      </c>
      <c r="D2012" s="41">
        <f t="shared" si="63"/>
        <v>0</v>
      </c>
      <c r="E2012" s="30">
        <v>0</v>
      </c>
      <c r="F2012" s="31">
        <v>0</v>
      </c>
      <c r="G2012" s="32">
        <v>0</v>
      </c>
      <c r="H2012" s="32">
        <v>0</v>
      </c>
      <c r="I2012" s="32">
        <v>0</v>
      </c>
      <c r="J2012" s="32">
        <v>0</v>
      </c>
      <c r="K2012" s="29">
        <f>Лист4!E2010/1000</f>
        <v>0</v>
      </c>
      <c r="L2012" s="33"/>
      <c r="M2012" s="33"/>
    </row>
    <row r="2013" spans="1:13" s="34" customFormat="1" ht="25.5" customHeight="1" x14ac:dyDescent="0.25">
      <c r="A2013" s="23" t="str">
        <f>Лист4!A2011</f>
        <v xml:space="preserve">Чехова ул. д.48 </v>
      </c>
      <c r="B2013" s="74" t="str">
        <f>Лист4!C2011</f>
        <v>г. Астрахань</v>
      </c>
      <c r="C2013" s="41">
        <f t="shared" si="62"/>
        <v>15.619254237288136</v>
      </c>
      <c r="D2013" s="41">
        <f t="shared" si="63"/>
        <v>0.8367457627118644</v>
      </c>
      <c r="E2013" s="30">
        <v>0</v>
      </c>
      <c r="F2013" s="31">
        <v>0.8367457627118644</v>
      </c>
      <c r="G2013" s="32">
        <v>0</v>
      </c>
      <c r="H2013" s="32">
        <v>0</v>
      </c>
      <c r="I2013" s="32">
        <v>0</v>
      </c>
      <c r="J2013" s="32">
        <v>0</v>
      </c>
      <c r="K2013" s="29">
        <f>Лист4!E2011/1000-J2013</f>
        <v>16.456</v>
      </c>
      <c r="L2013" s="33"/>
      <c r="M2013" s="33"/>
    </row>
    <row r="2014" spans="1:13" s="34" customFormat="1" ht="25.5" customHeight="1" x14ac:dyDescent="0.25">
      <c r="A2014" s="23" t="str">
        <f>Лист4!A2012</f>
        <v xml:space="preserve">Чехова ул. д.49 </v>
      </c>
      <c r="B2014" s="74" t="str">
        <f>Лист4!C2012</f>
        <v>г. Астрахань</v>
      </c>
      <c r="C2014" s="41">
        <f t="shared" si="62"/>
        <v>0</v>
      </c>
      <c r="D2014" s="41">
        <f t="shared" si="63"/>
        <v>0</v>
      </c>
      <c r="E2014" s="30">
        <v>0</v>
      </c>
      <c r="F2014" s="31">
        <v>0</v>
      </c>
      <c r="G2014" s="32">
        <v>0</v>
      </c>
      <c r="H2014" s="32">
        <v>0</v>
      </c>
      <c r="I2014" s="32">
        <v>0</v>
      </c>
      <c r="J2014" s="32">
        <v>0</v>
      </c>
      <c r="K2014" s="29">
        <f>Лист4!E2012/1000-J2014</f>
        <v>0</v>
      </c>
      <c r="L2014" s="33"/>
      <c r="M2014" s="33"/>
    </row>
    <row r="2015" spans="1:13" s="34" customFormat="1" ht="25.5" customHeight="1" x14ac:dyDescent="0.25">
      <c r="A2015" s="23" t="str">
        <f>Лист4!A2013</f>
        <v xml:space="preserve">Чехова ул. д.50 </v>
      </c>
      <c r="B2015" s="74" t="str">
        <f>Лист4!C2013</f>
        <v>г. Астрахань</v>
      </c>
      <c r="C2015" s="41">
        <f t="shared" si="62"/>
        <v>0.20957288135593222</v>
      </c>
      <c r="D2015" s="41">
        <f t="shared" si="63"/>
        <v>1.1227118644067797E-2</v>
      </c>
      <c r="E2015" s="30">
        <v>0</v>
      </c>
      <c r="F2015" s="31">
        <v>1.1227118644067797E-2</v>
      </c>
      <c r="G2015" s="32">
        <v>0</v>
      </c>
      <c r="H2015" s="32">
        <v>0</v>
      </c>
      <c r="I2015" s="32">
        <v>0</v>
      </c>
      <c r="J2015" s="32">
        <v>0</v>
      </c>
      <c r="K2015" s="29">
        <f>Лист4!E2013/1000</f>
        <v>0.22080000000000002</v>
      </c>
      <c r="L2015" s="33"/>
      <c r="M2015" s="33"/>
    </row>
    <row r="2016" spans="1:13" s="34" customFormat="1" ht="25.5" customHeight="1" x14ac:dyDescent="0.25">
      <c r="A2016" s="23" t="str">
        <f>Лист4!A2014</f>
        <v xml:space="preserve">Чехова ул. д.51 </v>
      </c>
      <c r="B2016" s="74" t="str">
        <f>Лист4!C2014</f>
        <v>г. Астрахань</v>
      </c>
      <c r="C2016" s="41">
        <f t="shared" si="62"/>
        <v>0.56846644067796626</v>
      </c>
      <c r="D2016" s="41">
        <f t="shared" si="63"/>
        <v>3.0453559322033905E-2</v>
      </c>
      <c r="E2016" s="30">
        <v>0</v>
      </c>
      <c r="F2016" s="31">
        <v>3.0453559322033905E-2</v>
      </c>
      <c r="G2016" s="32">
        <v>0</v>
      </c>
      <c r="H2016" s="32">
        <v>0</v>
      </c>
      <c r="I2016" s="32">
        <v>0</v>
      </c>
      <c r="J2016" s="32">
        <v>0</v>
      </c>
      <c r="K2016" s="29">
        <f>Лист4!E2014/1000</f>
        <v>0.59892000000000012</v>
      </c>
      <c r="L2016" s="33"/>
      <c r="M2016" s="33"/>
    </row>
    <row r="2017" spans="1:13" s="34" customFormat="1" ht="25.5" customHeight="1" x14ac:dyDescent="0.25">
      <c r="A2017" s="23" t="str">
        <f>Лист4!A2015</f>
        <v xml:space="preserve">Чехова ул. д.52 </v>
      </c>
      <c r="B2017" s="74" t="str">
        <f>Лист4!C2015</f>
        <v>г. Астрахань</v>
      </c>
      <c r="C2017" s="41">
        <f t="shared" si="62"/>
        <v>39.836368813559318</v>
      </c>
      <c r="D2017" s="41">
        <f t="shared" si="63"/>
        <v>2.1340911864406777</v>
      </c>
      <c r="E2017" s="30">
        <v>0</v>
      </c>
      <c r="F2017" s="31">
        <v>2.1340911864406777</v>
      </c>
      <c r="G2017" s="32">
        <v>0</v>
      </c>
      <c r="H2017" s="32">
        <v>0</v>
      </c>
      <c r="I2017" s="32">
        <v>0</v>
      </c>
      <c r="J2017" s="32">
        <v>0</v>
      </c>
      <c r="K2017" s="29">
        <f>Лист4!E2015/1000</f>
        <v>41.970459999999996</v>
      </c>
      <c r="L2017" s="33"/>
      <c r="M2017" s="33"/>
    </row>
    <row r="2018" spans="1:13" s="34" customFormat="1" ht="25.5" customHeight="1" x14ac:dyDescent="0.25">
      <c r="A2018" s="23" t="str">
        <f>Лист4!A2016</f>
        <v xml:space="preserve">Чехова ул. д.53 </v>
      </c>
      <c r="B2018" s="74" t="str">
        <f>Лист4!C2016</f>
        <v>г. Астрахань</v>
      </c>
      <c r="C2018" s="41">
        <f t="shared" si="62"/>
        <v>19.549315254237289</v>
      </c>
      <c r="D2018" s="41">
        <f t="shared" si="63"/>
        <v>1.0472847457627119</v>
      </c>
      <c r="E2018" s="30">
        <v>0</v>
      </c>
      <c r="F2018" s="31">
        <v>1.0472847457627119</v>
      </c>
      <c r="G2018" s="32">
        <v>0</v>
      </c>
      <c r="H2018" s="32">
        <v>0</v>
      </c>
      <c r="I2018" s="32">
        <v>0</v>
      </c>
      <c r="J2018" s="32">
        <v>0</v>
      </c>
      <c r="K2018" s="29">
        <f>Лист4!E2016/1000</f>
        <v>20.596600000000002</v>
      </c>
      <c r="L2018" s="33"/>
      <c r="M2018" s="33"/>
    </row>
    <row r="2019" spans="1:13" s="34" customFormat="1" ht="25.5" customHeight="1" x14ac:dyDescent="0.25">
      <c r="A2019" s="23" t="str">
        <f>Лист4!A2017</f>
        <v xml:space="preserve">Чехова ул. д.58 </v>
      </c>
      <c r="B2019" s="74" t="str">
        <f>Лист4!C2017</f>
        <v>г. Астрахань</v>
      </c>
      <c r="C2019" s="41">
        <f t="shared" si="62"/>
        <v>10.298001355932204</v>
      </c>
      <c r="D2019" s="41">
        <f t="shared" si="63"/>
        <v>0.55167864406779665</v>
      </c>
      <c r="E2019" s="30">
        <v>0</v>
      </c>
      <c r="F2019" s="31">
        <v>0.55167864406779665</v>
      </c>
      <c r="G2019" s="32">
        <v>0</v>
      </c>
      <c r="H2019" s="32">
        <v>0</v>
      </c>
      <c r="I2019" s="32">
        <v>0</v>
      </c>
      <c r="J2019" s="32">
        <v>0</v>
      </c>
      <c r="K2019" s="29">
        <f>Лист4!E2017/1000</f>
        <v>10.849680000000001</v>
      </c>
      <c r="L2019" s="33"/>
      <c r="M2019" s="33"/>
    </row>
    <row r="2020" spans="1:13" s="34" customFormat="1" ht="25.5" customHeight="1" x14ac:dyDescent="0.25">
      <c r="A2020" s="23" t="str">
        <f>Лист4!A2018</f>
        <v xml:space="preserve">Чехова ул. д.61 </v>
      </c>
      <c r="B2020" s="74" t="str">
        <f>Лист4!C2018</f>
        <v>г. Астрахань</v>
      </c>
      <c r="C2020" s="41">
        <f t="shared" si="62"/>
        <v>9.9653423728813557</v>
      </c>
      <c r="D2020" s="41">
        <f t="shared" si="63"/>
        <v>0.53385762711864404</v>
      </c>
      <c r="E2020" s="30">
        <v>0</v>
      </c>
      <c r="F2020" s="31">
        <v>0.53385762711864404</v>
      </c>
      <c r="G2020" s="32">
        <v>0</v>
      </c>
      <c r="H2020" s="32">
        <v>0</v>
      </c>
      <c r="I2020" s="32">
        <v>0</v>
      </c>
      <c r="J2020" s="32">
        <v>0</v>
      </c>
      <c r="K2020" s="29">
        <f>Лист4!E2018/1000</f>
        <v>10.4992</v>
      </c>
      <c r="L2020" s="33"/>
      <c r="M2020" s="33"/>
    </row>
    <row r="2021" spans="1:13" s="34" customFormat="1" ht="25.5" customHeight="1" x14ac:dyDescent="0.25">
      <c r="A2021" s="23" t="str">
        <f>Лист4!A2019</f>
        <v xml:space="preserve">Чехова ул. д.62 </v>
      </c>
      <c r="B2021" s="74" t="str">
        <f>Лист4!C2019</f>
        <v>г. Астрахань</v>
      </c>
      <c r="C2021" s="41">
        <f t="shared" si="62"/>
        <v>17.19086101694915</v>
      </c>
      <c r="D2021" s="41">
        <f t="shared" si="63"/>
        <v>0.92093898305084743</v>
      </c>
      <c r="E2021" s="30">
        <v>0</v>
      </c>
      <c r="F2021" s="31">
        <v>0.92093898305084743</v>
      </c>
      <c r="G2021" s="32">
        <v>0</v>
      </c>
      <c r="H2021" s="32">
        <v>0</v>
      </c>
      <c r="I2021" s="32">
        <v>0</v>
      </c>
      <c r="J2021" s="32">
        <v>0</v>
      </c>
      <c r="K2021" s="29">
        <f>Лист4!E2019/1000</f>
        <v>18.111799999999999</v>
      </c>
      <c r="L2021" s="33"/>
      <c r="M2021" s="33"/>
    </row>
    <row r="2022" spans="1:13" s="34" customFormat="1" ht="25.5" customHeight="1" x14ac:dyDescent="0.25">
      <c r="A2022" s="23" t="str">
        <f>Лист4!A2020</f>
        <v xml:space="preserve">Чехова ул. д.63 </v>
      </c>
      <c r="B2022" s="74" t="str">
        <f>Лист4!C2020</f>
        <v>г. Астрахань</v>
      </c>
      <c r="C2022" s="41">
        <f t="shared" si="62"/>
        <v>3.949233898305085</v>
      </c>
      <c r="D2022" s="41">
        <f t="shared" si="63"/>
        <v>0.21156610169491524</v>
      </c>
      <c r="E2022" s="30">
        <v>0</v>
      </c>
      <c r="F2022" s="31">
        <v>0.21156610169491524</v>
      </c>
      <c r="G2022" s="32">
        <v>0</v>
      </c>
      <c r="H2022" s="32">
        <v>0</v>
      </c>
      <c r="I2022" s="32">
        <v>0</v>
      </c>
      <c r="J2022" s="32">
        <v>0</v>
      </c>
      <c r="K2022" s="29">
        <f>Лист4!E2020/1000</f>
        <v>4.1608000000000001</v>
      </c>
      <c r="L2022" s="33"/>
      <c r="M2022" s="33"/>
    </row>
    <row r="2023" spans="1:13" s="34" customFormat="1" ht="25.5" customHeight="1" x14ac:dyDescent="0.25">
      <c r="A2023" s="23" t="str">
        <f>Лист4!A2021</f>
        <v xml:space="preserve">Чехова ул. д.64 </v>
      </c>
      <c r="B2023" s="74" t="str">
        <f>Лист4!C2021</f>
        <v>г. Астрахань</v>
      </c>
      <c r="C2023" s="41">
        <f t="shared" si="62"/>
        <v>11.97906440677966</v>
      </c>
      <c r="D2023" s="41">
        <f t="shared" si="63"/>
        <v>0.64173559322033891</v>
      </c>
      <c r="E2023" s="30">
        <v>0</v>
      </c>
      <c r="F2023" s="31">
        <v>0.64173559322033891</v>
      </c>
      <c r="G2023" s="32">
        <v>0</v>
      </c>
      <c r="H2023" s="32">
        <v>0</v>
      </c>
      <c r="I2023" s="32">
        <v>0</v>
      </c>
      <c r="J2023" s="32">
        <v>0</v>
      </c>
      <c r="K2023" s="29">
        <f>Лист4!E2021/1000-J2023</f>
        <v>12.620799999999999</v>
      </c>
      <c r="L2023" s="33"/>
      <c r="M2023" s="33"/>
    </row>
    <row r="2024" spans="1:13" s="34" customFormat="1" ht="26.25" customHeight="1" x14ac:dyDescent="0.25">
      <c r="A2024" s="23" t="str">
        <f>Лист4!A2022</f>
        <v xml:space="preserve">Чехова ул. д.66 </v>
      </c>
      <c r="B2024" s="74" t="str">
        <f>Лист4!C2022</f>
        <v>г. Астрахань</v>
      </c>
      <c r="C2024" s="41">
        <f t="shared" si="62"/>
        <v>9.9137084745762696</v>
      </c>
      <c r="D2024" s="41">
        <f t="shared" si="63"/>
        <v>0.53109152542372873</v>
      </c>
      <c r="E2024" s="30">
        <v>0</v>
      </c>
      <c r="F2024" s="31">
        <v>0.53109152542372873</v>
      </c>
      <c r="G2024" s="32">
        <v>0</v>
      </c>
      <c r="H2024" s="32">
        <v>0</v>
      </c>
      <c r="I2024" s="32">
        <v>0</v>
      </c>
      <c r="J2024" s="32">
        <v>0</v>
      </c>
      <c r="K2024" s="29">
        <f>Лист4!E2022/1000</f>
        <v>10.444799999999999</v>
      </c>
      <c r="L2024" s="33"/>
      <c r="M2024" s="33"/>
    </row>
    <row r="2025" spans="1:13" s="34" customFormat="1" ht="25.5" customHeight="1" x14ac:dyDescent="0.25">
      <c r="A2025" s="23" t="str">
        <f>Лист4!A2023</f>
        <v xml:space="preserve">Чехова ул. д.66Е </v>
      </c>
      <c r="B2025" s="74" t="str">
        <f>Лист4!C2023</f>
        <v>г. Астрахань</v>
      </c>
      <c r="C2025" s="41">
        <f t="shared" si="62"/>
        <v>13.500745762711865</v>
      </c>
      <c r="D2025" s="41">
        <f t="shared" si="63"/>
        <v>0.72325423728813554</v>
      </c>
      <c r="E2025" s="30">
        <v>0</v>
      </c>
      <c r="F2025" s="31">
        <v>0.72325423728813554</v>
      </c>
      <c r="G2025" s="32">
        <v>0</v>
      </c>
      <c r="H2025" s="32">
        <v>0</v>
      </c>
      <c r="I2025" s="32">
        <v>0</v>
      </c>
      <c r="J2025" s="32">
        <v>0</v>
      </c>
      <c r="K2025" s="29">
        <f>Лист4!E2023/1000-J2025</f>
        <v>14.224</v>
      </c>
      <c r="L2025" s="33"/>
      <c r="M2025" s="33"/>
    </row>
    <row r="2026" spans="1:13" s="34" customFormat="1" ht="25.5" customHeight="1" x14ac:dyDescent="0.25">
      <c r="A2026" s="23" t="str">
        <f>Лист4!A2024</f>
        <v xml:space="preserve">Чехова ул. д.76 </v>
      </c>
      <c r="B2026" s="74" t="str">
        <f>Лист4!C2024</f>
        <v>г. Астрахань</v>
      </c>
      <c r="C2026" s="41">
        <f t="shared" si="62"/>
        <v>0.42635932203389837</v>
      </c>
      <c r="D2026" s="41">
        <f t="shared" si="63"/>
        <v>2.2840677966101699E-2</v>
      </c>
      <c r="E2026" s="30">
        <v>0</v>
      </c>
      <c r="F2026" s="31">
        <v>2.2840677966101699E-2</v>
      </c>
      <c r="G2026" s="32">
        <v>0</v>
      </c>
      <c r="H2026" s="32">
        <v>0</v>
      </c>
      <c r="I2026" s="32">
        <v>0</v>
      </c>
      <c r="J2026" s="32">
        <v>0</v>
      </c>
      <c r="K2026" s="29">
        <f>Лист4!E2024/1000</f>
        <v>0.44920000000000004</v>
      </c>
      <c r="L2026" s="33"/>
      <c r="M2026" s="33"/>
    </row>
    <row r="2027" spans="1:13" s="34" customFormat="1" ht="18.75" customHeight="1" x14ac:dyDescent="0.25">
      <c r="A2027" s="23" t="str">
        <f>Лист4!A2025</f>
        <v xml:space="preserve">Чехова ул. д.76/6Б </v>
      </c>
      <c r="B2027" s="74" t="str">
        <f>Лист4!C2025</f>
        <v>г. Астрахань</v>
      </c>
      <c r="C2027" s="41">
        <f t="shared" si="62"/>
        <v>0</v>
      </c>
      <c r="D2027" s="41">
        <f t="shared" si="63"/>
        <v>0</v>
      </c>
      <c r="E2027" s="30">
        <v>0</v>
      </c>
      <c r="F2027" s="31">
        <v>0</v>
      </c>
      <c r="G2027" s="32">
        <v>0</v>
      </c>
      <c r="H2027" s="32">
        <v>0</v>
      </c>
      <c r="I2027" s="32">
        <v>0</v>
      </c>
      <c r="J2027" s="32">
        <v>0</v>
      </c>
      <c r="K2027" s="29">
        <f>Лист4!E2025/1000</f>
        <v>0</v>
      </c>
      <c r="L2027" s="33"/>
      <c r="M2027" s="33"/>
    </row>
    <row r="2028" spans="1:13" s="34" customFormat="1" ht="25.5" customHeight="1" x14ac:dyDescent="0.25">
      <c r="A2028" s="23" t="str">
        <f>Лист4!A2026</f>
        <v xml:space="preserve">Чехова ул. д.76/6Г </v>
      </c>
      <c r="B2028" s="74" t="str">
        <f>Лист4!C2026</f>
        <v>г. Астрахань</v>
      </c>
      <c r="C2028" s="41">
        <f t="shared" si="62"/>
        <v>0</v>
      </c>
      <c r="D2028" s="41">
        <f t="shared" si="63"/>
        <v>0</v>
      </c>
      <c r="E2028" s="30">
        <v>0</v>
      </c>
      <c r="F2028" s="31">
        <v>0</v>
      </c>
      <c r="G2028" s="32">
        <v>0</v>
      </c>
      <c r="H2028" s="32">
        <v>0</v>
      </c>
      <c r="I2028" s="32">
        <v>0</v>
      </c>
      <c r="J2028" s="32">
        <v>0</v>
      </c>
      <c r="K2028" s="29">
        <f>Лист4!E2026/1000</f>
        <v>0</v>
      </c>
      <c r="L2028" s="33"/>
      <c r="M2028" s="33"/>
    </row>
    <row r="2029" spans="1:13" s="34" customFormat="1" ht="25.5" customHeight="1" x14ac:dyDescent="0.25">
      <c r="A2029" s="23" t="str">
        <f>Лист4!A2027</f>
        <v xml:space="preserve">Чехова ул. д.78 </v>
      </c>
      <c r="B2029" s="74" t="str">
        <f>Лист4!C2027</f>
        <v>г. Астрахань</v>
      </c>
      <c r="C2029" s="41">
        <f t="shared" si="62"/>
        <v>0.1727457627118644</v>
      </c>
      <c r="D2029" s="41">
        <f t="shared" si="63"/>
        <v>9.2542372881355937E-3</v>
      </c>
      <c r="E2029" s="30">
        <v>0</v>
      </c>
      <c r="F2029" s="31">
        <v>9.2542372881355937E-3</v>
      </c>
      <c r="G2029" s="32">
        <v>0</v>
      </c>
      <c r="H2029" s="32">
        <v>0</v>
      </c>
      <c r="I2029" s="32">
        <v>0</v>
      </c>
      <c r="J2029" s="32">
        <v>0</v>
      </c>
      <c r="K2029" s="29">
        <f>Лист4!E2027/1000</f>
        <v>0.182</v>
      </c>
      <c r="L2029" s="33"/>
      <c r="M2029" s="33"/>
    </row>
    <row r="2030" spans="1:13" s="34" customFormat="1" ht="25.5" customHeight="1" x14ac:dyDescent="0.25">
      <c r="A2030" s="23" t="str">
        <f>Лист4!A2028</f>
        <v xml:space="preserve">Чехова ул. д.80 </v>
      </c>
      <c r="B2030" s="74" t="str">
        <f>Лист4!C2028</f>
        <v>г. Астрахань</v>
      </c>
      <c r="C2030" s="41">
        <f t="shared" si="62"/>
        <v>10.008149152542373</v>
      </c>
      <c r="D2030" s="41">
        <f t="shared" si="63"/>
        <v>0.53615084745762709</v>
      </c>
      <c r="E2030" s="30">
        <v>0</v>
      </c>
      <c r="F2030" s="31">
        <v>0.53615084745762709</v>
      </c>
      <c r="G2030" s="32">
        <v>0</v>
      </c>
      <c r="H2030" s="32">
        <v>0</v>
      </c>
      <c r="I2030" s="32">
        <v>0</v>
      </c>
      <c r="J2030" s="32">
        <v>0</v>
      </c>
      <c r="K2030" s="29">
        <f>Лист4!E2028/1000-J2030</f>
        <v>10.5443</v>
      </c>
      <c r="L2030" s="33"/>
      <c r="M2030" s="33"/>
    </row>
    <row r="2031" spans="1:13" s="34" customFormat="1" ht="25.5" customHeight="1" x14ac:dyDescent="0.25">
      <c r="A2031" s="23" t="str">
        <f>Лист4!A2029</f>
        <v xml:space="preserve">Чехова ул. д.84 </v>
      </c>
      <c r="B2031" s="74" t="str">
        <f>Лист4!C2029</f>
        <v>г. Астрахань</v>
      </c>
      <c r="C2031" s="41">
        <f t="shared" si="62"/>
        <v>17.384962711864407</v>
      </c>
      <c r="D2031" s="41">
        <f t="shared" si="63"/>
        <v>0.93133728813559324</v>
      </c>
      <c r="E2031" s="30">
        <v>0</v>
      </c>
      <c r="F2031" s="31">
        <v>0.93133728813559324</v>
      </c>
      <c r="G2031" s="32">
        <v>0</v>
      </c>
      <c r="H2031" s="32">
        <v>0</v>
      </c>
      <c r="I2031" s="32">
        <v>0</v>
      </c>
      <c r="J2031" s="32">
        <v>0</v>
      </c>
      <c r="K2031" s="29">
        <f>Лист4!E2029/1000</f>
        <v>18.316300000000002</v>
      </c>
      <c r="L2031" s="33"/>
      <c r="M2031" s="33"/>
    </row>
    <row r="2032" spans="1:13" s="34" customFormat="1" ht="15" customHeight="1" x14ac:dyDescent="0.25">
      <c r="A2032" s="23" t="str">
        <f>Лист4!A2030</f>
        <v xml:space="preserve">Чехова ул. д.98 </v>
      </c>
      <c r="B2032" s="74" t="str">
        <f>Лист4!C2030</f>
        <v>г. Астрахань</v>
      </c>
      <c r="C2032" s="41">
        <f t="shared" si="62"/>
        <v>0.68111186440677973</v>
      </c>
      <c r="D2032" s="41">
        <f t="shared" si="63"/>
        <v>3.6488135593220339E-2</v>
      </c>
      <c r="E2032" s="30">
        <v>0</v>
      </c>
      <c r="F2032" s="31">
        <v>3.6488135593220339E-2</v>
      </c>
      <c r="G2032" s="32">
        <v>0</v>
      </c>
      <c r="H2032" s="32">
        <v>0</v>
      </c>
      <c r="I2032" s="32">
        <v>0</v>
      </c>
      <c r="J2032" s="32">
        <v>0</v>
      </c>
      <c r="K2032" s="29">
        <f>Лист4!E2030/1000-J2032</f>
        <v>0.71760000000000002</v>
      </c>
      <c r="L2032" s="33"/>
      <c r="M2032" s="33"/>
    </row>
    <row r="2033" spans="1:14" s="34" customFormat="1" ht="25.5" customHeight="1" x14ac:dyDescent="0.25">
      <c r="A2033" s="23" t="str">
        <f>Лист4!A2031</f>
        <v xml:space="preserve">Энергетическая ул. д.11 </v>
      </c>
      <c r="B2033" s="74" t="str">
        <f>Лист4!C2031</f>
        <v>г. Астрахань</v>
      </c>
      <c r="C2033" s="41">
        <f t="shared" si="62"/>
        <v>274.7777627118644</v>
      </c>
      <c r="D2033" s="41">
        <f t="shared" si="63"/>
        <v>14.720237288135593</v>
      </c>
      <c r="E2033" s="30">
        <v>0</v>
      </c>
      <c r="F2033" s="31">
        <v>14.720237288135593</v>
      </c>
      <c r="G2033" s="32">
        <v>0</v>
      </c>
      <c r="H2033" s="32">
        <v>0</v>
      </c>
      <c r="I2033" s="32">
        <v>0</v>
      </c>
      <c r="J2033" s="32">
        <v>0</v>
      </c>
      <c r="K2033" s="29">
        <f>Лист4!E2031/1000</f>
        <v>289.49799999999999</v>
      </c>
      <c r="L2033" s="33"/>
      <c r="M2033" s="33"/>
    </row>
    <row r="2034" spans="1:14" s="34" customFormat="1" ht="15" customHeight="1" x14ac:dyDescent="0.25">
      <c r="A2034" s="23" t="str">
        <f>Лист4!A2032</f>
        <v xml:space="preserve">Энергетическая ул. д.11 - корп. 1 </v>
      </c>
      <c r="B2034" s="74" t="str">
        <f>Лист4!C2032</f>
        <v>г. Астрахань</v>
      </c>
      <c r="C2034" s="41">
        <f t="shared" si="62"/>
        <v>223.15117288135593</v>
      </c>
      <c r="D2034" s="41">
        <f t="shared" si="63"/>
        <v>11.954527118644066</v>
      </c>
      <c r="E2034" s="30">
        <v>0</v>
      </c>
      <c r="F2034" s="31">
        <v>11.954527118644066</v>
      </c>
      <c r="G2034" s="32">
        <v>0</v>
      </c>
      <c r="H2034" s="32">
        <v>0</v>
      </c>
      <c r="I2034" s="32">
        <v>0</v>
      </c>
      <c r="J2034" s="32">
        <v>0</v>
      </c>
      <c r="K2034" s="29">
        <f>Лист4!E2032/1000</f>
        <v>235.10569999999998</v>
      </c>
      <c r="L2034" s="33"/>
      <c r="M2034" s="33"/>
    </row>
    <row r="2035" spans="1:14" s="34" customFormat="1" ht="15" customHeight="1" x14ac:dyDescent="0.25">
      <c r="A2035" s="23" t="str">
        <f>Лист4!A2033</f>
        <v xml:space="preserve">Энергетическая ул. д.11 - корп. 2 </v>
      </c>
      <c r="B2035" s="74" t="str">
        <f>Лист4!C2033</f>
        <v>г. Астрахань</v>
      </c>
      <c r="C2035" s="41">
        <f t="shared" si="62"/>
        <v>398.25006508474581</v>
      </c>
      <c r="D2035" s="41">
        <f t="shared" si="63"/>
        <v>21.334824915254238</v>
      </c>
      <c r="E2035" s="30">
        <v>0</v>
      </c>
      <c r="F2035" s="31">
        <v>21.334824915254238</v>
      </c>
      <c r="G2035" s="32">
        <v>0</v>
      </c>
      <c r="H2035" s="32">
        <v>0</v>
      </c>
      <c r="I2035" s="32">
        <v>0</v>
      </c>
      <c r="J2035" s="32">
        <v>0</v>
      </c>
      <c r="K2035" s="29">
        <f>Лист4!E2033/1000</f>
        <v>419.58489000000003</v>
      </c>
      <c r="L2035" s="33"/>
      <c r="M2035" s="33"/>
    </row>
    <row r="2036" spans="1:14" s="34" customFormat="1" ht="18.75" customHeight="1" x14ac:dyDescent="0.25">
      <c r="A2036" s="23" t="str">
        <f>Лист4!A2034</f>
        <v xml:space="preserve">Энергетическая ул. д.11 - корп. 3 </v>
      </c>
      <c r="B2036" s="74" t="str">
        <f>Лист4!C2034</f>
        <v>г. Астрахань</v>
      </c>
      <c r="C2036" s="41">
        <f t="shared" si="62"/>
        <v>805.57769220338992</v>
      </c>
      <c r="D2036" s="41">
        <f t="shared" si="63"/>
        <v>43.155947796610171</v>
      </c>
      <c r="E2036" s="30">
        <v>0</v>
      </c>
      <c r="F2036" s="31">
        <v>43.155947796610171</v>
      </c>
      <c r="G2036" s="32">
        <v>0</v>
      </c>
      <c r="H2036" s="32">
        <v>0</v>
      </c>
      <c r="I2036" s="32">
        <v>0</v>
      </c>
      <c r="J2036" s="32">
        <v>0</v>
      </c>
      <c r="K2036" s="29">
        <f>Лист4!E2034/1000</f>
        <v>848.73364000000004</v>
      </c>
      <c r="L2036" s="33"/>
      <c r="M2036" s="33"/>
    </row>
    <row r="2037" spans="1:14" s="34" customFormat="1" ht="15" customHeight="1" x14ac:dyDescent="0.25">
      <c r="A2037" s="23" t="str">
        <f>Лист4!A2035</f>
        <v xml:space="preserve">Энергетическая ул. д.11 - корп. 4 </v>
      </c>
      <c r="B2037" s="74" t="str">
        <f>Лист4!C2035</f>
        <v>г. Астрахань</v>
      </c>
      <c r="C2037" s="41">
        <f t="shared" si="62"/>
        <v>747.94463728813571</v>
      </c>
      <c r="D2037" s="41">
        <f t="shared" si="63"/>
        <v>40.068462711864413</v>
      </c>
      <c r="E2037" s="30">
        <v>0</v>
      </c>
      <c r="F2037" s="31">
        <v>40.068462711864413</v>
      </c>
      <c r="G2037" s="32">
        <v>0</v>
      </c>
      <c r="H2037" s="32">
        <v>0</v>
      </c>
      <c r="I2037" s="32">
        <v>0</v>
      </c>
      <c r="J2037" s="32">
        <v>0</v>
      </c>
      <c r="K2037" s="29">
        <f>Лист4!E2035/1000</f>
        <v>788.01310000000012</v>
      </c>
      <c r="L2037" s="33"/>
      <c r="M2037" s="33"/>
    </row>
    <row r="2038" spans="1:14" s="34" customFormat="1" ht="25.5" customHeight="1" x14ac:dyDescent="0.25">
      <c r="A2038" s="23" t="str">
        <f>Лист4!A2036</f>
        <v xml:space="preserve">Энергетическая ул. д.13 </v>
      </c>
      <c r="B2038" s="74" t="str">
        <f>Лист4!C2036</f>
        <v>г. Астрахань</v>
      </c>
      <c r="C2038" s="41">
        <f t="shared" si="62"/>
        <v>776.72246779661032</v>
      </c>
      <c r="D2038" s="41">
        <f t="shared" si="63"/>
        <v>41.610132203389838</v>
      </c>
      <c r="E2038" s="30">
        <v>0</v>
      </c>
      <c r="F2038" s="31">
        <v>41.610132203389838</v>
      </c>
      <c r="G2038" s="32">
        <v>0</v>
      </c>
      <c r="H2038" s="32">
        <v>0</v>
      </c>
      <c r="I2038" s="32">
        <v>0</v>
      </c>
      <c r="J2038" s="32">
        <v>0</v>
      </c>
      <c r="K2038" s="29">
        <f>Лист4!E2036/1000</f>
        <v>818.33260000000018</v>
      </c>
      <c r="L2038" s="33"/>
      <c r="M2038" s="33"/>
    </row>
    <row r="2039" spans="1:14" s="34" customFormat="1" ht="25.5" customHeight="1" x14ac:dyDescent="0.25">
      <c r="A2039" s="23" t="str">
        <f>Лист4!A2037</f>
        <v xml:space="preserve">Энергетическая ул. д.13 - корп. 1 </v>
      </c>
      <c r="B2039" s="74" t="str">
        <f>Лист4!C2037</f>
        <v>г. Астрахань</v>
      </c>
      <c r="C2039" s="41">
        <f t="shared" si="62"/>
        <v>406.00664406779657</v>
      </c>
      <c r="D2039" s="41">
        <f t="shared" si="63"/>
        <v>21.750355932203387</v>
      </c>
      <c r="E2039" s="30">
        <v>0</v>
      </c>
      <c r="F2039" s="31">
        <v>21.750355932203387</v>
      </c>
      <c r="G2039" s="32">
        <v>0</v>
      </c>
      <c r="H2039" s="32">
        <v>0</v>
      </c>
      <c r="I2039" s="32">
        <v>0</v>
      </c>
      <c r="J2039" s="32">
        <v>0</v>
      </c>
      <c r="K2039" s="29">
        <f>Лист4!E2037/1000</f>
        <v>427.75699999999995</v>
      </c>
      <c r="L2039" s="33"/>
      <c r="M2039" s="33"/>
    </row>
    <row r="2040" spans="1:14" s="34" customFormat="1" ht="25.5" customHeight="1" x14ac:dyDescent="0.25">
      <c r="A2040" s="23" t="str">
        <f>Лист4!A2038</f>
        <v xml:space="preserve">Энергетическая ул. д.13 - корп. 2 </v>
      </c>
      <c r="B2040" s="74" t="str">
        <f>Лист4!C2038</f>
        <v>г. Астрахань</v>
      </c>
      <c r="C2040" s="41">
        <f t="shared" si="62"/>
        <v>685.37087322033892</v>
      </c>
      <c r="D2040" s="41">
        <f t="shared" si="63"/>
        <v>36.716296779661015</v>
      </c>
      <c r="E2040" s="30">
        <v>0</v>
      </c>
      <c r="F2040" s="31">
        <v>36.716296779661015</v>
      </c>
      <c r="G2040" s="32">
        <v>0</v>
      </c>
      <c r="H2040" s="32">
        <v>0</v>
      </c>
      <c r="I2040" s="32">
        <v>0</v>
      </c>
      <c r="J2040" s="32">
        <v>0</v>
      </c>
      <c r="K2040" s="29">
        <f>Лист4!E2038/1000</f>
        <v>722.0871699999999</v>
      </c>
      <c r="L2040" s="33"/>
      <c r="M2040" s="33"/>
      <c r="N2040" s="33"/>
    </row>
    <row r="2041" spans="1:14" s="34" customFormat="1" ht="25.5" customHeight="1" x14ac:dyDescent="0.25">
      <c r="A2041" s="23" t="str">
        <f>Лист4!A2039</f>
        <v xml:space="preserve">Энергетическая ул. д.13 - корп. 3 </v>
      </c>
      <c r="B2041" s="74" t="str">
        <f>Лист4!C2039</f>
        <v>г. Астрахань</v>
      </c>
      <c r="C2041" s="41">
        <f t="shared" si="62"/>
        <v>21.111240677966098</v>
      </c>
      <c r="D2041" s="41">
        <f t="shared" si="63"/>
        <v>1.130959322033898</v>
      </c>
      <c r="E2041" s="30">
        <v>0</v>
      </c>
      <c r="F2041" s="31">
        <v>1.130959322033898</v>
      </c>
      <c r="G2041" s="32">
        <v>0</v>
      </c>
      <c r="H2041" s="32">
        <v>0</v>
      </c>
      <c r="I2041" s="32">
        <v>0</v>
      </c>
      <c r="J2041" s="32">
        <v>0</v>
      </c>
      <c r="K2041" s="29">
        <f>Лист4!E2039/1000</f>
        <v>22.242199999999997</v>
      </c>
      <c r="L2041" s="33"/>
      <c r="M2041" s="33"/>
    </row>
    <row r="2042" spans="1:14" s="34" customFormat="1" ht="38.25" customHeight="1" x14ac:dyDescent="0.25">
      <c r="A2042" s="23" t="str">
        <f>Лист4!A2040</f>
        <v xml:space="preserve">Энергетическая ул. д.19 </v>
      </c>
      <c r="B2042" s="74" t="str">
        <f>Лист4!C2040</f>
        <v>г. Астрахань</v>
      </c>
      <c r="C2042" s="41">
        <f t="shared" si="62"/>
        <v>1.7038237288135591</v>
      </c>
      <c r="D2042" s="41">
        <f t="shared" si="63"/>
        <v>9.1276271186440674E-2</v>
      </c>
      <c r="E2042" s="30">
        <v>0</v>
      </c>
      <c r="F2042" s="31">
        <v>9.1276271186440674E-2</v>
      </c>
      <c r="G2042" s="32">
        <v>0</v>
      </c>
      <c r="H2042" s="32">
        <v>0</v>
      </c>
      <c r="I2042" s="32">
        <v>0</v>
      </c>
      <c r="J2042" s="32">
        <v>0</v>
      </c>
      <c r="K2042" s="29">
        <f>Лист4!E2040/1000</f>
        <v>1.7950999999999999</v>
      </c>
      <c r="L2042" s="33"/>
      <c r="M2042" s="33"/>
    </row>
    <row r="2043" spans="1:14" s="34" customFormat="1" ht="25.5" customHeight="1" x14ac:dyDescent="0.25">
      <c r="A2043" s="23" t="str">
        <f>Лист4!A2041</f>
        <v xml:space="preserve">Энергетическая ул. д.19 - корп. 1 </v>
      </c>
      <c r="B2043" s="74" t="str">
        <f>Лист4!C2041</f>
        <v>г. Астрахань</v>
      </c>
      <c r="C2043" s="41">
        <f t="shared" si="62"/>
        <v>301.32105084745757</v>
      </c>
      <c r="D2043" s="41">
        <f t="shared" si="63"/>
        <v>16.142199152542371</v>
      </c>
      <c r="E2043" s="30">
        <v>0</v>
      </c>
      <c r="F2043" s="31">
        <v>16.142199152542371</v>
      </c>
      <c r="G2043" s="32">
        <v>0</v>
      </c>
      <c r="H2043" s="32">
        <v>0</v>
      </c>
      <c r="I2043" s="32">
        <v>0</v>
      </c>
      <c r="J2043" s="32">
        <v>0</v>
      </c>
      <c r="K2043" s="29">
        <f>Лист4!E2041/1000</f>
        <v>317.46324999999996</v>
      </c>
      <c r="L2043" s="33"/>
      <c r="M2043" s="33"/>
    </row>
    <row r="2044" spans="1:14" s="34" customFormat="1" ht="38.25" customHeight="1" x14ac:dyDescent="0.25">
      <c r="A2044" s="23" t="str">
        <f>Лист4!A2042</f>
        <v xml:space="preserve">Энергетическая ул. д.19 - корп. 2 </v>
      </c>
      <c r="B2044" s="74" t="str">
        <f>Лист4!C2042</f>
        <v>г. Астрахань</v>
      </c>
      <c r="C2044" s="41">
        <f t="shared" si="62"/>
        <v>1444.1222291525421</v>
      </c>
      <c r="D2044" s="41">
        <f t="shared" si="63"/>
        <v>77.363690847457605</v>
      </c>
      <c r="E2044" s="30">
        <v>0</v>
      </c>
      <c r="F2044" s="31">
        <v>77.363690847457605</v>
      </c>
      <c r="G2044" s="32">
        <v>0</v>
      </c>
      <c r="H2044" s="32">
        <v>0</v>
      </c>
      <c r="I2044" s="32">
        <v>0</v>
      </c>
      <c r="J2044" s="32">
        <v>0</v>
      </c>
      <c r="K2044" s="29">
        <f>Лист4!E2042/1000</f>
        <v>1521.4859199999996</v>
      </c>
      <c r="L2044" s="33"/>
      <c r="M2044" s="33"/>
    </row>
    <row r="2045" spans="1:14" s="34" customFormat="1" ht="38.25" customHeight="1" x14ac:dyDescent="0.25">
      <c r="A2045" s="23" t="str">
        <f>Лист4!A2043</f>
        <v xml:space="preserve">Энергетическая ул. д.5 </v>
      </c>
      <c r="B2045" s="74" t="str">
        <f>Лист4!C2043</f>
        <v>г. Астрахань</v>
      </c>
      <c r="C2045" s="41">
        <f t="shared" si="62"/>
        <v>414.69646779661025</v>
      </c>
      <c r="D2045" s="41">
        <f t="shared" si="63"/>
        <v>22.215882203389835</v>
      </c>
      <c r="E2045" s="30">
        <v>0</v>
      </c>
      <c r="F2045" s="31">
        <v>22.215882203389835</v>
      </c>
      <c r="G2045" s="32">
        <v>0</v>
      </c>
      <c r="H2045" s="32">
        <v>0</v>
      </c>
      <c r="I2045" s="32">
        <v>0</v>
      </c>
      <c r="J2045" s="32">
        <v>0</v>
      </c>
      <c r="K2045" s="29">
        <f>Лист4!E2043/1000</f>
        <v>436.91235000000006</v>
      </c>
      <c r="L2045" s="33"/>
      <c r="M2045" s="33"/>
    </row>
    <row r="2046" spans="1:14" s="34" customFormat="1" ht="25.5" customHeight="1" x14ac:dyDescent="0.25">
      <c r="A2046" s="23" t="str">
        <f>Лист4!A2044</f>
        <v xml:space="preserve">Энергетическая ул. д.5 - корп. 2 </v>
      </c>
      <c r="B2046" s="74" t="str">
        <f>Лист4!C2044</f>
        <v>г. Астрахань</v>
      </c>
      <c r="C2046" s="41">
        <f t="shared" ref="C2046:C2109" si="64">K2046+J2046-F2046</f>
        <v>881.27749559322012</v>
      </c>
      <c r="D2046" s="41">
        <f t="shared" ref="D2046:D2109" si="65">F2046</f>
        <v>47.211294406779651</v>
      </c>
      <c r="E2046" s="30">
        <v>0</v>
      </c>
      <c r="F2046" s="31">
        <v>47.211294406779651</v>
      </c>
      <c r="G2046" s="32">
        <v>0</v>
      </c>
      <c r="H2046" s="32">
        <v>0</v>
      </c>
      <c r="I2046" s="32">
        <v>0</v>
      </c>
      <c r="J2046" s="32">
        <v>0</v>
      </c>
      <c r="K2046" s="29">
        <f>Лист4!E2044/1000</f>
        <v>928.48878999999977</v>
      </c>
      <c r="L2046" s="33"/>
      <c r="M2046" s="33"/>
    </row>
    <row r="2047" spans="1:14" s="34" customFormat="1" ht="18.75" customHeight="1" x14ac:dyDescent="0.25">
      <c r="A2047" s="23" t="str">
        <f>Лист4!A2045</f>
        <v xml:space="preserve">Энергетическая ул. д.7 </v>
      </c>
      <c r="B2047" s="74" t="str">
        <f>Лист4!C2045</f>
        <v>г. Астрахань</v>
      </c>
      <c r="C2047" s="41">
        <f t="shared" si="64"/>
        <v>1608.3450671186436</v>
      </c>
      <c r="D2047" s="41">
        <f t="shared" si="65"/>
        <v>86.161342881355907</v>
      </c>
      <c r="E2047" s="30">
        <v>0</v>
      </c>
      <c r="F2047" s="31">
        <v>86.161342881355907</v>
      </c>
      <c r="G2047" s="32">
        <v>0</v>
      </c>
      <c r="H2047" s="32">
        <v>0</v>
      </c>
      <c r="I2047" s="32">
        <v>0</v>
      </c>
      <c r="J2047" s="32">
        <v>0</v>
      </c>
      <c r="K2047" s="29">
        <f>Лист4!E2045/1000</f>
        <v>1694.5064099999995</v>
      </c>
      <c r="L2047" s="33"/>
      <c r="M2047" s="33"/>
    </row>
    <row r="2048" spans="1:14" s="34" customFormat="1" ht="18.75" customHeight="1" x14ac:dyDescent="0.25">
      <c r="A2048" s="23" t="str">
        <f>Лист4!A2046</f>
        <v xml:space="preserve">Энергетическая ул. д.7 - корп. 2 </v>
      </c>
      <c r="B2048" s="74" t="str">
        <f>Лист4!C2046</f>
        <v>г. Астрахань</v>
      </c>
      <c r="C2048" s="41">
        <f t="shared" si="64"/>
        <v>600.35236610169488</v>
      </c>
      <c r="D2048" s="41">
        <f t="shared" si="65"/>
        <v>32.161733898305087</v>
      </c>
      <c r="E2048" s="30">
        <v>0</v>
      </c>
      <c r="F2048" s="31">
        <v>32.161733898305087</v>
      </c>
      <c r="G2048" s="32">
        <v>0</v>
      </c>
      <c r="H2048" s="32">
        <v>0</v>
      </c>
      <c r="I2048" s="32">
        <v>0</v>
      </c>
      <c r="J2048" s="32">
        <v>0</v>
      </c>
      <c r="K2048" s="29">
        <f>Лист4!E2046/1000</f>
        <v>632.51409999999998</v>
      </c>
      <c r="L2048" s="33"/>
      <c r="M2048" s="33"/>
    </row>
    <row r="2049" spans="1:13" s="34" customFormat="1" ht="18.75" customHeight="1" x14ac:dyDescent="0.25">
      <c r="A2049" s="23" t="str">
        <f>Лист4!A2047</f>
        <v xml:space="preserve">Энергетическая ул. д.9 </v>
      </c>
      <c r="B2049" s="74" t="str">
        <f>Лист4!C2047</f>
        <v>г. Астрахань</v>
      </c>
      <c r="C2049" s="41">
        <f t="shared" si="64"/>
        <v>1539.0337911864408</v>
      </c>
      <c r="D2049" s="41">
        <f t="shared" si="65"/>
        <v>82.448238813559328</v>
      </c>
      <c r="E2049" s="30">
        <v>0</v>
      </c>
      <c r="F2049" s="31">
        <v>82.448238813559328</v>
      </c>
      <c r="G2049" s="32">
        <v>0</v>
      </c>
      <c r="H2049" s="32">
        <v>0</v>
      </c>
      <c r="I2049" s="32">
        <v>0</v>
      </c>
      <c r="J2049" s="32">
        <v>0</v>
      </c>
      <c r="K2049" s="29">
        <f>Лист4!E2047/1000</f>
        <v>1621.4820300000001</v>
      </c>
      <c r="L2049" s="33"/>
      <c r="M2049" s="33"/>
    </row>
    <row r="2050" spans="1:13" s="34" customFormat="1" ht="18.75" customHeight="1" x14ac:dyDescent="0.25">
      <c r="A2050" s="23" t="str">
        <f>Лист4!A2048</f>
        <v xml:space="preserve">Энергетическая ул. д.9 - корп. 2 </v>
      </c>
      <c r="B2050" s="74" t="str">
        <f>Лист4!C2048</f>
        <v>г. Астрахань</v>
      </c>
      <c r="C2050" s="41">
        <f t="shared" si="64"/>
        <v>784.10684610169506</v>
      </c>
      <c r="D2050" s="41">
        <f t="shared" si="65"/>
        <v>42.005723898305092</v>
      </c>
      <c r="E2050" s="30">
        <v>0</v>
      </c>
      <c r="F2050" s="31">
        <v>42.005723898305092</v>
      </c>
      <c r="G2050" s="32">
        <v>0</v>
      </c>
      <c r="H2050" s="32">
        <v>0</v>
      </c>
      <c r="I2050" s="32">
        <v>0</v>
      </c>
      <c r="J2050" s="32">
        <v>0</v>
      </c>
      <c r="K2050" s="29">
        <f>Лист4!E2048/1000</f>
        <v>826.11257000000012</v>
      </c>
      <c r="L2050" s="33"/>
      <c r="M2050" s="33"/>
    </row>
    <row r="2051" spans="1:13" s="34" customFormat="1" ht="18.75" customHeight="1" x14ac:dyDescent="0.25">
      <c r="A2051" s="23" t="str">
        <f>Лист4!A2049</f>
        <v xml:space="preserve">Энергетическая ул. д.9 - корп. 4 </v>
      </c>
      <c r="B2051" s="74" t="str">
        <f>Лист4!C2049</f>
        <v>г. Астрахань</v>
      </c>
      <c r="C2051" s="41">
        <f t="shared" si="64"/>
        <v>759.36987118644061</v>
      </c>
      <c r="D2051" s="41">
        <f t="shared" si="65"/>
        <v>40.68052881355932</v>
      </c>
      <c r="E2051" s="30">
        <v>0</v>
      </c>
      <c r="F2051" s="31">
        <v>40.68052881355932</v>
      </c>
      <c r="G2051" s="32">
        <v>0</v>
      </c>
      <c r="H2051" s="32">
        <v>0</v>
      </c>
      <c r="I2051" s="32">
        <v>0</v>
      </c>
      <c r="J2051" s="32">
        <v>0</v>
      </c>
      <c r="K2051" s="29">
        <f>Лист4!E2049/1000</f>
        <v>800.05039999999997</v>
      </c>
      <c r="L2051" s="33"/>
      <c r="M2051" s="33"/>
    </row>
    <row r="2052" spans="1:13" s="34" customFormat="1" ht="18.75" customHeight="1" x14ac:dyDescent="0.25">
      <c r="A2052" s="23" t="str">
        <f>Лист4!A2050</f>
        <v xml:space="preserve">Энергетическая ул. д.9 - корп. 5 </v>
      </c>
      <c r="B2052" s="74" t="str">
        <f>Лист4!C2050</f>
        <v>г. Астрахань</v>
      </c>
      <c r="C2052" s="41">
        <f t="shared" si="64"/>
        <v>1003.0529505084747</v>
      </c>
      <c r="D2052" s="41">
        <f t="shared" si="65"/>
        <v>53.734979491525429</v>
      </c>
      <c r="E2052" s="30">
        <v>0</v>
      </c>
      <c r="F2052" s="31">
        <v>53.734979491525429</v>
      </c>
      <c r="G2052" s="32">
        <v>0</v>
      </c>
      <c r="H2052" s="32">
        <v>0</v>
      </c>
      <c r="I2052" s="32">
        <v>0</v>
      </c>
      <c r="J2052" s="32">
        <v>0</v>
      </c>
      <c r="K2052" s="29">
        <f>Лист4!E2050/1000</f>
        <v>1056.7879300000002</v>
      </c>
      <c r="L2052" s="33"/>
      <c r="M2052" s="33"/>
    </row>
    <row r="2053" spans="1:13" s="34" customFormat="1" ht="18.75" customHeight="1" x14ac:dyDescent="0.25">
      <c r="A2053" s="23" t="str">
        <f>Лист4!A2051</f>
        <v xml:space="preserve">Юрия Селенского ул. д.14 </v>
      </c>
      <c r="B2053" s="74" t="str">
        <f>Лист4!C2051</f>
        <v>г. Астрахань</v>
      </c>
      <c r="C2053" s="41">
        <f t="shared" si="64"/>
        <v>12.802311864406779</v>
      </c>
      <c r="D2053" s="41">
        <f t="shared" si="65"/>
        <v>0.68583813559322027</v>
      </c>
      <c r="E2053" s="30">
        <v>0</v>
      </c>
      <c r="F2053" s="31">
        <v>0.68583813559322027</v>
      </c>
      <c r="G2053" s="32">
        <v>0</v>
      </c>
      <c r="H2053" s="32">
        <v>0</v>
      </c>
      <c r="I2053" s="32">
        <v>0</v>
      </c>
      <c r="J2053" s="32">
        <v>0</v>
      </c>
      <c r="K2053" s="29">
        <f>Лист4!E2051/1000</f>
        <v>13.488149999999999</v>
      </c>
      <c r="L2053" s="33"/>
      <c r="M2053" s="33"/>
    </row>
    <row r="2054" spans="1:13" s="34" customFormat="1" ht="18.75" customHeight="1" x14ac:dyDescent="0.25">
      <c r="A2054" s="23" t="str">
        <f>Лист4!A2052</f>
        <v xml:space="preserve">Яблочкова ул. д.1 </v>
      </c>
      <c r="B2054" s="74" t="str">
        <f>Лист4!C2052</f>
        <v>г. Астрахань</v>
      </c>
      <c r="C2054" s="41">
        <f t="shared" si="64"/>
        <v>502.3543118644069</v>
      </c>
      <c r="D2054" s="41">
        <f t="shared" si="65"/>
        <v>26.911838135593229</v>
      </c>
      <c r="E2054" s="30">
        <v>0</v>
      </c>
      <c r="F2054" s="31">
        <v>26.911838135593229</v>
      </c>
      <c r="G2054" s="32">
        <v>0</v>
      </c>
      <c r="H2054" s="32">
        <v>0</v>
      </c>
      <c r="I2054" s="32">
        <v>0</v>
      </c>
      <c r="J2054" s="32">
        <v>0</v>
      </c>
      <c r="K2054" s="29">
        <f>Лист4!E2052/1000</f>
        <v>529.26615000000015</v>
      </c>
      <c r="L2054" s="33"/>
      <c r="M2054" s="33"/>
    </row>
    <row r="2055" spans="1:13" s="34" customFormat="1" ht="18.75" customHeight="1" x14ac:dyDescent="0.25">
      <c r="A2055" s="23" t="str">
        <f>Лист4!A2053</f>
        <v xml:space="preserve">Яблочкова ул. д.11 </v>
      </c>
      <c r="B2055" s="74" t="str">
        <f>Лист4!C2053</f>
        <v>г. Астрахань</v>
      </c>
      <c r="C2055" s="41">
        <f t="shared" si="64"/>
        <v>824.43945084745769</v>
      </c>
      <c r="D2055" s="41">
        <f t="shared" si="65"/>
        <v>44.166399152542375</v>
      </c>
      <c r="E2055" s="30">
        <v>0</v>
      </c>
      <c r="F2055" s="31">
        <v>44.166399152542375</v>
      </c>
      <c r="G2055" s="32">
        <v>0</v>
      </c>
      <c r="H2055" s="32">
        <v>0</v>
      </c>
      <c r="I2055" s="32">
        <v>0</v>
      </c>
      <c r="J2055" s="32">
        <v>0</v>
      </c>
      <c r="K2055" s="29">
        <f>Лист4!E2053/1000</f>
        <v>868.60585000000003</v>
      </c>
      <c r="L2055" s="33"/>
      <c r="M2055" s="33"/>
    </row>
    <row r="2056" spans="1:13" s="34" customFormat="1" ht="18.75" customHeight="1" x14ac:dyDescent="0.25">
      <c r="A2056" s="23" t="str">
        <f>Лист4!A2054</f>
        <v xml:space="preserve">Яблочкова ул. д.13 </v>
      </c>
      <c r="B2056" s="74" t="str">
        <f>Лист4!C2054</f>
        <v>г. Астрахань</v>
      </c>
      <c r="C2056" s="41">
        <f t="shared" si="64"/>
        <v>0</v>
      </c>
      <c r="D2056" s="41">
        <f t="shared" si="65"/>
        <v>0</v>
      </c>
      <c r="E2056" s="30">
        <v>0</v>
      </c>
      <c r="F2056" s="31">
        <v>0</v>
      </c>
      <c r="G2056" s="32">
        <v>0</v>
      </c>
      <c r="H2056" s="32">
        <v>0</v>
      </c>
      <c r="I2056" s="32">
        <v>0</v>
      </c>
      <c r="J2056" s="32">
        <v>0</v>
      </c>
      <c r="K2056" s="29">
        <f>Лист4!E2054/1000</f>
        <v>0</v>
      </c>
      <c r="L2056" s="33"/>
      <c r="M2056" s="33"/>
    </row>
    <row r="2057" spans="1:13" s="34" customFormat="1" ht="18.75" customHeight="1" x14ac:dyDescent="0.25">
      <c r="A2057" s="23" t="str">
        <f>Лист4!A2055</f>
        <v xml:space="preserve">Яблочкова ул. д.17 </v>
      </c>
      <c r="B2057" s="74" t="str">
        <f>Лист4!C2055</f>
        <v>г. Астрахань</v>
      </c>
      <c r="C2057" s="41">
        <f t="shared" si="64"/>
        <v>516.47115254237269</v>
      </c>
      <c r="D2057" s="41">
        <f t="shared" si="65"/>
        <v>27.668097457627113</v>
      </c>
      <c r="E2057" s="30">
        <v>0</v>
      </c>
      <c r="F2057" s="31">
        <v>27.668097457627113</v>
      </c>
      <c r="G2057" s="32">
        <v>0</v>
      </c>
      <c r="H2057" s="32">
        <v>0</v>
      </c>
      <c r="I2057" s="32">
        <v>0</v>
      </c>
      <c r="J2057" s="32">
        <v>0</v>
      </c>
      <c r="K2057" s="29">
        <f>Лист4!E2055/1000</f>
        <v>544.13924999999983</v>
      </c>
      <c r="L2057" s="33"/>
      <c r="M2057" s="33"/>
    </row>
    <row r="2058" spans="1:13" s="34" customFormat="1" ht="18.75" customHeight="1" x14ac:dyDescent="0.25">
      <c r="A2058" s="23" t="str">
        <f>Лист4!A2056</f>
        <v xml:space="preserve">Яблочкова ул. д.19 </v>
      </c>
      <c r="B2058" s="74" t="str">
        <f>Лист4!C2056</f>
        <v>г. Астрахань</v>
      </c>
      <c r="C2058" s="41">
        <f t="shared" si="64"/>
        <v>577.26581559322028</v>
      </c>
      <c r="D2058" s="41">
        <f t="shared" si="65"/>
        <v>30.924954406779655</v>
      </c>
      <c r="E2058" s="30">
        <v>0</v>
      </c>
      <c r="F2058" s="31">
        <v>30.924954406779655</v>
      </c>
      <c r="G2058" s="32">
        <v>0</v>
      </c>
      <c r="H2058" s="32">
        <v>0</v>
      </c>
      <c r="I2058" s="32">
        <v>0</v>
      </c>
      <c r="J2058" s="32">
        <v>0</v>
      </c>
      <c r="K2058" s="29">
        <f>Лист4!E2056/1000</f>
        <v>608.19076999999993</v>
      </c>
      <c r="L2058" s="33"/>
      <c r="M2058" s="33"/>
    </row>
    <row r="2059" spans="1:13" s="34" customFormat="1" ht="18.75" customHeight="1" x14ac:dyDescent="0.25">
      <c r="A2059" s="23" t="str">
        <f>Лист4!A2057</f>
        <v xml:space="preserve">Яблочкова ул. д.1А </v>
      </c>
      <c r="B2059" s="74" t="str">
        <f>Лист4!C2057</f>
        <v>г. Астрахань</v>
      </c>
      <c r="C2059" s="41">
        <f t="shared" si="64"/>
        <v>1288.9215322033897</v>
      </c>
      <c r="D2059" s="41">
        <f t="shared" si="65"/>
        <v>69.049367796610156</v>
      </c>
      <c r="E2059" s="30">
        <v>0</v>
      </c>
      <c r="F2059" s="31">
        <v>69.049367796610156</v>
      </c>
      <c r="G2059" s="32">
        <v>0</v>
      </c>
      <c r="H2059" s="32">
        <v>0</v>
      </c>
      <c r="I2059" s="32">
        <v>0</v>
      </c>
      <c r="J2059" s="32">
        <v>0</v>
      </c>
      <c r="K2059" s="29">
        <f>Лист4!E2057/1000</f>
        <v>1357.9708999999998</v>
      </c>
      <c r="L2059" s="33"/>
      <c r="M2059" s="33"/>
    </row>
    <row r="2060" spans="1:13" s="34" customFormat="1" ht="25.5" customHeight="1" x14ac:dyDescent="0.25">
      <c r="A2060" s="23" t="str">
        <f>Лист4!A2058</f>
        <v xml:space="preserve">Яблочкова ул. д.21 </v>
      </c>
      <c r="B2060" s="74" t="str">
        <f>Лист4!C2058</f>
        <v>г. Астрахань</v>
      </c>
      <c r="C2060" s="41">
        <f t="shared" si="64"/>
        <v>621.036772881356</v>
      </c>
      <c r="D2060" s="41">
        <f t="shared" si="65"/>
        <v>33.269827118644073</v>
      </c>
      <c r="E2060" s="30">
        <v>0</v>
      </c>
      <c r="F2060" s="31">
        <v>33.269827118644073</v>
      </c>
      <c r="G2060" s="32">
        <v>0</v>
      </c>
      <c r="H2060" s="32">
        <v>0</v>
      </c>
      <c r="I2060" s="32">
        <v>0</v>
      </c>
      <c r="J2060" s="32">
        <v>0</v>
      </c>
      <c r="K2060" s="29">
        <f>Лист4!E2058/1000</f>
        <v>654.30660000000012</v>
      </c>
      <c r="L2060" s="33"/>
      <c r="M2060" s="33"/>
    </row>
    <row r="2061" spans="1:13" s="34" customFormat="1" ht="25.5" customHeight="1" x14ac:dyDescent="0.25">
      <c r="A2061" s="23" t="str">
        <f>Лист4!A2059</f>
        <v xml:space="preserve">Яблочкова ул. д.22 </v>
      </c>
      <c r="B2061" s="74" t="str">
        <f>Лист4!C2059</f>
        <v>г. Астрахань</v>
      </c>
      <c r="C2061" s="41">
        <f t="shared" si="64"/>
        <v>817.51461423728824</v>
      </c>
      <c r="D2061" s="41">
        <f t="shared" si="65"/>
        <v>43.795425762711872</v>
      </c>
      <c r="E2061" s="30">
        <v>0</v>
      </c>
      <c r="F2061" s="31">
        <v>43.795425762711872</v>
      </c>
      <c r="G2061" s="32">
        <v>0</v>
      </c>
      <c r="H2061" s="32">
        <v>0</v>
      </c>
      <c r="I2061" s="32">
        <v>0</v>
      </c>
      <c r="J2061" s="32">
        <v>0</v>
      </c>
      <c r="K2061" s="29">
        <f>Лист4!E2059/1000</f>
        <v>861.31004000000007</v>
      </c>
      <c r="L2061" s="33"/>
      <c r="M2061" s="33"/>
    </row>
    <row r="2062" spans="1:13" s="34" customFormat="1" ht="32.25" customHeight="1" x14ac:dyDescent="0.25">
      <c r="A2062" s="23" t="str">
        <f>Лист4!A2060</f>
        <v xml:space="preserve">Яблочкова ул. д.24 </v>
      </c>
      <c r="B2062" s="74" t="str">
        <f>Лист4!C2060</f>
        <v>г. Астрахань</v>
      </c>
      <c r="C2062" s="41">
        <f t="shared" si="64"/>
        <v>330.50725423728818</v>
      </c>
      <c r="D2062" s="41">
        <f t="shared" si="65"/>
        <v>17.705745762711867</v>
      </c>
      <c r="E2062" s="30">
        <v>0</v>
      </c>
      <c r="F2062" s="31">
        <v>17.705745762711867</v>
      </c>
      <c r="G2062" s="32">
        <v>0</v>
      </c>
      <c r="H2062" s="32">
        <v>0</v>
      </c>
      <c r="I2062" s="32">
        <v>0</v>
      </c>
      <c r="J2062" s="32">
        <v>0</v>
      </c>
      <c r="K2062" s="29">
        <f>Лист4!E2060/1000</f>
        <v>348.21300000000002</v>
      </c>
      <c r="L2062" s="33"/>
      <c r="M2062" s="33"/>
    </row>
    <row r="2063" spans="1:13" s="34" customFormat="1" ht="18.75" customHeight="1" x14ac:dyDescent="0.25">
      <c r="A2063" s="23" t="str">
        <f>Лист4!A2061</f>
        <v xml:space="preserve">Яблочкова ул. д.26 </v>
      </c>
      <c r="B2063" s="74" t="str">
        <f>Лист4!C2061</f>
        <v>г. Астрахань</v>
      </c>
      <c r="C2063" s="41">
        <f t="shared" si="64"/>
        <v>645.48422779660973</v>
      </c>
      <c r="D2063" s="41">
        <f t="shared" si="65"/>
        <v>34.579512203389825</v>
      </c>
      <c r="E2063" s="30">
        <v>0</v>
      </c>
      <c r="F2063" s="31">
        <v>34.579512203389825</v>
      </c>
      <c r="G2063" s="32">
        <v>0</v>
      </c>
      <c r="H2063" s="32">
        <v>0</v>
      </c>
      <c r="I2063" s="32">
        <v>0</v>
      </c>
      <c r="J2063" s="32">
        <v>4806.28</v>
      </c>
      <c r="K2063" s="29">
        <f>Лист4!E2061/1000-J2063</f>
        <v>-4126.2162600000001</v>
      </c>
      <c r="L2063" s="33"/>
      <c r="M2063" s="33"/>
    </row>
    <row r="2064" spans="1:13" s="34" customFormat="1" ht="18.75" customHeight="1" x14ac:dyDescent="0.25">
      <c r="A2064" s="23" t="str">
        <f>Лист4!A2062</f>
        <v xml:space="preserve">Яблочкова ул. д.27 - корп. 1 </v>
      </c>
      <c r="B2064" s="74" t="str">
        <f>Лист4!C2062</f>
        <v>г. Астрахань</v>
      </c>
      <c r="C2064" s="41">
        <f t="shared" si="64"/>
        <v>715.13592677966096</v>
      </c>
      <c r="D2064" s="41">
        <f t="shared" si="65"/>
        <v>38.310853220338984</v>
      </c>
      <c r="E2064" s="30">
        <v>0</v>
      </c>
      <c r="F2064" s="31">
        <v>38.310853220338984</v>
      </c>
      <c r="G2064" s="32">
        <v>0</v>
      </c>
      <c r="H2064" s="32">
        <v>0</v>
      </c>
      <c r="I2064" s="32">
        <v>0</v>
      </c>
      <c r="J2064" s="32">
        <v>0</v>
      </c>
      <c r="K2064" s="29">
        <f>Лист4!E2062/1000</f>
        <v>753.44677999999999</v>
      </c>
      <c r="L2064" s="33"/>
      <c r="M2064" s="33"/>
    </row>
    <row r="2065" spans="1:13" s="34" customFormat="1" ht="18.75" customHeight="1" x14ac:dyDescent="0.25">
      <c r="A2065" s="23" t="str">
        <f>Лист4!A2063</f>
        <v xml:space="preserve">Яблочкова ул. д.29 </v>
      </c>
      <c r="B2065" s="74" t="str">
        <f>Лист4!C2063</f>
        <v>г. Астрахань</v>
      </c>
      <c r="C2065" s="41">
        <f t="shared" si="64"/>
        <v>1036.8027362711859</v>
      </c>
      <c r="D2065" s="41">
        <f t="shared" si="65"/>
        <v>55.543003728813531</v>
      </c>
      <c r="E2065" s="30">
        <v>0</v>
      </c>
      <c r="F2065" s="31">
        <v>55.543003728813531</v>
      </c>
      <c r="G2065" s="32">
        <v>0</v>
      </c>
      <c r="H2065" s="32">
        <v>0</v>
      </c>
      <c r="I2065" s="32">
        <v>0</v>
      </c>
      <c r="J2065" s="32">
        <v>0</v>
      </c>
      <c r="K2065" s="29">
        <f>Лист4!E2063/1000</f>
        <v>1092.3457399999995</v>
      </c>
      <c r="L2065" s="33"/>
      <c r="M2065" s="33"/>
    </row>
    <row r="2066" spans="1:13" s="34" customFormat="1" ht="25.5" customHeight="1" x14ac:dyDescent="0.25">
      <c r="A2066" s="23" t="str">
        <f>Лист4!A2064</f>
        <v xml:space="preserve">Яблочкова ул. д.29 - корп. 1 </v>
      </c>
      <c r="B2066" s="74" t="str">
        <f>Лист4!C2064</f>
        <v>г. Астрахань</v>
      </c>
      <c r="C2066" s="41">
        <f t="shared" si="64"/>
        <v>747.94807322033887</v>
      </c>
      <c r="D2066" s="41">
        <f t="shared" si="65"/>
        <v>40.068646779661009</v>
      </c>
      <c r="E2066" s="30">
        <v>0</v>
      </c>
      <c r="F2066" s="31">
        <v>40.068646779661009</v>
      </c>
      <c r="G2066" s="32">
        <v>0</v>
      </c>
      <c r="H2066" s="32">
        <v>0</v>
      </c>
      <c r="I2066" s="32">
        <v>0</v>
      </c>
      <c r="J2066" s="32">
        <v>0</v>
      </c>
      <c r="K2066" s="29">
        <f>Лист4!E2064/1000</f>
        <v>788.01671999999985</v>
      </c>
      <c r="L2066" s="33"/>
      <c r="M2066" s="33"/>
    </row>
    <row r="2067" spans="1:13" s="34" customFormat="1" ht="25.5" customHeight="1" x14ac:dyDescent="0.25">
      <c r="A2067" s="23" t="str">
        <f>Лист4!A2065</f>
        <v xml:space="preserve">Яблочкова ул. д.2А </v>
      </c>
      <c r="B2067" s="74" t="str">
        <f>Лист4!C2065</f>
        <v>г. Астрахань</v>
      </c>
      <c r="C2067" s="41">
        <f t="shared" si="64"/>
        <v>676.43309288135606</v>
      </c>
      <c r="D2067" s="41">
        <f t="shared" si="65"/>
        <v>36.237487118644083</v>
      </c>
      <c r="E2067" s="30">
        <v>0</v>
      </c>
      <c r="F2067" s="31">
        <v>36.237487118644083</v>
      </c>
      <c r="G2067" s="32">
        <v>0</v>
      </c>
      <c r="H2067" s="32">
        <v>0</v>
      </c>
      <c r="I2067" s="32">
        <v>0</v>
      </c>
      <c r="J2067" s="32">
        <v>0</v>
      </c>
      <c r="K2067" s="29">
        <f>Лист4!E2065/1000</f>
        <v>712.6705800000002</v>
      </c>
      <c r="L2067" s="33"/>
      <c r="M2067" s="33"/>
    </row>
    <row r="2068" spans="1:13" s="34" customFormat="1" ht="18.75" customHeight="1" x14ac:dyDescent="0.25">
      <c r="A2068" s="23" t="str">
        <f>Лист4!A2066</f>
        <v xml:space="preserve">Яблочкова ул. д.3 </v>
      </c>
      <c r="B2068" s="74" t="str">
        <f>Лист4!C2066</f>
        <v>г. Астрахань</v>
      </c>
      <c r="C2068" s="41">
        <f t="shared" si="64"/>
        <v>523.39484067796616</v>
      </c>
      <c r="D2068" s="41">
        <f t="shared" si="65"/>
        <v>28.039009322033898</v>
      </c>
      <c r="E2068" s="30">
        <v>0</v>
      </c>
      <c r="F2068" s="31">
        <v>28.039009322033898</v>
      </c>
      <c r="G2068" s="32">
        <v>0</v>
      </c>
      <c r="H2068" s="32">
        <v>0</v>
      </c>
      <c r="I2068" s="32">
        <v>0</v>
      </c>
      <c r="J2068" s="32">
        <v>0</v>
      </c>
      <c r="K2068" s="29">
        <f>Лист4!E2066/1000</f>
        <v>551.43385000000001</v>
      </c>
      <c r="L2068" s="33"/>
      <c r="M2068" s="33"/>
    </row>
    <row r="2069" spans="1:13" s="34" customFormat="1" ht="18.75" customHeight="1" x14ac:dyDescent="0.25">
      <c r="A2069" s="23" t="str">
        <f>Лист4!A2067</f>
        <v xml:space="preserve">Яблочкова ул. д.32 </v>
      </c>
      <c r="B2069" s="74" t="str">
        <f>Лист4!C2067</f>
        <v>г. Астрахань</v>
      </c>
      <c r="C2069" s="41">
        <f t="shared" si="64"/>
        <v>528.34264949152544</v>
      </c>
      <c r="D2069" s="41">
        <f t="shared" si="65"/>
        <v>28.304070508474581</v>
      </c>
      <c r="E2069" s="30">
        <v>0</v>
      </c>
      <c r="F2069" s="31">
        <v>28.304070508474581</v>
      </c>
      <c r="G2069" s="32">
        <v>0</v>
      </c>
      <c r="H2069" s="32">
        <v>0</v>
      </c>
      <c r="I2069" s="32">
        <v>0</v>
      </c>
      <c r="J2069" s="32">
        <v>0</v>
      </c>
      <c r="K2069" s="29">
        <f>Лист4!E2067/1000</f>
        <v>556.64672000000007</v>
      </c>
      <c r="L2069" s="33"/>
      <c r="M2069" s="33"/>
    </row>
    <row r="2070" spans="1:13" s="34" customFormat="1" ht="18.75" customHeight="1" x14ac:dyDescent="0.25">
      <c r="A2070" s="23" t="str">
        <f>Лист4!A2068</f>
        <v xml:space="preserve">Яблочкова ул. д.34 </v>
      </c>
      <c r="B2070" s="74" t="str">
        <f>Лист4!C2068</f>
        <v>г. Астрахань</v>
      </c>
      <c r="C2070" s="41">
        <f t="shared" si="64"/>
        <v>540.6563566101695</v>
      </c>
      <c r="D2070" s="41">
        <f t="shared" si="65"/>
        <v>28.963733389830509</v>
      </c>
      <c r="E2070" s="30">
        <v>0</v>
      </c>
      <c r="F2070" s="31">
        <v>28.963733389830509</v>
      </c>
      <c r="G2070" s="32">
        <v>0</v>
      </c>
      <c r="H2070" s="32">
        <v>0</v>
      </c>
      <c r="I2070" s="32">
        <v>0</v>
      </c>
      <c r="J2070" s="32">
        <v>0</v>
      </c>
      <c r="K2070" s="29">
        <f>Лист4!E2068/1000</f>
        <v>569.62009</v>
      </c>
      <c r="L2070" s="33"/>
      <c r="M2070" s="33"/>
    </row>
    <row r="2071" spans="1:13" s="34" customFormat="1" ht="18.75" customHeight="1" x14ac:dyDescent="0.25">
      <c r="A2071" s="23" t="str">
        <f>Лист4!A2069</f>
        <v xml:space="preserve">Яблочкова ул. д.40 </v>
      </c>
      <c r="B2071" s="74" t="str">
        <f>Лист4!C2069</f>
        <v>г. Астрахань</v>
      </c>
      <c r="C2071" s="41">
        <f t="shared" si="64"/>
        <v>720.88513355932207</v>
      </c>
      <c r="D2071" s="41">
        <f t="shared" si="65"/>
        <v>38.61884644067797</v>
      </c>
      <c r="E2071" s="30">
        <v>0</v>
      </c>
      <c r="F2071" s="31">
        <v>38.61884644067797</v>
      </c>
      <c r="G2071" s="32">
        <v>0</v>
      </c>
      <c r="H2071" s="32">
        <v>0</v>
      </c>
      <c r="I2071" s="32">
        <v>0</v>
      </c>
      <c r="J2071" s="32">
        <v>0</v>
      </c>
      <c r="K2071" s="29">
        <f>Лист4!E2069/1000</f>
        <v>759.50398000000007</v>
      </c>
      <c r="L2071" s="33"/>
      <c r="M2071" s="33"/>
    </row>
    <row r="2072" spans="1:13" s="34" customFormat="1" ht="18.75" customHeight="1" x14ac:dyDescent="0.25">
      <c r="A2072" s="23" t="str">
        <f>Лист4!A2070</f>
        <v xml:space="preserve">Яблочкова ул. д.42А </v>
      </c>
      <c r="B2072" s="74" t="str">
        <f>Лист4!C2070</f>
        <v>г. Астрахань</v>
      </c>
      <c r="C2072" s="41">
        <f t="shared" si="64"/>
        <v>825.53676610169487</v>
      </c>
      <c r="D2072" s="41">
        <f t="shared" si="65"/>
        <v>44.225183898305083</v>
      </c>
      <c r="E2072" s="30">
        <v>0</v>
      </c>
      <c r="F2072" s="31">
        <v>44.225183898305083</v>
      </c>
      <c r="G2072" s="32">
        <v>0</v>
      </c>
      <c r="H2072" s="32">
        <v>0</v>
      </c>
      <c r="I2072" s="32">
        <v>0</v>
      </c>
      <c r="J2072" s="32">
        <v>0</v>
      </c>
      <c r="K2072" s="29">
        <f>Лист4!E2070/1000</f>
        <v>869.76194999999996</v>
      </c>
      <c r="L2072" s="33"/>
      <c r="M2072" s="33"/>
    </row>
    <row r="2073" spans="1:13" s="34" customFormat="1" ht="18.75" customHeight="1" x14ac:dyDescent="0.25">
      <c r="A2073" s="23" t="str">
        <f>Лист4!A2071</f>
        <v xml:space="preserve">Яблочкова ул. д.5 </v>
      </c>
      <c r="B2073" s="74" t="str">
        <f>Лист4!C2071</f>
        <v>г. Астрахань</v>
      </c>
      <c r="C2073" s="41">
        <f t="shared" si="64"/>
        <v>1086.5953450847455</v>
      </c>
      <c r="D2073" s="41">
        <f t="shared" si="65"/>
        <v>58.210464915254228</v>
      </c>
      <c r="E2073" s="30">
        <v>0</v>
      </c>
      <c r="F2073" s="31">
        <v>58.210464915254228</v>
      </c>
      <c r="G2073" s="32">
        <v>0</v>
      </c>
      <c r="H2073" s="32">
        <v>0</v>
      </c>
      <c r="I2073" s="32">
        <v>0</v>
      </c>
      <c r="J2073" s="32">
        <v>0</v>
      </c>
      <c r="K2073" s="29">
        <f>Лист4!E2071/1000</f>
        <v>1144.8058099999998</v>
      </c>
      <c r="L2073" s="33"/>
      <c r="M2073" s="33"/>
    </row>
    <row r="2074" spans="1:13" s="34" customFormat="1" ht="18.75" customHeight="1" x14ac:dyDescent="0.25">
      <c r="A2074" s="23" t="str">
        <f>Лист4!A2072</f>
        <v xml:space="preserve">20 лет Победы ул. д.7 </v>
      </c>
      <c r="B2074" s="74" t="str">
        <f>Лист4!C2072</f>
        <v>г. Астрахань</v>
      </c>
      <c r="C2074" s="41">
        <f t="shared" si="64"/>
        <v>0</v>
      </c>
      <c r="D2074" s="41">
        <f t="shared" si="65"/>
        <v>0</v>
      </c>
      <c r="E2074" s="30">
        <v>0</v>
      </c>
      <c r="F2074" s="31">
        <v>0</v>
      </c>
      <c r="G2074" s="32">
        <v>0</v>
      </c>
      <c r="H2074" s="32">
        <v>0</v>
      </c>
      <c r="I2074" s="32">
        <v>0</v>
      </c>
      <c r="J2074" s="32">
        <v>0</v>
      </c>
      <c r="K2074" s="29">
        <f>Лист4!E2072/1000</f>
        <v>0</v>
      </c>
      <c r="L2074" s="33"/>
      <c r="M2074" s="33"/>
    </row>
    <row r="2075" spans="1:13" s="34" customFormat="1" ht="18.75" customHeight="1" x14ac:dyDescent="0.25">
      <c r="A2075" s="23" t="str">
        <f>Лист4!A2073</f>
        <v xml:space="preserve">Азизбекова ул. д.10 </v>
      </c>
      <c r="B2075" s="74" t="str">
        <f>Лист4!C2073</f>
        <v>г. Астрахань</v>
      </c>
      <c r="C2075" s="41">
        <f t="shared" si="64"/>
        <v>66.004732203389821</v>
      </c>
      <c r="D2075" s="41">
        <f t="shared" si="65"/>
        <v>3.5359677966101688</v>
      </c>
      <c r="E2075" s="30">
        <v>0</v>
      </c>
      <c r="F2075" s="31">
        <v>3.5359677966101688</v>
      </c>
      <c r="G2075" s="32">
        <v>0</v>
      </c>
      <c r="H2075" s="32">
        <v>0</v>
      </c>
      <c r="I2075" s="32">
        <v>0</v>
      </c>
      <c r="J2075" s="32">
        <v>270.51</v>
      </c>
      <c r="K2075" s="29">
        <f>Лист4!E2073/1000-J2075</f>
        <v>-200.9693</v>
      </c>
      <c r="L2075" s="33"/>
      <c r="M2075" s="33"/>
    </row>
    <row r="2076" spans="1:13" s="34" customFormat="1" ht="18.75" customHeight="1" x14ac:dyDescent="0.25">
      <c r="A2076" s="23" t="str">
        <f>Лист4!A2074</f>
        <v xml:space="preserve">Азизбекова ул. д.12 </v>
      </c>
      <c r="B2076" s="74" t="str">
        <f>Лист4!C2074</f>
        <v>г. Астрахань</v>
      </c>
      <c r="C2076" s="41">
        <f t="shared" si="64"/>
        <v>58.489750508474572</v>
      </c>
      <c r="D2076" s="41">
        <f t="shared" si="65"/>
        <v>3.1333794915254236</v>
      </c>
      <c r="E2076" s="30">
        <v>0</v>
      </c>
      <c r="F2076" s="31">
        <v>3.1333794915254236</v>
      </c>
      <c r="G2076" s="32">
        <v>0</v>
      </c>
      <c r="H2076" s="32">
        <v>0</v>
      </c>
      <c r="I2076" s="32">
        <v>0</v>
      </c>
      <c r="J2076" s="32">
        <v>0</v>
      </c>
      <c r="K2076" s="29">
        <f>Лист4!E2074/1000</f>
        <v>61.623129999999996</v>
      </c>
      <c r="L2076" s="33"/>
      <c r="M2076" s="33"/>
    </row>
    <row r="2077" spans="1:13" s="34" customFormat="1" ht="18.75" customHeight="1" x14ac:dyDescent="0.25">
      <c r="A2077" s="23" t="str">
        <f>Лист4!A2075</f>
        <v xml:space="preserve">Азизбекова ул. д.2 </v>
      </c>
      <c r="B2077" s="74" t="str">
        <f>Лист4!C2075</f>
        <v>г. Астрахань</v>
      </c>
      <c r="C2077" s="41">
        <f t="shared" si="64"/>
        <v>54.413301694915262</v>
      </c>
      <c r="D2077" s="41">
        <f t="shared" si="65"/>
        <v>2.9149983050847461</v>
      </c>
      <c r="E2077" s="30">
        <v>0</v>
      </c>
      <c r="F2077" s="31">
        <v>2.9149983050847461</v>
      </c>
      <c r="G2077" s="32">
        <v>0</v>
      </c>
      <c r="H2077" s="32">
        <v>0</v>
      </c>
      <c r="I2077" s="32">
        <v>0</v>
      </c>
      <c r="J2077" s="32">
        <v>0</v>
      </c>
      <c r="K2077" s="29">
        <f>Лист4!E2075/1000</f>
        <v>57.328300000000006</v>
      </c>
      <c r="L2077" s="33"/>
      <c r="M2077" s="33"/>
    </row>
    <row r="2078" spans="1:13" s="34" customFormat="1" ht="18.75" customHeight="1" x14ac:dyDescent="0.25">
      <c r="A2078" s="23" t="str">
        <f>Лист4!A2076</f>
        <v xml:space="preserve">Азизбекова ул. д.4 </v>
      </c>
      <c r="B2078" s="74" t="str">
        <f>Лист4!C2076</f>
        <v>г. Астрахань</v>
      </c>
      <c r="C2078" s="41">
        <f t="shared" si="64"/>
        <v>60.695647457627103</v>
      </c>
      <c r="D2078" s="41">
        <f t="shared" si="65"/>
        <v>3.251552542372881</v>
      </c>
      <c r="E2078" s="30">
        <v>0</v>
      </c>
      <c r="F2078" s="31">
        <v>3.251552542372881</v>
      </c>
      <c r="G2078" s="32">
        <v>0</v>
      </c>
      <c r="H2078" s="32">
        <v>0</v>
      </c>
      <c r="I2078" s="32">
        <v>0</v>
      </c>
      <c r="J2078" s="32">
        <v>241.84</v>
      </c>
      <c r="K2078" s="29">
        <f>Лист4!E2076/1000-J2078</f>
        <v>-177.89280000000002</v>
      </c>
      <c r="L2078" s="33"/>
      <c r="M2078" s="33"/>
    </row>
    <row r="2079" spans="1:13" s="34" customFormat="1" ht="18.75" customHeight="1" x14ac:dyDescent="0.25">
      <c r="A2079" s="23" t="str">
        <f>Лист4!A2077</f>
        <v xml:space="preserve">Акмолинская ул. д.17 </v>
      </c>
      <c r="B2079" s="74" t="str">
        <f>Лист4!C2077</f>
        <v>г. Астрахань</v>
      </c>
      <c r="C2079" s="41">
        <f t="shared" si="64"/>
        <v>28.227606779661013</v>
      </c>
      <c r="D2079" s="41">
        <f t="shared" si="65"/>
        <v>1.5121932203389827</v>
      </c>
      <c r="E2079" s="30">
        <v>0</v>
      </c>
      <c r="F2079" s="31">
        <v>1.5121932203389827</v>
      </c>
      <c r="G2079" s="32">
        <v>0</v>
      </c>
      <c r="H2079" s="32">
        <v>0</v>
      </c>
      <c r="I2079" s="32">
        <v>0</v>
      </c>
      <c r="J2079" s="32">
        <v>0</v>
      </c>
      <c r="K2079" s="29">
        <f>Лист4!E2077/1000</f>
        <v>29.739799999999995</v>
      </c>
      <c r="L2079" s="33"/>
      <c r="M2079" s="33"/>
    </row>
    <row r="2080" spans="1:13" s="34" customFormat="1" ht="18.75" customHeight="1" x14ac:dyDescent="0.25">
      <c r="A2080" s="23" t="str">
        <f>Лист4!A2078</f>
        <v xml:space="preserve">Акмолинская ул. д.19 </v>
      </c>
      <c r="B2080" s="74" t="str">
        <f>Лист4!C2078</f>
        <v>г. Астрахань</v>
      </c>
      <c r="C2080" s="41">
        <f t="shared" si="64"/>
        <v>23.274738983050845</v>
      </c>
      <c r="D2080" s="41">
        <f t="shared" si="65"/>
        <v>1.2468610169491525</v>
      </c>
      <c r="E2080" s="30">
        <v>0</v>
      </c>
      <c r="F2080" s="31">
        <v>1.2468610169491525</v>
      </c>
      <c r="G2080" s="32">
        <v>0</v>
      </c>
      <c r="H2080" s="32">
        <v>0</v>
      </c>
      <c r="I2080" s="32">
        <v>0</v>
      </c>
      <c r="J2080" s="32">
        <v>0</v>
      </c>
      <c r="K2080" s="29">
        <f>Лист4!E2078/1000</f>
        <v>24.521599999999999</v>
      </c>
      <c r="L2080" s="33"/>
      <c r="M2080" s="33"/>
    </row>
    <row r="2081" spans="1:13" s="34" customFormat="1" ht="18.75" customHeight="1" x14ac:dyDescent="0.25">
      <c r="A2081" s="23" t="str">
        <f>Лист4!A2079</f>
        <v xml:space="preserve">Акмолинская ул. д.21 </v>
      </c>
      <c r="B2081" s="74" t="str">
        <f>Лист4!C2079</f>
        <v>г. Астрахань</v>
      </c>
      <c r="C2081" s="41">
        <f t="shared" si="64"/>
        <v>16.490196610169491</v>
      </c>
      <c r="D2081" s="41">
        <f t="shared" si="65"/>
        <v>0.88340338983050848</v>
      </c>
      <c r="E2081" s="30">
        <v>0</v>
      </c>
      <c r="F2081" s="31">
        <v>0.88340338983050848</v>
      </c>
      <c r="G2081" s="32">
        <v>0</v>
      </c>
      <c r="H2081" s="32">
        <v>0</v>
      </c>
      <c r="I2081" s="32">
        <v>0</v>
      </c>
      <c r="J2081" s="32">
        <v>0</v>
      </c>
      <c r="K2081" s="29">
        <f>Лист4!E2079/1000</f>
        <v>17.3736</v>
      </c>
      <c r="L2081" s="33"/>
      <c r="M2081" s="33"/>
    </row>
    <row r="2082" spans="1:13" s="34" customFormat="1" ht="18.75" customHeight="1" x14ac:dyDescent="0.25">
      <c r="A2082" s="23" t="str">
        <f>Лист4!A2080</f>
        <v xml:space="preserve">Акмолинская ул. д.31 </v>
      </c>
      <c r="B2082" s="74" t="str">
        <f>Лист4!C2080</f>
        <v>г. Астрахань</v>
      </c>
      <c r="C2082" s="41">
        <f t="shared" si="64"/>
        <v>98.806400000000011</v>
      </c>
      <c r="D2082" s="41">
        <f t="shared" si="65"/>
        <v>5.2931999999999997</v>
      </c>
      <c r="E2082" s="30">
        <v>0</v>
      </c>
      <c r="F2082" s="31">
        <v>5.2931999999999997</v>
      </c>
      <c r="G2082" s="32">
        <v>0</v>
      </c>
      <c r="H2082" s="32">
        <v>0</v>
      </c>
      <c r="I2082" s="32">
        <v>0</v>
      </c>
      <c r="J2082" s="32">
        <v>1029.93</v>
      </c>
      <c r="K2082" s="29">
        <f>Лист4!E2080/1000-J2082</f>
        <v>-925.83040000000005</v>
      </c>
      <c r="L2082" s="33"/>
      <c r="M2082" s="33"/>
    </row>
    <row r="2083" spans="1:13" s="34" customFormat="1" ht="18.75" customHeight="1" x14ac:dyDescent="0.25">
      <c r="A2083" s="23" t="str">
        <f>Лист4!A2081</f>
        <v xml:space="preserve">Акмолинская ул. д.33 </v>
      </c>
      <c r="B2083" s="74" t="str">
        <f>Лист4!C2081</f>
        <v>г. Астрахань</v>
      </c>
      <c r="C2083" s="41">
        <f t="shared" si="64"/>
        <v>41.565003389830508</v>
      </c>
      <c r="D2083" s="41">
        <f t="shared" si="65"/>
        <v>2.2266966101694914</v>
      </c>
      <c r="E2083" s="30">
        <v>0</v>
      </c>
      <c r="F2083" s="31">
        <v>2.2266966101694914</v>
      </c>
      <c r="G2083" s="32">
        <v>0</v>
      </c>
      <c r="H2083" s="32">
        <v>0</v>
      </c>
      <c r="I2083" s="32">
        <v>0</v>
      </c>
      <c r="J2083" s="32">
        <v>0</v>
      </c>
      <c r="K2083" s="29">
        <f>Лист4!E2081/1000</f>
        <v>43.791699999999999</v>
      </c>
      <c r="L2083" s="33"/>
      <c r="M2083" s="33"/>
    </row>
    <row r="2084" spans="1:13" s="34" customFormat="1" ht="18.75" customHeight="1" x14ac:dyDescent="0.25">
      <c r="A2084" s="23" t="str">
        <f>Лист4!A2082</f>
        <v xml:space="preserve">Акмолинская ул. д.35 </v>
      </c>
      <c r="B2084" s="74" t="str">
        <f>Лист4!C2082</f>
        <v>г. Астрахань</v>
      </c>
      <c r="C2084" s="41">
        <f t="shared" si="64"/>
        <v>74.998237288135599</v>
      </c>
      <c r="D2084" s="41">
        <f t="shared" si="65"/>
        <v>4.0177627118644068</v>
      </c>
      <c r="E2084" s="30">
        <v>0</v>
      </c>
      <c r="F2084" s="31">
        <v>4.0177627118644068</v>
      </c>
      <c r="G2084" s="32">
        <v>0</v>
      </c>
      <c r="H2084" s="32">
        <v>0</v>
      </c>
      <c r="I2084" s="32">
        <v>0</v>
      </c>
      <c r="J2084" s="32">
        <v>0</v>
      </c>
      <c r="K2084" s="29">
        <f>Лист4!E2082/1000</f>
        <v>79.016000000000005</v>
      </c>
      <c r="L2084" s="33"/>
      <c r="M2084" s="33"/>
    </row>
    <row r="2085" spans="1:13" s="34" customFormat="1" ht="18.75" customHeight="1" x14ac:dyDescent="0.25">
      <c r="A2085" s="23" t="str">
        <f>Лист4!A2083</f>
        <v xml:space="preserve">Акмолинская ул. д.37 </v>
      </c>
      <c r="B2085" s="74" t="str">
        <f>Лист4!C2083</f>
        <v>г. Астрахань</v>
      </c>
      <c r="C2085" s="41">
        <f t="shared" si="64"/>
        <v>41.304964067796611</v>
      </c>
      <c r="D2085" s="41">
        <f t="shared" si="65"/>
        <v>2.2127659322033897</v>
      </c>
      <c r="E2085" s="30">
        <v>0</v>
      </c>
      <c r="F2085" s="31">
        <v>2.2127659322033897</v>
      </c>
      <c r="G2085" s="32">
        <v>0</v>
      </c>
      <c r="H2085" s="32">
        <v>0</v>
      </c>
      <c r="I2085" s="32">
        <v>0</v>
      </c>
      <c r="J2085" s="32">
        <v>0</v>
      </c>
      <c r="K2085" s="29">
        <f>Лист4!E2083/1000</f>
        <v>43.51773</v>
      </c>
      <c r="L2085" s="33"/>
      <c r="M2085" s="33"/>
    </row>
    <row r="2086" spans="1:13" s="34" customFormat="1" ht="18.75" customHeight="1" x14ac:dyDescent="0.25">
      <c r="A2086" s="23" t="str">
        <f>Лист4!A2084</f>
        <v xml:space="preserve">Алексеева ул. д.1 </v>
      </c>
      <c r="B2086" s="74" t="str">
        <f>Лист4!C2084</f>
        <v>г. Астрахань</v>
      </c>
      <c r="C2086" s="41">
        <f t="shared" si="64"/>
        <v>24.187823728813559</v>
      </c>
      <c r="D2086" s="41">
        <f t="shared" si="65"/>
        <v>1.2957762711864407</v>
      </c>
      <c r="E2086" s="30">
        <v>0</v>
      </c>
      <c r="F2086" s="31">
        <v>1.2957762711864407</v>
      </c>
      <c r="G2086" s="32">
        <v>0</v>
      </c>
      <c r="H2086" s="32">
        <v>0</v>
      </c>
      <c r="I2086" s="32">
        <v>0</v>
      </c>
      <c r="J2086" s="32">
        <v>0</v>
      </c>
      <c r="K2086" s="29">
        <f>Лист4!E2084/1000-J2086</f>
        <v>25.483599999999999</v>
      </c>
      <c r="L2086" s="33"/>
      <c r="M2086" s="33"/>
    </row>
    <row r="2087" spans="1:13" s="34" customFormat="1" ht="18.75" customHeight="1" x14ac:dyDescent="0.25">
      <c r="A2087" s="23" t="str">
        <f>Лист4!A2085</f>
        <v xml:space="preserve">Алексеева ул. д.11 </v>
      </c>
      <c r="B2087" s="74" t="str">
        <f>Лист4!C2085</f>
        <v>г. Астрахань</v>
      </c>
      <c r="C2087" s="41">
        <f t="shared" si="64"/>
        <v>91.878345762711874</v>
      </c>
      <c r="D2087" s="41">
        <f t="shared" si="65"/>
        <v>4.922054237288136</v>
      </c>
      <c r="E2087" s="30">
        <v>0</v>
      </c>
      <c r="F2087" s="31">
        <v>4.922054237288136</v>
      </c>
      <c r="G2087" s="32">
        <v>0</v>
      </c>
      <c r="H2087" s="32">
        <v>0</v>
      </c>
      <c r="I2087" s="32">
        <v>0</v>
      </c>
      <c r="J2087" s="32">
        <v>0</v>
      </c>
      <c r="K2087" s="29">
        <f>Лист4!E2085/1000</f>
        <v>96.80040000000001</v>
      </c>
      <c r="L2087" s="33"/>
      <c r="M2087" s="33"/>
    </row>
    <row r="2088" spans="1:13" s="34" customFormat="1" ht="32.25" customHeight="1" x14ac:dyDescent="0.25">
      <c r="A2088" s="23" t="str">
        <f>Лист4!A2086</f>
        <v xml:space="preserve">Алексеева ул. д.12 </v>
      </c>
      <c r="B2088" s="74" t="str">
        <f>Лист4!C2086</f>
        <v>г. Астрахань</v>
      </c>
      <c r="C2088" s="41">
        <f t="shared" si="64"/>
        <v>61.471750508474585</v>
      </c>
      <c r="D2088" s="41">
        <f t="shared" si="65"/>
        <v>3.2931294915254234</v>
      </c>
      <c r="E2088" s="30">
        <v>0</v>
      </c>
      <c r="F2088" s="31">
        <v>3.2931294915254234</v>
      </c>
      <c r="G2088" s="32">
        <v>0</v>
      </c>
      <c r="H2088" s="32">
        <v>0</v>
      </c>
      <c r="I2088" s="32">
        <v>0</v>
      </c>
      <c r="J2088" s="32">
        <v>399.6</v>
      </c>
      <c r="K2088" s="29">
        <f>Лист4!E2086/1000-J2088</f>
        <v>-334.83512000000002</v>
      </c>
      <c r="L2088" s="33"/>
      <c r="M2088" s="33"/>
    </row>
    <row r="2089" spans="1:13" s="34" customFormat="1" ht="18.75" customHeight="1" x14ac:dyDescent="0.25">
      <c r="A2089" s="23" t="str">
        <f>Лист4!A2087</f>
        <v xml:space="preserve">Алексеева ул. д.13/8 </v>
      </c>
      <c r="B2089" s="74" t="str">
        <f>Лист4!C2087</f>
        <v>г. Астрахань</v>
      </c>
      <c r="C2089" s="41">
        <f t="shared" si="64"/>
        <v>67.048515254237287</v>
      </c>
      <c r="D2089" s="41">
        <f t="shared" si="65"/>
        <v>3.5918847457627123</v>
      </c>
      <c r="E2089" s="30">
        <v>0</v>
      </c>
      <c r="F2089" s="31">
        <v>3.5918847457627123</v>
      </c>
      <c r="G2089" s="32">
        <v>0</v>
      </c>
      <c r="H2089" s="32">
        <v>0</v>
      </c>
      <c r="I2089" s="32">
        <v>0</v>
      </c>
      <c r="J2089" s="32">
        <v>0</v>
      </c>
      <c r="K2089" s="29">
        <f>Лист4!E2087/1000</f>
        <v>70.6404</v>
      </c>
      <c r="L2089" s="33"/>
      <c r="M2089" s="33"/>
    </row>
    <row r="2090" spans="1:13" s="34" customFormat="1" ht="18.75" customHeight="1" x14ac:dyDescent="0.25">
      <c r="A2090" s="23" t="str">
        <f>Лист4!A2088</f>
        <v xml:space="preserve">Алексеева ул. д.2 </v>
      </c>
      <c r="B2090" s="74" t="str">
        <f>Лист4!C2088</f>
        <v>г. Астрахань</v>
      </c>
      <c r="C2090" s="41">
        <f t="shared" si="64"/>
        <v>59.37613559322034</v>
      </c>
      <c r="D2090" s="41">
        <f t="shared" si="65"/>
        <v>3.1808644067796612</v>
      </c>
      <c r="E2090" s="30">
        <v>0</v>
      </c>
      <c r="F2090" s="31">
        <v>3.1808644067796612</v>
      </c>
      <c r="G2090" s="32">
        <v>0</v>
      </c>
      <c r="H2090" s="32">
        <v>0</v>
      </c>
      <c r="I2090" s="32">
        <v>0</v>
      </c>
      <c r="J2090" s="32">
        <v>0</v>
      </c>
      <c r="K2090" s="29">
        <f>Лист4!E2088/1000</f>
        <v>62.557000000000002</v>
      </c>
      <c r="L2090" s="33"/>
      <c r="M2090" s="33"/>
    </row>
    <row r="2091" spans="1:13" s="34" customFormat="1" ht="25.5" customHeight="1" x14ac:dyDescent="0.25">
      <c r="A2091" s="23" t="str">
        <f>Лист4!A2089</f>
        <v xml:space="preserve">Алексеева ул. д.3 </v>
      </c>
      <c r="B2091" s="74" t="str">
        <f>Лист4!C2089</f>
        <v>г. Астрахань</v>
      </c>
      <c r="C2091" s="41">
        <f t="shared" si="64"/>
        <v>78.897735593220347</v>
      </c>
      <c r="D2091" s="41">
        <f t="shared" si="65"/>
        <v>4.2266644067796619</v>
      </c>
      <c r="E2091" s="30">
        <v>0</v>
      </c>
      <c r="F2091" s="31">
        <v>4.2266644067796619</v>
      </c>
      <c r="G2091" s="32">
        <v>0</v>
      </c>
      <c r="H2091" s="32">
        <v>0</v>
      </c>
      <c r="I2091" s="32">
        <v>0</v>
      </c>
      <c r="J2091" s="32">
        <v>0</v>
      </c>
      <c r="K2091" s="29">
        <f>Лист4!E2089/1000-J2091</f>
        <v>83.124400000000009</v>
      </c>
      <c r="L2091" s="33"/>
      <c r="M2091" s="33"/>
    </row>
    <row r="2092" spans="1:13" s="34" customFormat="1" ht="25.5" customHeight="1" x14ac:dyDescent="0.25">
      <c r="A2092" s="23" t="str">
        <f>Лист4!A2090</f>
        <v xml:space="preserve">Алексеева ул. д.4 </v>
      </c>
      <c r="B2092" s="74" t="str">
        <f>Лист4!C2090</f>
        <v>г. Астрахань</v>
      </c>
      <c r="C2092" s="41">
        <f t="shared" si="64"/>
        <v>97.241247457627125</v>
      </c>
      <c r="D2092" s="41">
        <f t="shared" si="65"/>
        <v>5.2093525423728817</v>
      </c>
      <c r="E2092" s="30">
        <v>0</v>
      </c>
      <c r="F2092" s="31">
        <v>5.2093525423728817</v>
      </c>
      <c r="G2092" s="32">
        <v>0</v>
      </c>
      <c r="H2092" s="32">
        <v>0</v>
      </c>
      <c r="I2092" s="32">
        <v>0</v>
      </c>
      <c r="J2092" s="32">
        <v>0</v>
      </c>
      <c r="K2092" s="29">
        <f>Лист4!E2090/1000</f>
        <v>102.45060000000001</v>
      </c>
      <c r="L2092" s="33"/>
      <c r="M2092" s="33"/>
    </row>
    <row r="2093" spans="1:13" s="34" customFormat="1" ht="25.5" customHeight="1" x14ac:dyDescent="0.25">
      <c r="A2093" s="23" t="str">
        <f>Лист4!A2091</f>
        <v xml:space="preserve">Алексеева ул. д.5 </v>
      </c>
      <c r="B2093" s="74" t="str">
        <f>Лист4!C2091</f>
        <v>г. Астрахань</v>
      </c>
      <c r="C2093" s="41">
        <f t="shared" si="64"/>
        <v>53.342372881355935</v>
      </c>
      <c r="D2093" s="41">
        <f t="shared" si="65"/>
        <v>2.8576271186440678</v>
      </c>
      <c r="E2093" s="30">
        <v>0</v>
      </c>
      <c r="F2093" s="31">
        <v>2.8576271186440678</v>
      </c>
      <c r="G2093" s="32">
        <v>0</v>
      </c>
      <c r="H2093" s="32">
        <v>0</v>
      </c>
      <c r="I2093" s="32">
        <v>0</v>
      </c>
      <c r="J2093" s="32">
        <v>0</v>
      </c>
      <c r="K2093" s="29">
        <f>Лист4!E2091/1000-J2093</f>
        <v>56.2</v>
      </c>
      <c r="L2093" s="33"/>
      <c r="M2093" s="33"/>
    </row>
    <row r="2094" spans="1:13" s="34" customFormat="1" ht="25.5" customHeight="1" x14ac:dyDescent="0.25">
      <c r="A2094" s="23" t="str">
        <f>Лист4!A2092</f>
        <v xml:space="preserve">Алексеева ул. д.6/8 </v>
      </c>
      <c r="B2094" s="74" t="str">
        <f>Лист4!C2092</f>
        <v>г. Астрахань</v>
      </c>
      <c r="C2094" s="41">
        <f t="shared" si="64"/>
        <v>72.846128813559332</v>
      </c>
      <c r="D2094" s="41">
        <f t="shared" si="65"/>
        <v>3.9024711864406787</v>
      </c>
      <c r="E2094" s="30">
        <v>0</v>
      </c>
      <c r="F2094" s="31">
        <v>3.9024711864406787</v>
      </c>
      <c r="G2094" s="32">
        <v>0</v>
      </c>
      <c r="H2094" s="32">
        <v>0</v>
      </c>
      <c r="I2094" s="32">
        <v>0</v>
      </c>
      <c r="J2094" s="32">
        <v>0</v>
      </c>
      <c r="K2094" s="29">
        <f>Лист4!E2092/1000</f>
        <v>76.74860000000001</v>
      </c>
      <c r="L2094" s="33"/>
      <c r="M2094" s="33"/>
    </row>
    <row r="2095" spans="1:13" s="34" customFormat="1" ht="26.25" customHeight="1" x14ac:dyDescent="0.25">
      <c r="A2095" s="23" t="str">
        <f>Лист4!A2093</f>
        <v xml:space="preserve">Алексеева ул. д.8 </v>
      </c>
      <c r="B2095" s="74" t="str">
        <f>Лист4!C2093</f>
        <v>г. Астрахань</v>
      </c>
      <c r="C2095" s="41">
        <f t="shared" si="64"/>
        <v>36.174196610169489</v>
      </c>
      <c r="D2095" s="41">
        <f t="shared" si="65"/>
        <v>1.9379033898305082</v>
      </c>
      <c r="E2095" s="30">
        <v>0</v>
      </c>
      <c r="F2095" s="31">
        <v>1.9379033898305082</v>
      </c>
      <c r="G2095" s="32">
        <v>0</v>
      </c>
      <c r="H2095" s="32">
        <v>0</v>
      </c>
      <c r="I2095" s="32">
        <v>0</v>
      </c>
      <c r="J2095" s="32">
        <v>0</v>
      </c>
      <c r="K2095" s="29">
        <f>Лист4!E2093/1000</f>
        <v>38.112099999999998</v>
      </c>
      <c r="L2095" s="33"/>
      <c r="M2095" s="33"/>
    </row>
    <row r="2096" spans="1:13" s="34" customFormat="1" ht="25.5" customHeight="1" x14ac:dyDescent="0.25">
      <c r="A2096" s="23" t="str">
        <f>Лист4!A2094</f>
        <v xml:space="preserve">Алексеева ул. д.9 </v>
      </c>
      <c r="B2096" s="74" t="str">
        <f>Лист4!C2094</f>
        <v>г. Астрахань</v>
      </c>
      <c r="C2096" s="41">
        <f t="shared" si="64"/>
        <v>57.678481355932192</v>
      </c>
      <c r="D2096" s="41">
        <f t="shared" si="65"/>
        <v>3.0899186440677964</v>
      </c>
      <c r="E2096" s="30">
        <v>0</v>
      </c>
      <c r="F2096" s="31">
        <v>3.0899186440677964</v>
      </c>
      <c r="G2096" s="32">
        <v>0</v>
      </c>
      <c r="H2096" s="32">
        <v>0</v>
      </c>
      <c r="I2096" s="32">
        <v>0</v>
      </c>
      <c r="J2096" s="32">
        <v>292.64</v>
      </c>
      <c r="K2096" s="29">
        <f>Лист4!E2094/1000-J2096</f>
        <v>-231.8716</v>
      </c>
      <c r="L2096" s="33"/>
      <c r="M2096" s="33"/>
    </row>
    <row r="2097" spans="1:13" s="34" customFormat="1" ht="25.5" customHeight="1" x14ac:dyDescent="0.25">
      <c r="A2097" s="23" t="str">
        <f>Лист4!A2095</f>
        <v xml:space="preserve">Артема Сергеева пл д.21 </v>
      </c>
      <c r="B2097" s="74" t="str">
        <f>Лист4!C2095</f>
        <v>г. Астрахань</v>
      </c>
      <c r="C2097" s="41">
        <f t="shared" si="64"/>
        <v>0</v>
      </c>
      <c r="D2097" s="41">
        <f t="shared" si="65"/>
        <v>0</v>
      </c>
      <c r="E2097" s="30">
        <v>0</v>
      </c>
      <c r="F2097" s="31">
        <v>0</v>
      </c>
      <c r="G2097" s="32">
        <v>0</v>
      </c>
      <c r="H2097" s="32">
        <v>0</v>
      </c>
      <c r="I2097" s="32">
        <v>0</v>
      </c>
      <c r="J2097" s="32">
        <v>0</v>
      </c>
      <c r="K2097" s="29">
        <f>Лист4!E2095/1000-J2097</f>
        <v>0</v>
      </c>
      <c r="L2097" s="33"/>
      <c r="M2097" s="33"/>
    </row>
    <row r="2098" spans="1:13" s="34" customFormat="1" ht="25.5" customHeight="1" x14ac:dyDescent="0.25">
      <c r="A2098" s="23" t="str">
        <f>Лист4!A2096</f>
        <v xml:space="preserve">Артема Сергеева пл д.31 </v>
      </c>
      <c r="B2098" s="74" t="str">
        <f>Лист4!C2096</f>
        <v>г. Астрахань</v>
      </c>
      <c r="C2098" s="41">
        <f t="shared" si="64"/>
        <v>20.384503050847457</v>
      </c>
      <c r="D2098" s="41">
        <f t="shared" si="65"/>
        <v>1.0920269491525423</v>
      </c>
      <c r="E2098" s="30">
        <v>0</v>
      </c>
      <c r="F2098" s="31">
        <v>1.0920269491525423</v>
      </c>
      <c r="G2098" s="32">
        <v>0</v>
      </c>
      <c r="H2098" s="32">
        <v>0</v>
      </c>
      <c r="I2098" s="32">
        <v>0</v>
      </c>
      <c r="J2098" s="32">
        <v>0</v>
      </c>
      <c r="K2098" s="29">
        <f>Лист4!E2096/1000</f>
        <v>21.47653</v>
      </c>
      <c r="L2098" s="33"/>
      <c r="M2098" s="33"/>
    </row>
    <row r="2099" spans="1:13" s="34" customFormat="1" ht="15" customHeight="1" x14ac:dyDescent="0.25">
      <c r="A2099" s="23" t="str">
        <f>Лист4!A2097</f>
        <v xml:space="preserve">Балаковская ул. д.6 </v>
      </c>
      <c r="B2099" s="74" t="str">
        <f>Лист4!C2097</f>
        <v>г. Астрахань</v>
      </c>
      <c r="C2099" s="41">
        <f t="shared" si="64"/>
        <v>427.74782779661024</v>
      </c>
      <c r="D2099" s="41">
        <f t="shared" si="65"/>
        <v>22.915062203389834</v>
      </c>
      <c r="E2099" s="30">
        <v>0</v>
      </c>
      <c r="F2099" s="31">
        <v>22.915062203389834</v>
      </c>
      <c r="G2099" s="32">
        <v>0</v>
      </c>
      <c r="H2099" s="32">
        <v>0</v>
      </c>
      <c r="I2099" s="32">
        <v>0</v>
      </c>
      <c r="J2099" s="32">
        <v>0</v>
      </c>
      <c r="K2099" s="29">
        <f>Лист4!E2097/1000</f>
        <v>450.66289000000006</v>
      </c>
      <c r="L2099" s="33"/>
      <c r="M2099" s="33"/>
    </row>
    <row r="2100" spans="1:13" s="34" customFormat="1" ht="18.75" customHeight="1" x14ac:dyDescent="0.25">
      <c r="A2100" s="23" t="str">
        <f>Лист4!A2098</f>
        <v xml:space="preserve">Балаковская ул. д.8 </v>
      </c>
      <c r="B2100" s="74" t="str">
        <f>Лист4!C2098</f>
        <v>г. Астрахань</v>
      </c>
      <c r="C2100" s="41">
        <f t="shared" si="64"/>
        <v>435.55848949152539</v>
      </c>
      <c r="D2100" s="41">
        <f t="shared" si="65"/>
        <v>23.333490508474576</v>
      </c>
      <c r="E2100" s="30">
        <v>0</v>
      </c>
      <c r="F2100" s="31">
        <v>23.333490508474576</v>
      </c>
      <c r="G2100" s="32">
        <v>0</v>
      </c>
      <c r="H2100" s="32">
        <v>0</v>
      </c>
      <c r="I2100" s="32">
        <v>0</v>
      </c>
      <c r="J2100" s="32">
        <v>0</v>
      </c>
      <c r="K2100" s="29">
        <f>Лист4!E2098/1000</f>
        <v>458.89197999999999</v>
      </c>
      <c r="L2100" s="33"/>
      <c r="M2100" s="33"/>
    </row>
    <row r="2101" spans="1:13" s="34" customFormat="1" ht="18.75" customHeight="1" x14ac:dyDescent="0.25">
      <c r="A2101" s="23" t="str">
        <f>Лист4!A2099</f>
        <v xml:space="preserve">Беломорская ул. д.12 </v>
      </c>
      <c r="B2101" s="74" t="str">
        <f>Лист4!C2099</f>
        <v>г. Астрахань</v>
      </c>
      <c r="C2101" s="41">
        <f t="shared" si="64"/>
        <v>968.49127864406796</v>
      </c>
      <c r="D2101" s="41">
        <f t="shared" si="65"/>
        <v>51.883461355932212</v>
      </c>
      <c r="E2101" s="30">
        <v>0</v>
      </c>
      <c r="F2101" s="31">
        <v>51.883461355932212</v>
      </c>
      <c r="G2101" s="32">
        <v>0</v>
      </c>
      <c r="H2101" s="32">
        <v>0</v>
      </c>
      <c r="I2101" s="32">
        <v>0</v>
      </c>
      <c r="J2101" s="32">
        <v>0</v>
      </c>
      <c r="K2101" s="29">
        <f>Лист4!E2099/1000</f>
        <v>1020.3747400000002</v>
      </c>
      <c r="L2101" s="33"/>
      <c r="M2101" s="33"/>
    </row>
    <row r="2102" spans="1:13" s="34" customFormat="1" ht="18.75" customHeight="1" x14ac:dyDescent="0.25">
      <c r="A2102" s="23" t="str">
        <f>Лист4!A2100</f>
        <v xml:space="preserve">Бондарная 1-я ул. д.3 </v>
      </c>
      <c r="B2102" s="74" t="str">
        <f>Лист4!C2100</f>
        <v>г. Астрахань</v>
      </c>
      <c r="C2102" s="41">
        <f t="shared" si="64"/>
        <v>6.1244067796610171</v>
      </c>
      <c r="D2102" s="41">
        <f t="shared" si="65"/>
        <v>0.32809322033898303</v>
      </c>
      <c r="E2102" s="30">
        <v>0</v>
      </c>
      <c r="F2102" s="31">
        <v>0.32809322033898303</v>
      </c>
      <c r="G2102" s="32">
        <v>0</v>
      </c>
      <c r="H2102" s="32">
        <v>0</v>
      </c>
      <c r="I2102" s="32">
        <v>0</v>
      </c>
      <c r="J2102" s="32">
        <v>0</v>
      </c>
      <c r="K2102" s="29">
        <f>Лист4!E2100/1000</f>
        <v>6.4524999999999997</v>
      </c>
      <c r="L2102" s="33"/>
      <c r="M2102" s="33"/>
    </row>
    <row r="2103" spans="1:13" s="34" customFormat="1" ht="25.5" customHeight="1" x14ac:dyDescent="0.25">
      <c r="A2103" s="23" t="str">
        <f>Лист4!A2101</f>
        <v xml:space="preserve">Бумажников пр-кт д.1/9 </v>
      </c>
      <c r="B2103" s="74" t="str">
        <f>Лист4!C2101</f>
        <v>г. Астрахань</v>
      </c>
      <c r="C2103" s="41">
        <f t="shared" si="64"/>
        <v>511.17241355932214</v>
      </c>
      <c r="D2103" s="41">
        <f t="shared" si="65"/>
        <v>27.38423644067797</v>
      </c>
      <c r="E2103" s="30">
        <v>0</v>
      </c>
      <c r="F2103" s="31">
        <v>27.38423644067797</v>
      </c>
      <c r="G2103" s="32">
        <v>0</v>
      </c>
      <c r="H2103" s="32">
        <v>0</v>
      </c>
      <c r="I2103" s="32">
        <v>0</v>
      </c>
      <c r="J2103" s="32">
        <v>0</v>
      </c>
      <c r="K2103" s="29">
        <f>Лист4!E2101/1000</f>
        <v>538.5566500000001</v>
      </c>
      <c r="L2103" s="33"/>
      <c r="M2103" s="33"/>
    </row>
    <row r="2104" spans="1:13" s="34" customFormat="1" ht="15" customHeight="1" x14ac:dyDescent="0.25">
      <c r="A2104" s="23" t="str">
        <f>Лист4!A2102</f>
        <v xml:space="preserve">Бумажников пр-кт д.10 </v>
      </c>
      <c r="B2104" s="74" t="str">
        <f>Лист4!C2102</f>
        <v>г. Астрахань</v>
      </c>
      <c r="C2104" s="41">
        <f t="shared" si="64"/>
        <v>552.37826711864363</v>
      </c>
      <c r="D2104" s="41">
        <f t="shared" si="65"/>
        <v>29.591692881355907</v>
      </c>
      <c r="E2104" s="30">
        <v>0</v>
      </c>
      <c r="F2104" s="31">
        <v>29.591692881355907</v>
      </c>
      <c r="G2104" s="32">
        <v>0</v>
      </c>
      <c r="H2104" s="32">
        <v>0</v>
      </c>
      <c r="I2104" s="32">
        <v>0</v>
      </c>
      <c r="J2104" s="32">
        <v>0</v>
      </c>
      <c r="K2104" s="29">
        <f>Лист4!E2102/1000-J2104</f>
        <v>581.96995999999956</v>
      </c>
      <c r="L2104" s="33"/>
      <c r="M2104" s="33"/>
    </row>
    <row r="2105" spans="1:13" s="34" customFormat="1" ht="15" customHeight="1" x14ac:dyDescent="0.25">
      <c r="A2105" s="23" t="str">
        <f>Лист4!A2103</f>
        <v xml:space="preserve">Бумажников пр-кт д.11 </v>
      </c>
      <c r="B2105" s="74" t="str">
        <f>Лист4!C2103</f>
        <v>г. Астрахань</v>
      </c>
      <c r="C2105" s="41">
        <f t="shared" si="64"/>
        <v>476.11502779661021</v>
      </c>
      <c r="D2105" s="41">
        <f t="shared" si="65"/>
        <v>25.506162203389835</v>
      </c>
      <c r="E2105" s="30">
        <v>0</v>
      </c>
      <c r="F2105" s="31">
        <v>25.506162203389835</v>
      </c>
      <c r="G2105" s="32">
        <v>0</v>
      </c>
      <c r="H2105" s="32">
        <v>0</v>
      </c>
      <c r="I2105" s="32">
        <v>0</v>
      </c>
      <c r="J2105" s="32">
        <v>0</v>
      </c>
      <c r="K2105" s="29">
        <f>Лист4!E2103/1000</f>
        <v>501.62119000000007</v>
      </c>
      <c r="L2105" s="33"/>
      <c r="M2105" s="33"/>
    </row>
    <row r="2106" spans="1:13" s="56" customFormat="1" ht="29.25" customHeight="1" x14ac:dyDescent="0.25">
      <c r="A2106" t="str">
        <f>Лист4!A2104</f>
        <v xml:space="preserve">Бумажников пр-кт д.12 </v>
      </c>
      <c r="B2106" s="74" t="str">
        <f>Лист4!C2104</f>
        <v>г. Астрахань</v>
      </c>
      <c r="C2106" s="45">
        <f t="shared" si="64"/>
        <v>485.29666440677971</v>
      </c>
      <c r="D2106" s="45">
        <f t="shared" si="65"/>
        <v>25.99803559322034</v>
      </c>
      <c r="E2106" s="52">
        <v>0</v>
      </c>
      <c r="F2106" s="31">
        <v>25.99803559322034</v>
      </c>
      <c r="G2106" s="53">
        <v>0</v>
      </c>
      <c r="H2106" s="53">
        <v>0</v>
      </c>
      <c r="I2106" s="53">
        <v>0</v>
      </c>
      <c r="J2106" s="32">
        <v>0</v>
      </c>
      <c r="K2106" s="54">
        <f>Лист4!E2104/1000</f>
        <v>511.29470000000003</v>
      </c>
      <c r="L2106" s="55"/>
      <c r="M2106" s="55"/>
    </row>
    <row r="2107" spans="1:13" s="56" customFormat="1" ht="25.5" customHeight="1" x14ac:dyDescent="0.25">
      <c r="A2107" s="44" t="str">
        <f>Лист4!A2105</f>
        <v xml:space="preserve">Бумажников пр-кт д.13 </v>
      </c>
      <c r="B2107" s="74" t="str">
        <f>Лист4!C2105</f>
        <v>г. Астрахань</v>
      </c>
      <c r="C2107" s="45">
        <f t="shared" si="64"/>
        <v>613.89343186440658</v>
      </c>
      <c r="D2107" s="45">
        <f t="shared" si="65"/>
        <v>32.887148135593208</v>
      </c>
      <c r="E2107" s="52">
        <v>0</v>
      </c>
      <c r="F2107" s="31">
        <v>32.887148135593208</v>
      </c>
      <c r="G2107" s="53">
        <v>0</v>
      </c>
      <c r="H2107" s="53">
        <v>0</v>
      </c>
      <c r="I2107" s="53">
        <v>0</v>
      </c>
      <c r="J2107" s="32">
        <v>0</v>
      </c>
      <c r="K2107" s="54">
        <f>Лист4!E2105/1000</f>
        <v>646.78057999999976</v>
      </c>
      <c r="L2107" s="55"/>
      <c r="M2107" s="55"/>
    </row>
    <row r="2108" spans="1:13" s="56" customFormat="1" ht="25.5" customHeight="1" x14ac:dyDescent="0.25">
      <c r="A2108" s="44" t="str">
        <f>Лист4!A2106</f>
        <v xml:space="preserve">Бумажников пр-кт д.13Б </v>
      </c>
      <c r="B2108" s="74" t="str">
        <f>Лист4!C2106</f>
        <v>г. Астрахань</v>
      </c>
      <c r="C2108" s="45">
        <f t="shared" si="64"/>
        <v>888.86901694915252</v>
      </c>
      <c r="D2108" s="45">
        <f t="shared" si="65"/>
        <v>47.617983050847457</v>
      </c>
      <c r="E2108" s="52">
        <v>0</v>
      </c>
      <c r="F2108" s="31">
        <v>47.617983050847457</v>
      </c>
      <c r="G2108" s="53">
        <v>0</v>
      </c>
      <c r="H2108" s="53">
        <v>0</v>
      </c>
      <c r="I2108" s="53">
        <v>0</v>
      </c>
      <c r="J2108" s="32">
        <v>0</v>
      </c>
      <c r="K2108" s="54">
        <f>Лист4!E2106/1000</f>
        <v>936.48699999999997</v>
      </c>
      <c r="L2108" s="55"/>
      <c r="M2108" s="55"/>
    </row>
    <row r="2109" spans="1:13" s="56" customFormat="1" ht="25.5" customHeight="1" x14ac:dyDescent="0.25">
      <c r="A2109" s="44" t="str">
        <f>Лист4!A2107</f>
        <v xml:space="preserve">Бумажников пр-кт д.14 </v>
      </c>
      <c r="B2109" s="74" t="str">
        <f>Лист4!C2107</f>
        <v>г. Астрахань</v>
      </c>
      <c r="C2109" s="45">
        <f t="shared" si="64"/>
        <v>593.00784271186444</v>
      </c>
      <c r="D2109" s="45">
        <f t="shared" si="65"/>
        <v>31.768277288135593</v>
      </c>
      <c r="E2109" s="52">
        <v>0</v>
      </c>
      <c r="F2109" s="31">
        <v>31.768277288135593</v>
      </c>
      <c r="G2109" s="53">
        <v>0</v>
      </c>
      <c r="H2109" s="53">
        <v>0</v>
      </c>
      <c r="I2109" s="53">
        <v>0</v>
      </c>
      <c r="J2109" s="32">
        <v>0</v>
      </c>
      <c r="K2109" s="54">
        <f>Лист4!E2107/1000-J2109</f>
        <v>624.77611999999999</v>
      </c>
      <c r="L2109" s="55"/>
      <c r="M2109" s="55"/>
    </row>
    <row r="2110" spans="1:13" s="56" customFormat="1" ht="25.5" customHeight="1" x14ac:dyDescent="0.25">
      <c r="A2110" s="44" t="str">
        <f>Лист4!A2108</f>
        <v xml:space="preserve">Бумажников пр-кт д.15 </v>
      </c>
      <c r="B2110" s="74" t="str">
        <f>Лист4!C2108</f>
        <v>г. Астрахань</v>
      </c>
      <c r="C2110" s="45">
        <f t="shared" ref="C2110:C2173" si="66">K2110+J2110-F2110</f>
        <v>537.13251389830509</v>
      </c>
      <c r="D2110" s="45">
        <f t="shared" ref="D2110:D2173" si="67">F2110</f>
        <v>28.774956101694912</v>
      </c>
      <c r="E2110" s="52">
        <v>0</v>
      </c>
      <c r="F2110" s="31">
        <v>28.774956101694912</v>
      </c>
      <c r="G2110" s="53">
        <v>0</v>
      </c>
      <c r="H2110" s="53">
        <v>0</v>
      </c>
      <c r="I2110" s="53">
        <v>0</v>
      </c>
      <c r="J2110" s="32">
        <v>0</v>
      </c>
      <c r="K2110" s="54">
        <f>Лист4!E2108/1000</f>
        <v>565.90746999999999</v>
      </c>
      <c r="L2110" s="55"/>
      <c r="M2110" s="55"/>
    </row>
    <row r="2111" spans="1:13" s="56" customFormat="1" ht="25.5" customHeight="1" x14ac:dyDescent="0.25">
      <c r="A2111" s="44" t="str">
        <f>Лист4!A2109</f>
        <v xml:space="preserve">Бумажников пр-кт д.15 - корп. 1 </v>
      </c>
      <c r="B2111" s="74" t="str">
        <f>Лист4!C2109</f>
        <v>г. Астрахань</v>
      </c>
      <c r="C2111" s="45">
        <f t="shared" si="66"/>
        <v>2239.319058983051</v>
      </c>
      <c r="D2111" s="45">
        <f t="shared" si="67"/>
        <v>119.96352101694916</v>
      </c>
      <c r="E2111" s="52">
        <v>0</v>
      </c>
      <c r="F2111" s="31">
        <v>119.96352101694916</v>
      </c>
      <c r="G2111" s="53">
        <v>0</v>
      </c>
      <c r="H2111" s="53">
        <v>0</v>
      </c>
      <c r="I2111" s="53">
        <v>0</v>
      </c>
      <c r="J2111" s="32">
        <v>0</v>
      </c>
      <c r="K2111" s="54">
        <f>Лист4!E2109/1000</f>
        <v>2359.2825800000001</v>
      </c>
      <c r="L2111" s="55"/>
      <c r="M2111" s="55"/>
    </row>
    <row r="2112" spans="1:13" s="56" customFormat="1" ht="25.5" customHeight="1" x14ac:dyDescent="0.25">
      <c r="A2112" s="44" t="str">
        <f>Лист4!A2110</f>
        <v xml:space="preserve">Бумажников пр-кт д.16 </v>
      </c>
      <c r="B2112" s="74" t="str">
        <f>Лист4!C2110</f>
        <v>г. Астрахань</v>
      </c>
      <c r="C2112" s="45">
        <f t="shared" si="66"/>
        <v>829.65803389830489</v>
      </c>
      <c r="D2112" s="45">
        <f t="shared" si="67"/>
        <v>44.445966101694907</v>
      </c>
      <c r="E2112" s="52">
        <v>0</v>
      </c>
      <c r="F2112" s="31">
        <v>44.445966101694907</v>
      </c>
      <c r="G2112" s="53">
        <v>0</v>
      </c>
      <c r="H2112" s="53">
        <v>0</v>
      </c>
      <c r="I2112" s="53">
        <v>0</v>
      </c>
      <c r="J2112" s="32">
        <v>0</v>
      </c>
      <c r="K2112" s="54">
        <f>Лист4!E2110/1000-J2112</f>
        <v>874.10399999999981</v>
      </c>
      <c r="L2112" s="55"/>
      <c r="M2112" s="55"/>
    </row>
    <row r="2113" spans="1:13" s="56" customFormat="1" ht="25.5" customHeight="1" x14ac:dyDescent="0.25">
      <c r="A2113" s="44" t="str">
        <f>Лист4!A2111</f>
        <v xml:space="preserve">Бумажников пр-кт д.17 </v>
      </c>
      <c r="B2113" s="74" t="str">
        <f>Лист4!C2111</f>
        <v>г. Астрахань</v>
      </c>
      <c r="C2113" s="45">
        <f t="shared" si="66"/>
        <v>846.51354983050828</v>
      </c>
      <c r="D2113" s="45">
        <f t="shared" si="67"/>
        <v>45.348940169491513</v>
      </c>
      <c r="E2113" s="52">
        <v>0</v>
      </c>
      <c r="F2113" s="31">
        <v>45.348940169491513</v>
      </c>
      <c r="G2113" s="53">
        <v>0</v>
      </c>
      <c r="H2113" s="53">
        <v>0</v>
      </c>
      <c r="I2113" s="53">
        <v>0</v>
      </c>
      <c r="J2113" s="32">
        <v>0</v>
      </c>
      <c r="K2113" s="54">
        <f>Лист4!E2111/1000</f>
        <v>891.86248999999975</v>
      </c>
      <c r="L2113" s="55"/>
      <c r="M2113" s="55"/>
    </row>
    <row r="2114" spans="1:13" s="56" customFormat="1" ht="25.5" customHeight="1" x14ac:dyDescent="0.25">
      <c r="A2114" s="44" t="str">
        <f>Лист4!A2112</f>
        <v xml:space="preserve">Бумажников пр-кт д.18 </v>
      </c>
      <c r="B2114" s="74" t="str">
        <f>Лист4!C2112</f>
        <v>г. Астрахань</v>
      </c>
      <c r="C2114" s="45">
        <f t="shared" si="66"/>
        <v>368.84507254237269</v>
      </c>
      <c r="D2114" s="45">
        <f t="shared" si="67"/>
        <v>19.759557457627114</v>
      </c>
      <c r="E2114" s="52">
        <v>0</v>
      </c>
      <c r="F2114" s="31">
        <v>19.759557457627114</v>
      </c>
      <c r="G2114" s="53">
        <v>0</v>
      </c>
      <c r="H2114" s="53">
        <v>0</v>
      </c>
      <c r="I2114" s="53">
        <v>0</v>
      </c>
      <c r="J2114" s="32">
        <f>939.12+263.76+313.21</f>
        <v>1516.0900000000001</v>
      </c>
      <c r="K2114" s="54">
        <f>Лист4!E2112/1000-J2114</f>
        <v>-1127.4853700000003</v>
      </c>
      <c r="L2114" s="55"/>
      <c r="M2114" s="55"/>
    </row>
    <row r="2115" spans="1:13" s="56" customFormat="1" ht="18.75" customHeight="1" x14ac:dyDescent="0.25">
      <c r="A2115" s="44" t="str">
        <f>Лист4!A2113</f>
        <v xml:space="preserve">Бумажников пр-кт д.2 </v>
      </c>
      <c r="B2115" s="74" t="str">
        <f>Лист4!C2113</f>
        <v>г. Астрахань</v>
      </c>
      <c r="C2115" s="45">
        <f t="shared" si="66"/>
        <v>536.37801355932186</v>
      </c>
      <c r="D2115" s="45">
        <f t="shared" si="67"/>
        <v>28.734536440677957</v>
      </c>
      <c r="E2115" s="52">
        <v>0</v>
      </c>
      <c r="F2115" s="31">
        <v>28.734536440677957</v>
      </c>
      <c r="G2115" s="53">
        <v>0</v>
      </c>
      <c r="H2115" s="53">
        <v>0</v>
      </c>
      <c r="I2115" s="53">
        <v>0</v>
      </c>
      <c r="J2115" s="32">
        <v>0</v>
      </c>
      <c r="K2115" s="54">
        <f>Лист4!E2113/1000</f>
        <v>565.11254999999983</v>
      </c>
      <c r="L2115" s="55"/>
      <c r="M2115" s="55"/>
    </row>
    <row r="2116" spans="1:13" s="56" customFormat="1" ht="18.75" customHeight="1" x14ac:dyDescent="0.25">
      <c r="A2116" s="44" t="str">
        <f>Лист4!A2114</f>
        <v xml:space="preserve">Бумажников пр-кт д.20 </v>
      </c>
      <c r="B2116" s="74" t="str">
        <f>Лист4!C2114</f>
        <v>г. Астрахань</v>
      </c>
      <c r="C2116" s="45">
        <f t="shared" si="66"/>
        <v>875.15214915254228</v>
      </c>
      <c r="D2116" s="45">
        <f t="shared" si="67"/>
        <v>46.883150847457621</v>
      </c>
      <c r="E2116" s="52">
        <v>0</v>
      </c>
      <c r="F2116" s="31">
        <v>46.883150847457621</v>
      </c>
      <c r="G2116" s="53">
        <v>0</v>
      </c>
      <c r="H2116" s="53">
        <v>0</v>
      </c>
      <c r="I2116" s="53">
        <v>0</v>
      </c>
      <c r="J2116" s="32">
        <v>0</v>
      </c>
      <c r="K2116" s="54">
        <f>Лист4!E2114/1000-J2116</f>
        <v>922.03529999999989</v>
      </c>
      <c r="L2116" s="55"/>
      <c r="M2116" s="55"/>
    </row>
    <row r="2117" spans="1:13" s="56" customFormat="1" ht="18.75" customHeight="1" x14ac:dyDescent="0.25">
      <c r="A2117" s="44" t="str">
        <f>Лист4!A2115</f>
        <v xml:space="preserve">Бумажников пр-кт д.20А </v>
      </c>
      <c r="B2117" s="74" t="str">
        <f>Лист4!C2115</f>
        <v>г. Астрахань</v>
      </c>
      <c r="C2117" s="45">
        <f t="shared" si="66"/>
        <v>919.05969898305079</v>
      </c>
      <c r="D2117" s="45">
        <f t="shared" si="67"/>
        <v>49.23534101694915</v>
      </c>
      <c r="E2117" s="52">
        <v>0</v>
      </c>
      <c r="F2117" s="31">
        <v>49.23534101694915</v>
      </c>
      <c r="G2117" s="53">
        <v>0</v>
      </c>
      <c r="H2117" s="53">
        <v>0</v>
      </c>
      <c r="I2117" s="53">
        <v>0</v>
      </c>
      <c r="J2117" s="32">
        <v>0</v>
      </c>
      <c r="K2117" s="54">
        <f>Лист4!E2115/1000-J2117</f>
        <v>968.29503999999997</v>
      </c>
      <c r="L2117" s="55"/>
      <c r="M2117" s="55"/>
    </row>
    <row r="2118" spans="1:13" s="56" customFormat="1" ht="18.75" customHeight="1" x14ac:dyDescent="0.25">
      <c r="A2118" s="44" t="str">
        <f>Лист4!A2116</f>
        <v xml:space="preserve">Бумажников пр-кт д.20Б </v>
      </c>
      <c r="B2118" s="74" t="str">
        <f>Лист4!C2116</f>
        <v>г. Астрахань</v>
      </c>
      <c r="C2118" s="45">
        <f t="shared" si="66"/>
        <v>763.85807186440684</v>
      </c>
      <c r="D2118" s="45">
        <f t="shared" si="67"/>
        <v>40.92096813559322</v>
      </c>
      <c r="E2118" s="52">
        <v>0</v>
      </c>
      <c r="F2118" s="31">
        <v>40.92096813559322</v>
      </c>
      <c r="G2118" s="53">
        <v>0</v>
      </c>
      <c r="H2118" s="53">
        <v>0</v>
      </c>
      <c r="I2118" s="53">
        <v>0</v>
      </c>
      <c r="J2118" s="32">
        <v>0</v>
      </c>
      <c r="K2118" s="54">
        <f>Лист4!E2116/1000</f>
        <v>804.77904000000001</v>
      </c>
      <c r="L2118" s="55"/>
      <c r="M2118" s="55"/>
    </row>
    <row r="2119" spans="1:13" s="56" customFormat="1" ht="18.75" customHeight="1" x14ac:dyDescent="0.25">
      <c r="A2119" s="44" t="str">
        <f>Лист4!A2117</f>
        <v xml:space="preserve">Бумажников пр-кт д.3 </v>
      </c>
      <c r="B2119" s="74" t="str">
        <f>Лист4!C2117</f>
        <v>г. Астрахань</v>
      </c>
      <c r="C2119" s="45">
        <f t="shared" si="66"/>
        <v>453.23402576271178</v>
      </c>
      <c r="D2119" s="45">
        <f t="shared" si="67"/>
        <v>24.280394237288135</v>
      </c>
      <c r="E2119" s="52">
        <v>0</v>
      </c>
      <c r="F2119" s="31">
        <v>24.280394237288135</v>
      </c>
      <c r="G2119" s="53">
        <v>0</v>
      </c>
      <c r="H2119" s="53">
        <v>0</v>
      </c>
      <c r="I2119" s="53">
        <v>0</v>
      </c>
      <c r="J2119" s="32">
        <v>0</v>
      </c>
      <c r="K2119" s="54">
        <f>Лист4!E2117/1000-J2119</f>
        <v>477.51441999999992</v>
      </c>
      <c r="L2119" s="55"/>
      <c r="M2119" s="55"/>
    </row>
    <row r="2120" spans="1:13" s="56" customFormat="1" ht="18.75" customHeight="1" x14ac:dyDescent="0.25">
      <c r="A2120" s="44" t="str">
        <f>Лист4!A2118</f>
        <v xml:space="preserve">Бумажников пр-кт д.4 </v>
      </c>
      <c r="B2120" s="74" t="str">
        <f>Лист4!C2118</f>
        <v>г. Астрахань</v>
      </c>
      <c r="C2120" s="45">
        <f t="shared" si="66"/>
        <v>504.21562847457614</v>
      </c>
      <c r="D2120" s="45">
        <f t="shared" si="67"/>
        <v>27.011551525423723</v>
      </c>
      <c r="E2120" s="52">
        <v>0</v>
      </c>
      <c r="F2120" s="31">
        <v>27.011551525423723</v>
      </c>
      <c r="G2120" s="53">
        <v>0</v>
      </c>
      <c r="H2120" s="53">
        <v>0</v>
      </c>
      <c r="I2120" s="53">
        <v>0</v>
      </c>
      <c r="J2120" s="32">
        <v>0</v>
      </c>
      <c r="K2120" s="54">
        <f>Лист4!E2118/1000-J2120</f>
        <v>531.22717999999986</v>
      </c>
      <c r="L2120" s="55"/>
      <c r="M2120" s="55"/>
    </row>
    <row r="2121" spans="1:13" s="56" customFormat="1" ht="18.75" customHeight="1" x14ac:dyDescent="0.25">
      <c r="A2121" s="44" t="str">
        <f>Лист4!A2119</f>
        <v xml:space="preserve">Бумажников пр-кт д.5 </v>
      </c>
      <c r="B2121" s="74" t="str">
        <f>Лист4!C2119</f>
        <v>г. Астрахань</v>
      </c>
      <c r="C2121" s="45">
        <f t="shared" si="66"/>
        <v>637.48378305084759</v>
      </c>
      <c r="D2121" s="45">
        <f t="shared" si="67"/>
        <v>34.150916949152553</v>
      </c>
      <c r="E2121" s="52">
        <v>0</v>
      </c>
      <c r="F2121" s="31">
        <v>34.150916949152553</v>
      </c>
      <c r="G2121" s="53">
        <v>0</v>
      </c>
      <c r="H2121" s="53">
        <v>0</v>
      </c>
      <c r="I2121" s="53">
        <v>0</v>
      </c>
      <c r="J2121" s="32">
        <v>0</v>
      </c>
      <c r="K2121" s="54">
        <f>Лист4!E2119/1000-J2121</f>
        <v>671.63470000000018</v>
      </c>
      <c r="L2121" s="55"/>
      <c r="M2121" s="55"/>
    </row>
    <row r="2122" spans="1:13" s="56" customFormat="1" ht="25.5" customHeight="1" x14ac:dyDescent="0.25">
      <c r="A2122" s="44" t="str">
        <f>Лист4!A2120</f>
        <v xml:space="preserve">Бумажников пр-кт д.6 </v>
      </c>
      <c r="B2122" s="74" t="str">
        <f>Лист4!C2120</f>
        <v>г. Астрахань</v>
      </c>
      <c r="C2122" s="45">
        <f t="shared" si="66"/>
        <v>501.42823322033894</v>
      </c>
      <c r="D2122" s="45">
        <f t="shared" si="67"/>
        <v>26.862226779661015</v>
      </c>
      <c r="E2122" s="52">
        <v>0</v>
      </c>
      <c r="F2122" s="31">
        <v>26.862226779661015</v>
      </c>
      <c r="G2122" s="53">
        <v>0</v>
      </c>
      <c r="H2122" s="53">
        <v>0</v>
      </c>
      <c r="I2122" s="53">
        <v>0</v>
      </c>
      <c r="J2122" s="32">
        <v>0</v>
      </c>
      <c r="K2122" s="54">
        <f>Лист4!E2120/1000-J2122</f>
        <v>528.29045999999994</v>
      </c>
      <c r="L2122" s="55"/>
      <c r="M2122" s="55"/>
    </row>
    <row r="2123" spans="1:13" s="56" customFormat="1" ht="18.75" customHeight="1" x14ac:dyDescent="0.25">
      <c r="A2123" s="44" t="str">
        <f>Лист4!A2121</f>
        <v xml:space="preserve">Бумажников пр-кт д.7 </v>
      </c>
      <c r="B2123" s="74" t="str">
        <f>Лист4!C2121</f>
        <v>г. Астрахань</v>
      </c>
      <c r="C2123" s="45">
        <f t="shared" si="66"/>
        <v>607.15146847457629</v>
      </c>
      <c r="D2123" s="45">
        <f t="shared" si="67"/>
        <v>32.525971525423728</v>
      </c>
      <c r="E2123" s="52">
        <v>0</v>
      </c>
      <c r="F2123" s="31">
        <v>32.525971525423728</v>
      </c>
      <c r="G2123" s="53">
        <v>0</v>
      </c>
      <c r="H2123" s="53">
        <v>0</v>
      </c>
      <c r="I2123" s="53">
        <v>0</v>
      </c>
      <c r="J2123" s="32">
        <v>0</v>
      </c>
      <c r="K2123" s="54">
        <f>Лист4!E2121/1000</f>
        <v>639.67744000000005</v>
      </c>
      <c r="L2123" s="55"/>
      <c r="M2123" s="55"/>
    </row>
    <row r="2124" spans="1:13" s="56" customFormat="1" ht="18.75" customHeight="1" x14ac:dyDescent="0.25">
      <c r="A2124" s="44" t="str">
        <f>Лист4!A2122</f>
        <v xml:space="preserve">Бумажников пр-кт д.8 </v>
      </c>
      <c r="B2124" s="74" t="str">
        <f>Лист4!C2122</f>
        <v>г. Астрахань</v>
      </c>
      <c r="C2124" s="45">
        <f t="shared" si="66"/>
        <v>547.32685830508456</v>
      </c>
      <c r="D2124" s="45">
        <f t="shared" si="67"/>
        <v>29.321081694915243</v>
      </c>
      <c r="E2124" s="52">
        <v>0</v>
      </c>
      <c r="F2124" s="31">
        <v>29.321081694915243</v>
      </c>
      <c r="G2124" s="53">
        <v>0</v>
      </c>
      <c r="H2124" s="53">
        <v>0</v>
      </c>
      <c r="I2124" s="53">
        <v>0</v>
      </c>
      <c r="J2124" s="32">
        <v>0</v>
      </c>
      <c r="K2124" s="54">
        <f>Лист4!E2122/1000</f>
        <v>576.64793999999983</v>
      </c>
      <c r="L2124" s="55"/>
      <c r="M2124" s="55"/>
    </row>
    <row r="2125" spans="1:13" s="56" customFormat="1" ht="25.5" customHeight="1" x14ac:dyDescent="0.25">
      <c r="A2125" s="44" t="str">
        <f>Лист4!A2123</f>
        <v xml:space="preserve">Бумажников пр-кт д.8А </v>
      </c>
      <c r="B2125" s="74" t="str">
        <f>Лист4!C2123</f>
        <v>г. Астрахань</v>
      </c>
      <c r="C2125" s="45">
        <f t="shared" si="66"/>
        <v>534.23266305084758</v>
      </c>
      <c r="D2125" s="45">
        <f t="shared" si="67"/>
        <v>28.619606949152548</v>
      </c>
      <c r="E2125" s="52">
        <v>0</v>
      </c>
      <c r="F2125" s="31">
        <v>28.619606949152548</v>
      </c>
      <c r="G2125" s="53">
        <v>0</v>
      </c>
      <c r="H2125" s="53">
        <v>0</v>
      </c>
      <c r="I2125" s="53">
        <v>0</v>
      </c>
      <c r="J2125" s="32">
        <v>0</v>
      </c>
      <c r="K2125" s="54">
        <f>Лист4!E2123/1000-J2125</f>
        <v>562.85227000000009</v>
      </c>
      <c r="L2125" s="55"/>
      <c r="M2125" s="55"/>
    </row>
    <row r="2126" spans="1:13" s="56" customFormat="1" ht="25.5" customHeight="1" x14ac:dyDescent="0.25">
      <c r="A2126" s="44" t="str">
        <f>Лист4!A2124</f>
        <v xml:space="preserve">Бумажников пр-кт д.9 </v>
      </c>
      <c r="B2126" s="74" t="str">
        <f>Лист4!C2124</f>
        <v>г. Астрахань</v>
      </c>
      <c r="C2126" s="45">
        <f t="shared" si="66"/>
        <v>717.20370305084748</v>
      </c>
      <c r="D2126" s="45">
        <f t="shared" si="67"/>
        <v>38.421626949152547</v>
      </c>
      <c r="E2126" s="52">
        <v>0</v>
      </c>
      <c r="F2126" s="31">
        <v>38.421626949152547</v>
      </c>
      <c r="G2126" s="53">
        <v>0</v>
      </c>
      <c r="H2126" s="53">
        <v>0</v>
      </c>
      <c r="I2126" s="53">
        <v>0</v>
      </c>
      <c r="J2126" s="32">
        <v>0</v>
      </c>
      <c r="K2126" s="54">
        <f>Лист4!E2124/1000-J2126</f>
        <v>755.62533000000008</v>
      </c>
      <c r="L2126" s="55"/>
      <c r="M2126" s="55"/>
    </row>
    <row r="2127" spans="1:13" s="56" customFormat="1" ht="18.75" customHeight="1" x14ac:dyDescent="0.25">
      <c r="A2127" s="44" t="str">
        <f>Лист4!A2125</f>
        <v xml:space="preserve">Бумажников пр-кт д.9 - корп. 1 </v>
      </c>
      <c r="B2127" s="74" t="str">
        <f>Лист4!C2125</f>
        <v>г. Астрахань</v>
      </c>
      <c r="C2127" s="45">
        <f t="shared" si="66"/>
        <v>1985.0159118644071</v>
      </c>
      <c r="D2127" s="45">
        <f t="shared" si="67"/>
        <v>106.34013813559324</v>
      </c>
      <c r="E2127" s="52">
        <v>0</v>
      </c>
      <c r="F2127" s="31">
        <v>106.34013813559324</v>
      </c>
      <c r="G2127" s="53">
        <v>0</v>
      </c>
      <c r="H2127" s="53">
        <v>0</v>
      </c>
      <c r="I2127" s="53">
        <v>0</v>
      </c>
      <c r="J2127" s="32">
        <v>0</v>
      </c>
      <c r="K2127" s="54">
        <f>Лист4!E2125/1000</f>
        <v>2091.3560500000003</v>
      </c>
      <c r="L2127" s="55"/>
      <c r="M2127" s="55"/>
    </row>
    <row r="2128" spans="1:13" s="56" customFormat="1" ht="18.75" customHeight="1" x14ac:dyDescent="0.25">
      <c r="A2128" s="44" t="str">
        <f>Лист4!A2126</f>
        <v xml:space="preserve">Варшавская ул. д.6/2 </v>
      </c>
      <c r="B2128" s="74" t="str">
        <f>Лист4!C2126</f>
        <v>г. Астрахань</v>
      </c>
      <c r="C2128" s="45">
        <f t="shared" si="66"/>
        <v>931.22633491525403</v>
      </c>
      <c r="D2128" s="45">
        <f t="shared" si="67"/>
        <v>49.887125084745755</v>
      </c>
      <c r="E2128" s="52">
        <v>0</v>
      </c>
      <c r="F2128" s="31">
        <v>49.887125084745755</v>
      </c>
      <c r="G2128" s="53">
        <v>0</v>
      </c>
      <c r="H2128" s="53">
        <v>0</v>
      </c>
      <c r="I2128" s="53">
        <v>0</v>
      </c>
      <c r="J2128" s="32">
        <v>0</v>
      </c>
      <c r="K2128" s="54">
        <f>Лист4!E2126/1000</f>
        <v>981.1134599999998</v>
      </c>
      <c r="L2128" s="55"/>
      <c r="M2128" s="55"/>
    </row>
    <row r="2129" spans="1:13" s="56" customFormat="1" ht="18.75" customHeight="1" x14ac:dyDescent="0.25">
      <c r="A2129" s="44" t="str">
        <f>Лист4!A2127</f>
        <v xml:space="preserve">Варшавская ул. д.8 </v>
      </c>
      <c r="B2129" s="74" t="str">
        <f>Лист4!C2127</f>
        <v>г. Астрахань</v>
      </c>
      <c r="C2129" s="45">
        <f t="shared" si="66"/>
        <v>860.2482616949153</v>
      </c>
      <c r="D2129" s="45">
        <f t="shared" si="67"/>
        <v>46.084728305084745</v>
      </c>
      <c r="E2129" s="52">
        <v>0</v>
      </c>
      <c r="F2129" s="31">
        <v>46.084728305084745</v>
      </c>
      <c r="G2129" s="53">
        <v>0</v>
      </c>
      <c r="H2129" s="53">
        <v>0</v>
      </c>
      <c r="I2129" s="53">
        <v>0</v>
      </c>
      <c r="J2129" s="32">
        <v>0</v>
      </c>
      <c r="K2129" s="54">
        <f>Лист4!E2127/1000</f>
        <v>906.33299</v>
      </c>
      <c r="L2129" s="55"/>
      <c r="M2129" s="55"/>
    </row>
    <row r="2130" spans="1:13" s="56" customFormat="1" ht="18.75" customHeight="1" x14ac:dyDescent="0.25">
      <c r="A2130" s="44" t="str">
        <f>Лист4!A2128</f>
        <v xml:space="preserve">Вельяминова ул. д.12 </v>
      </c>
      <c r="B2130" s="74" t="str">
        <f>Лист4!C2128</f>
        <v>г. Астрахань</v>
      </c>
      <c r="C2130" s="45">
        <f t="shared" si="66"/>
        <v>52.582329491525428</v>
      </c>
      <c r="D2130" s="45">
        <f t="shared" si="67"/>
        <v>2.8169105084745767</v>
      </c>
      <c r="E2130" s="52">
        <v>0</v>
      </c>
      <c r="F2130" s="31">
        <v>2.8169105084745767</v>
      </c>
      <c r="G2130" s="53">
        <v>0</v>
      </c>
      <c r="H2130" s="53">
        <v>0</v>
      </c>
      <c r="I2130" s="53">
        <v>0</v>
      </c>
      <c r="J2130" s="32">
        <v>0</v>
      </c>
      <c r="K2130" s="54">
        <f>Лист4!E2128/1000</f>
        <v>55.399240000000006</v>
      </c>
      <c r="L2130" s="55"/>
      <c r="M2130" s="55"/>
    </row>
    <row r="2131" spans="1:13" s="56" customFormat="1" ht="18.75" customHeight="1" x14ac:dyDescent="0.25">
      <c r="A2131" s="44" t="str">
        <f>Лист4!A2129</f>
        <v xml:space="preserve">Вельяминова ул. д.14 </v>
      </c>
      <c r="B2131" s="74" t="str">
        <f>Лист4!C2129</f>
        <v>г. Астрахань</v>
      </c>
      <c r="C2131" s="45">
        <f t="shared" si="66"/>
        <v>116.82036610169492</v>
      </c>
      <c r="D2131" s="45">
        <f t="shared" si="67"/>
        <v>6.2582338983050843</v>
      </c>
      <c r="E2131" s="52">
        <v>0</v>
      </c>
      <c r="F2131" s="31">
        <v>6.2582338983050843</v>
      </c>
      <c r="G2131" s="53">
        <v>0</v>
      </c>
      <c r="H2131" s="53">
        <v>0</v>
      </c>
      <c r="I2131" s="53">
        <v>0</v>
      </c>
      <c r="J2131" s="32">
        <v>0</v>
      </c>
      <c r="K2131" s="54">
        <f>Лист4!E2129/1000</f>
        <v>123.07859999999999</v>
      </c>
      <c r="L2131" s="55"/>
      <c r="M2131" s="55"/>
    </row>
    <row r="2132" spans="1:13" s="56" customFormat="1" ht="18.75" customHeight="1" x14ac:dyDescent="0.25">
      <c r="A2132" s="44" t="str">
        <f>Лист4!A2130</f>
        <v xml:space="preserve">Вельяминова ул. д.6 </v>
      </c>
      <c r="B2132" s="74" t="str">
        <f>Лист4!C2130</f>
        <v>г. Астрахань</v>
      </c>
      <c r="C2132" s="45">
        <f t="shared" si="66"/>
        <v>83.574191186440686</v>
      </c>
      <c r="D2132" s="45">
        <f t="shared" si="67"/>
        <v>4.477188813559323</v>
      </c>
      <c r="E2132" s="52">
        <v>0</v>
      </c>
      <c r="F2132" s="31">
        <v>4.477188813559323</v>
      </c>
      <c r="G2132" s="53">
        <v>0</v>
      </c>
      <c r="H2132" s="53">
        <v>0</v>
      </c>
      <c r="I2132" s="53">
        <v>0</v>
      </c>
      <c r="J2132" s="32">
        <v>0</v>
      </c>
      <c r="K2132" s="54">
        <f>Лист4!E2130/1000</f>
        <v>88.051380000000009</v>
      </c>
      <c r="L2132" s="55"/>
      <c r="M2132" s="55"/>
    </row>
    <row r="2133" spans="1:13" s="56" customFormat="1" ht="18.75" customHeight="1" x14ac:dyDescent="0.25">
      <c r="A2133" s="44" t="str">
        <f>Лист4!A2131</f>
        <v xml:space="preserve">Вильнюсская ул. д.76А </v>
      </c>
      <c r="B2133" s="74" t="str">
        <f>Лист4!C2131</f>
        <v>г. Астрахань</v>
      </c>
      <c r="C2133" s="45">
        <f t="shared" si="66"/>
        <v>230.4993220338983</v>
      </c>
      <c r="D2133" s="45">
        <f t="shared" si="67"/>
        <v>12.348177966101694</v>
      </c>
      <c r="E2133" s="52">
        <v>0</v>
      </c>
      <c r="F2133" s="31">
        <v>12.348177966101694</v>
      </c>
      <c r="G2133" s="53">
        <v>0</v>
      </c>
      <c r="H2133" s="53">
        <v>0</v>
      </c>
      <c r="I2133" s="53">
        <v>0</v>
      </c>
      <c r="J2133" s="32">
        <v>0</v>
      </c>
      <c r="K2133" s="54">
        <f>Лист4!E2131/1000</f>
        <v>242.8475</v>
      </c>
      <c r="L2133" s="55"/>
      <c r="M2133" s="55"/>
    </row>
    <row r="2134" spans="1:13" s="56" customFormat="1" ht="18.75" customHeight="1" x14ac:dyDescent="0.25">
      <c r="A2134" s="44" t="str">
        <f>Лист4!A2132</f>
        <v xml:space="preserve">Вильямса ул. д.19 </v>
      </c>
      <c r="B2134" s="74" t="str">
        <f>Лист4!C2132</f>
        <v>г. Астрахань</v>
      </c>
      <c r="C2134" s="45">
        <f t="shared" si="66"/>
        <v>10.467064406779659</v>
      </c>
      <c r="D2134" s="45">
        <f t="shared" si="67"/>
        <v>0.56073559322033895</v>
      </c>
      <c r="E2134" s="52">
        <v>0</v>
      </c>
      <c r="F2134" s="31">
        <v>0.56073559322033895</v>
      </c>
      <c r="G2134" s="53">
        <v>0</v>
      </c>
      <c r="H2134" s="53">
        <v>0</v>
      </c>
      <c r="I2134" s="53">
        <v>0</v>
      </c>
      <c r="J2134" s="32">
        <v>0</v>
      </c>
      <c r="K2134" s="54">
        <f>Лист4!E2132/1000</f>
        <v>11.027799999999999</v>
      </c>
      <c r="L2134" s="55"/>
      <c r="M2134" s="55"/>
    </row>
    <row r="2135" spans="1:13" s="56" customFormat="1" ht="18.75" customHeight="1" x14ac:dyDescent="0.25">
      <c r="A2135" s="44" t="str">
        <f>Лист4!A2133</f>
        <v xml:space="preserve">Вильямса ул. д.21 </v>
      </c>
      <c r="B2135" s="74" t="str">
        <f>Лист4!C2133</f>
        <v>г. Астрахань</v>
      </c>
      <c r="C2135" s="45">
        <f t="shared" si="66"/>
        <v>25.67875254237288</v>
      </c>
      <c r="D2135" s="45">
        <f t="shared" si="67"/>
        <v>1.3756474576271185</v>
      </c>
      <c r="E2135" s="52">
        <v>0</v>
      </c>
      <c r="F2135" s="31">
        <v>1.3756474576271185</v>
      </c>
      <c r="G2135" s="53">
        <v>0</v>
      </c>
      <c r="H2135" s="53">
        <v>0</v>
      </c>
      <c r="I2135" s="53">
        <v>0</v>
      </c>
      <c r="J2135" s="32">
        <v>0</v>
      </c>
      <c r="K2135" s="54">
        <f>Лист4!E2133/1000</f>
        <v>27.054399999999998</v>
      </c>
      <c r="L2135" s="55"/>
      <c r="M2135" s="55"/>
    </row>
    <row r="2136" spans="1:13" s="56" customFormat="1" ht="18.75" customHeight="1" x14ac:dyDescent="0.25">
      <c r="A2136" s="44" t="str">
        <f>Лист4!A2134</f>
        <v xml:space="preserve">Вильямса ул. д.23 </v>
      </c>
      <c r="B2136" s="74" t="str">
        <f>Лист4!C2134</f>
        <v>г. Астрахань</v>
      </c>
      <c r="C2136" s="45">
        <f t="shared" si="66"/>
        <v>7.5823999999999989</v>
      </c>
      <c r="D2136" s="45">
        <f t="shared" si="67"/>
        <v>0.40620000000000001</v>
      </c>
      <c r="E2136" s="52">
        <v>0</v>
      </c>
      <c r="F2136" s="31">
        <v>0.40620000000000001</v>
      </c>
      <c r="G2136" s="53">
        <v>0</v>
      </c>
      <c r="H2136" s="53">
        <v>0</v>
      </c>
      <c r="I2136" s="53">
        <v>0</v>
      </c>
      <c r="J2136" s="32">
        <v>0</v>
      </c>
      <c r="K2136" s="54">
        <f>Лист4!E2134/1000-J2136</f>
        <v>7.988599999999999</v>
      </c>
      <c r="L2136" s="55"/>
      <c r="M2136" s="55"/>
    </row>
    <row r="2137" spans="1:13" s="56" customFormat="1" ht="18.75" customHeight="1" x14ac:dyDescent="0.25">
      <c r="A2137" s="44" t="str">
        <f>Лист4!A2135</f>
        <v xml:space="preserve">Вильямса ул. д.23А </v>
      </c>
      <c r="B2137" s="74" t="str">
        <f>Лист4!C2135</f>
        <v>г. Астрахань</v>
      </c>
      <c r="C2137" s="45">
        <f t="shared" si="66"/>
        <v>13.782454237288135</v>
      </c>
      <c r="D2137" s="45">
        <f t="shared" si="67"/>
        <v>0.73834576271186436</v>
      </c>
      <c r="E2137" s="52">
        <v>0</v>
      </c>
      <c r="F2137" s="31">
        <v>0.73834576271186436</v>
      </c>
      <c r="G2137" s="53">
        <v>0</v>
      </c>
      <c r="H2137" s="53">
        <v>0</v>
      </c>
      <c r="I2137" s="53">
        <v>0</v>
      </c>
      <c r="J2137" s="32">
        <v>0</v>
      </c>
      <c r="K2137" s="54">
        <f>Лист4!E2135/1000</f>
        <v>14.520799999999999</v>
      </c>
      <c r="L2137" s="55"/>
      <c r="M2137" s="55"/>
    </row>
    <row r="2138" spans="1:13" s="56" customFormat="1" ht="18.75" customHeight="1" x14ac:dyDescent="0.25">
      <c r="A2138" s="44" t="str">
        <f>Лист4!A2136</f>
        <v xml:space="preserve">Вильямса ул. д.23Б </v>
      </c>
      <c r="B2138" s="74" t="str">
        <f>Лист4!C2136</f>
        <v>г. Астрахань</v>
      </c>
      <c r="C2138" s="45">
        <f t="shared" si="66"/>
        <v>30.820786440677971</v>
      </c>
      <c r="D2138" s="45">
        <f t="shared" si="67"/>
        <v>1.6511135593220339</v>
      </c>
      <c r="E2138" s="52">
        <v>0</v>
      </c>
      <c r="F2138" s="31">
        <v>1.6511135593220339</v>
      </c>
      <c r="G2138" s="53">
        <v>0</v>
      </c>
      <c r="H2138" s="53">
        <v>0</v>
      </c>
      <c r="I2138" s="53">
        <v>0</v>
      </c>
      <c r="J2138" s="32">
        <v>669.81</v>
      </c>
      <c r="K2138" s="54">
        <f>Лист4!E2136/1000-J2138</f>
        <v>-637.33809999999994</v>
      </c>
      <c r="L2138" s="55"/>
      <c r="M2138" s="55"/>
    </row>
    <row r="2139" spans="1:13" s="56" customFormat="1" ht="18.75" customHeight="1" x14ac:dyDescent="0.25">
      <c r="A2139" s="44" t="str">
        <f>Лист4!A2137</f>
        <v xml:space="preserve">Вильямса ул. д.23В </v>
      </c>
      <c r="B2139" s="74" t="str">
        <f>Лист4!C2137</f>
        <v>г. Астрахань</v>
      </c>
      <c r="C2139" s="45">
        <f t="shared" si="66"/>
        <v>22.919566101694862</v>
      </c>
      <c r="D2139" s="45">
        <f t="shared" si="67"/>
        <v>1.2278338983050847</v>
      </c>
      <c r="E2139" s="52">
        <v>0</v>
      </c>
      <c r="F2139" s="31">
        <v>1.2278338983050847</v>
      </c>
      <c r="G2139" s="53">
        <v>0</v>
      </c>
      <c r="H2139" s="53">
        <v>0</v>
      </c>
      <c r="I2139" s="53">
        <v>0</v>
      </c>
      <c r="J2139" s="32">
        <v>621.13</v>
      </c>
      <c r="K2139" s="54">
        <f>Лист4!E2137/1000-J2139</f>
        <v>-596.98260000000005</v>
      </c>
      <c r="L2139" s="55"/>
      <c r="M2139" s="55"/>
    </row>
    <row r="2140" spans="1:13" s="56" customFormat="1" ht="18.75" customHeight="1" x14ac:dyDescent="0.25">
      <c r="A2140" s="44" t="str">
        <f>Лист4!A2138</f>
        <v xml:space="preserve">Водников ул. д.10 </v>
      </c>
      <c r="B2140" s="74" t="str">
        <f>Лист4!C2138</f>
        <v>г. Астрахань</v>
      </c>
      <c r="C2140" s="45">
        <f t="shared" si="66"/>
        <v>214.37125559322035</v>
      </c>
      <c r="D2140" s="45">
        <f t="shared" si="67"/>
        <v>11.484174406779662</v>
      </c>
      <c r="E2140" s="52">
        <v>0</v>
      </c>
      <c r="F2140" s="31">
        <v>11.484174406779662</v>
      </c>
      <c r="G2140" s="53">
        <v>0</v>
      </c>
      <c r="H2140" s="53">
        <v>0</v>
      </c>
      <c r="I2140" s="53">
        <v>0</v>
      </c>
      <c r="J2140" s="32">
        <v>0</v>
      </c>
      <c r="K2140" s="54">
        <f>Лист4!E2138/1000-J2140</f>
        <v>225.85543000000001</v>
      </c>
      <c r="L2140" s="55"/>
      <c r="M2140" s="55"/>
    </row>
    <row r="2141" spans="1:13" s="56" customFormat="1" ht="18.75" customHeight="1" x14ac:dyDescent="0.25">
      <c r="A2141" s="44" t="str">
        <f>Лист4!A2139</f>
        <v xml:space="preserve">Водников ул. д.11 </v>
      </c>
      <c r="B2141" s="74" t="str">
        <f>Лист4!C2139</f>
        <v>г. Астрахань</v>
      </c>
      <c r="C2141" s="45">
        <f t="shared" si="66"/>
        <v>194.309046779661</v>
      </c>
      <c r="D2141" s="45">
        <f t="shared" si="67"/>
        <v>10.409413220338983</v>
      </c>
      <c r="E2141" s="52">
        <v>0</v>
      </c>
      <c r="F2141" s="31">
        <v>10.409413220338983</v>
      </c>
      <c r="G2141" s="53">
        <v>0</v>
      </c>
      <c r="H2141" s="53">
        <v>0</v>
      </c>
      <c r="I2141" s="53">
        <v>0</v>
      </c>
      <c r="J2141" s="32">
        <v>0</v>
      </c>
      <c r="K2141" s="54">
        <f>Лист4!E2139/1000-J2141</f>
        <v>204.71845999999999</v>
      </c>
      <c r="L2141" s="55"/>
      <c r="M2141" s="55"/>
    </row>
    <row r="2142" spans="1:13" s="57" customFormat="1" ht="18.75" customHeight="1" x14ac:dyDescent="0.25">
      <c r="A2142" s="44" t="str">
        <f>Лист4!A2140</f>
        <v xml:space="preserve">Водников ул. д.13 </v>
      </c>
      <c r="B2142" s="74" t="str">
        <f>Лист4!C2140</f>
        <v>г. Астрахань</v>
      </c>
      <c r="C2142" s="45">
        <f t="shared" si="66"/>
        <v>169.44461016949151</v>
      </c>
      <c r="D2142" s="45">
        <f t="shared" si="67"/>
        <v>9.0773898305084746</v>
      </c>
      <c r="E2142" s="52">
        <v>0</v>
      </c>
      <c r="F2142" s="31">
        <v>9.0773898305084746</v>
      </c>
      <c r="G2142" s="53">
        <v>0</v>
      </c>
      <c r="H2142" s="53">
        <v>0</v>
      </c>
      <c r="I2142" s="53">
        <v>0</v>
      </c>
      <c r="J2142" s="32">
        <v>0</v>
      </c>
      <c r="K2142" s="54">
        <f>Лист4!E2140/1000</f>
        <v>178.52199999999999</v>
      </c>
      <c r="L2142" s="55"/>
      <c r="M2142" s="55"/>
    </row>
    <row r="2143" spans="1:13" s="56" customFormat="1" ht="18.75" customHeight="1" x14ac:dyDescent="0.25">
      <c r="A2143" s="44" t="str">
        <f>Лист4!A2141</f>
        <v xml:space="preserve">Водников ул. д.14 </v>
      </c>
      <c r="B2143" s="74" t="str">
        <f>Лист4!C2141</f>
        <v>г. Астрахань</v>
      </c>
      <c r="C2143" s="45">
        <f t="shared" si="66"/>
        <v>103.27762983050842</v>
      </c>
      <c r="D2143" s="45">
        <f t="shared" si="67"/>
        <v>5.5327301694915256</v>
      </c>
      <c r="E2143" s="52">
        <v>0</v>
      </c>
      <c r="F2143" s="31">
        <v>5.5327301694915256</v>
      </c>
      <c r="G2143" s="53">
        <v>0</v>
      </c>
      <c r="H2143" s="53">
        <v>0</v>
      </c>
      <c r="I2143" s="53">
        <v>0</v>
      </c>
      <c r="J2143" s="32">
        <v>998.7</v>
      </c>
      <c r="K2143" s="54">
        <f>Лист4!E2141/1000-J2143</f>
        <v>-889.8896400000001</v>
      </c>
      <c r="L2143" s="55"/>
      <c r="M2143" s="55"/>
    </row>
    <row r="2144" spans="1:13" s="56" customFormat="1" ht="18.75" customHeight="1" x14ac:dyDescent="0.25">
      <c r="A2144" s="44" t="str">
        <f>Лист4!A2142</f>
        <v xml:space="preserve">Водников ул. д.15 </v>
      </c>
      <c r="B2144" s="74" t="str">
        <f>Лист4!C2142</f>
        <v>г. Астрахань</v>
      </c>
      <c r="C2144" s="45">
        <f t="shared" si="66"/>
        <v>143.39711186440675</v>
      </c>
      <c r="D2144" s="45">
        <f t="shared" si="67"/>
        <v>7.6819881355932189</v>
      </c>
      <c r="E2144" s="52">
        <v>0</v>
      </c>
      <c r="F2144" s="31">
        <v>7.6819881355932189</v>
      </c>
      <c r="G2144" s="53">
        <v>0</v>
      </c>
      <c r="H2144" s="53">
        <v>0</v>
      </c>
      <c r="I2144" s="53">
        <v>0</v>
      </c>
      <c r="J2144" s="32">
        <v>0</v>
      </c>
      <c r="K2144" s="54">
        <f>Лист4!E2142/1000-J2144</f>
        <v>151.07909999999998</v>
      </c>
      <c r="L2144" s="55"/>
      <c r="M2144" s="55"/>
    </row>
    <row r="2145" spans="1:13" s="56" customFormat="1" ht="18.75" customHeight="1" x14ac:dyDescent="0.25">
      <c r="A2145" s="44" t="str">
        <f>Лист4!A2143</f>
        <v xml:space="preserve">Водников ул. д.16 </v>
      </c>
      <c r="B2145" s="74" t="str">
        <f>Лист4!C2143</f>
        <v>г. Астрахань</v>
      </c>
      <c r="C2145" s="45">
        <f t="shared" si="66"/>
        <v>72.279095593220319</v>
      </c>
      <c r="D2145" s="45">
        <f t="shared" si="67"/>
        <v>3.8720944067796603</v>
      </c>
      <c r="E2145" s="52">
        <v>0</v>
      </c>
      <c r="F2145" s="31">
        <v>3.8720944067796603</v>
      </c>
      <c r="G2145" s="53">
        <v>0</v>
      </c>
      <c r="H2145" s="53">
        <v>0</v>
      </c>
      <c r="I2145" s="53">
        <v>0</v>
      </c>
      <c r="J2145" s="32">
        <v>0</v>
      </c>
      <c r="K2145" s="54">
        <f>Лист4!E2143/1000-J2145</f>
        <v>76.151189999999986</v>
      </c>
      <c r="L2145" s="55"/>
      <c r="M2145" s="55"/>
    </row>
    <row r="2146" spans="1:13" s="56" customFormat="1" ht="18.75" customHeight="1" x14ac:dyDescent="0.25">
      <c r="A2146" s="44" t="str">
        <f>Лист4!A2144</f>
        <v xml:space="preserve">Водников ул. д.17 </v>
      </c>
      <c r="B2146" s="74" t="str">
        <f>Лист4!C2144</f>
        <v>г. Астрахань</v>
      </c>
      <c r="C2146" s="45">
        <f t="shared" si="66"/>
        <v>163.55910508474577</v>
      </c>
      <c r="D2146" s="45">
        <f t="shared" si="67"/>
        <v>8.762094915254238</v>
      </c>
      <c r="E2146" s="52">
        <v>0</v>
      </c>
      <c r="F2146" s="31">
        <v>8.762094915254238</v>
      </c>
      <c r="G2146" s="53">
        <v>0</v>
      </c>
      <c r="H2146" s="53">
        <v>0</v>
      </c>
      <c r="I2146" s="53">
        <v>0</v>
      </c>
      <c r="J2146" s="32">
        <v>0</v>
      </c>
      <c r="K2146" s="54">
        <f>Лист4!E2144/1000</f>
        <v>172.3212</v>
      </c>
      <c r="L2146" s="55"/>
      <c r="M2146" s="55"/>
    </row>
    <row r="2147" spans="1:13" s="56" customFormat="1" ht="15" customHeight="1" x14ac:dyDescent="0.25">
      <c r="A2147" s="44" t="str">
        <f>Лист4!A2145</f>
        <v xml:space="preserve">Водников ул. д.19 </v>
      </c>
      <c r="B2147" s="74" t="str">
        <f>Лист4!C2145</f>
        <v>г. Астрахань</v>
      </c>
      <c r="C2147" s="45">
        <f t="shared" si="66"/>
        <v>223.71180881355932</v>
      </c>
      <c r="D2147" s="45">
        <f t="shared" si="67"/>
        <v>11.984561186440677</v>
      </c>
      <c r="E2147" s="52">
        <v>0</v>
      </c>
      <c r="F2147" s="31">
        <v>11.984561186440677</v>
      </c>
      <c r="G2147" s="53">
        <v>0</v>
      </c>
      <c r="H2147" s="53">
        <v>0</v>
      </c>
      <c r="I2147" s="53">
        <v>0</v>
      </c>
      <c r="J2147" s="32">
        <v>0</v>
      </c>
      <c r="K2147" s="54">
        <f>Лист4!E2145/1000</f>
        <v>235.69637</v>
      </c>
      <c r="L2147" s="55"/>
      <c r="M2147" s="55"/>
    </row>
    <row r="2148" spans="1:13" s="56" customFormat="1" ht="15" customHeight="1" x14ac:dyDescent="0.25">
      <c r="A2148" s="44" t="str">
        <f>Лист4!A2146</f>
        <v xml:space="preserve">Водников ул. д.21 </v>
      </c>
      <c r="B2148" s="74" t="str">
        <f>Лист4!C2146</f>
        <v>г. Астрахань</v>
      </c>
      <c r="C2148" s="45">
        <f t="shared" si="66"/>
        <v>518.02268474576249</v>
      </c>
      <c r="D2148" s="45">
        <f t="shared" si="67"/>
        <v>27.75121525423728</v>
      </c>
      <c r="E2148" s="52">
        <v>0</v>
      </c>
      <c r="F2148" s="31">
        <v>27.75121525423728</v>
      </c>
      <c r="G2148" s="53">
        <v>0</v>
      </c>
      <c r="H2148" s="53">
        <v>0</v>
      </c>
      <c r="I2148" s="53">
        <v>0</v>
      </c>
      <c r="J2148" s="32">
        <v>0</v>
      </c>
      <c r="K2148" s="54">
        <f>Лист4!E2146/1000</f>
        <v>545.7738999999998</v>
      </c>
      <c r="L2148" s="55"/>
      <c r="M2148" s="55"/>
    </row>
    <row r="2149" spans="1:13" s="56" customFormat="1" ht="15" customHeight="1" x14ac:dyDescent="0.25">
      <c r="A2149" s="44" t="str">
        <f>Лист4!A2147</f>
        <v xml:space="preserve">Водников ул. д.23 </v>
      </c>
      <c r="B2149" s="74" t="str">
        <f>Лист4!C2147</f>
        <v>г. Астрахань</v>
      </c>
      <c r="C2149" s="45">
        <f t="shared" si="66"/>
        <v>543.92275118644079</v>
      </c>
      <c r="D2149" s="45">
        <f t="shared" si="67"/>
        <v>29.138718813559329</v>
      </c>
      <c r="E2149" s="52">
        <v>0</v>
      </c>
      <c r="F2149" s="31">
        <v>29.138718813559329</v>
      </c>
      <c r="G2149" s="53">
        <v>0</v>
      </c>
      <c r="H2149" s="53">
        <v>0</v>
      </c>
      <c r="I2149" s="53">
        <v>0</v>
      </c>
      <c r="J2149" s="32">
        <v>0</v>
      </c>
      <c r="K2149" s="54">
        <f>Лист4!E2147/1000</f>
        <v>573.0614700000001</v>
      </c>
      <c r="L2149" s="55"/>
      <c r="M2149" s="55"/>
    </row>
    <row r="2150" spans="1:13" s="56" customFormat="1" ht="15" customHeight="1" x14ac:dyDescent="0.25">
      <c r="A2150" s="44" t="str">
        <f>Лист4!A2148</f>
        <v xml:space="preserve">Водников ул. д.25 </v>
      </c>
      <c r="B2150" s="74" t="str">
        <f>Лист4!C2148</f>
        <v>г. Астрахань</v>
      </c>
      <c r="C2150" s="45">
        <f t="shared" si="66"/>
        <v>734.64065084745778</v>
      </c>
      <c r="D2150" s="45">
        <f t="shared" si="67"/>
        <v>39.355749152542373</v>
      </c>
      <c r="E2150" s="52">
        <v>0</v>
      </c>
      <c r="F2150" s="31">
        <v>39.355749152542373</v>
      </c>
      <c r="G2150" s="53">
        <v>0</v>
      </c>
      <c r="H2150" s="53">
        <v>0</v>
      </c>
      <c r="I2150" s="53">
        <v>0</v>
      </c>
      <c r="J2150" s="32">
        <v>0</v>
      </c>
      <c r="K2150" s="54">
        <f>Лист4!E2148/1000</f>
        <v>773.99640000000011</v>
      </c>
      <c r="L2150" s="55"/>
      <c r="M2150" s="55"/>
    </row>
    <row r="2151" spans="1:13" s="56" customFormat="1" ht="18.75" customHeight="1" x14ac:dyDescent="0.25">
      <c r="A2151" s="44" t="str">
        <f>Лист4!A2149</f>
        <v xml:space="preserve">Водников ул. д.5 </v>
      </c>
      <c r="B2151" s="74" t="str">
        <f>Лист4!C2149</f>
        <v>г. Астрахань</v>
      </c>
      <c r="C2151" s="45">
        <f t="shared" si="66"/>
        <v>166.17705762711864</v>
      </c>
      <c r="D2151" s="45">
        <f t="shared" si="67"/>
        <v>8.9023423728813551</v>
      </c>
      <c r="E2151" s="52">
        <v>0</v>
      </c>
      <c r="F2151" s="31">
        <v>8.9023423728813551</v>
      </c>
      <c r="G2151" s="53">
        <v>0</v>
      </c>
      <c r="H2151" s="53">
        <v>0</v>
      </c>
      <c r="I2151" s="53">
        <v>0</v>
      </c>
      <c r="J2151" s="32">
        <v>0</v>
      </c>
      <c r="K2151" s="54">
        <f>Лист4!E2149/1000-J2151</f>
        <v>175.07939999999999</v>
      </c>
      <c r="L2151" s="55"/>
      <c r="M2151" s="55"/>
    </row>
    <row r="2152" spans="1:13" s="56" customFormat="1" ht="18.75" customHeight="1" x14ac:dyDescent="0.25">
      <c r="A2152" s="44" t="str">
        <f>Лист4!A2150</f>
        <v xml:space="preserve">Водников ул. д.6 </v>
      </c>
      <c r="B2152" s="74" t="str">
        <f>Лист4!C2150</f>
        <v>г. Астрахань</v>
      </c>
      <c r="C2152" s="45">
        <f t="shared" si="66"/>
        <v>148.92848813559323</v>
      </c>
      <c r="D2152" s="45">
        <f t="shared" si="67"/>
        <v>7.9783118644067796</v>
      </c>
      <c r="E2152" s="52">
        <v>0</v>
      </c>
      <c r="F2152" s="31">
        <v>7.9783118644067796</v>
      </c>
      <c r="G2152" s="53">
        <v>0</v>
      </c>
      <c r="H2152" s="53">
        <v>0</v>
      </c>
      <c r="I2152" s="53">
        <v>0</v>
      </c>
      <c r="J2152" s="32">
        <v>0</v>
      </c>
      <c r="K2152" s="54">
        <f>Лист4!E2150/1000</f>
        <v>156.9068</v>
      </c>
      <c r="L2152" s="55"/>
      <c r="M2152" s="55"/>
    </row>
    <row r="2153" spans="1:13" s="56" customFormat="1" ht="18.75" customHeight="1" x14ac:dyDescent="0.25">
      <c r="A2153" s="44" t="str">
        <f>Лист4!A2151</f>
        <v xml:space="preserve">Водников ул. д.6А </v>
      </c>
      <c r="B2153" s="74" t="str">
        <f>Лист4!C2151</f>
        <v>г. Астрахань</v>
      </c>
      <c r="C2153" s="45">
        <f t="shared" si="66"/>
        <v>0</v>
      </c>
      <c r="D2153" s="45">
        <f t="shared" si="67"/>
        <v>0</v>
      </c>
      <c r="E2153" s="52">
        <v>0</v>
      </c>
      <c r="F2153" s="31">
        <v>0</v>
      </c>
      <c r="G2153" s="53">
        <v>0</v>
      </c>
      <c r="H2153" s="53">
        <v>0</v>
      </c>
      <c r="I2153" s="53">
        <v>0</v>
      </c>
      <c r="J2153" s="32">
        <v>0</v>
      </c>
      <c r="K2153" s="54">
        <f>Лист4!E2151/1000</f>
        <v>0</v>
      </c>
      <c r="L2153" s="55"/>
      <c r="M2153" s="55"/>
    </row>
    <row r="2154" spans="1:13" s="56" customFormat="1" ht="18.75" customHeight="1" x14ac:dyDescent="0.25">
      <c r="A2154" s="44" t="str">
        <f>Лист4!A2152</f>
        <v xml:space="preserve">Водников ул. д.8 </v>
      </c>
      <c r="B2154" s="74" t="str">
        <f>Лист4!C2152</f>
        <v>г. Астрахань</v>
      </c>
      <c r="C2154" s="45">
        <f t="shared" si="66"/>
        <v>89.914283389830516</v>
      </c>
      <c r="D2154" s="45">
        <f t="shared" si="67"/>
        <v>4.8168366101694922</v>
      </c>
      <c r="E2154" s="52">
        <v>0</v>
      </c>
      <c r="F2154" s="31">
        <v>4.8168366101694922</v>
      </c>
      <c r="G2154" s="53">
        <v>0</v>
      </c>
      <c r="H2154" s="53">
        <v>0</v>
      </c>
      <c r="I2154" s="53">
        <v>0</v>
      </c>
      <c r="J2154" s="32">
        <v>0</v>
      </c>
      <c r="K2154" s="54">
        <f>Лист4!E2152/1000</f>
        <v>94.731120000000004</v>
      </c>
      <c r="L2154" s="55"/>
      <c r="M2154" s="55"/>
    </row>
    <row r="2155" spans="1:13" s="56" customFormat="1" ht="18.75" customHeight="1" x14ac:dyDescent="0.25">
      <c r="A2155" s="44" t="str">
        <f>Лист4!A2153</f>
        <v xml:space="preserve">Водников ул. д.9А </v>
      </c>
      <c r="B2155" s="74" t="str">
        <f>Лист4!C2153</f>
        <v>г. Астрахань</v>
      </c>
      <c r="C2155" s="45">
        <f t="shared" si="66"/>
        <v>144.27969084745763</v>
      </c>
      <c r="D2155" s="45">
        <f t="shared" si="67"/>
        <v>7.729269152542372</v>
      </c>
      <c r="E2155" s="52">
        <v>0</v>
      </c>
      <c r="F2155" s="31">
        <v>7.729269152542372</v>
      </c>
      <c r="G2155" s="53">
        <v>0</v>
      </c>
      <c r="H2155" s="53">
        <v>0</v>
      </c>
      <c r="I2155" s="53">
        <v>0</v>
      </c>
      <c r="J2155" s="32">
        <v>0</v>
      </c>
      <c r="K2155" s="54">
        <f>Лист4!E2153/1000-J2155</f>
        <v>152.00896</v>
      </c>
      <c r="L2155" s="55"/>
      <c r="M2155" s="55"/>
    </row>
    <row r="2156" spans="1:13" s="56" customFormat="1" ht="18.75" customHeight="1" x14ac:dyDescent="0.25">
      <c r="A2156" s="44" t="str">
        <f>Лист4!A2154</f>
        <v xml:space="preserve">Водников ул. д.9Б </v>
      </c>
      <c r="B2156" s="74" t="str">
        <f>Лист4!C2154</f>
        <v>г. Астрахань</v>
      </c>
      <c r="C2156" s="45">
        <f t="shared" si="66"/>
        <v>160.92104949152539</v>
      </c>
      <c r="D2156" s="45">
        <f t="shared" si="67"/>
        <v>8.6207705084745747</v>
      </c>
      <c r="E2156" s="52">
        <v>0</v>
      </c>
      <c r="F2156" s="31">
        <v>8.6207705084745747</v>
      </c>
      <c r="G2156" s="53">
        <v>0</v>
      </c>
      <c r="H2156" s="53">
        <v>0</v>
      </c>
      <c r="I2156" s="53">
        <v>0</v>
      </c>
      <c r="J2156" s="32">
        <v>0</v>
      </c>
      <c r="K2156" s="54">
        <f>Лист4!E2154/1000-J2156</f>
        <v>169.54181999999997</v>
      </c>
      <c r="L2156" s="55"/>
      <c r="M2156" s="55"/>
    </row>
    <row r="2157" spans="1:13" s="56" customFormat="1" ht="18.75" customHeight="1" x14ac:dyDescent="0.25">
      <c r="A2157" s="44" t="str">
        <f>Лист4!A2155</f>
        <v xml:space="preserve">Волгоградская ул. д.14 </v>
      </c>
      <c r="B2157" s="74" t="str">
        <f>Лист4!C2155</f>
        <v>г. Астрахань</v>
      </c>
      <c r="C2157" s="45">
        <f t="shared" si="66"/>
        <v>0</v>
      </c>
      <c r="D2157" s="45">
        <f t="shared" si="67"/>
        <v>0</v>
      </c>
      <c r="E2157" s="52">
        <v>0</v>
      </c>
      <c r="F2157" s="31">
        <v>0</v>
      </c>
      <c r="G2157" s="53">
        <v>0</v>
      </c>
      <c r="H2157" s="53">
        <v>0</v>
      </c>
      <c r="I2157" s="53">
        <v>0</v>
      </c>
      <c r="J2157" s="32">
        <v>0</v>
      </c>
      <c r="K2157" s="54">
        <f>Лист4!E2155/1000-J2157</f>
        <v>0</v>
      </c>
      <c r="L2157" s="55"/>
      <c r="M2157" s="55"/>
    </row>
    <row r="2158" spans="1:13" s="56" customFormat="1" ht="18.75" customHeight="1" x14ac:dyDescent="0.25">
      <c r="A2158" s="44" t="str">
        <f>Лист4!A2156</f>
        <v xml:space="preserve">Волгоградская ул. д.85 </v>
      </c>
      <c r="B2158" s="74" t="str">
        <f>Лист4!C2156</f>
        <v>г. Астрахань</v>
      </c>
      <c r="C2158" s="45">
        <f t="shared" si="66"/>
        <v>291.04137762711866</v>
      </c>
      <c r="D2158" s="45">
        <f t="shared" si="67"/>
        <v>15.591502372881356</v>
      </c>
      <c r="E2158" s="52">
        <v>0</v>
      </c>
      <c r="F2158" s="31">
        <v>15.591502372881356</v>
      </c>
      <c r="G2158" s="53">
        <v>0</v>
      </c>
      <c r="H2158" s="53">
        <v>0</v>
      </c>
      <c r="I2158" s="53">
        <v>0</v>
      </c>
      <c r="J2158" s="32">
        <v>0</v>
      </c>
      <c r="K2158" s="54">
        <f>Лист4!E2156/1000</f>
        <v>306.63288</v>
      </c>
      <c r="L2158" s="55"/>
      <c r="M2158" s="55"/>
    </row>
    <row r="2159" spans="1:13" s="56" customFormat="1" ht="18.75" customHeight="1" x14ac:dyDescent="0.25">
      <c r="A2159" s="44" t="str">
        <f>Лист4!A2157</f>
        <v xml:space="preserve">Волгоградская ул. д.85А </v>
      </c>
      <c r="B2159" s="74" t="str">
        <f>Лист4!C2157</f>
        <v>г. Астрахань</v>
      </c>
      <c r="C2159" s="45">
        <f t="shared" si="66"/>
        <v>275.29410169491524</v>
      </c>
      <c r="D2159" s="45">
        <f t="shared" si="67"/>
        <v>14.747898305084744</v>
      </c>
      <c r="E2159" s="52">
        <v>0</v>
      </c>
      <c r="F2159" s="31">
        <v>14.747898305084744</v>
      </c>
      <c r="G2159" s="53">
        <v>0</v>
      </c>
      <c r="H2159" s="53">
        <v>0</v>
      </c>
      <c r="I2159" s="53">
        <v>0</v>
      </c>
      <c r="J2159" s="32">
        <v>0</v>
      </c>
      <c r="K2159" s="54">
        <f>Лист4!E2157/1000</f>
        <v>290.04199999999997</v>
      </c>
      <c r="L2159" s="55"/>
      <c r="M2159" s="55"/>
    </row>
    <row r="2160" spans="1:13" s="56" customFormat="1" ht="18.75" customHeight="1" x14ac:dyDescent="0.25">
      <c r="A2160" s="44" t="str">
        <f>Лист4!A2158</f>
        <v xml:space="preserve">Волгоградская ул. д.85Б </v>
      </c>
      <c r="B2160" s="74" t="str">
        <f>Лист4!C2158</f>
        <v>г. Астрахань</v>
      </c>
      <c r="C2160" s="45">
        <f t="shared" si="66"/>
        <v>317.14470508474579</v>
      </c>
      <c r="D2160" s="45">
        <f t="shared" si="67"/>
        <v>16.98989491525424</v>
      </c>
      <c r="E2160" s="52">
        <v>0</v>
      </c>
      <c r="F2160" s="31">
        <v>16.98989491525424</v>
      </c>
      <c r="G2160" s="53">
        <v>0</v>
      </c>
      <c r="H2160" s="53">
        <v>0</v>
      </c>
      <c r="I2160" s="53">
        <v>0</v>
      </c>
      <c r="J2160" s="32">
        <v>0</v>
      </c>
      <c r="K2160" s="54">
        <f>Лист4!E2158/1000-J2160</f>
        <v>334.13460000000003</v>
      </c>
      <c r="L2160" s="55"/>
      <c r="M2160" s="55"/>
    </row>
    <row r="2161" spans="1:13" s="56" customFormat="1" ht="18.75" customHeight="1" x14ac:dyDescent="0.25">
      <c r="A2161" s="44" t="str">
        <f>Лист4!A2159</f>
        <v xml:space="preserve">Волгоградская ул. д.85Г </v>
      </c>
      <c r="B2161" s="74" t="str">
        <f>Лист4!C2159</f>
        <v>г. Астрахань</v>
      </c>
      <c r="C2161" s="45">
        <f t="shared" si="66"/>
        <v>272.72746983050848</v>
      </c>
      <c r="D2161" s="45">
        <f t="shared" si="67"/>
        <v>14.610400169491525</v>
      </c>
      <c r="E2161" s="52">
        <v>0</v>
      </c>
      <c r="F2161" s="31">
        <v>14.610400169491525</v>
      </c>
      <c r="G2161" s="53">
        <v>0</v>
      </c>
      <c r="H2161" s="53">
        <v>0</v>
      </c>
      <c r="I2161" s="53">
        <v>0</v>
      </c>
      <c r="J2161" s="32">
        <v>0</v>
      </c>
      <c r="K2161" s="54">
        <f>Лист4!E2159/1000</f>
        <v>287.33787000000001</v>
      </c>
      <c r="L2161" s="55"/>
      <c r="M2161" s="55"/>
    </row>
    <row r="2162" spans="1:13" s="56" customFormat="1" ht="18.75" customHeight="1" x14ac:dyDescent="0.25">
      <c r="A2162" s="44" t="str">
        <f>Лист4!A2160</f>
        <v xml:space="preserve">Волгоградская ул. д.85Е </v>
      </c>
      <c r="B2162" s="74" t="str">
        <f>Лист4!C2160</f>
        <v>г. Астрахань</v>
      </c>
      <c r="C2162" s="45">
        <f t="shared" si="66"/>
        <v>791.7424461016949</v>
      </c>
      <c r="D2162" s="45">
        <f t="shared" si="67"/>
        <v>42.414773898305086</v>
      </c>
      <c r="E2162" s="52">
        <v>0</v>
      </c>
      <c r="F2162" s="31">
        <v>42.414773898305086</v>
      </c>
      <c r="G2162" s="53">
        <v>0</v>
      </c>
      <c r="H2162" s="53">
        <v>0</v>
      </c>
      <c r="I2162" s="53">
        <v>0</v>
      </c>
      <c r="J2162" s="32">
        <v>0</v>
      </c>
      <c r="K2162" s="54">
        <f>Лист4!E2160/1000</f>
        <v>834.15721999999994</v>
      </c>
      <c r="L2162" s="55"/>
      <c r="M2162" s="55"/>
    </row>
    <row r="2163" spans="1:13" s="56" customFormat="1" ht="25.5" customHeight="1" x14ac:dyDescent="0.25">
      <c r="A2163" s="44" t="str">
        <f>Лист4!A2161</f>
        <v xml:space="preserve">Волгоградская ул. д.85Ж </v>
      </c>
      <c r="B2163" s="74" t="str">
        <f>Лист4!C2161</f>
        <v>г. Астрахань</v>
      </c>
      <c r="C2163" s="45">
        <f t="shared" si="66"/>
        <v>459.71652881355942</v>
      </c>
      <c r="D2163" s="45">
        <f t="shared" si="67"/>
        <v>24.627671186440686</v>
      </c>
      <c r="E2163" s="52">
        <v>0</v>
      </c>
      <c r="F2163" s="31">
        <v>24.627671186440686</v>
      </c>
      <c r="G2163" s="53">
        <v>0</v>
      </c>
      <c r="H2163" s="53">
        <v>0</v>
      </c>
      <c r="I2163" s="53">
        <v>0</v>
      </c>
      <c r="J2163" s="32">
        <v>0</v>
      </c>
      <c r="K2163" s="54">
        <f>Лист4!E2161/1000</f>
        <v>484.34420000000011</v>
      </c>
      <c r="L2163" s="55"/>
      <c r="M2163" s="55"/>
    </row>
    <row r="2164" spans="1:13" s="56" customFormat="1" ht="18.75" customHeight="1" x14ac:dyDescent="0.25">
      <c r="A2164" s="44" t="str">
        <f>Лист4!A2162</f>
        <v xml:space="preserve">Волжская (Трусовский р-н) ул. д.15 </v>
      </c>
      <c r="B2164" s="74" t="str">
        <f>Лист4!C2162</f>
        <v>г. Астрахань</v>
      </c>
      <c r="C2164" s="45">
        <f t="shared" si="66"/>
        <v>0</v>
      </c>
      <c r="D2164" s="45">
        <f t="shared" si="67"/>
        <v>0</v>
      </c>
      <c r="E2164" s="52">
        <v>0</v>
      </c>
      <c r="F2164" s="31">
        <v>0</v>
      </c>
      <c r="G2164" s="53">
        <v>0</v>
      </c>
      <c r="H2164" s="53">
        <v>0</v>
      </c>
      <c r="I2164" s="53">
        <v>0</v>
      </c>
      <c r="J2164" s="32">
        <v>0</v>
      </c>
      <c r="K2164" s="54">
        <f>Лист4!E2162/1000</f>
        <v>0</v>
      </c>
      <c r="L2164" s="55"/>
      <c r="M2164" s="55"/>
    </row>
    <row r="2165" spans="1:13" s="56" customFormat="1" ht="18.75" customHeight="1" x14ac:dyDescent="0.25">
      <c r="A2165" s="44" t="str">
        <f>Лист4!A2163</f>
        <v xml:space="preserve">Волоколамская ул. д.7 </v>
      </c>
      <c r="B2165" s="74" t="str">
        <f>Лист4!C2163</f>
        <v>г. Астрахань</v>
      </c>
      <c r="C2165" s="45">
        <f t="shared" si="66"/>
        <v>1060.335720677966</v>
      </c>
      <c r="D2165" s="45">
        <f t="shared" si="67"/>
        <v>56.803699322033893</v>
      </c>
      <c r="E2165" s="52">
        <v>0</v>
      </c>
      <c r="F2165" s="31">
        <v>56.803699322033893</v>
      </c>
      <c r="G2165" s="53">
        <v>0</v>
      </c>
      <c r="H2165" s="53">
        <v>0</v>
      </c>
      <c r="I2165" s="53">
        <v>0</v>
      </c>
      <c r="J2165" s="32">
        <v>0</v>
      </c>
      <c r="K2165" s="54">
        <f>Лист4!E2163/1000</f>
        <v>1117.13942</v>
      </c>
      <c r="L2165" s="55"/>
      <c r="M2165" s="55"/>
    </row>
    <row r="2166" spans="1:13" s="56" customFormat="1" ht="18.75" customHeight="1" x14ac:dyDescent="0.25">
      <c r="A2166" s="44" t="str">
        <f>Лист4!A2164</f>
        <v xml:space="preserve">Вячеслава Мейера ул. д.1 </v>
      </c>
      <c r="B2166" s="74" t="str">
        <f>Лист4!C2164</f>
        <v>г. Астрахань</v>
      </c>
      <c r="C2166" s="45">
        <f t="shared" si="66"/>
        <v>675.98423864406755</v>
      </c>
      <c r="D2166" s="45">
        <f t="shared" si="67"/>
        <v>36.21344135593219</v>
      </c>
      <c r="E2166" s="52">
        <v>0</v>
      </c>
      <c r="F2166" s="31">
        <v>36.21344135593219</v>
      </c>
      <c r="G2166" s="53">
        <v>0</v>
      </c>
      <c r="H2166" s="53">
        <v>0</v>
      </c>
      <c r="I2166" s="53">
        <v>0</v>
      </c>
      <c r="J2166" s="32">
        <v>0</v>
      </c>
      <c r="K2166" s="54">
        <f>Лист4!E2164/1000</f>
        <v>712.19767999999976</v>
      </c>
      <c r="L2166" s="55"/>
      <c r="M2166" s="55"/>
    </row>
    <row r="2167" spans="1:13" s="56" customFormat="1" ht="25.5" customHeight="1" x14ac:dyDescent="0.25">
      <c r="A2167" s="44" t="str">
        <f>Лист4!A2165</f>
        <v xml:space="preserve">Вячеслава Мейера ул. д.11 </v>
      </c>
      <c r="B2167" s="74" t="str">
        <f>Лист4!C2165</f>
        <v>г. Астрахань</v>
      </c>
      <c r="C2167" s="45">
        <f t="shared" si="66"/>
        <v>600.76314983050861</v>
      </c>
      <c r="D2167" s="45">
        <f t="shared" si="67"/>
        <v>32.183740169491536</v>
      </c>
      <c r="E2167" s="52">
        <v>0</v>
      </c>
      <c r="F2167" s="31">
        <v>32.183740169491536</v>
      </c>
      <c r="G2167" s="53">
        <v>0</v>
      </c>
      <c r="H2167" s="53">
        <v>0</v>
      </c>
      <c r="I2167" s="53">
        <v>0</v>
      </c>
      <c r="J2167" s="32">
        <v>0</v>
      </c>
      <c r="K2167" s="54">
        <f>Лист4!E2165/1000</f>
        <v>632.94689000000017</v>
      </c>
      <c r="L2167" s="55"/>
      <c r="M2167" s="55"/>
    </row>
    <row r="2168" spans="1:13" s="56" customFormat="1" ht="18.75" customHeight="1" x14ac:dyDescent="0.25">
      <c r="A2168" s="44" t="str">
        <f>Лист4!A2166</f>
        <v xml:space="preserve">Вячеслава Мейера ул. д.12 </v>
      </c>
      <c r="B2168" s="74" t="str">
        <f>Лист4!C2166</f>
        <v>г. Астрахань</v>
      </c>
      <c r="C2168" s="45">
        <f t="shared" si="66"/>
        <v>356.61253694915251</v>
      </c>
      <c r="D2168" s="45">
        <f t="shared" si="67"/>
        <v>19.104243050847458</v>
      </c>
      <c r="E2168" s="52">
        <v>0</v>
      </c>
      <c r="F2168" s="31">
        <v>19.104243050847458</v>
      </c>
      <c r="G2168" s="53">
        <v>0</v>
      </c>
      <c r="H2168" s="53">
        <v>0</v>
      </c>
      <c r="I2168" s="53">
        <v>0</v>
      </c>
      <c r="J2168" s="32">
        <v>0</v>
      </c>
      <c r="K2168" s="54">
        <f>Лист4!E2166/1000-J2168</f>
        <v>375.71677999999997</v>
      </c>
      <c r="L2168" s="55"/>
      <c r="M2168" s="55"/>
    </row>
    <row r="2169" spans="1:13" s="56" customFormat="1" ht="18.75" customHeight="1" x14ac:dyDescent="0.25">
      <c r="A2169" s="44" t="str">
        <f>Лист4!A2167</f>
        <v xml:space="preserve">Вячеслава Мейера ул. д.13 </v>
      </c>
      <c r="B2169" s="74" t="str">
        <f>Лист4!C2167</f>
        <v>г. Астрахань</v>
      </c>
      <c r="C2169" s="45">
        <f t="shared" si="66"/>
        <v>758.39784406779688</v>
      </c>
      <c r="D2169" s="45">
        <f t="shared" si="67"/>
        <v>40.628455932203408</v>
      </c>
      <c r="E2169" s="52">
        <v>0</v>
      </c>
      <c r="F2169" s="31">
        <v>40.628455932203408</v>
      </c>
      <c r="G2169" s="53">
        <v>0</v>
      </c>
      <c r="H2169" s="53">
        <v>0</v>
      </c>
      <c r="I2169" s="53">
        <v>0</v>
      </c>
      <c r="J2169" s="32">
        <v>0</v>
      </c>
      <c r="K2169" s="54">
        <f>Лист4!E2167/1000</f>
        <v>799.02630000000033</v>
      </c>
      <c r="L2169" s="55"/>
      <c r="M2169" s="55"/>
    </row>
    <row r="2170" spans="1:13" s="56" customFormat="1" ht="18.75" customHeight="1" x14ac:dyDescent="0.25">
      <c r="A2170" s="44" t="str">
        <f>Лист4!A2168</f>
        <v xml:space="preserve">Вячеслава Мейера ул. д.15 </v>
      </c>
      <c r="B2170" s="74" t="str">
        <f>Лист4!C2168</f>
        <v>г. Астрахань</v>
      </c>
      <c r="C2170" s="45">
        <f t="shared" si="66"/>
        <v>740.4756894915256</v>
      </c>
      <c r="D2170" s="45">
        <f t="shared" si="67"/>
        <v>39.668340508474586</v>
      </c>
      <c r="E2170" s="52">
        <v>0</v>
      </c>
      <c r="F2170" s="31">
        <v>39.668340508474586</v>
      </c>
      <c r="G2170" s="53">
        <v>0</v>
      </c>
      <c r="H2170" s="53">
        <v>0</v>
      </c>
      <c r="I2170" s="53">
        <v>0</v>
      </c>
      <c r="J2170" s="32">
        <v>0</v>
      </c>
      <c r="K2170" s="54">
        <f>Лист4!E2168/1000</f>
        <v>780.14403000000016</v>
      </c>
      <c r="L2170" s="55"/>
      <c r="M2170" s="55"/>
    </row>
    <row r="2171" spans="1:13" s="56" customFormat="1" ht="18.75" customHeight="1" x14ac:dyDescent="0.25">
      <c r="A2171" s="44" t="str">
        <f>Лист4!A2169</f>
        <v xml:space="preserve">Вячеслава Мейера ул. д.16 </v>
      </c>
      <c r="B2171" s="74" t="str">
        <f>Лист4!C2169</f>
        <v>г. Астрахань</v>
      </c>
      <c r="C2171" s="45">
        <f t="shared" si="66"/>
        <v>616.3474847457627</v>
      </c>
      <c r="D2171" s="45">
        <f t="shared" si="67"/>
        <v>33.018615254237289</v>
      </c>
      <c r="E2171" s="52">
        <v>0</v>
      </c>
      <c r="F2171" s="31">
        <v>33.018615254237289</v>
      </c>
      <c r="G2171" s="53">
        <v>0</v>
      </c>
      <c r="H2171" s="53">
        <v>0</v>
      </c>
      <c r="I2171" s="53">
        <v>0</v>
      </c>
      <c r="J2171" s="32">
        <v>0</v>
      </c>
      <c r="K2171" s="54">
        <f>Лист4!E2169/1000</f>
        <v>649.36609999999996</v>
      </c>
      <c r="L2171" s="55"/>
      <c r="M2171" s="55"/>
    </row>
    <row r="2172" spans="1:13" s="57" customFormat="1" ht="18.75" customHeight="1" x14ac:dyDescent="0.25">
      <c r="A2172" s="44" t="str">
        <f>Лист4!A2170</f>
        <v xml:space="preserve">Вячеслава Мейера ул. д.2 </v>
      </c>
      <c r="B2172" s="74" t="str">
        <f>Лист4!C2170</f>
        <v>г. Астрахань</v>
      </c>
      <c r="C2172" s="45">
        <f t="shared" si="66"/>
        <v>601.07585762711847</v>
      </c>
      <c r="D2172" s="45">
        <f t="shared" si="67"/>
        <v>32.200492372881342</v>
      </c>
      <c r="E2172" s="52">
        <v>0</v>
      </c>
      <c r="F2172" s="31">
        <v>32.200492372881342</v>
      </c>
      <c r="G2172" s="53">
        <v>0</v>
      </c>
      <c r="H2172" s="53">
        <v>0</v>
      </c>
      <c r="I2172" s="53">
        <v>0</v>
      </c>
      <c r="J2172" s="32">
        <v>0</v>
      </c>
      <c r="K2172" s="54">
        <f>Лист4!E2170/1000</f>
        <v>633.27634999999975</v>
      </c>
      <c r="L2172" s="55"/>
      <c r="M2172" s="55"/>
    </row>
    <row r="2173" spans="1:13" s="56" customFormat="1" ht="18.75" customHeight="1" x14ac:dyDescent="0.25">
      <c r="A2173" s="44" t="str">
        <f>Лист4!A2171</f>
        <v xml:space="preserve">Вячеслава Мейера ул. д.4 </v>
      </c>
      <c r="B2173" s="74" t="str">
        <f>Лист4!C2171</f>
        <v>г. Астрахань</v>
      </c>
      <c r="C2173" s="45">
        <f t="shared" si="66"/>
        <v>627.57007457627151</v>
      </c>
      <c r="D2173" s="45">
        <f t="shared" si="67"/>
        <v>33.61982542372882</v>
      </c>
      <c r="E2173" s="52">
        <v>0</v>
      </c>
      <c r="F2173" s="31">
        <v>33.61982542372882</v>
      </c>
      <c r="G2173" s="53">
        <v>0</v>
      </c>
      <c r="H2173" s="53">
        <v>0</v>
      </c>
      <c r="I2173" s="53">
        <v>0</v>
      </c>
      <c r="J2173" s="32">
        <v>3540.49</v>
      </c>
      <c r="K2173" s="54">
        <f>Лист4!E2171/1000-J2173</f>
        <v>-2879.3000999999995</v>
      </c>
      <c r="L2173" s="55"/>
      <c r="M2173" s="55"/>
    </row>
    <row r="2174" spans="1:13" s="56" customFormat="1" ht="18.75" customHeight="1" x14ac:dyDescent="0.25">
      <c r="A2174" s="44" t="str">
        <f>Лист4!A2172</f>
        <v xml:space="preserve">Вячеслава Мейера ул. д.5 </v>
      </c>
      <c r="B2174" s="74" t="str">
        <f>Лист4!C2172</f>
        <v>г. Астрахань</v>
      </c>
      <c r="C2174" s="45">
        <f t="shared" ref="C2174:C2235" si="68">K2174+J2174-F2174</f>
        <v>574.81370847457629</v>
      </c>
      <c r="D2174" s="45">
        <f t="shared" ref="D2174:D2235" si="69">F2174</f>
        <v>30.793591525423729</v>
      </c>
      <c r="E2174" s="52">
        <v>0</v>
      </c>
      <c r="F2174" s="31">
        <v>30.793591525423729</v>
      </c>
      <c r="G2174" s="53">
        <v>0</v>
      </c>
      <c r="H2174" s="53">
        <v>0</v>
      </c>
      <c r="I2174" s="53">
        <v>0</v>
      </c>
      <c r="J2174" s="32">
        <v>0</v>
      </c>
      <c r="K2174" s="54">
        <f>Лист4!E2172/1000</f>
        <v>605.60730000000001</v>
      </c>
      <c r="L2174" s="55"/>
      <c r="M2174" s="55"/>
    </row>
    <row r="2175" spans="1:13" s="56" customFormat="1" ht="18.75" customHeight="1" x14ac:dyDescent="0.25">
      <c r="A2175" s="44" t="str">
        <f>Лист4!A2173</f>
        <v xml:space="preserve">Вячеслава Мейера ул. д.6 </v>
      </c>
      <c r="B2175" s="74" t="str">
        <f>Лист4!C2173</f>
        <v>г. Астрахань</v>
      </c>
      <c r="C2175" s="45">
        <f t="shared" si="68"/>
        <v>676.62896949152537</v>
      </c>
      <c r="D2175" s="45">
        <f t="shared" si="69"/>
        <v>36.247980508474576</v>
      </c>
      <c r="E2175" s="52">
        <v>0</v>
      </c>
      <c r="F2175" s="31">
        <v>36.247980508474576</v>
      </c>
      <c r="G2175" s="53">
        <v>0</v>
      </c>
      <c r="H2175" s="53">
        <v>0</v>
      </c>
      <c r="I2175" s="53">
        <v>0</v>
      </c>
      <c r="J2175" s="32">
        <v>0</v>
      </c>
      <c r="K2175" s="54">
        <f>Лист4!E2173/1000</f>
        <v>712.87694999999997</v>
      </c>
      <c r="L2175" s="55"/>
      <c r="M2175" s="55"/>
    </row>
    <row r="2176" spans="1:13" s="56" customFormat="1" ht="18.75" customHeight="1" x14ac:dyDescent="0.25">
      <c r="A2176" s="44" t="str">
        <f>Лист4!A2174</f>
        <v xml:space="preserve">Вячеслава Мейера ул. д.7 </v>
      </c>
      <c r="B2176" s="74" t="str">
        <f>Лист4!C2174</f>
        <v>г. Астрахань</v>
      </c>
      <c r="C2176" s="45">
        <f t="shared" si="68"/>
        <v>591.12907118644068</v>
      </c>
      <c r="D2176" s="45">
        <f t="shared" si="69"/>
        <v>31.667628813559318</v>
      </c>
      <c r="E2176" s="52">
        <v>0</v>
      </c>
      <c r="F2176" s="31">
        <v>31.667628813559318</v>
      </c>
      <c r="G2176" s="53">
        <v>0</v>
      </c>
      <c r="H2176" s="53">
        <v>0</v>
      </c>
      <c r="I2176" s="53">
        <v>0</v>
      </c>
      <c r="J2176" s="32">
        <v>0</v>
      </c>
      <c r="K2176" s="54">
        <f>Лист4!E2174/1000</f>
        <v>622.79669999999999</v>
      </c>
      <c r="L2176" s="55"/>
      <c r="M2176" s="55"/>
    </row>
    <row r="2177" spans="1:13" s="56" customFormat="1" ht="18.75" customHeight="1" x14ac:dyDescent="0.25">
      <c r="A2177" s="44" t="str">
        <f>Лист4!A2175</f>
        <v xml:space="preserve">Вячеслава Мейера ул. д.8 </v>
      </c>
      <c r="B2177" s="74" t="str">
        <f>Лист4!C2175</f>
        <v>г. Астрахань</v>
      </c>
      <c r="C2177" s="45">
        <f t="shared" si="68"/>
        <v>437.74937084745761</v>
      </c>
      <c r="D2177" s="45">
        <f t="shared" si="69"/>
        <v>23.450859152542371</v>
      </c>
      <c r="E2177" s="52">
        <v>0</v>
      </c>
      <c r="F2177" s="31">
        <v>23.450859152542371</v>
      </c>
      <c r="G2177" s="53">
        <v>0</v>
      </c>
      <c r="H2177" s="53">
        <v>0</v>
      </c>
      <c r="I2177" s="53">
        <v>0</v>
      </c>
      <c r="J2177" s="32">
        <v>0</v>
      </c>
      <c r="K2177" s="54">
        <f>Лист4!E2175/1000</f>
        <v>461.20022999999998</v>
      </c>
      <c r="L2177" s="55"/>
      <c r="M2177" s="55"/>
    </row>
    <row r="2178" spans="1:13" s="56" customFormat="1" ht="18.75" customHeight="1" x14ac:dyDescent="0.25">
      <c r="A2178" s="44" t="str">
        <f>Лист4!A2176</f>
        <v xml:space="preserve">Гагарина (Трусовский р-н) ул. д.100 </v>
      </c>
      <c r="B2178" s="74" t="str">
        <f>Лист4!C2176</f>
        <v>г. Астрахань</v>
      </c>
      <c r="C2178" s="45">
        <f t="shared" si="68"/>
        <v>33.282508474576268</v>
      </c>
      <c r="D2178" s="45">
        <f t="shared" si="69"/>
        <v>1.7829915254237287</v>
      </c>
      <c r="E2178" s="52">
        <v>0</v>
      </c>
      <c r="F2178" s="31">
        <v>1.7829915254237287</v>
      </c>
      <c r="G2178" s="53">
        <v>0</v>
      </c>
      <c r="H2178" s="53">
        <v>0</v>
      </c>
      <c r="I2178" s="53">
        <v>0</v>
      </c>
      <c r="J2178" s="32">
        <v>0</v>
      </c>
      <c r="K2178" s="54">
        <f>Лист4!E2176/1000</f>
        <v>35.0655</v>
      </c>
      <c r="L2178" s="55"/>
      <c r="M2178" s="55"/>
    </row>
    <row r="2179" spans="1:13" s="56" customFormat="1" ht="18.75" customHeight="1" x14ac:dyDescent="0.25">
      <c r="A2179" s="44" t="str">
        <f>Лист4!A2177</f>
        <v xml:space="preserve">Гагарина (Трусовский р-н) ул. д.102 </v>
      </c>
      <c r="B2179" s="74" t="str">
        <f>Лист4!C2177</f>
        <v>г. Астрахань</v>
      </c>
      <c r="C2179" s="45">
        <f t="shared" si="68"/>
        <v>100.77731525423728</v>
      </c>
      <c r="D2179" s="45">
        <f t="shared" si="69"/>
        <v>5.3987847457627112</v>
      </c>
      <c r="E2179" s="52">
        <v>0</v>
      </c>
      <c r="F2179" s="31">
        <v>5.3987847457627112</v>
      </c>
      <c r="G2179" s="53">
        <v>0</v>
      </c>
      <c r="H2179" s="53">
        <v>0</v>
      </c>
      <c r="I2179" s="53">
        <v>0</v>
      </c>
      <c r="J2179" s="32">
        <v>0</v>
      </c>
      <c r="K2179" s="54">
        <f>Лист4!E2177/1000</f>
        <v>106.17609999999999</v>
      </c>
      <c r="L2179" s="55"/>
      <c r="M2179" s="55"/>
    </row>
    <row r="2180" spans="1:13" s="56" customFormat="1" ht="25.5" customHeight="1" x14ac:dyDescent="0.25">
      <c r="A2180" s="44" t="str">
        <f>Лист4!A2178</f>
        <v xml:space="preserve">Гагарина (Трусовский р-н) ул. д.102А </v>
      </c>
      <c r="B2180" s="74" t="str">
        <f>Лист4!C2178</f>
        <v>г. Астрахань</v>
      </c>
      <c r="C2180" s="45">
        <f t="shared" si="68"/>
        <v>78.36523254237288</v>
      </c>
      <c r="D2180" s="45">
        <f t="shared" si="69"/>
        <v>4.1981374576271175</v>
      </c>
      <c r="E2180" s="52">
        <v>0</v>
      </c>
      <c r="F2180" s="31">
        <v>4.1981374576271175</v>
      </c>
      <c r="G2180" s="53">
        <v>0</v>
      </c>
      <c r="H2180" s="53">
        <v>0</v>
      </c>
      <c r="I2180" s="53">
        <v>0</v>
      </c>
      <c r="J2180" s="32">
        <v>0</v>
      </c>
      <c r="K2180" s="54">
        <f>Лист4!E2178/1000</f>
        <v>82.563369999999992</v>
      </c>
      <c r="L2180" s="55"/>
      <c r="M2180" s="55"/>
    </row>
    <row r="2181" spans="1:13" s="56" customFormat="1" ht="18.75" customHeight="1" x14ac:dyDescent="0.25">
      <c r="A2181" s="44" t="str">
        <f>Лист4!A2179</f>
        <v xml:space="preserve">Галины Николаевой ул. д.1 </v>
      </c>
      <c r="B2181" s="74" t="str">
        <f>Лист4!C2179</f>
        <v>г. Астрахань</v>
      </c>
      <c r="C2181" s="45">
        <f t="shared" si="68"/>
        <v>22.051490169491526</v>
      </c>
      <c r="D2181" s="45">
        <f t="shared" si="69"/>
        <v>1.1813298305084745</v>
      </c>
      <c r="E2181" s="52">
        <v>0</v>
      </c>
      <c r="F2181" s="31">
        <v>1.1813298305084745</v>
      </c>
      <c r="G2181" s="53">
        <v>0</v>
      </c>
      <c r="H2181" s="53">
        <v>0</v>
      </c>
      <c r="I2181" s="53">
        <v>0</v>
      </c>
      <c r="J2181" s="32">
        <v>0</v>
      </c>
      <c r="K2181" s="54">
        <f>Лист4!E2179/1000</f>
        <v>23.23282</v>
      </c>
      <c r="L2181" s="55"/>
      <c r="M2181" s="55"/>
    </row>
    <row r="2182" spans="1:13" s="56" customFormat="1" ht="18.75" customHeight="1" x14ac:dyDescent="0.25">
      <c r="A2182" s="44" t="str">
        <f>Лист4!A2180</f>
        <v xml:space="preserve">Галины Николаевой ул. д.11 </v>
      </c>
      <c r="B2182" s="74" t="str">
        <f>Лист4!C2180</f>
        <v>г. Астрахань</v>
      </c>
      <c r="C2182" s="45">
        <f t="shared" si="68"/>
        <v>36.185330169491529</v>
      </c>
      <c r="D2182" s="45">
        <f t="shared" si="69"/>
        <v>1.9384998305084749</v>
      </c>
      <c r="E2182" s="52">
        <v>0</v>
      </c>
      <c r="F2182" s="31">
        <v>1.9384998305084749</v>
      </c>
      <c r="G2182" s="53">
        <v>0</v>
      </c>
      <c r="H2182" s="53">
        <v>0</v>
      </c>
      <c r="I2182" s="53">
        <v>0</v>
      </c>
      <c r="J2182" s="32">
        <v>0</v>
      </c>
      <c r="K2182" s="54">
        <f>Лист4!E2180/1000</f>
        <v>38.123830000000005</v>
      </c>
      <c r="L2182" s="55"/>
      <c r="M2182" s="55"/>
    </row>
    <row r="2183" spans="1:13" s="56" customFormat="1" ht="18.75" customHeight="1" x14ac:dyDescent="0.25">
      <c r="A2183" s="44" t="str">
        <f>Лист4!A2181</f>
        <v xml:space="preserve">Галины Николаевой ул. д.12 - корп. 1 </v>
      </c>
      <c r="B2183" s="74" t="str">
        <f>Лист4!C2181</f>
        <v>г. Астрахань</v>
      </c>
      <c r="C2183" s="45">
        <f t="shared" si="68"/>
        <v>241.91924067796612</v>
      </c>
      <c r="D2183" s="45">
        <f t="shared" si="69"/>
        <v>12.9599593220339</v>
      </c>
      <c r="E2183" s="52">
        <v>0</v>
      </c>
      <c r="F2183" s="31">
        <v>12.9599593220339</v>
      </c>
      <c r="G2183" s="53">
        <v>0</v>
      </c>
      <c r="H2183" s="53">
        <v>0</v>
      </c>
      <c r="I2183" s="53">
        <v>0</v>
      </c>
      <c r="J2183" s="32">
        <v>0</v>
      </c>
      <c r="K2183" s="54">
        <f>Лист4!E2181/1000</f>
        <v>254.87920000000003</v>
      </c>
      <c r="L2183" s="55"/>
      <c r="M2183" s="55"/>
    </row>
    <row r="2184" spans="1:13" s="56" customFormat="1" ht="18.75" customHeight="1" x14ac:dyDescent="0.25">
      <c r="A2184" s="44" t="str">
        <f>Лист4!A2182</f>
        <v xml:space="preserve">Галины Николаевой ул. д.12 - корп. 2 </v>
      </c>
      <c r="B2184" s="74" t="str">
        <f>Лист4!C2182</f>
        <v>г. Астрахань</v>
      </c>
      <c r="C2184" s="45">
        <f t="shared" si="68"/>
        <v>22.604257627118646</v>
      </c>
      <c r="D2184" s="45">
        <f t="shared" si="69"/>
        <v>1.210942372881356</v>
      </c>
      <c r="E2184" s="52">
        <v>0</v>
      </c>
      <c r="F2184" s="31">
        <v>1.210942372881356</v>
      </c>
      <c r="G2184" s="53">
        <v>0</v>
      </c>
      <c r="H2184" s="53">
        <v>0</v>
      </c>
      <c r="I2184" s="53">
        <v>0</v>
      </c>
      <c r="J2184" s="32">
        <v>0</v>
      </c>
      <c r="K2184" s="54">
        <f>Лист4!E2182/1000</f>
        <v>23.815200000000001</v>
      </c>
      <c r="L2184" s="55"/>
      <c r="M2184" s="55"/>
    </row>
    <row r="2185" spans="1:13" s="56" customFormat="1" ht="18.75" customHeight="1" x14ac:dyDescent="0.25">
      <c r="A2185" s="44" t="str">
        <f>Лист4!A2183</f>
        <v xml:space="preserve">Галины Николаевой ул. д.13 </v>
      </c>
      <c r="B2185" s="74" t="str">
        <f>Лист4!C2183</f>
        <v>г. Астрахань</v>
      </c>
      <c r="C2185" s="45">
        <f t="shared" si="68"/>
        <v>47.950313220338984</v>
      </c>
      <c r="D2185" s="45">
        <f t="shared" si="69"/>
        <v>2.5687667796610172</v>
      </c>
      <c r="E2185" s="52">
        <v>0</v>
      </c>
      <c r="F2185" s="31">
        <v>2.5687667796610172</v>
      </c>
      <c r="G2185" s="53">
        <v>0</v>
      </c>
      <c r="H2185" s="53">
        <v>0</v>
      </c>
      <c r="I2185" s="53">
        <v>0</v>
      </c>
      <c r="J2185" s="32">
        <v>0</v>
      </c>
      <c r="K2185" s="54">
        <f>Лист4!E2183/1000</f>
        <v>50.519080000000002</v>
      </c>
      <c r="L2185" s="55"/>
      <c r="M2185" s="55"/>
    </row>
    <row r="2186" spans="1:13" s="56" customFormat="1" ht="18.75" customHeight="1" x14ac:dyDescent="0.25">
      <c r="A2186" s="44" t="str">
        <f>Лист4!A2184</f>
        <v xml:space="preserve">Галины Николаевой ул. д.15 </v>
      </c>
      <c r="B2186" s="74" t="str">
        <f>Лист4!C2184</f>
        <v>г. Астрахань</v>
      </c>
      <c r="C2186" s="45">
        <f t="shared" si="68"/>
        <v>27.852311864406779</v>
      </c>
      <c r="D2186" s="45">
        <f t="shared" si="69"/>
        <v>1.4920881355932203</v>
      </c>
      <c r="E2186" s="52">
        <v>0</v>
      </c>
      <c r="F2186" s="31">
        <v>1.4920881355932203</v>
      </c>
      <c r="G2186" s="53">
        <v>0</v>
      </c>
      <c r="H2186" s="53">
        <v>0</v>
      </c>
      <c r="I2186" s="53">
        <v>0</v>
      </c>
      <c r="J2186" s="32">
        <v>0</v>
      </c>
      <c r="K2186" s="54">
        <f>Лист4!E2184/1000</f>
        <v>29.3444</v>
      </c>
      <c r="L2186" s="55"/>
      <c r="M2186" s="55"/>
    </row>
    <row r="2187" spans="1:13" s="56" customFormat="1" ht="18.75" customHeight="1" x14ac:dyDescent="0.25">
      <c r="A2187" s="44" t="str">
        <f>Лист4!A2185</f>
        <v xml:space="preserve">Галины Николаевой ул. д.17 </v>
      </c>
      <c r="B2187" s="74" t="str">
        <f>Лист4!C2185</f>
        <v>г. Астрахань</v>
      </c>
      <c r="C2187" s="45">
        <f t="shared" si="68"/>
        <v>64.847867118644075</v>
      </c>
      <c r="D2187" s="45">
        <f t="shared" si="69"/>
        <v>3.4739928813559322</v>
      </c>
      <c r="E2187" s="52">
        <v>0</v>
      </c>
      <c r="F2187" s="31">
        <v>3.4739928813559322</v>
      </c>
      <c r="G2187" s="53">
        <v>0</v>
      </c>
      <c r="H2187" s="53">
        <v>0</v>
      </c>
      <c r="I2187" s="53">
        <v>0</v>
      </c>
      <c r="J2187" s="32">
        <v>0</v>
      </c>
      <c r="K2187" s="54">
        <f>Лист4!E2185/1000</f>
        <v>68.321860000000001</v>
      </c>
      <c r="L2187" s="55"/>
      <c r="M2187" s="55"/>
    </row>
    <row r="2188" spans="1:13" s="56" customFormat="1" ht="18.75" customHeight="1" x14ac:dyDescent="0.25">
      <c r="A2188" s="44" t="str">
        <f>Лист4!A2186</f>
        <v xml:space="preserve">Галины Николаевой ул. д.19 </v>
      </c>
      <c r="B2188" s="74" t="str">
        <f>Лист4!C2186</f>
        <v>г. Астрахань</v>
      </c>
      <c r="C2188" s="45">
        <f t="shared" si="68"/>
        <v>12.667010169491526</v>
      </c>
      <c r="D2188" s="45">
        <f t="shared" si="69"/>
        <v>0.67858983050847466</v>
      </c>
      <c r="E2188" s="52">
        <v>0</v>
      </c>
      <c r="F2188" s="31">
        <v>0.67858983050847466</v>
      </c>
      <c r="G2188" s="53">
        <v>0</v>
      </c>
      <c r="H2188" s="53">
        <v>0</v>
      </c>
      <c r="I2188" s="53">
        <v>0</v>
      </c>
      <c r="J2188" s="32">
        <v>0</v>
      </c>
      <c r="K2188" s="54">
        <f>Лист4!E2186/1000</f>
        <v>13.345600000000001</v>
      </c>
      <c r="L2188" s="55"/>
      <c r="M2188" s="55"/>
    </row>
    <row r="2189" spans="1:13" s="56" customFormat="1" ht="18.75" customHeight="1" x14ac:dyDescent="0.25">
      <c r="A2189" s="44" t="str">
        <f>Лист4!A2187</f>
        <v xml:space="preserve">Галины Николаевой ул. д.2 - корп. 1 </v>
      </c>
      <c r="B2189" s="74" t="str">
        <f>Лист4!C2187</f>
        <v>г. Астрахань</v>
      </c>
      <c r="C2189" s="45">
        <f t="shared" si="68"/>
        <v>247.36951186440683</v>
      </c>
      <c r="D2189" s="45">
        <f t="shared" si="69"/>
        <v>13.251938135593221</v>
      </c>
      <c r="E2189" s="52">
        <v>0</v>
      </c>
      <c r="F2189" s="31">
        <v>13.251938135593221</v>
      </c>
      <c r="G2189" s="53">
        <v>0</v>
      </c>
      <c r="H2189" s="53">
        <v>0</v>
      </c>
      <c r="I2189" s="53">
        <v>0</v>
      </c>
      <c r="J2189" s="32">
        <v>0</v>
      </c>
      <c r="K2189" s="54">
        <f>Лист4!E2187/1000</f>
        <v>260.62145000000004</v>
      </c>
      <c r="L2189" s="55"/>
      <c r="M2189" s="55"/>
    </row>
    <row r="2190" spans="1:13" s="56" customFormat="1" ht="18.75" customHeight="1" x14ac:dyDescent="0.25">
      <c r="A2190" s="44" t="str">
        <f>Лист4!A2188</f>
        <v xml:space="preserve">Галины Николаевой ул. д.21 </v>
      </c>
      <c r="B2190" s="74" t="str">
        <f>Лист4!C2188</f>
        <v>г. Астрахань</v>
      </c>
      <c r="C2190" s="45">
        <f t="shared" si="68"/>
        <v>18.468524745762711</v>
      </c>
      <c r="D2190" s="45">
        <f t="shared" si="69"/>
        <v>0.98938525423728807</v>
      </c>
      <c r="E2190" s="52">
        <v>0</v>
      </c>
      <c r="F2190" s="31">
        <v>0.98938525423728807</v>
      </c>
      <c r="G2190" s="53">
        <v>0</v>
      </c>
      <c r="H2190" s="53">
        <v>0</v>
      </c>
      <c r="I2190" s="53">
        <v>0</v>
      </c>
      <c r="J2190" s="32">
        <v>0</v>
      </c>
      <c r="K2190" s="54">
        <f>Лист4!E2188/1000</f>
        <v>19.457909999999998</v>
      </c>
      <c r="L2190" s="55"/>
      <c r="M2190" s="55"/>
    </row>
    <row r="2191" spans="1:13" s="56" customFormat="1" ht="18.75" customHeight="1" x14ac:dyDescent="0.25">
      <c r="A2191" s="44" t="str">
        <f>Лист4!A2189</f>
        <v xml:space="preserve">Галины Николаевой ул. д.25 </v>
      </c>
      <c r="B2191" s="74" t="str">
        <f>Лист4!C2189</f>
        <v>г. Астрахань</v>
      </c>
      <c r="C2191" s="45">
        <f t="shared" si="68"/>
        <v>16.771620338983048</v>
      </c>
      <c r="D2191" s="45">
        <f t="shared" si="69"/>
        <v>0.89847966101694898</v>
      </c>
      <c r="E2191" s="52">
        <v>0</v>
      </c>
      <c r="F2191" s="31">
        <v>0.89847966101694898</v>
      </c>
      <c r="G2191" s="53">
        <v>0</v>
      </c>
      <c r="H2191" s="53">
        <v>0</v>
      </c>
      <c r="I2191" s="53">
        <v>0</v>
      </c>
      <c r="J2191" s="32">
        <v>0</v>
      </c>
      <c r="K2191" s="54">
        <f>Лист4!E2189/1000</f>
        <v>17.670099999999998</v>
      </c>
      <c r="L2191" s="55"/>
      <c r="M2191" s="55"/>
    </row>
    <row r="2192" spans="1:13" s="56" customFormat="1" ht="18.75" customHeight="1" x14ac:dyDescent="0.25">
      <c r="A2192" s="44" t="str">
        <f>Лист4!A2190</f>
        <v xml:space="preserve">Галины Николаевой ул. д.27 </v>
      </c>
      <c r="B2192" s="74" t="str">
        <f>Лист4!C2190</f>
        <v>г. Астрахань</v>
      </c>
      <c r="C2192" s="45">
        <f t="shared" si="68"/>
        <v>50.619064406779657</v>
      </c>
      <c r="D2192" s="45">
        <f t="shared" si="69"/>
        <v>2.7117355932203386</v>
      </c>
      <c r="E2192" s="52">
        <v>0</v>
      </c>
      <c r="F2192" s="31">
        <v>2.7117355932203386</v>
      </c>
      <c r="G2192" s="53">
        <v>0</v>
      </c>
      <c r="H2192" s="53">
        <v>0</v>
      </c>
      <c r="I2192" s="53">
        <v>0</v>
      </c>
      <c r="J2192" s="32">
        <v>0</v>
      </c>
      <c r="K2192" s="54">
        <f>Лист4!E2190/1000</f>
        <v>53.330799999999996</v>
      </c>
      <c r="L2192" s="55"/>
      <c r="M2192" s="55"/>
    </row>
    <row r="2193" spans="1:13" s="56" customFormat="1" ht="18.75" customHeight="1" x14ac:dyDescent="0.25">
      <c r="A2193" s="44" t="str">
        <f>Лист4!A2191</f>
        <v xml:space="preserve">Галины Николаевой ул. д.29 </v>
      </c>
      <c r="B2193" s="74" t="str">
        <f>Лист4!C2191</f>
        <v>г. Астрахань</v>
      </c>
      <c r="C2193" s="45">
        <f t="shared" si="68"/>
        <v>30.513052203389826</v>
      </c>
      <c r="D2193" s="45">
        <f t="shared" si="69"/>
        <v>1.634627796610169</v>
      </c>
      <c r="E2193" s="52">
        <v>0</v>
      </c>
      <c r="F2193" s="31">
        <v>1.634627796610169</v>
      </c>
      <c r="G2193" s="53">
        <v>0</v>
      </c>
      <c r="H2193" s="53">
        <v>0</v>
      </c>
      <c r="I2193" s="53">
        <v>0</v>
      </c>
      <c r="J2193" s="32">
        <v>0</v>
      </c>
      <c r="K2193" s="54">
        <f>Лист4!E2191/1000</f>
        <v>32.147679999999994</v>
      </c>
      <c r="L2193" s="55"/>
      <c r="M2193" s="55"/>
    </row>
    <row r="2194" spans="1:13" s="56" customFormat="1" ht="18.75" customHeight="1" x14ac:dyDescent="0.25">
      <c r="A2194" s="44" t="str">
        <f>Лист4!A2192</f>
        <v xml:space="preserve">Галины Николаевой ул. д.3 </v>
      </c>
      <c r="B2194" s="74" t="str">
        <f>Лист4!C2192</f>
        <v>г. Астрахань</v>
      </c>
      <c r="C2194" s="45">
        <f t="shared" si="68"/>
        <v>17.427769491525424</v>
      </c>
      <c r="D2194" s="45">
        <f t="shared" si="69"/>
        <v>0.93363050847457618</v>
      </c>
      <c r="E2194" s="52">
        <v>0</v>
      </c>
      <c r="F2194" s="31">
        <v>0.93363050847457618</v>
      </c>
      <c r="G2194" s="53">
        <v>0</v>
      </c>
      <c r="H2194" s="53">
        <v>0</v>
      </c>
      <c r="I2194" s="53">
        <v>0</v>
      </c>
      <c r="J2194" s="32">
        <v>0</v>
      </c>
      <c r="K2194" s="54">
        <f>Лист4!E2192/1000</f>
        <v>18.3614</v>
      </c>
      <c r="L2194" s="55"/>
      <c r="M2194" s="55"/>
    </row>
    <row r="2195" spans="1:13" s="56" customFormat="1" ht="18.75" customHeight="1" x14ac:dyDescent="0.25">
      <c r="A2195" s="44" t="str">
        <f>Лист4!A2193</f>
        <v xml:space="preserve">Галины Николаевой ул. д.31 </v>
      </c>
      <c r="B2195" s="74" t="str">
        <f>Лист4!C2193</f>
        <v>г. Астрахань</v>
      </c>
      <c r="C2195" s="45">
        <f t="shared" si="68"/>
        <v>17.969317966101695</v>
      </c>
      <c r="D2195" s="45">
        <f t="shared" si="69"/>
        <v>0.96264203389830505</v>
      </c>
      <c r="E2195" s="52">
        <v>0</v>
      </c>
      <c r="F2195" s="31">
        <v>0.96264203389830505</v>
      </c>
      <c r="G2195" s="53">
        <v>0</v>
      </c>
      <c r="H2195" s="53">
        <v>0</v>
      </c>
      <c r="I2195" s="53">
        <v>0</v>
      </c>
      <c r="J2195" s="32">
        <v>0</v>
      </c>
      <c r="K2195" s="54">
        <f>Лист4!E2193/1000-J2195</f>
        <v>18.93196</v>
      </c>
      <c r="L2195" s="55"/>
      <c r="M2195" s="55"/>
    </row>
    <row r="2196" spans="1:13" s="56" customFormat="1" ht="18.75" customHeight="1" x14ac:dyDescent="0.25">
      <c r="A2196" s="44" t="str">
        <f>Лист4!A2194</f>
        <v xml:space="preserve">Галины Николаевой ул. д.4/1 </v>
      </c>
      <c r="B2196" s="74" t="str">
        <f>Лист4!C2194</f>
        <v>г. Астрахань</v>
      </c>
      <c r="C2196" s="45">
        <f t="shared" si="68"/>
        <v>244.18173559322028</v>
      </c>
      <c r="D2196" s="45">
        <f t="shared" si="69"/>
        <v>13.08116440677966</v>
      </c>
      <c r="E2196" s="52">
        <v>0</v>
      </c>
      <c r="F2196" s="31">
        <v>13.08116440677966</v>
      </c>
      <c r="G2196" s="53">
        <v>0</v>
      </c>
      <c r="H2196" s="53">
        <v>0</v>
      </c>
      <c r="I2196" s="53">
        <v>0</v>
      </c>
      <c r="J2196" s="32">
        <v>0</v>
      </c>
      <c r="K2196" s="54">
        <f>Лист4!E2194/1000</f>
        <v>257.26289999999995</v>
      </c>
      <c r="L2196" s="55"/>
      <c r="M2196" s="55"/>
    </row>
    <row r="2197" spans="1:13" s="56" customFormat="1" ht="25.5" customHeight="1" x14ac:dyDescent="0.25">
      <c r="A2197" s="44" t="str">
        <f>Лист4!A2195</f>
        <v xml:space="preserve">Галины Николаевой ул. д.5 </v>
      </c>
      <c r="B2197" s="74" t="str">
        <f>Лист4!C2195</f>
        <v>г. Астрахань</v>
      </c>
      <c r="C2197" s="45">
        <f t="shared" si="68"/>
        <v>32.604433898305082</v>
      </c>
      <c r="D2197" s="45">
        <f t="shared" si="69"/>
        <v>1.746666101694915</v>
      </c>
      <c r="E2197" s="52">
        <v>0</v>
      </c>
      <c r="F2197" s="31">
        <v>1.746666101694915</v>
      </c>
      <c r="G2197" s="53">
        <v>0</v>
      </c>
      <c r="H2197" s="53">
        <v>0</v>
      </c>
      <c r="I2197" s="53">
        <v>0</v>
      </c>
      <c r="J2197" s="32">
        <v>0</v>
      </c>
      <c r="K2197" s="54">
        <f>Лист4!E2195/1000-J2197</f>
        <v>34.351099999999995</v>
      </c>
      <c r="L2197" s="55"/>
      <c r="M2197" s="55"/>
    </row>
    <row r="2198" spans="1:13" s="56" customFormat="1" ht="18.75" customHeight="1" x14ac:dyDescent="0.25">
      <c r="A2198" s="44" t="str">
        <f>Лист4!A2196</f>
        <v xml:space="preserve">Галины Николаевой ул. д.6 - корп. 1 </v>
      </c>
      <c r="B2198" s="74" t="str">
        <f>Лист4!C2196</f>
        <v>г. Астрахань</v>
      </c>
      <c r="C2198" s="45">
        <f t="shared" si="68"/>
        <v>258.43461830508483</v>
      </c>
      <c r="D2198" s="45">
        <f t="shared" si="69"/>
        <v>13.844711694915258</v>
      </c>
      <c r="E2198" s="52">
        <v>0</v>
      </c>
      <c r="F2198" s="31">
        <v>13.844711694915258</v>
      </c>
      <c r="G2198" s="53">
        <v>0</v>
      </c>
      <c r="H2198" s="53">
        <v>0</v>
      </c>
      <c r="I2198" s="53">
        <v>0</v>
      </c>
      <c r="J2198" s="32">
        <v>0</v>
      </c>
      <c r="K2198" s="54">
        <f>Лист4!E2196/1000-J2198</f>
        <v>272.27933000000007</v>
      </c>
      <c r="L2198" s="55"/>
      <c r="M2198" s="55"/>
    </row>
    <row r="2199" spans="1:13" s="56" customFormat="1" ht="18.75" customHeight="1" x14ac:dyDescent="0.25">
      <c r="A2199" s="44" t="str">
        <f>Лист4!A2197</f>
        <v xml:space="preserve">Галины Николаевой ул. д.7 </v>
      </c>
      <c r="B2199" s="74" t="str">
        <f>Лист4!C2197</f>
        <v>г. Астрахань</v>
      </c>
      <c r="C2199" s="45">
        <f t="shared" si="68"/>
        <v>54.058413559322027</v>
      </c>
      <c r="D2199" s="45">
        <f t="shared" si="69"/>
        <v>2.8959864406779658</v>
      </c>
      <c r="E2199" s="52">
        <v>0</v>
      </c>
      <c r="F2199" s="31">
        <v>2.8959864406779658</v>
      </c>
      <c r="G2199" s="53">
        <v>0</v>
      </c>
      <c r="H2199" s="53">
        <v>0</v>
      </c>
      <c r="I2199" s="53">
        <v>0</v>
      </c>
      <c r="J2199" s="32">
        <v>0</v>
      </c>
      <c r="K2199" s="54">
        <f>Лист4!E2197/1000</f>
        <v>56.954399999999993</v>
      </c>
      <c r="L2199" s="55"/>
      <c r="M2199" s="55"/>
    </row>
    <row r="2200" spans="1:13" s="56" customFormat="1" ht="18.75" customHeight="1" x14ac:dyDescent="0.25">
      <c r="A2200" s="44" t="str">
        <f>Лист4!A2198</f>
        <v xml:space="preserve">Галины Николаевой ул. д.8 - корп. 1 </v>
      </c>
      <c r="B2200" s="74" t="str">
        <f>Лист4!C2198</f>
        <v>г. Астрахань</v>
      </c>
      <c r="C2200" s="45">
        <f t="shared" si="68"/>
        <v>280.30002711864415</v>
      </c>
      <c r="D2200" s="45">
        <f t="shared" si="69"/>
        <v>15.016072881355935</v>
      </c>
      <c r="E2200" s="52">
        <v>0</v>
      </c>
      <c r="F2200" s="31">
        <v>15.016072881355935</v>
      </c>
      <c r="G2200" s="53">
        <v>0</v>
      </c>
      <c r="H2200" s="53">
        <v>0</v>
      </c>
      <c r="I2200" s="53">
        <v>0</v>
      </c>
      <c r="J2200" s="32">
        <v>0</v>
      </c>
      <c r="K2200" s="54">
        <f>Лист4!E2198/1000</f>
        <v>295.31610000000006</v>
      </c>
      <c r="L2200" s="55"/>
      <c r="M2200" s="55"/>
    </row>
    <row r="2201" spans="1:13" s="56" customFormat="1" ht="18.75" customHeight="1" x14ac:dyDescent="0.25">
      <c r="A2201" s="44" t="str">
        <f>Лист4!A2199</f>
        <v xml:space="preserve">Галины Николаевой ул. д.8 - корп. 2 </v>
      </c>
      <c r="B2201" s="74" t="str">
        <f>Лист4!C2199</f>
        <v>г. Астрахань</v>
      </c>
      <c r="C2201" s="45">
        <f t="shared" si="68"/>
        <v>232.16069966101699</v>
      </c>
      <c r="D2201" s="45">
        <f t="shared" si="69"/>
        <v>12.437180338983051</v>
      </c>
      <c r="E2201" s="52">
        <v>0</v>
      </c>
      <c r="F2201" s="31">
        <v>12.437180338983051</v>
      </c>
      <c r="G2201" s="53">
        <v>0</v>
      </c>
      <c r="H2201" s="53">
        <v>0</v>
      </c>
      <c r="I2201" s="53">
        <v>0</v>
      </c>
      <c r="J2201" s="32">
        <v>0</v>
      </c>
      <c r="K2201" s="54">
        <f>Лист4!E2199/1000</f>
        <v>244.59788000000003</v>
      </c>
      <c r="L2201" s="55"/>
      <c r="M2201" s="55"/>
    </row>
    <row r="2202" spans="1:13" s="56" customFormat="1" ht="18.75" customHeight="1" x14ac:dyDescent="0.25">
      <c r="A2202" s="44" t="str">
        <f>Лист4!A2200</f>
        <v xml:space="preserve">Галины Николаевой ул. д.9 </v>
      </c>
      <c r="B2202" s="74" t="str">
        <f>Лист4!C2200</f>
        <v>г. Астрахань</v>
      </c>
      <c r="C2202" s="45">
        <f t="shared" si="68"/>
        <v>68.786223728813567</v>
      </c>
      <c r="D2202" s="45">
        <f t="shared" si="69"/>
        <v>3.6849762711864411</v>
      </c>
      <c r="E2202" s="52">
        <v>0</v>
      </c>
      <c r="F2202" s="31">
        <v>3.6849762711864411</v>
      </c>
      <c r="G2202" s="53">
        <v>0</v>
      </c>
      <c r="H2202" s="53">
        <v>0</v>
      </c>
      <c r="I2202" s="53">
        <v>0</v>
      </c>
      <c r="J2202" s="32">
        <v>0</v>
      </c>
      <c r="K2202" s="54">
        <f>Лист4!E2200/1000-J2202</f>
        <v>72.47120000000001</v>
      </c>
      <c r="L2202" s="55"/>
      <c r="M2202" s="55"/>
    </row>
    <row r="2203" spans="1:13" s="56" customFormat="1" ht="18.75" customHeight="1" x14ac:dyDescent="0.25">
      <c r="A2203" s="44" t="str">
        <f>Лист4!A2201</f>
        <v xml:space="preserve">Гаршина пер. д.13 </v>
      </c>
      <c r="B2203" s="74" t="str">
        <f>Лист4!C2201</f>
        <v>г. Астрахань</v>
      </c>
      <c r="C2203" s="45">
        <f t="shared" si="68"/>
        <v>18.433301694915254</v>
      </c>
      <c r="D2203" s="45">
        <f t="shared" si="69"/>
        <v>0.98749830508474568</v>
      </c>
      <c r="E2203" s="52">
        <v>0</v>
      </c>
      <c r="F2203" s="31">
        <v>0.98749830508474568</v>
      </c>
      <c r="G2203" s="53">
        <v>0</v>
      </c>
      <c r="H2203" s="53">
        <v>0</v>
      </c>
      <c r="I2203" s="53">
        <v>0</v>
      </c>
      <c r="J2203" s="32">
        <v>0</v>
      </c>
      <c r="K2203" s="54">
        <f>Лист4!E2201/1000</f>
        <v>19.4208</v>
      </c>
      <c r="L2203" s="55"/>
      <c r="M2203" s="55"/>
    </row>
    <row r="2204" spans="1:13" s="56" customFormat="1" ht="18.75" customHeight="1" x14ac:dyDescent="0.25">
      <c r="A2204" s="44" t="str">
        <f>Лист4!A2202</f>
        <v xml:space="preserve">Геологическая (Наримановский) ул. д.51 </v>
      </c>
      <c r="B2204" s="74" t="str">
        <f>Лист4!C2202</f>
        <v>г. Астрахань</v>
      </c>
      <c r="C2204" s="45">
        <f t="shared" si="68"/>
        <v>4.6690711864406778</v>
      </c>
      <c r="D2204" s="45">
        <f t="shared" si="69"/>
        <v>0.25012881355932204</v>
      </c>
      <c r="E2204" s="52">
        <v>0</v>
      </c>
      <c r="F2204" s="31">
        <v>0.25012881355932204</v>
      </c>
      <c r="G2204" s="53">
        <v>0</v>
      </c>
      <c r="H2204" s="53">
        <v>0</v>
      </c>
      <c r="I2204" s="53">
        <v>0</v>
      </c>
      <c r="J2204" s="32">
        <v>0</v>
      </c>
      <c r="K2204" s="54">
        <f>Лист4!E2202/1000</f>
        <v>4.9192</v>
      </c>
      <c r="L2204" s="55"/>
      <c r="M2204" s="55"/>
    </row>
    <row r="2205" spans="1:13" s="56" customFormat="1" ht="18.75" customHeight="1" x14ac:dyDescent="0.25">
      <c r="A2205" s="44" t="str">
        <f>Лист4!A2203</f>
        <v xml:space="preserve">Геологическая (Наримановский) ул. д.53 </v>
      </c>
      <c r="B2205" s="74" t="str">
        <f>Лист4!C2203</f>
        <v>г. Астрахань</v>
      </c>
      <c r="C2205" s="45">
        <f t="shared" si="68"/>
        <v>2.0459932203389828</v>
      </c>
      <c r="D2205" s="45">
        <f t="shared" si="69"/>
        <v>0.10960677966101695</v>
      </c>
      <c r="E2205" s="52">
        <v>0</v>
      </c>
      <c r="F2205" s="31">
        <v>0.10960677966101695</v>
      </c>
      <c r="G2205" s="53">
        <v>0</v>
      </c>
      <c r="H2205" s="53">
        <v>0</v>
      </c>
      <c r="I2205" s="53">
        <v>0</v>
      </c>
      <c r="J2205" s="32">
        <v>0</v>
      </c>
      <c r="K2205" s="54">
        <f>Лист4!E2203/1000</f>
        <v>2.1555999999999997</v>
      </c>
      <c r="L2205" s="55"/>
      <c r="M2205" s="55"/>
    </row>
    <row r="2206" spans="1:13" s="56" customFormat="1" ht="18.75" customHeight="1" x14ac:dyDescent="0.25">
      <c r="A2206" s="44" t="str">
        <f>Лист4!A2204</f>
        <v xml:space="preserve">Геологическая (Наримановский) ул. д.61 </v>
      </c>
      <c r="B2206" s="74" t="str">
        <f>Лист4!C2204</f>
        <v>г. Астрахань</v>
      </c>
      <c r="C2206" s="45">
        <f t="shared" si="68"/>
        <v>12.753572881355932</v>
      </c>
      <c r="D2206" s="45">
        <f t="shared" si="69"/>
        <v>0.68322711864406782</v>
      </c>
      <c r="E2206" s="52">
        <v>0</v>
      </c>
      <c r="F2206" s="31">
        <v>0.68322711864406782</v>
      </c>
      <c r="G2206" s="53">
        <v>0</v>
      </c>
      <c r="H2206" s="53">
        <v>0</v>
      </c>
      <c r="I2206" s="53">
        <v>0</v>
      </c>
      <c r="J2206" s="32">
        <v>0</v>
      </c>
      <c r="K2206" s="54">
        <f>Лист4!E2204/1000</f>
        <v>13.4368</v>
      </c>
      <c r="L2206" s="55"/>
      <c r="M2206" s="55"/>
    </row>
    <row r="2207" spans="1:13" s="56" customFormat="1" ht="18.75" customHeight="1" x14ac:dyDescent="0.25">
      <c r="A2207" s="44" t="str">
        <f>Лист4!A2205</f>
        <v xml:space="preserve">Геологическая (Наримановский) ул. д.69 </v>
      </c>
      <c r="B2207" s="74" t="str">
        <f>Лист4!C2205</f>
        <v>г. Астрахань</v>
      </c>
      <c r="C2207" s="45">
        <f t="shared" si="68"/>
        <v>5.2714983050847453</v>
      </c>
      <c r="D2207" s="45">
        <f t="shared" si="69"/>
        <v>0.28240169491525424</v>
      </c>
      <c r="E2207" s="52">
        <v>0</v>
      </c>
      <c r="F2207" s="31">
        <v>0.28240169491525424</v>
      </c>
      <c r="G2207" s="53">
        <v>0</v>
      </c>
      <c r="H2207" s="53">
        <v>0</v>
      </c>
      <c r="I2207" s="53">
        <v>0</v>
      </c>
      <c r="J2207" s="32">
        <v>0</v>
      </c>
      <c r="K2207" s="54">
        <f>Лист4!E2205/1000</f>
        <v>5.5538999999999996</v>
      </c>
      <c r="L2207" s="55"/>
      <c r="M2207" s="55"/>
    </row>
    <row r="2208" spans="1:13" s="56" customFormat="1" ht="18.75" customHeight="1" x14ac:dyDescent="0.25">
      <c r="A2208" s="44" t="str">
        <f>Лист4!A2206</f>
        <v xml:space="preserve">Герцена ул. д.27 </v>
      </c>
      <c r="B2208" s="74" t="str">
        <f>Лист4!C2206</f>
        <v>г. Астрахань</v>
      </c>
      <c r="C2208" s="45">
        <f t="shared" si="68"/>
        <v>16.837738305084741</v>
      </c>
      <c r="D2208" s="45">
        <f t="shared" si="69"/>
        <v>0.90202169491525397</v>
      </c>
      <c r="E2208" s="52">
        <v>0</v>
      </c>
      <c r="F2208" s="31">
        <v>0.90202169491525397</v>
      </c>
      <c r="G2208" s="53">
        <v>0</v>
      </c>
      <c r="H2208" s="53">
        <v>0</v>
      </c>
      <c r="I2208" s="53">
        <v>0</v>
      </c>
      <c r="J2208" s="32">
        <v>0</v>
      </c>
      <c r="K2208" s="54">
        <f>Лист4!E2206/1000</f>
        <v>17.739759999999997</v>
      </c>
      <c r="L2208" s="55"/>
      <c r="M2208" s="55"/>
    </row>
    <row r="2209" spans="1:13" s="56" customFormat="1" ht="18.75" customHeight="1" x14ac:dyDescent="0.25">
      <c r="A2209" s="44" t="str">
        <f>Лист4!A2207</f>
        <v xml:space="preserve">Герцена ул. д.27А </v>
      </c>
      <c r="B2209" s="74" t="str">
        <f>Лист4!C2207</f>
        <v>г. Астрахань</v>
      </c>
      <c r="C2209" s="45">
        <f t="shared" si="68"/>
        <v>6.9091661016949155</v>
      </c>
      <c r="D2209" s="45">
        <f t="shared" si="69"/>
        <v>0.37013389830508475</v>
      </c>
      <c r="E2209" s="52">
        <v>0</v>
      </c>
      <c r="F2209" s="31">
        <v>0.37013389830508475</v>
      </c>
      <c r="G2209" s="53">
        <v>0</v>
      </c>
      <c r="H2209" s="53">
        <v>0</v>
      </c>
      <c r="I2209" s="53">
        <v>0</v>
      </c>
      <c r="J2209" s="32">
        <v>0</v>
      </c>
      <c r="K2209" s="54">
        <f>Лист4!E2207/1000</f>
        <v>7.2793000000000001</v>
      </c>
      <c r="L2209" s="55"/>
      <c r="M2209" s="55"/>
    </row>
    <row r="2210" spans="1:13" s="56" customFormat="1" ht="18.75" customHeight="1" x14ac:dyDescent="0.25">
      <c r="A2210" s="44" t="str">
        <f>Лист4!A2208</f>
        <v xml:space="preserve">Герцена ул. д.27Б </v>
      </c>
      <c r="B2210" s="74" t="str">
        <f>Лист4!C2208</f>
        <v>г. Астрахань</v>
      </c>
      <c r="C2210" s="45">
        <f t="shared" si="68"/>
        <v>0.29993220338983051</v>
      </c>
      <c r="D2210" s="45">
        <f t="shared" si="69"/>
        <v>1.6067796610169494E-2</v>
      </c>
      <c r="E2210" s="52">
        <v>0</v>
      </c>
      <c r="F2210" s="31">
        <v>1.6067796610169494E-2</v>
      </c>
      <c r="G2210" s="53">
        <v>0</v>
      </c>
      <c r="H2210" s="53">
        <v>0</v>
      </c>
      <c r="I2210" s="53">
        <v>0</v>
      </c>
      <c r="J2210" s="32">
        <v>0</v>
      </c>
      <c r="K2210" s="54">
        <f>Лист4!E2208/1000</f>
        <v>0.316</v>
      </c>
      <c r="L2210" s="55"/>
      <c r="M2210" s="55"/>
    </row>
    <row r="2211" spans="1:13" s="56" customFormat="1" ht="25.5" customHeight="1" x14ac:dyDescent="0.25">
      <c r="A2211" s="44" t="str">
        <f>Лист4!A2209</f>
        <v xml:space="preserve">Гомельская ул. д.18 </v>
      </c>
      <c r="B2211" s="74" t="str">
        <f>Лист4!C2209</f>
        <v>г. Астрахань</v>
      </c>
      <c r="C2211" s="45">
        <f t="shared" si="68"/>
        <v>50.949938983050849</v>
      </c>
      <c r="D2211" s="45">
        <f t="shared" si="69"/>
        <v>2.7294610169491524</v>
      </c>
      <c r="E2211" s="52">
        <v>0</v>
      </c>
      <c r="F2211" s="31">
        <v>2.7294610169491524</v>
      </c>
      <c r="G2211" s="53">
        <v>0</v>
      </c>
      <c r="H2211" s="53">
        <v>0</v>
      </c>
      <c r="I2211" s="53">
        <v>0</v>
      </c>
      <c r="J2211" s="32">
        <v>0</v>
      </c>
      <c r="K2211" s="54">
        <f>Лист4!E2209/1000</f>
        <v>53.679400000000001</v>
      </c>
      <c r="L2211" s="55"/>
      <c r="M2211" s="55"/>
    </row>
    <row r="2212" spans="1:13" s="56" customFormat="1" ht="25.5" customHeight="1" x14ac:dyDescent="0.25">
      <c r="A2212" s="44" t="str">
        <f>Лист4!A2210</f>
        <v xml:space="preserve">Гомельская ул. д.20 </v>
      </c>
      <c r="B2212" s="74" t="str">
        <f>Лист4!C2210</f>
        <v>г. Астрахань</v>
      </c>
      <c r="C2212" s="45">
        <f t="shared" si="68"/>
        <v>29.307267796610169</v>
      </c>
      <c r="D2212" s="45">
        <f t="shared" si="69"/>
        <v>1.5700322033898304</v>
      </c>
      <c r="E2212" s="52">
        <v>0</v>
      </c>
      <c r="F2212" s="31">
        <v>1.5700322033898304</v>
      </c>
      <c r="G2212" s="53">
        <v>0</v>
      </c>
      <c r="H2212" s="53">
        <v>0</v>
      </c>
      <c r="I2212" s="53">
        <v>0</v>
      </c>
      <c r="J2212" s="32">
        <v>0</v>
      </c>
      <c r="K2212" s="54">
        <f>Лист4!E2210/1000</f>
        <v>30.877299999999998</v>
      </c>
      <c r="L2212" s="55"/>
      <c r="M2212" s="55"/>
    </row>
    <row r="2213" spans="1:13" s="56" customFormat="1" ht="18.75" customHeight="1" x14ac:dyDescent="0.25">
      <c r="A2213" s="44" t="str">
        <f>Лист4!A2211</f>
        <v xml:space="preserve">Гомельская ул. д.22 </v>
      </c>
      <c r="B2213" s="74" t="str">
        <f>Лист4!C2211</f>
        <v>г. Астрахань</v>
      </c>
      <c r="C2213" s="45">
        <f t="shared" si="68"/>
        <v>5.5318698305084748</v>
      </c>
      <c r="D2213" s="45">
        <f t="shared" si="69"/>
        <v>0.29635016949152543</v>
      </c>
      <c r="E2213" s="52">
        <v>0</v>
      </c>
      <c r="F2213" s="31">
        <v>0.29635016949152543</v>
      </c>
      <c r="G2213" s="53">
        <v>0</v>
      </c>
      <c r="H2213" s="53">
        <v>0</v>
      </c>
      <c r="I2213" s="53">
        <v>0</v>
      </c>
      <c r="J2213" s="32">
        <v>0</v>
      </c>
      <c r="K2213" s="54">
        <f>Лист4!E2211/1000</f>
        <v>5.82822</v>
      </c>
      <c r="L2213" s="55"/>
      <c r="M2213" s="55"/>
    </row>
    <row r="2214" spans="1:13" s="56" customFormat="1" ht="25.5" customHeight="1" x14ac:dyDescent="0.25">
      <c r="A2214" s="44" t="str">
        <f>Лист4!A2212</f>
        <v xml:space="preserve">Гомельская ул. д.28 </v>
      </c>
      <c r="B2214" s="74" t="str">
        <f>Лист4!C2212</f>
        <v>г. Астрахань</v>
      </c>
      <c r="C2214" s="45">
        <f t="shared" si="68"/>
        <v>20.234983050847458</v>
      </c>
      <c r="D2214" s="45">
        <f t="shared" si="69"/>
        <v>1.0840169491525424</v>
      </c>
      <c r="E2214" s="52">
        <v>0</v>
      </c>
      <c r="F2214" s="31">
        <v>1.0840169491525424</v>
      </c>
      <c r="G2214" s="53">
        <v>0</v>
      </c>
      <c r="H2214" s="53">
        <v>0</v>
      </c>
      <c r="I2214" s="53">
        <v>0</v>
      </c>
      <c r="J2214" s="32">
        <v>0</v>
      </c>
      <c r="K2214" s="54">
        <f>Лист4!E2212/1000</f>
        <v>21.318999999999999</v>
      </c>
      <c r="L2214" s="55"/>
      <c r="M2214" s="55"/>
    </row>
    <row r="2215" spans="1:13" s="56" customFormat="1" ht="25.5" customHeight="1" x14ac:dyDescent="0.25">
      <c r="A2215" s="44" t="str">
        <f>Лист4!A2213</f>
        <v xml:space="preserve">Гомельская ул. д.8 </v>
      </c>
      <c r="B2215" s="74" t="str">
        <f>Лист4!C2213</f>
        <v>г. Астрахань</v>
      </c>
      <c r="C2215" s="45">
        <f t="shared" si="68"/>
        <v>1.0852610169491528</v>
      </c>
      <c r="D2215" s="45">
        <f t="shared" si="69"/>
        <v>5.813898305084747E-2</v>
      </c>
      <c r="E2215" s="52">
        <v>0</v>
      </c>
      <c r="F2215" s="31">
        <v>5.813898305084747E-2</v>
      </c>
      <c r="G2215" s="53">
        <v>0</v>
      </c>
      <c r="H2215" s="53">
        <v>0</v>
      </c>
      <c r="I2215" s="53">
        <v>0</v>
      </c>
      <c r="J2215" s="32">
        <v>0</v>
      </c>
      <c r="K2215" s="54">
        <f>Лист4!E2213/1000</f>
        <v>1.1434000000000002</v>
      </c>
      <c r="L2215" s="55"/>
      <c r="M2215" s="55"/>
    </row>
    <row r="2216" spans="1:13" s="57" customFormat="1" ht="18.75" customHeight="1" x14ac:dyDescent="0.25">
      <c r="A2216" s="44" t="str">
        <f>Лист4!A2214</f>
        <v xml:space="preserve">Горская ул. д.5 </v>
      </c>
      <c r="B2216" s="74" t="str">
        <f>Лист4!C2214</f>
        <v>г. Астрахань</v>
      </c>
      <c r="C2216" s="45">
        <f t="shared" si="68"/>
        <v>0.56835254237288135</v>
      </c>
      <c r="D2216" s="45">
        <f t="shared" si="69"/>
        <v>3.0447457627118642E-2</v>
      </c>
      <c r="E2216" s="52">
        <v>0</v>
      </c>
      <c r="F2216" s="31">
        <v>3.0447457627118642E-2</v>
      </c>
      <c r="G2216" s="53">
        <v>0</v>
      </c>
      <c r="H2216" s="53">
        <v>0</v>
      </c>
      <c r="I2216" s="53">
        <v>0</v>
      </c>
      <c r="J2216" s="32">
        <v>0</v>
      </c>
      <c r="K2216" s="54">
        <f>Лист4!E2214/1000</f>
        <v>0.5988</v>
      </c>
      <c r="L2216" s="55"/>
      <c r="M2216" s="55"/>
    </row>
    <row r="2217" spans="1:13" s="57" customFormat="1" ht="25.5" customHeight="1" x14ac:dyDescent="0.25">
      <c r="A2217" s="44" t="str">
        <f>Лист4!A2215</f>
        <v xml:space="preserve">Горская ул. д.9 </v>
      </c>
      <c r="B2217" s="74" t="str">
        <f>Лист4!C2215</f>
        <v>г. Астрахань</v>
      </c>
      <c r="C2217" s="45">
        <f t="shared" si="68"/>
        <v>3.3183322033898301</v>
      </c>
      <c r="D2217" s="45">
        <f t="shared" si="69"/>
        <v>0.17776779661016948</v>
      </c>
      <c r="E2217" s="52">
        <v>0</v>
      </c>
      <c r="F2217" s="31">
        <v>0.17776779661016948</v>
      </c>
      <c r="G2217" s="53">
        <v>0</v>
      </c>
      <c r="H2217" s="53">
        <v>0</v>
      </c>
      <c r="I2217" s="53">
        <v>0</v>
      </c>
      <c r="J2217" s="32">
        <v>0</v>
      </c>
      <c r="K2217" s="54">
        <f>Лист4!E2215/1000</f>
        <v>3.4960999999999998</v>
      </c>
      <c r="L2217" s="55"/>
      <c r="M2217" s="55"/>
    </row>
    <row r="2218" spans="1:13" s="56" customFormat="1" ht="25.5" customHeight="1" x14ac:dyDescent="0.25">
      <c r="A2218" s="44" t="str">
        <f>Лист4!A2216</f>
        <v xml:space="preserve">Грановский пер. д.54 </v>
      </c>
      <c r="B2218" s="74" t="str">
        <f>Лист4!C2216</f>
        <v>г. Астрахань</v>
      </c>
      <c r="C2218" s="45">
        <f t="shared" si="68"/>
        <v>1708.405867118644</v>
      </c>
      <c r="D2218" s="45">
        <f t="shared" si="69"/>
        <v>91.521742881355934</v>
      </c>
      <c r="E2218" s="52">
        <v>0</v>
      </c>
      <c r="F2218" s="31">
        <v>91.521742881355934</v>
      </c>
      <c r="G2218" s="53">
        <v>0</v>
      </c>
      <c r="H2218" s="53">
        <v>0</v>
      </c>
      <c r="I2218" s="53">
        <v>0</v>
      </c>
      <c r="J2218" s="32">
        <v>0</v>
      </c>
      <c r="K2218" s="54">
        <f>Лист4!E2216/1000</f>
        <v>1799.92761</v>
      </c>
      <c r="L2218" s="55"/>
      <c r="M2218" s="55"/>
    </row>
    <row r="2219" spans="1:13" s="56" customFormat="1" ht="18.75" customHeight="1" x14ac:dyDescent="0.25">
      <c r="A2219" s="44" t="str">
        <f>Лист4!A2217</f>
        <v xml:space="preserve">Грановский пер. д.59 </v>
      </c>
      <c r="B2219" s="74" t="str">
        <f>Лист4!C2217</f>
        <v>г. Астрахань</v>
      </c>
      <c r="C2219" s="45">
        <f t="shared" si="68"/>
        <v>2789.6002589830518</v>
      </c>
      <c r="D2219" s="45">
        <f t="shared" si="69"/>
        <v>149.4428710169492</v>
      </c>
      <c r="E2219" s="52">
        <v>0</v>
      </c>
      <c r="F2219" s="31">
        <v>149.4428710169492</v>
      </c>
      <c r="G2219" s="53">
        <v>0</v>
      </c>
      <c r="H2219" s="53">
        <v>0</v>
      </c>
      <c r="I2219" s="53">
        <v>0</v>
      </c>
      <c r="J2219" s="32">
        <v>0</v>
      </c>
      <c r="K2219" s="54">
        <f>Лист4!E2217/1000</f>
        <v>2939.0431300000009</v>
      </c>
      <c r="L2219" s="55"/>
      <c r="M2219" s="55"/>
    </row>
    <row r="2220" spans="1:13" s="57" customFormat="1" ht="18.75" customHeight="1" x14ac:dyDescent="0.25">
      <c r="A2220" s="44" t="str">
        <f>Лист4!A2218</f>
        <v xml:space="preserve">Грановский пер. д.59 </v>
      </c>
      <c r="B2220" s="74" t="str">
        <f>Лист4!C2218</f>
        <v>г. Астрахань</v>
      </c>
      <c r="C2220" s="45">
        <f t="shared" si="68"/>
        <v>16.03877966101695</v>
      </c>
      <c r="D2220" s="45">
        <f t="shared" si="69"/>
        <v>0.85922033898305084</v>
      </c>
      <c r="E2220" s="52">
        <v>0</v>
      </c>
      <c r="F2220" s="31">
        <v>0.85922033898305084</v>
      </c>
      <c r="G2220" s="53">
        <v>0</v>
      </c>
      <c r="H2220" s="53">
        <v>0</v>
      </c>
      <c r="I2220" s="53">
        <v>0</v>
      </c>
      <c r="J2220" s="32">
        <v>0</v>
      </c>
      <c r="K2220" s="54">
        <f>Лист4!E2218/1000</f>
        <v>16.898</v>
      </c>
      <c r="L2220" s="55"/>
      <c r="M2220" s="55"/>
    </row>
    <row r="2221" spans="1:13" s="57" customFormat="1" ht="25.5" customHeight="1" x14ac:dyDescent="0.25">
      <c r="A2221" s="44" t="str">
        <f>Лист4!A2219</f>
        <v xml:space="preserve">Грановский пер. д.59 - корп. 1 </v>
      </c>
      <c r="B2221" s="74" t="str">
        <f>Лист4!C2219</f>
        <v>г. Астрахань</v>
      </c>
      <c r="C2221" s="45">
        <f t="shared" si="68"/>
        <v>1820.7409844067786</v>
      </c>
      <c r="D2221" s="45">
        <f t="shared" si="69"/>
        <v>97.539695593220287</v>
      </c>
      <c r="E2221" s="52">
        <v>0</v>
      </c>
      <c r="F2221" s="31">
        <v>97.539695593220287</v>
      </c>
      <c r="G2221" s="53">
        <v>0</v>
      </c>
      <c r="H2221" s="53">
        <v>0</v>
      </c>
      <c r="I2221" s="53">
        <v>0</v>
      </c>
      <c r="J2221" s="32">
        <v>0</v>
      </c>
      <c r="K2221" s="54">
        <f>Лист4!E2219/1000</f>
        <v>1918.2806799999989</v>
      </c>
      <c r="L2221" s="55"/>
      <c r="M2221" s="55"/>
    </row>
    <row r="2222" spans="1:13" s="56" customFormat="1" ht="18.75" customHeight="1" x14ac:dyDescent="0.25">
      <c r="A2222" s="44" t="str">
        <f>Лист4!A2220</f>
        <v xml:space="preserve">Грановский пер. д.61 </v>
      </c>
      <c r="B2222" s="74" t="str">
        <f>Лист4!C2220</f>
        <v>г. Астрахань</v>
      </c>
      <c r="C2222" s="45">
        <f t="shared" si="68"/>
        <v>617.25361220338982</v>
      </c>
      <c r="D2222" s="45">
        <f t="shared" si="69"/>
        <v>33.067157796610161</v>
      </c>
      <c r="E2222" s="52">
        <v>0</v>
      </c>
      <c r="F2222" s="31">
        <v>33.067157796610161</v>
      </c>
      <c r="G2222" s="53">
        <v>0</v>
      </c>
      <c r="H2222" s="53">
        <v>0</v>
      </c>
      <c r="I2222" s="53">
        <v>0</v>
      </c>
      <c r="J2222" s="32">
        <v>0</v>
      </c>
      <c r="K2222" s="54">
        <f>Лист4!E2220/1000</f>
        <v>650.32076999999992</v>
      </c>
      <c r="L2222" s="55"/>
      <c r="M2222" s="55"/>
    </row>
    <row r="2223" spans="1:13" s="58" customFormat="1" ht="25.5" customHeight="1" x14ac:dyDescent="0.25">
      <c r="A2223" s="44" t="str">
        <f>Лист4!A2221</f>
        <v xml:space="preserve">Грановский пер. д.63 </v>
      </c>
      <c r="B2223" s="74" t="str">
        <f>Лист4!C2221</f>
        <v>г. Астрахань</v>
      </c>
      <c r="C2223" s="45">
        <f t="shared" si="68"/>
        <v>204.36548881355935</v>
      </c>
      <c r="D2223" s="45">
        <f t="shared" si="69"/>
        <v>10.948151186440679</v>
      </c>
      <c r="E2223" s="52">
        <v>0</v>
      </c>
      <c r="F2223" s="31">
        <v>10.948151186440679</v>
      </c>
      <c r="G2223" s="53">
        <v>0</v>
      </c>
      <c r="H2223" s="53">
        <v>0</v>
      </c>
      <c r="I2223" s="53">
        <v>0</v>
      </c>
      <c r="J2223" s="32">
        <v>0</v>
      </c>
      <c r="K2223" s="54">
        <f>Лист4!E2221/1000</f>
        <v>215.31364000000002</v>
      </c>
      <c r="L2223" s="55"/>
      <c r="M2223" s="55"/>
    </row>
    <row r="2224" spans="1:13" s="56" customFormat="1" ht="25.5" customHeight="1" x14ac:dyDescent="0.25">
      <c r="A2224" s="44" t="str">
        <f>Лист4!A2222</f>
        <v xml:space="preserve">Грановский пер. д.63 - корп. 1 </v>
      </c>
      <c r="B2224" s="74" t="str">
        <f>Лист4!C2222</f>
        <v>г. Астрахань</v>
      </c>
      <c r="C2224" s="45">
        <f t="shared" si="68"/>
        <v>752.87329220339006</v>
      </c>
      <c r="D2224" s="45">
        <f t="shared" si="69"/>
        <v>40.332497796610184</v>
      </c>
      <c r="E2224" s="52">
        <v>0</v>
      </c>
      <c r="F2224" s="31">
        <v>40.332497796610184</v>
      </c>
      <c r="G2224" s="53">
        <v>0</v>
      </c>
      <c r="H2224" s="53">
        <v>0</v>
      </c>
      <c r="I2224" s="53">
        <v>0</v>
      </c>
      <c r="J2224" s="32">
        <v>0</v>
      </c>
      <c r="K2224" s="54">
        <f>Лист4!E2222/1000</f>
        <v>793.20579000000021</v>
      </c>
      <c r="L2224" s="55"/>
      <c r="M2224" s="55"/>
    </row>
    <row r="2225" spans="1:13" s="56" customFormat="1" ht="18.75" customHeight="1" x14ac:dyDescent="0.25">
      <c r="A2225" s="44" t="str">
        <f>Лист4!A2223</f>
        <v xml:space="preserve">Грановский пер. д.65 - корп. 1 </v>
      </c>
      <c r="B2225" s="74" t="str">
        <f>Лист4!C2223</f>
        <v>г. Астрахань</v>
      </c>
      <c r="C2225" s="45">
        <f t="shared" si="68"/>
        <v>320.32602711864405</v>
      </c>
      <c r="D2225" s="45">
        <f t="shared" si="69"/>
        <v>17.160322881355931</v>
      </c>
      <c r="E2225" s="52">
        <v>0</v>
      </c>
      <c r="F2225" s="31">
        <v>17.160322881355931</v>
      </c>
      <c r="G2225" s="53">
        <v>0</v>
      </c>
      <c r="H2225" s="53">
        <v>0</v>
      </c>
      <c r="I2225" s="53">
        <v>0</v>
      </c>
      <c r="J2225" s="32">
        <v>0</v>
      </c>
      <c r="K2225" s="54">
        <f>Лист4!E2223/1000</f>
        <v>337.48634999999996</v>
      </c>
      <c r="L2225" s="55"/>
      <c r="M2225" s="55"/>
    </row>
    <row r="2226" spans="1:13" s="56" customFormat="1" ht="18.75" customHeight="1" x14ac:dyDescent="0.25">
      <c r="A2226" s="44" t="str">
        <f>Лист4!A2224</f>
        <v xml:space="preserve">Грановский пер. д.65 - корп. 2 </v>
      </c>
      <c r="B2226" s="74" t="str">
        <f>Лист4!C2224</f>
        <v>г. Астрахань</v>
      </c>
      <c r="C2226" s="45">
        <f t="shared" si="68"/>
        <v>575.2255267796611</v>
      </c>
      <c r="D2226" s="45">
        <f t="shared" si="69"/>
        <v>30.815653220338987</v>
      </c>
      <c r="E2226" s="52">
        <v>0</v>
      </c>
      <c r="F2226" s="31">
        <v>30.815653220338987</v>
      </c>
      <c r="G2226" s="53">
        <v>0</v>
      </c>
      <c r="H2226" s="53">
        <v>0</v>
      </c>
      <c r="I2226" s="53">
        <v>0</v>
      </c>
      <c r="J2226" s="32">
        <v>0</v>
      </c>
      <c r="K2226" s="54">
        <f>Лист4!E2224/1000</f>
        <v>606.04118000000005</v>
      </c>
      <c r="L2226" s="55"/>
      <c r="M2226" s="55"/>
    </row>
    <row r="2227" spans="1:13" s="56" customFormat="1" ht="18.75" customHeight="1" x14ac:dyDescent="0.25">
      <c r="A2227" s="44" t="str">
        <f>Лист4!A2225</f>
        <v xml:space="preserve">Грановский пер. д.69 </v>
      </c>
      <c r="B2227" s="74" t="str">
        <f>Лист4!C2225</f>
        <v>г. Астрахань</v>
      </c>
      <c r="C2227" s="45">
        <f t="shared" si="68"/>
        <v>271.95171796610168</v>
      </c>
      <c r="D2227" s="45">
        <f t="shared" si="69"/>
        <v>14.568842033898306</v>
      </c>
      <c r="E2227" s="52">
        <v>0</v>
      </c>
      <c r="F2227" s="31">
        <v>14.568842033898306</v>
      </c>
      <c r="G2227" s="53">
        <v>0</v>
      </c>
      <c r="H2227" s="53">
        <v>0</v>
      </c>
      <c r="I2227" s="53">
        <v>0</v>
      </c>
      <c r="J2227" s="32">
        <v>0</v>
      </c>
      <c r="K2227" s="54">
        <f>Лист4!E2225/1000</f>
        <v>286.52055999999999</v>
      </c>
      <c r="L2227" s="55"/>
      <c r="M2227" s="55"/>
    </row>
    <row r="2228" spans="1:13" s="56" customFormat="1" ht="18.75" customHeight="1" x14ac:dyDescent="0.25">
      <c r="A2228" s="44" t="str">
        <f>Лист4!A2226</f>
        <v xml:space="preserve">Грановский пер. д.69 - корп. 1 </v>
      </c>
      <c r="B2228" s="74" t="str">
        <f>Лист4!C2226</f>
        <v>г. Астрахань</v>
      </c>
      <c r="C2228" s="45">
        <f t="shared" si="68"/>
        <v>333.19158101694904</v>
      </c>
      <c r="D2228" s="45">
        <f t="shared" si="69"/>
        <v>17.849548983050841</v>
      </c>
      <c r="E2228" s="52">
        <v>0</v>
      </c>
      <c r="F2228" s="31">
        <v>17.849548983050841</v>
      </c>
      <c r="G2228" s="53">
        <v>0</v>
      </c>
      <c r="H2228" s="53">
        <v>0</v>
      </c>
      <c r="I2228" s="53">
        <v>0</v>
      </c>
      <c r="J2228" s="32">
        <v>0</v>
      </c>
      <c r="K2228" s="54">
        <f>Лист4!E2226/1000</f>
        <v>351.0411299999999</v>
      </c>
      <c r="L2228" s="55"/>
      <c r="M2228" s="55"/>
    </row>
    <row r="2229" spans="1:13" s="56" customFormat="1" ht="18.75" customHeight="1" x14ac:dyDescent="0.25">
      <c r="A2229" s="44" t="str">
        <f>Лист4!A2227</f>
        <v xml:space="preserve">Грановский пер. д.69 - корп. 2 </v>
      </c>
      <c r="B2229" s="74" t="str">
        <f>Лист4!C2227</f>
        <v>г. Астрахань</v>
      </c>
      <c r="C2229" s="45">
        <f t="shared" si="68"/>
        <v>0</v>
      </c>
      <c r="D2229" s="45">
        <f t="shared" si="69"/>
        <v>0</v>
      </c>
      <c r="E2229" s="52">
        <v>0</v>
      </c>
      <c r="F2229" s="31">
        <v>0</v>
      </c>
      <c r="G2229" s="53">
        <v>0</v>
      </c>
      <c r="H2229" s="53">
        <v>0</v>
      </c>
      <c r="I2229" s="53">
        <v>0</v>
      </c>
      <c r="J2229" s="32">
        <v>0</v>
      </c>
      <c r="K2229" s="54">
        <f>Лист4!E2227/1000</f>
        <v>0</v>
      </c>
      <c r="L2229" s="55"/>
      <c r="M2229" s="55"/>
    </row>
    <row r="2230" spans="1:13" s="56" customFormat="1" ht="18.75" customHeight="1" x14ac:dyDescent="0.25">
      <c r="A2230" s="44" t="str">
        <f>Лист4!A2228</f>
        <v xml:space="preserve">Грановский пер. д.71 </v>
      </c>
      <c r="B2230" s="74" t="str">
        <f>Лист4!C2228</f>
        <v>г. Астрахань</v>
      </c>
      <c r="C2230" s="45">
        <f t="shared" si="68"/>
        <v>153.36645966101696</v>
      </c>
      <c r="D2230" s="45">
        <f t="shared" si="69"/>
        <v>8.216060338983052</v>
      </c>
      <c r="E2230" s="52">
        <v>0</v>
      </c>
      <c r="F2230" s="31">
        <v>8.216060338983052</v>
      </c>
      <c r="G2230" s="53">
        <v>0</v>
      </c>
      <c r="H2230" s="53">
        <v>0</v>
      </c>
      <c r="I2230" s="53">
        <v>0</v>
      </c>
      <c r="J2230" s="32">
        <v>0</v>
      </c>
      <c r="K2230" s="54">
        <f>Лист4!E2228/1000</f>
        <v>161.58252000000002</v>
      </c>
      <c r="L2230" s="55"/>
      <c r="M2230" s="55"/>
    </row>
    <row r="2231" spans="1:13" s="56" customFormat="1" ht="18.75" customHeight="1" x14ac:dyDescent="0.25">
      <c r="A2231" s="44" t="str">
        <f>Лист4!A2229</f>
        <v xml:space="preserve">Грановский пер. д.71 - корп. 1 </v>
      </c>
      <c r="B2231" s="74" t="str">
        <f>Лист4!C2229</f>
        <v>г. Астрахань</v>
      </c>
      <c r="C2231" s="45">
        <f t="shared" si="68"/>
        <v>664.36956338983055</v>
      </c>
      <c r="D2231" s="45">
        <f t="shared" si="69"/>
        <v>35.591226610169493</v>
      </c>
      <c r="E2231" s="52">
        <v>0</v>
      </c>
      <c r="F2231" s="31">
        <v>35.591226610169493</v>
      </c>
      <c r="G2231" s="53">
        <v>0</v>
      </c>
      <c r="H2231" s="53">
        <v>0</v>
      </c>
      <c r="I2231" s="53">
        <v>0</v>
      </c>
      <c r="J2231" s="32">
        <v>0</v>
      </c>
      <c r="K2231" s="54">
        <f>Лист4!E2229/1000</f>
        <v>699.96079000000009</v>
      </c>
      <c r="L2231" s="55"/>
      <c r="M2231" s="55"/>
    </row>
    <row r="2232" spans="1:13" s="57" customFormat="1" ht="18.75" customHeight="1" x14ac:dyDescent="0.25">
      <c r="A2232" s="44" t="str">
        <f>Лист4!A2230</f>
        <v xml:space="preserve">Грановский пер. д.71 - корп. 2 </v>
      </c>
      <c r="B2232" s="74" t="str">
        <f>Лист4!C2230</f>
        <v>г. Астрахань</v>
      </c>
      <c r="C2232" s="45">
        <f t="shared" si="68"/>
        <v>470.61294237288138</v>
      </c>
      <c r="D2232" s="45">
        <f t="shared" si="69"/>
        <v>25.211407627118646</v>
      </c>
      <c r="E2232" s="52">
        <v>0</v>
      </c>
      <c r="F2232" s="31">
        <v>25.211407627118646</v>
      </c>
      <c r="G2232" s="53">
        <v>0</v>
      </c>
      <c r="H2232" s="53">
        <v>0</v>
      </c>
      <c r="I2232" s="53">
        <v>0</v>
      </c>
      <c r="J2232" s="32">
        <v>0</v>
      </c>
      <c r="K2232" s="54">
        <f>Лист4!E2230/1000</f>
        <v>495.82435000000004</v>
      </c>
      <c r="L2232" s="55"/>
      <c r="M2232" s="55"/>
    </row>
    <row r="2233" spans="1:13" s="57" customFormat="1" ht="18.75" customHeight="1" x14ac:dyDescent="0.25">
      <c r="A2233" s="44" t="str">
        <f>Лист4!A2231</f>
        <v xml:space="preserve">Грановский пер. д.71 - корп. 3 </v>
      </c>
      <c r="B2233" s="74" t="str">
        <f>Лист4!C2231</f>
        <v>г. Астрахань</v>
      </c>
      <c r="C2233" s="45">
        <f t="shared" si="68"/>
        <v>244.07269694915263</v>
      </c>
      <c r="D2233" s="45">
        <f t="shared" si="69"/>
        <v>13.075323050847457</v>
      </c>
      <c r="E2233" s="52">
        <v>0</v>
      </c>
      <c r="F2233" s="31">
        <v>13.075323050847457</v>
      </c>
      <c r="G2233" s="53">
        <v>0</v>
      </c>
      <c r="H2233" s="53">
        <v>0</v>
      </c>
      <c r="I2233" s="53">
        <v>0</v>
      </c>
      <c r="J2233" s="32">
        <v>1372.79</v>
      </c>
      <c r="K2233" s="54">
        <f>Лист4!E2231/1000-J2233</f>
        <v>-1115.6419799999999</v>
      </c>
      <c r="L2233" s="55"/>
      <c r="M2233" s="55"/>
    </row>
    <row r="2234" spans="1:13" s="57" customFormat="1" ht="18.75" customHeight="1" x14ac:dyDescent="0.25">
      <c r="A2234" s="44" t="str">
        <f>Лист4!A2232</f>
        <v xml:space="preserve">Грановского пер. д.54 - корп. 2 </v>
      </c>
      <c r="B2234" s="74" t="str">
        <f>Лист4!C2232</f>
        <v>г. Астрахань</v>
      </c>
      <c r="C2234" s="45">
        <f>K2234+J2234-F2234</f>
        <v>900.00947661016926</v>
      </c>
      <c r="D2234" s="45">
        <f t="shared" si="69"/>
        <v>48.214793389830504</v>
      </c>
      <c r="E2234" s="52">
        <v>0</v>
      </c>
      <c r="F2234" s="31">
        <v>48.214793389830504</v>
      </c>
      <c r="G2234" s="53">
        <v>0</v>
      </c>
      <c r="H2234" s="53">
        <v>0</v>
      </c>
      <c r="I2234" s="53">
        <v>0</v>
      </c>
      <c r="J2234" s="32">
        <v>0</v>
      </c>
      <c r="K2234" s="54">
        <f>Лист4!E2232/1000-J2234</f>
        <v>948.22426999999982</v>
      </c>
      <c r="L2234" s="55"/>
      <c r="M2234" s="55"/>
    </row>
    <row r="2235" spans="1:13" s="56" customFormat="1" ht="18.75" customHeight="1" x14ac:dyDescent="0.25">
      <c r="A2235" s="44" t="str">
        <f>Лист4!A2233</f>
        <v xml:space="preserve">Грановского пер. д.56 - корп. 1 </v>
      </c>
      <c r="B2235" s="74" t="str">
        <f>Лист4!C2233</f>
        <v>г. Астрахань</v>
      </c>
      <c r="C2235" s="45">
        <f t="shared" si="68"/>
        <v>752.74602983050806</v>
      </c>
      <c r="D2235" s="45">
        <f t="shared" si="69"/>
        <v>40.325680169491505</v>
      </c>
      <c r="E2235" s="52">
        <v>0</v>
      </c>
      <c r="F2235" s="31">
        <v>40.325680169491505</v>
      </c>
      <c r="G2235" s="53">
        <v>0</v>
      </c>
      <c r="H2235" s="53">
        <v>0</v>
      </c>
      <c r="I2235" s="53">
        <v>0</v>
      </c>
      <c r="J2235" s="32">
        <v>0</v>
      </c>
      <c r="K2235" s="54">
        <f>Лист4!E2233/1000</f>
        <v>793.0717099999996</v>
      </c>
      <c r="L2235" s="55"/>
      <c r="M2235" s="55"/>
    </row>
    <row r="2236" spans="1:13" s="56" customFormat="1" ht="25.5" customHeight="1" x14ac:dyDescent="0.25">
      <c r="A2236" s="44" t="str">
        <f>Лист4!A2234</f>
        <v xml:space="preserve">Грановского пер. д.57 </v>
      </c>
      <c r="B2236" s="74" t="str">
        <f>Лист4!C2234</f>
        <v>г. Астрахань</v>
      </c>
      <c r="C2236" s="45">
        <f t="shared" ref="C2236:C2299" si="70">K2236+J2236-F2236</f>
        <v>2072.6210779661019</v>
      </c>
      <c r="D2236" s="45">
        <f t="shared" ref="D2236:D2299" si="71">F2236</f>
        <v>111.03327203389833</v>
      </c>
      <c r="E2236" s="52">
        <v>0</v>
      </c>
      <c r="F2236" s="31">
        <v>111.03327203389833</v>
      </c>
      <c r="G2236" s="53">
        <v>0</v>
      </c>
      <c r="H2236" s="53">
        <v>0</v>
      </c>
      <c r="I2236" s="53">
        <v>0</v>
      </c>
      <c r="J2236" s="32">
        <v>0</v>
      </c>
      <c r="K2236" s="54">
        <f>Лист4!E2234/1000</f>
        <v>2183.6543500000002</v>
      </c>
      <c r="L2236" s="55"/>
      <c r="M2236" s="55"/>
    </row>
    <row r="2237" spans="1:13" s="56" customFormat="1" ht="25.5" customHeight="1" x14ac:dyDescent="0.25">
      <c r="A2237" s="44" t="str">
        <f>Лист4!A2235</f>
        <v xml:space="preserve">Грановского пер. д.59 - корп. 2 </v>
      </c>
      <c r="B2237" s="74" t="str">
        <f>Лист4!C2235</f>
        <v>г. Астрахань</v>
      </c>
      <c r="C2237" s="45">
        <f t="shared" si="70"/>
        <v>617.27941966101662</v>
      </c>
      <c r="D2237" s="45">
        <f t="shared" si="71"/>
        <v>33.068540338983041</v>
      </c>
      <c r="E2237" s="52">
        <v>0</v>
      </c>
      <c r="F2237" s="31">
        <v>33.068540338983041</v>
      </c>
      <c r="G2237" s="53">
        <v>0</v>
      </c>
      <c r="H2237" s="53">
        <v>0</v>
      </c>
      <c r="I2237" s="53">
        <v>0</v>
      </c>
      <c r="J2237" s="32">
        <v>0</v>
      </c>
      <c r="K2237" s="54">
        <f>Лист4!E2235/1000</f>
        <v>650.34795999999972</v>
      </c>
      <c r="L2237" s="55"/>
      <c r="M2237" s="55"/>
    </row>
    <row r="2238" spans="1:13" s="56" customFormat="1" ht="18.75" customHeight="1" x14ac:dyDescent="0.25">
      <c r="A2238" s="44" t="str">
        <f>Лист4!A2236</f>
        <v xml:space="preserve">Грановского пер. д.63 </v>
      </c>
      <c r="B2238" s="74" t="str">
        <f>Лист4!C2236</f>
        <v>г. Астрахань</v>
      </c>
      <c r="C2238" s="45">
        <f t="shared" si="70"/>
        <v>2.5535810169491526</v>
      </c>
      <c r="D2238" s="45">
        <f t="shared" si="71"/>
        <v>0.13679898305084748</v>
      </c>
      <c r="E2238" s="52">
        <v>0</v>
      </c>
      <c r="F2238" s="31">
        <v>0.13679898305084748</v>
      </c>
      <c r="G2238" s="53">
        <v>0</v>
      </c>
      <c r="H2238" s="53">
        <v>0</v>
      </c>
      <c r="I2238" s="53">
        <v>0</v>
      </c>
      <c r="J2238" s="32">
        <v>0</v>
      </c>
      <c r="K2238" s="54">
        <f>Лист4!E2236/1000</f>
        <v>2.6903800000000002</v>
      </c>
      <c r="L2238" s="55"/>
      <c r="M2238" s="55"/>
    </row>
    <row r="2239" spans="1:13" s="56" customFormat="1" ht="18.75" customHeight="1" x14ac:dyDescent="0.25">
      <c r="A2239" s="44" t="str">
        <f>Лист4!A2237</f>
        <v xml:space="preserve">Грановского пер. д.65 </v>
      </c>
      <c r="B2239" s="74" t="str">
        <f>Лист4!C2237</f>
        <v>г. Астрахань</v>
      </c>
      <c r="C2239" s="45">
        <f t="shared" si="70"/>
        <v>375.95976813559321</v>
      </c>
      <c r="D2239" s="45">
        <f t="shared" si="71"/>
        <v>20.140701864406779</v>
      </c>
      <c r="E2239" s="52">
        <v>0</v>
      </c>
      <c r="F2239" s="31">
        <v>20.140701864406779</v>
      </c>
      <c r="G2239" s="53">
        <v>0</v>
      </c>
      <c r="H2239" s="53">
        <v>0</v>
      </c>
      <c r="I2239" s="53">
        <v>0</v>
      </c>
      <c r="J2239" s="32">
        <v>0</v>
      </c>
      <c r="K2239" s="54">
        <f>Лист4!E2237/1000</f>
        <v>396.10046999999997</v>
      </c>
      <c r="L2239" s="55"/>
      <c r="M2239" s="55"/>
    </row>
    <row r="2240" spans="1:13" s="56" customFormat="1" ht="18.75" customHeight="1" x14ac:dyDescent="0.25">
      <c r="A2240" s="44" t="str">
        <f>Лист4!A2238</f>
        <v xml:space="preserve">Дворжака ул. д.1 </v>
      </c>
      <c r="B2240" s="74" t="str">
        <f>Лист4!C2238</f>
        <v>г. Астрахань</v>
      </c>
      <c r="C2240" s="45">
        <f t="shared" si="70"/>
        <v>45.612341694915258</v>
      </c>
      <c r="D2240" s="45">
        <f t="shared" si="71"/>
        <v>2.443518305084746</v>
      </c>
      <c r="E2240" s="52">
        <v>0</v>
      </c>
      <c r="F2240" s="31">
        <v>2.443518305084746</v>
      </c>
      <c r="G2240" s="53">
        <v>0</v>
      </c>
      <c r="H2240" s="53">
        <v>0</v>
      </c>
      <c r="I2240" s="53">
        <v>0</v>
      </c>
      <c r="J2240" s="32">
        <v>0</v>
      </c>
      <c r="K2240" s="54">
        <f>Лист4!E2238/1000</f>
        <v>48.055860000000003</v>
      </c>
      <c r="L2240" s="55"/>
      <c r="M2240" s="55"/>
    </row>
    <row r="2241" spans="1:13" s="56" customFormat="1" ht="18.75" customHeight="1" x14ac:dyDescent="0.25">
      <c r="A2241" s="44" t="str">
        <f>Лист4!A2239</f>
        <v xml:space="preserve">Дворжака ул. д.11 </v>
      </c>
      <c r="B2241" s="74" t="str">
        <f>Лист4!C2239</f>
        <v>г. Астрахань</v>
      </c>
      <c r="C2241" s="45">
        <f t="shared" si="70"/>
        <v>95.097681355932224</v>
      </c>
      <c r="D2241" s="45">
        <f t="shared" si="71"/>
        <v>5.0945186440677972</v>
      </c>
      <c r="E2241" s="52">
        <v>0</v>
      </c>
      <c r="F2241" s="31">
        <v>5.0945186440677972</v>
      </c>
      <c r="G2241" s="53">
        <v>0</v>
      </c>
      <c r="H2241" s="53">
        <v>0</v>
      </c>
      <c r="I2241" s="53">
        <v>0</v>
      </c>
      <c r="J2241" s="32">
        <v>0</v>
      </c>
      <c r="K2241" s="54">
        <f>Лист4!E2239/1000</f>
        <v>100.19220000000001</v>
      </c>
      <c r="L2241" s="55"/>
      <c r="M2241" s="55"/>
    </row>
    <row r="2242" spans="1:13" s="56" customFormat="1" ht="18.75" customHeight="1" x14ac:dyDescent="0.25">
      <c r="A2242" s="44" t="str">
        <f>Лист4!A2240</f>
        <v xml:space="preserve">Дворжака ул. д.3 </v>
      </c>
      <c r="B2242" s="74" t="str">
        <f>Лист4!C2240</f>
        <v>г. Астрахань</v>
      </c>
      <c r="C2242" s="45">
        <f t="shared" si="70"/>
        <v>43.046535593220334</v>
      </c>
      <c r="D2242" s="45">
        <f t="shared" si="71"/>
        <v>2.3060644067796607</v>
      </c>
      <c r="E2242" s="52">
        <v>0</v>
      </c>
      <c r="F2242" s="31">
        <v>2.3060644067796607</v>
      </c>
      <c r="G2242" s="53">
        <v>0</v>
      </c>
      <c r="H2242" s="53">
        <v>0</v>
      </c>
      <c r="I2242" s="53">
        <v>0</v>
      </c>
      <c r="J2242" s="32">
        <v>0</v>
      </c>
      <c r="K2242" s="54">
        <f>Лист4!E2240/1000</f>
        <v>45.352599999999995</v>
      </c>
      <c r="L2242" s="55"/>
      <c r="M2242" s="55"/>
    </row>
    <row r="2243" spans="1:13" s="56" customFormat="1" ht="18.75" customHeight="1" x14ac:dyDescent="0.25">
      <c r="A2243" s="44" t="str">
        <f>Лист4!A2241</f>
        <v xml:space="preserve">Дворжака ул. д.9 </v>
      </c>
      <c r="B2243" s="74" t="str">
        <f>Лист4!C2241</f>
        <v>г. Астрахань</v>
      </c>
      <c r="C2243" s="45">
        <f t="shared" si="70"/>
        <v>78.756207457627113</v>
      </c>
      <c r="D2243" s="45">
        <f t="shared" si="71"/>
        <v>4.2190825423728819</v>
      </c>
      <c r="E2243" s="52">
        <v>0</v>
      </c>
      <c r="F2243" s="31">
        <v>4.2190825423728819</v>
      </c>
      <c r="G2243" s="53">
        <v>0</v>
      </c>
      <c r="H2243" s="53">
        <v>0</v>
      </c>
      <c r="I2243" s="53">
        <v>0</v>
      </c>
      <c r="J2243" s="32">
        <v>0</v>
      </c>
      <c r="K2243" s="54">
        <f>Лист4!E2241/1000</f>
        <v>82.975290000000001</v>
      </c>
      <c r="L2243" s="55"/>
      <c r="M2243" s="55"/>
    </row>
    <row r="2244" spans="1:13" s="56" customFormat="1" ht="25.5" customHeight="1" x14ac:dyDescent="0.25">
      <c r="A2244" s="44" t="str">
        <f>Лист4!A2242</f>
        <v xml:space="preserve">Депутатская ул. д.14 </v>
      </c>
      <c r="B2244" s="74" t="str">
        <f>Лист4!C2242</f>
        <v>г. Астрахань</v>
      </c>
      <c r="C2244" s="45">
        <f t="shared" si="70"/>
        <v>1364.0259891525423</v>
      </c>
      <c r="D2244" s="45">
        <f t="shared" si="71"/>
        <v>73.072820847457621</v>
      </c>
      <c r="E2244" s="52">
        <v>0</v>
      </c>
      <c r="F2244" s="31">
        <v>73.072820847457621</v>
      </c>
      <c r="G2244" s="53">
        <v>0</v>
      </c>
      <c r="H2244" s="53">
        <v>0</v>
      </c>
      <c r="I2244" s="53">
        <v>0</v>
      </c>
      <c r="J2244" s="32">
        <v>0</v>
      </c>
      <c r="K2244" s="54">
        <f>Лист4!E2242/1000</f>
        <v>1437.09881</v>
      </c>
      <c r="L2244" s="55"/>
      <c r="M2244" s="55"/>
    </row>
    <row r="2245" spans="1:13" s="56" customFormat="1" ht="25.5" customHeight="1" x14ac:dyDescent="0.25">
      <c r="A2245" s="44" t="str">
        <f>Лист4!A2243</f>
        <v xml:space="preserve">Депутатская ул. д.2 - корп. 1 </v>
      </c>
      <c r="B2245" s="74" t="str">
        <f>Лист4!C2243</f>
        <v>г. Астрахань</v>
      </c>
      <c r="C2245" s="45">
        <f t="shared" si="70"/>
        <v>271.66124881355933</v>
      </c>
      <c r="D2245" s="45">
        <f t="shared" si="71"/>
        <v>14.553281186440678</v>
      </c>
      <c r="E2245" s="52">
        <v>0</v>
      </c>
      <c r="F2245" s="31">
        <v>14.553281186440678</v>
      </c>
      <c r="G2245" s="53">
        <v>0</v>
      </c>
      <c r="H2245" s="53">
        <v>0</v>
      </c>
      <c r="I2245" s="53">
        <v>0</v>
      </c>
      <c r="J2245" s="32">
        <v>0</v>
      </c>
      <c r="K2245" s="54">
        <f>Лист4!E2243/1000</f>
        <v>286.21453000000002</v>
      </c>
      <c r="L2245" s="55"/>
      <c r="M2245" s="55"/>
    </row>
    <row r="2246" spans="1:13" s="56" customFormat="1" ht="25.5" customHeight="1" x14ac:dyDescent="0.25">
      <c r="A2246" s="44" t="str">
        <f>Лист4!A2244</f>
        <v xml:space="preserve">Депутатская ул. д.4 </v>
      </c>
      <c r="B2246" s="74" t="str">
        <f>Лист4!C2244</f>
        <v>г. Астрахань</v>
      </c>
      <c r="C2246" s="45">
        <f t="shared" si="70"/>
        <v>600.04541016949156</v>
      </c>
      <c r="D2246" s="45">
        <f t="shared" si="71"/>
        <v>32.145289830508474</v>
      </c>
      <c r="E2246" s="52">
        <v>0</v>
      </c>
      <c r="F2246" s="31">
        <v>32.145289830508474</v>
      </c>
      <c r="G2246" s="53">
        <v>0</v>
      </c>
      <c r="H2246" s="53">
        <v>0</v>
      </c>
      <c r="I2246" s="53">
        <v>0</v>
      </c>
      <c r="J2246" s="32">
        <v>0</v>
      </c>
      <c r="K2246" s="54">
        <f>Лист4!E2244/1000</f>
        <v>632.19069999999999</v>
      </c>
      <c r="L2246" s="55"/>
      <c r="M2246" s="55"/>
    </row>
    <row r="2247" spans="1:13" s="56" customFormat="1" ht="25.5" customHeight="1" x14ac:dyDescent="0.25">
      <c r="A2247" s="44" t="str">
        <f>Лист4!A2245</f>
        <v xml:space="preserve">Депутатская ул. д.4 - корп. 1 </v>
      </c>
      <c r="B2247" s="74" t="str">
        <f>Лист4!C2245</f>
        <v>г. Астрахань</v>
      </c>
      <c r="C2247" s="45">
        <f t="shared" si="70"/>
        <v>730.74200677966087</v>
      </c>
      <c r="D2247" s="45">
        <f t="shared" si="71"/>
        <v>39.146893220338974</v>
      </c>
      <c r="E2247" s="52">
        <v>0</v>
      </c>
      <c r="F2247" s="31">
        <v>39.146893220338974</v>
      </c>
      <c r="G2247" s="53">
        <v>0</v>
      </c>
      <c r="H2247" s="53">
        <v>0</v>
      </c>
      <c r="I2247" s="53">
        <v>0</v>
      </c>
      <c r="J2247" s="32">
        <v>0</v>
      </c>
      <c r="K2247" s="54">
        <f>Лист4!E2245/1000</f>
        <v>769.88889999999981</v>
      </c>
      <c r="L2247" s="55"/>
      <c r="M2247" s="55"/>
    </row>
    <row r="2248" spans="1:13" s="56" customFormat="1" ht="18.75" customHeight="1" x14ac:dyDescent="0.25">
      <c r="A2248" s="44" t="str">
        <f>Лист4!A2246</f>
        <v>Депутатская ул. д.8 ком.52</v>
      </c>
      <c r="B2248" s="74" t="str">
        <f>Лист4!C2246</f>
        <v>г. Астрахань</v>
      </c>
      <c r="C2248" s="45">
        <f t="shared" si="70"/>
        <v>482.12358101694912</v>
      </c>
      <c r="D2248" s="45">
        <f t="shared" si="71"/>
        <v>25.828048983050842</v>
      </c>
      <c r="E2248" s="52">
        <v>0</v>
      </c>
      <c r="F2248" s="31">
        <v>25.828048983050842</v>
      </c>
      <c r="G2248" s="53">
        <v>0</v>
      </c>
      <c r="H2248" s="53">
        <v>0</v>
      </c>
      <c r="I2248" s="53">
        <v>0</v>
      </c>
      <c r="J2248" s="32">
        <v>0</v>
      </c>
      <c r="K2248" s="54">
        <f>Лист4!E2246/1000</f>
        <v>507.95162999999997</v>
      </c>
      <c r="L2248" s="55"/>
      <c r="M2248" s="55"/>
    </row>
    <row r="2249" spans="1:13" s="56" customFormat="1" ht="18.75" customHeight="1" x14ac:dyDescent="0.25">
      <c r="A2249" s="44" t="str">
        <f>Лист4!A2247</f>
        <v xml:space="preserve">Депутатский 1-й пер. д.15 - корп. 1 </v>
      </c>
      <c r="B2249" s="74" t="str">
        <f>Лист4!C2247</f>
        <v>г. Астрахань</v>
      </c>
      <c r="C2249" s="45">
        <f t="shared" si="70"/>
        <v>428.37479050847469</v>
      </c>
      <c r="D2249" s="45">
        <f t="shared" si="71"/>
        <v>22.94864949152543</v>
      </c>
      <c r="E2249" s="52">
        <v>0</v>
      </c>
      <c r="F2249" s="31">
        <v>22.94864949152543</v>
      </c>
      <c r="G2249" s="53">
        <v>0</v>
      </c>
      <c r="H2249" s="53">
        <v>0</v>
      </c>
      <c r="I2249" s="53">
        <v>0</v>
      </c>
      <c r="J2249" s="32">
        <v>0</v>
      </c>
      <c r="K2249" s="54">
        <f>Лист4!E2247/1000</f>
        <v>451.32344000000012</v>
      </c>
      <c r="L2249" s="55"/>
      <c r="M2249" s="55"/>
    </row>
    <row r="2250" spans="1:13" s="56" customFormat="1" ht="18.75" customHeight="1" x14ac:dyDescent="0.25">
      <c r="A2250" s="44" t="str">
        <f>Лист4!A2248</f>
        <v xml:space="preserve">Джамбульская ул. д.11 </v>
      </c>
      <c r="B2250" s="74" t="str">
        <f>Лист4!C2248</f>
        <v>г. Астрахань</v>
      </c>
      <c r="C2250" s="45">
        <f t="shared" si="70"/>
        <v>31.576406779661017</v>
      </c>
      <c r="D2250" s="45">
        <f t="shared" si="71"/>
        <v>1.691593220338983</v>
      </c>
      <c r="E2250" s="52">
        <v>0</v>
      </c>
      <c r="F2250" s="31">
        <v>1.691593220338983</v>
      </c>
      <c r="G2250" s="53">
        <v>0</v>
      </c>
      <c r="H2250" s="53">
        <v>0</v>
      </c>
      <c r="I2250" s="53">
        <v>0</v>
      </c>
      <c r="J2250" s="32">
        <v>0</v>
      </c>
      <c r="K2250" s="54">
        <f>Лист4!E2248/1000</f>
        <v>33.268000000000001</v>
      </c>
      <c r="L2250" s="55"/>
      <c r="M2250" s="55"/>
    </row>
    <row r="2251" spans="1:13" s="56" customFormat="1" ht="25.5" customHeight="1" x14ac:dyDescent="0.25">
      <c r="A2251" s="44" t="str">
        <f>Лист4!A2249</f>
        <v xml:space="preserve">Джамбульская ул. д.11/10 </v>
      </c>
      <c r="B2251" s="74" t="str">
        <f>Лист4!C2249</f>
        <v>г. Астрахань</v>
      </c>
      <c r="C2251" s="45">
        <f t="shared" si="70"/>
        <v>9.371552542372882</v>
      </c>
      <c r="D2251" s="45">
        <f t="shared" si="71"/>
        <v>0.50204745762711855</v>
      </c>
      <c r="E2251" s="52">
        <v>0</v>
      </c>
      <c r="F2251" s="31">
        <v>0.50204745762711855</v>
      </c>
      <c r="G2251" s="53">
        <v>0</v>
      </c>
      <c r="H2251" s="53">
        <v>0</v>
      </c>
      <c r="I2251" s="53">
        <v>0</v>
      </c>
      <c r="J2251" s="32">
        <v>0</v>
      </c>
      <c r="K2251" s="54">
        <f>Лист4!E2249/1000</f>
        <v>9.8735999999999997</v>
      </c>
      <c r="L2251" s="55"/>
      <c r="M2251" s="55"/>
    </row>
    <row r="2252" spans="1:13" s="56" customFormat="1" ht="25.5" customHeight="1" x14ac:dyDescent="0.25">
      <c r="A2252" s="44" t="str">
        <f>Лист4!A2250</f>
        <v xml:space="preserve">Джамбульская ул. д.12 </v>
      </c>
      <c r="B2252" s="74" t="str">
        <f>Лист4!C2250</f>
        <v>г. Астрахань</v>
      </c>
      <c r="C2252" s="45">
        <f t="shared" si="70"/>
        <v>42.779823728813554</v>
      </c>
      <c r="D2252" s="45">
        <f t="shared" si="71"/>
        <v>2.2917762711864405</v>
      </c>
      <c r="E2252" s="52">
        <v>0</v>
      </c>
      <c r="F2252" s="31">
        <v>2.2917762711864405</v>
      </c>
      <c r="G2252" s="53">
        <v>0</v>
      </c>
      <c r="H2252" s="53">
        <v>0</v>
      </c>
      <c r="I2252" s="53">
        <v>0</v>
      </c>
      <c r="J2252" s="32">
        <v>0</v>
      </c>
      <c r="K2252" s="54">
        <f>Лист4!E2250/1000</f>
        <v>45.071599999999997</v>
      </c>
      <c r="L2252" s="55"/>
      <c r="M2252" s="55"/>
    </row>
    <row r="2253" spans="1:13" s="56" customFormat="1" ht="25.5" customHeight="1" x14ac:dyDescent="0.25">
      <c r="A2253" s="44" t="str">
        <f>Лист4!A2251</f>
        <v xml:space="preserve">Джамбульская ул. д.13 </v>
      </c>
      <c r="B2253" s="74" t="str">
        <f>Лист4!C2251</f>
        <v>г. Астрахань</v>
      </c>
      <c r="C2253" s="45">
        <f t="shared" si="70"/>
        <v>62.325949830508485</v>
      </c>
      <c r="D2253" s="45">
        <f t="shared" si="71"/>
        <v>3.3388901694915258</v>
      </c>
      <c r="E2253" s="52">
        <v>0</v>
      </c>
      <c r="F2253" s="31">
        <v>3.3388901694915258</v>
      </c>
      <c r="G2253" s="53">
        <v>0</v>
      </c>
      <c r="H2253" s="53">
        <v>0</v>
      </c>
      <c r="I2253" s="53">
        <v>0</v>
      </c>
      <c r="J2253" s="32">
        <v>0</v>
      </c>
      <c r="K2253" s="54">
        <f>Лист4!E2251/1000</f>
        <v>65.664840000000012</v>
      </c>
      <c r="L2253" s="55"/>
      <c r="M2253" s="55"/>
    </row>
    <row r="2254" spans="1:13" s="56" customFormat="1" ht="25.5" customHeight="1" x14ac:dyDescent="0.25">
      <c r="A2254" s="44" t="str">
        <f>Лист4!A2252</f>
        <v xml:space="preserve">Джамбульская ул. д.14 </v>
      </c>
      <c r="B2254" s="74" t="str">
        <f>Лист4!C2252</f>
        <v>г. Астрахань</v>
      </c>
      <c r="C2254" s="45">
        <f t="shared" si="70"/>
        <v>31.029220338983048</v>
      </c>
      <c r="D2254" s="45">
        <f t="shared" si="71"/>
        <v>1.662279661016949</v>
      </c>
      <c r="E2254" s="52">
        <v>0</v>
      </c>
      <c r="F2254" s="31">
        <v>1.662279661016949</v>
      </c>
      <c r="G2254" s="53">
        <v>0</v>
      </c>
      <c r="H2254" s="53">
        <v>0</v>
      </c>
      <c r="I2254" s="53">
        <v>0</v>
      </c>
      <c r="J2254" s="32">
        <v>0</v>
      </c>
      <c r="K2254" s="54">
        <f>Лист4!E2252/1000</f>
        <v>32.691499999999998</v>
      </c>
      <c r="L2254" s="55"/>
      <c r="M2254" s="55"/>
    </row>
    <row r="2255" spans="1:13" s="56" customFormat="1" ht="18.75" customHeight="1" x14ac:dyDescent="0.25">
      <c r="A2255" s="44" t="str">
        <f>Лист4!A2253</f>
        <v xml:space="preserve">Джамбульская ул. д.15 </v>
      </c>
      <c r="B2255" s="74" t="str">
        <f>Лист4!C2253</f>
        <v>г. Астрахань</v>
      </c>
      <c r="C2255" s="45">
        <f t="shared" si="70"/>
        <v>33.02993898305084</v>
      </c>
      <c r="D2255" s="45">
        <f t="shared" si="71"/>
        <v>1.7694610169491523</v>
      </c>
      <c r="E2255" s="52">
        <v>0</v>
      </c>
      <c r="F2255" s="31">
        <v>1.7694610169491523</v>
      </c>
      <c r="G2255" s="53">
        <v>0</v>
      </c>
      <c r="H2255" s="53">
        <v>0</v>
      </c>
      <c r="I2255" s="53">
        <v>0</v>
      </c>
      <c r="J2255" s="32">
        <v>0</v>
      </c>
      <c r="K2255" s="54">
        <f>Лист4!E2253/1000</f>
        <v>34.799399999999991</v>
      </c>
      <c r="L2255" s="55"/>
      <c r="M2255" s="55"/>
    </row>
    <row r="2256" spans="1:13" s="56" customFormat="1" ht="18.75" customHeight="1" x14ac:dyDescent="0.25">
      <c r="A2256" s="44" t="str">
        <f>Лист4!A2254</f>
        <v xml:space="preserve">Джамбульская ул. д.16 </v>
      </c>
      <c r="B2256" s="74" t="str">
        <f>Лист4!C2254</f>
        <v>г. Астрахань</v>
      </c>
      <c r="C2256" s="45">
        <f t="shared" si="70"/>
        <v>38.389328813559324</v>
      </c>
      <c r="D2256" s="45">
        <f t="shared" si="71"/>
        <v>2.0565711864406779</v>
      </c>
      <c r="E2256" s="52">
        <v>0</v>
      </c>
      <c r="F2256" s="31">
        <v>2.0565711864406779</v>
      </c>
      <c r="G2256" s="53">
        <v>0</v>
      </c>
      <c r="H2256" s="53">
        <v>0</v>
      </c>
      <c r="I2256" s="53">
        <v>0</v>
      </c>
      <c r="J2256" s="32">
        <v>0</v>
      </c>
      <c r="K2256" s="54">
        <f>Лист4!E2254/1000</f>
        <v>40.445900000000002</v>
      </c>
      <c r="L2256" s="55"/>
      <c r="M2256" s="55"/>
    </row>
    <row r="2257" spans="1:13" s="56" customFormat="1" ht="25.5" customHeight="1" x14ac:dyDescent="0.25">
      <c r="A2257" s="44" t="str">
        <f>Лист4!A2255</f>
        <v xml:space="preserve">Джамбульская ул. д.17 </v>
      </c>
      <c r="B2257" s="74" t="str">
        <f>Лист4!C2255</f>
        <v>г. Астрахань</v>
      </c>
      <c r="C2257" s="45">
        <f t="shared" si="70"/>
        <v>18.641735593220336</v>
      </c>
      <c r="D2257" s="45">
        <f t="shared" si="71"/>
        <v>0.99866440677966084</v>
      </c>
      <c r="E2257" s="52">
        <v>0</v>
      </c>
      <c r="F2257" s="31">
        <v>0.99866440677966084</v>
      </c>
      <c r="G2257" s="53">
        <v>0</v>
      </c>
      <c r="H2257" s="53">
        <v>0</v>
      </c>
      <c r="I2257" s="53">
        <v>0</v>
      </c>
      <c r="J2257" s="32">
        <v>0</v>
      </c>
      <c r="K2257" s="54">
        <f>Лист4!E2255/1000</f>
        <v>19.640399999999996</v>
      </c>
      <c r="L2257" s="55"/>
      <c r="M2257" s="55"/>
    </row>
    <row r="2258" spans="1:13" s="56" customFormat="1" ht="25.5" customHeight="1" x14ac:dyDescent="0.25">
      <c r="A2258" s="44" t="str">
        <f>Лист4!A2256</f>
        <v xml:space="preserve">Джамбульская ул. д.3 </v>
      </c>
      <c r="B2258" s="74" t="str">
        <f>Лист4!C2256</f>
        <v>г. Астрахань</v>
      </c>
      <c r="C2258" s="45">
        <f t="shared" si="70"/>
        <v>78.254969491525429</v>
      </c>
      <c r="D2258" s="45">
        <f t="shared" si="71"/>
        <v>4.1922305084745766</v>
      </c>
      <c r="E2258" s="52">
        <v>0</v>
      </c>
      <c r="F2258" s="31">
        <v>4.1922305084745766</v>
      </c>
      <c r="G2258" s="53">
        <v>0</v>
      </c>
      <c r="H2258" s="53">
        <v>0</v>
      </c>
      <c r="I2258" s="53">
        <v>0</v>
      </c>
      <c r="J2258" s="32">
        <v>0</v>
      </c>
      <c r="K2258" s="54">
        <f>Лист4!E2256/1000</f>
        <v>82.447200000000009</v>
      </c>
      <c r="L2258" s="55"/>
      <c r="M2258" s="55"/>
    </row>
    <row r="2259" spans="1:13" s="56" customFormat="1" ht="18.75" customHeight="1" x14ac:dyDescent="0.25">
      <c r="A2259" s="44" t="str">
        <f>Лист4!A2257</f>
        <v xml:space="preserve">Джамбульская ул. д.5 </v>
      </c>
      <c r="B2259" s="74" t="str">
        <f>Лист4!C2257</f>
        <v>г. Астрахань</v>
      </c>
      <c r="C2259" s="45">
        <f t="shared" si="70"/>
        <v>51.352379661016947</v>
      </c>
      <c r="D2259" s="45">
        <f t="shared" si="71"/>
        <v>2.751020338983051</v>
      </c>
      <c r="E2259" s="52">
        <v>0</v>
      </c>
      <c r="F2259" s="31">
        <v>2.751020338983051</v>
      </c>
      <c r="G2259" s="53">
        <v>0</v>
      </c>
      <c r="H2259" s="53">
        <v>0</v>
      </c>
      <c r="I2259" s="53">
        <v>0</v>
      </c>
      <c r="J2259" s="32">
        <v>0</v>
      </c>
      <c r="K2259" s="54">
        <f>Лист4!E2257/1000</f>
        <v>54.103400000000001</v>
      </c>
      <c r="L2259" s="55"/>
      <c r="M2259" s="55"/>
    </row>
    <row r="2260" spans="1:13" s="56" customFormat="1" ht="18.75" customHeight="1" x14ac:dyDescent="0.25">
      <c r="A2260" s="44" t="str">
        <f>Лист4!A2258</f>
        <v xml:space="preserve">Джамбульская ул. д.7 </v>
      </c>
      <c r="B2260" s="74" t="str">
        <f>Лист4!C2258</f>
        <v>г. Астрахань</v>
      </c>
      <c r="C2260" s="45">
        <f t="shared" si="70"/>
        <v>14.043186440677967</v>
      </c>
      <c r="D2260" s="45">
        <f t="shared" si="71"/>
        <v>0.75231355932203392</v>
      </c>
      <c r="E2260" s="52">
        <v>0</v>
      </c>
      <c r="F2260" s="31">
        <v>0.75231355932203392</v>
      </c>
      <c r="G2260" s="53">
        <v>0</v>
      </c>
      <c r="H2260" s="53">
        <v>0</v>
      </c>
      <c r="I2260" s="53">
        <v>0</v>
      </c>
      <c r="J2260" s="32">
        <v>0</v>
      </c>
      <c r="K2260" s="54">
        <f>Лист4!E2258/1000</f>
        <v>14.795500000000001</v>
      </c>
      <c r="L2260" s="55"/>
      <c r="M2260" s="55"/>
    </row>
    <row r="2261" spans="1:13" s="56" customFormat="1" ht="18.75" customHeight="1" x14ac:dyDescent="0.25">
      <c r="A2261" s="44" t="str">
        <f>Лист4!A2259</f>
        <v xml:space="preserve">Дзержинского ул. д.46 </v>
      </c>
      <c r="B2261" s="74" t="str">
        <f>Лист4!C2259</f>
        <v>г. Астрахань</v>
      </c>
      <c r="C2261" s="45">
        <f t="shared" si="70"/>
        <v>948.8921138983053</v>
      </c>
      <c r="D2261" s="45">
        <f t="shared" si="71"/>
        <v>50.833506101694923</v>
      </c>
      <c r="E2261" s="52">
        <v>0</v>
      </c>
      <c r="F2261" s="31">
        <v>50.833506101694923</v>
      </c>
      <c r="G2261" s="53">
        <v>0</v>
      </c>
      <c r="H2261" s="53">
        <v>0</v>
      </c>
      <c r="I2261" s="53">
        <v>0</v>
      </c>
      <c r="J2261" s="32">
        <v>988.58</v>
      </c>
      <c r="K2261" s="54">
        <f>Лист4!E2259/1000-J2261</f>
        <v>11.145620000000122</v>
      </c>
      <c r="L2261" s="55"/>
      <c r="M2261" s="55"/>
    </row>
    <row r="2262" spans="1:13" s="56" customFormat="1" ht="18.75" customHeight="1" x14ac:dyDescent="0.25">
      <c r="A2262" s="44" t="str">
        <f>Лист4!A2260</f>
        <v xml:space="preserve">Дзержинского ул. д.58 </v>
      </c>
      <c r="B2262" s="74" t="str">
        <f>Лист4!C2260</f>
        <v>г. Астрахань</v>
      </c>
      <c r="C2262" s="45">
        <f t="shared" si="70"/>
        <v>236.7021952542373</v>
      </c>
      <c r="D2262" s="45">
        <f t="shared" si="71"/>
        <v>12.680474745762712</v>
      </c>
      <c r="E2262" s="52">
        <v>0</v>
      </c>
      <c r="F2262" s="31">
        <v>12.680474745762712</v>
      </c>
      <c r="G2262" s="53">
        <v>0</v>
      </c>
      <c r="H2262" s="53">
        <v>0</v>
      </c>
      <c r="I2262" s="53">
        <v>0</v>
      </c>
      <c r="J2262" s="32">
        <v>0</v>
      </c>
      <c r="K2262" s="54">
        <f>Лист4!E2260/1000-J2262</f>
        <v>249.38267000000002</v>
      </c>
      <c r="L2262" s="55"/>
      <c r="M2262" s="55"/>
    </row>
    <row r="2263" spans="1:13" s="56" customFormat="1" ht="18.75" customHeight="1" x14ac:dyDescent="0.25">
      <c r="A2263" s="44" t="str">
        <f>Лист4!A2261</f>
        <v xml:space="preserve">Дзержинского ул. д.58 - корп. 1 </v>
      </c>
      <c r="B2263" s="74" t="str">
        <f>Лист4!C2261</f>
        <v>г. Астрахань</v>
      </c>
      <c r="C2263" s="45">
        <f t="shared" si="70"/>
        <v>922.33364881355942</v>
      </c>
      <c r="D2263" s="45">
        <f t="shared" si="71"/>
        <v>49.410731186440685</v>
      </c>
      <c r="E2263" s="52">
        <v>0</v>
      </c>
      <c r="F2263" s="31">
        <v>49.410731186440685</v>
      </c>
      <c r="G2263" s="53">
        <v>0</v>
      </c>
      <c r="H2263" s="53">
        <v>0</v>
      </c>
      <c r="I2263" s="53">
        <v>0</v>
      </c>
      <c r="J2263" s="32">
        <v>0</v>
      </c>
      <c r="K2263" s="54">
        <f>Лист4!E2261/1000</f>
        <v>971.74438000000009</v>
      </c>
      <c r="L2263" s="55"/>
      <c r="M2263" s="55"/>
    </row>
    <row r="2264" spans="1:13" s="56" customFormat="1" ht="25.5" customHeight="1" x14ac:dyDescent="0.25">
      <c r="A2264" s="44" t="str">
        <f>Лист4!A2262</f>
        <v xml:space="preserve">Димитрова ул. д.11 </v>
      </c>
      <c r="B2264" s="74" t="str">
        <f>Лист4!C2262</f>
        <v>г. Астрахань</v>
      </c>
      <c r="C2264" s="45">
        <f t="shared" si="70"/>
        <v>305.03273084745757</v>
      </c>
      <c r="D2264" s="45">
        <f t="shared" si="71"/>
        <v>16.341039152542368</v>
      </c>
      <c r="E2264" s="52">
        <v>0</v>
      </c>
      <c r="F2264" s="31">
        <v>16.341039152542368</v>
      </c>
      <c r="G2264" s="53">
        <v>0</v>
      </c>
      <c r="H2264" s="53">
        <v>0</v>
      </c>
      <c r="I2264" s="53">
        <v>0</v>
      </c>
      <c r="J2264" s="32">
        <v>0</v>
      </c>
      <c r="K2264" s="54">
        <f>Лист4!E2262/1000</f>
        <v>321.37376999999992</v>
      </c>
      <c r="L2264" s="55"/>
      <c r="M2264" s="55"/>
    </row>
    <row r="2265" spans="1:13" s="56" customFormat="1" ht="25.5" customHeight="1" x14ac:dyDescent="0.25">
      <c r="A2265" s="44" t="str">
        <f>Лист4!A2263</f>
        <v xml:space="preserve">Димитрова ул. д.3 </v>
      </c>
      <c r="B2265" s="74" t="str">
        <f>Лист4!C2263</f>
        <v>г. Астрахань</v>
      </c>
      <c r="C2265" s="45">
        <f t="shared" si="70"/>
        <v>677.59526372881351</v>
      </c>
      <c r="D2265" s="45">
        <f t="shared" si="71"/>
        <v>36.299746271186436</v>
      </c>
      <c r="E2265" s="52">
        <v>0</v>
      </c>
      <c r="F2265" s="31">
        <v>36.299746271186436</v>
      </c>
      <c r="G2265" s="53">
        <v>0</v>
      </c>
      <c r="H2265" s="53">
        <v>0</v>
      </c>
      <c r="I2265" s="53">
        <v>0</v>
      </c>
      <c r="J2265" s="32">
        <v>0</v>
      </c>
      <c r="K2265" s="54">
        <f>Лист4!E2263/1000</f>
        <v>713.89500999999996</v>
      </c>
      <c r="L2265" s="55"/>
      <c r="M2265" s="55"/>
    </row>
    <row r="2266" spans="1:13" s="56" customFormat="1" ht="25.5" customHeight="1" x14ac:dyDescent="0.25">
      <c r="A2266" s="44" t="str">
        <f>Лист4!A2264</f>
        <v xml:space="preserve">Димитрова ул. д.3 - корп. 1 </v>
      </c>
      <c r="B2266" s="74" t="str">
        <f>Лист4!C2264</f>
        <v>г. Астрахань</v>
      </c>
      <c r="C2266" s="45">
        <f t="shared" si="70"/>
        <v>507.44124745762718</v>
      </c>
      <c r="D2266" s="45">
        <f t="shared" si="71"/>
        <v>27.184352542372885</v>
      </c>
      <c r="E2266" s="52">
        <v>0</v>
      </c>
      <c r="F2266" s="31">
        <v>27.184352542372885</v>
      </c>
      <c r="G2266" s="53">
        <v>0</v>
      </c>
      <c r="H2266" s="53">
        <v>0</v>
      </c>
      <c r="I2266" s="53">
        <v>0</v>
      </c>
      <c r="J2266" s="32">
        <v>0</v>
      </c>
      <c r="K2266" s="54">
        <f>Лист4!E2264/1000-J2266</f>
        <v>534.62560000000008</v>
      </c>
      <c r="L2266" s="55"/>
      <c r="M2266" s="55"/>
    </row>
    <row r="2267" spans="1:13" s="56" customFormat="1" ht="25.5" customHeight="1" x14ac:dyDescent="0.25">
      <c r="A2267" s="44" t="str">
        <f>Лист4!A2265</f>
        <v xml:space="preserve">Димитрова ул. д.5 </v>
      </c>
      <c r="B2267" s="74" t="str">
        <f>Лист4!C2265</f>
        <v>г. Астрахань</v>
      </c>
      <c r="C2267" s="45">
        <f t="shared" si="70"/>
        <v>690.95733830508493</v>
      </c>
      <c r="D2267" s="45">
        <f t="shared" si="71"/>
        <v>37.015571694915266</v>
      </c>
      <c r="E2267" s="52">
        <v>0</v>
      </c>
      <c r="F2267" s="31">
        <v>37.015571694915266</v>
      </c>
      <c r="G2267" s="53">
        <v>0</v>
      </c>
      <c r="H2267" s="53">
        <v>0</v>
      </c>
      <c r="I2267" s="53">
        <v>0</v>
      </c>
      <c r="J2267" s="32">
        <v>0</v>
      </c>
      <c r="K2267" s="54">
        <f>Лист4!E2265/1000</f>
        <v>727.97291000000018</v>
      </c>
      <c r="L2267" s="55"/>
      <c r="M2267" s="55"/>
    </row>
    <row r="2268" spans="1:13" s="56" customFormat="1" ht="18.75" customHeight="1" x14ac:dyDescent="0.25">
      <c r="A2268" s="44" t="str">
        <f>Лист4!A2266</f>
        <v xml:space="preserve">Димитрова ул. д.5 - корп. 1 </v>
      </c>
      <c r="B2268" s="74" t="str">
        <f>Лист4!C2266</f>
        <v>г. Астрахань</v>
      </c>
      <c r="C2268" s="45">
        <f t="shared" si="70"/>
        <v>630.07153762711869</v>
      </c>
      <c r="D2268" s="45">
        <f t="shared" si="71"/>
        <v>33.753832372881355</v>
      </c>
      <c r="E2268" s="52">
        <v>0</v>
      </c>
      <c r="F2268" s="31">
        <v>33.753832372881355</v>
      </c>
      <c r="G2268" s="53">
        <v>0</v>
      </c>
      <c r="H2268" s="53">
        <v>0</v>
      </c>
      <c r="I2268" s="53">
        <v>0</v>
      </c>
      <c r="J2268" s="32">
        <v>0</v>
      </c>
      <c r="K2268" s="54">
        <f>Лист4!E2266/1000-J2268</f>
        <v>663.82537000000002</v>
      </c>
      <c r="L2268" s="55"/>
      <c r="M2268" s="55"/>
    </row>
    <row r="2269" spans="1:13" s="56" customFormat="1" ht="18.75" customHeight="1" x14ac:dyDescent="0.25">
      <c r="A2269" s="44" t="str">
        <f>Лист4!A2267</f>
        <v xml:space="preserve">Димитрова ул. д.5 - корп. 2 </v>
      </c>
      <c r="B2269" s="74" t="str">
        <f>Лист4!C2267</f>
        <v>г. Астрахань</v>
      </c>
      <c r="C2269" s="45">
        <f t="shared" si="70"/>
        <v>562.29925559322032</v>
      </c>
      <c r="D2269" s="45">
        <f t="shared" si="71"/>
        <v>30.123174406779661</v>
      </c>
      <c r="E2269" s="52">
        <v>0</v>
      </c>
      <c r="F2269" s="31">
        <v>30.123174406779661</v>
      </c>
      <c r="G2269" s="53">
        <v>0</v>
      </c>
      <c r="H2269" s="53">
        <v>0</v>
      </c>
      <c r="I2269" s="53">
        <v>0</v>
      </c>
      <c r="J2269" s="32">
        <v>0</v>
      </c>
      <c r="K2269" s="54">
        <f>Лист4!E2267/1000</f>
        <v>592.42242999999996</v>
      </c>
      <c r="L2269" s="55"/>
      <c r="M2269" s="55"/>
    </row>
    <row r="2270" spans="1:13" s="56" customFormat="1" ht="25.5" customHeight="1" x14ac:dyDescent="0.25">
      <c r="A2270" s="44" t="str">
        <f>Лист4!A2268</f>
        <v xml:space="preserve">Димитрова ул. д.5 - корп. 3 </v>
      </c>
      <c r="B2270" s="74" t="str">
        <f>Лист4!C2268</f>
        <v>г. Астрахань</v>
      </c>
      <c r="C2270" s="45">
        <f t="shared" si="70"/>
        <v>907.52498983050828</v>
      </c>
      <c r="D2270" s="45">
        <f t="shared" si="71"/>
        <v>48.617410169491521</v>
      </c>
      <c r="E2270" s="52">
        <v>0</v>
      </c>
      <c r="F2270" s="31">
        <v>48.617410169491521</v>
      </c>
      <c r="G2270" s="53">
        <v>0</v>
      </c>
      <c r="H2270" s="53">
        <v>0</v>
      </c>
      <c r="I2270" s="53">
        <v>0</v>
      </c>
      <c r="J2270" s="32">
        <v>0</v>
      </c>
      <c r="K2270" s="54">
        <f>Лист4!E2268/1000</f>
        <v>956.14239999999984</v>
      </c>
      <c r="L2270" s="55"/>
      <c r="M2270" s="55"/>
    </row>
    <row r="2271" spans="1:13" s="56" customFormat="1" ht="18.75" customHeight="1" x14ac:dyDescent="0.25">
      <c r="A2271" s="44" t="str">
        <f>Лист4!A2269</f>
        <v xml:space="preserve">Димитрова ул. д.7 </v>
      </c>
      <c r="B2271" s="74" t="str">
        <f>Лист4!C2269</f>
        <v>г. Астрахань</v>
      </c>
      <c r="C2271" s="45">
        <f t="shared" si="70"/>
        <v>0.45464406779661015</v>
      </c>
      <c r="D2271" s="45">
        <f t="shared" si="71"/>
        <v>2.435593220338983E-2</v>
      </c>
      <c r="E2271" s="52">
        <v>0</v>
      </c>
      <c r="F2271" s="31">
        <v>2.435593220338983E-2</v>
      </c>
      <c r="G2271" s="53">
        <v>0</v>
      </c>
      <c r="H2271" s="53">
        <v>0</v>
      </c>
      <c r="I2271" s="53">
        <v>0</v>
      </c>
      <c r="J2271" s="32">
        <v>0</v>
      </c>
      <c r="K2271" s="54">
        <f>Лист4!E2269/1000</f>
        <v>0.47899999999999998</v>
      </c>
      <c r="L2271" s="55"/>
      <c r="M2271" s="55"/>
    </row>
    <row r="2272" spans="1:13" s="56" customFormat="1" ht="18.75" customHeight="1" x14ac:dyDescent="0.25">
      <c r="A2272" s="44" t="str">
        <f>Лист4!A2270</f>
        <v xml:space="preserve">Димитрова ул. д.7 - корп. 1 </v>
      </c>
      <c r="B2272" s="74" t="str">
        <f>Лист4!C2270</f>
        <v>г. Астрахань</v>
      </c>
      <c r="C2272" s="45">
        <f t="shared" si="70"/>
        <v>793.10896949152527</v>
      </c>
      <c r="D2272" s="45">
        <f t="shared" si="71"/>
        <v>42.487980508474571</v>
      </c>
      <c r="E2272" s="52">
        <v>0</v>
      </c>
      <c r="F2272" s="31">
        <v>42.487980508474571</v>
      </c>
      <c r="G2272" s="53">
        <v>0</v>
      </c>
      <c r="H2272" s="53">
        <v>0</v>
      </c>
      <c r="I2272" s="53">
        <v>0</v>
      </c>
      <c r="J2272" s="32">
        <v>0</v>
      </c>
      <c r="K2272" s="54">
        <f>Лист4!E2270/1000</f>
        <v>835.59694999999988</v>
      </c>
      <c r="L2272" s="55"/>
      <c r="M2272" s="55"/>
    </row>
    <row r="2273" spans="1:13" s="56" customFormat="1" ht="18.75" customHeight="1" x14ac:dyDescent="0.25">
      <c r="A2273" s="44" t="str">
        <f>Лист4!A2271</f>
        <v xml:space="preserve">Димитрова ул. д.7 - корп. 2 </v>
      </c>
      <c r="B2273" s="74" t="str">
        <f>Лист4!C2271</f>
        <v>г. Астрахань</v>
      </c>
      <c r="C2273" s="45">
        <f t="shared" si="70"/>
        <v>507.80267525423733</v>
      </c>
      <c r="D2273" s="45">
        <f t="shared" si="71"/>
        <v>27.20371474576271</v>
      </c>
      <c r="E2273" s="52">
        <v>0</v>
      </c>
      <c r="F2273" s="31">
        <v>27.20371474576271</v>
      </c>
      <c r="G2273" s="53">
        <v>0</v>
      </c>
      <c r="H2273" s="53">
        <v>0</v>
      </c>
      <c r="I2273" s="53">
        <v>0</v>
      </c>
      <c r="J2273" s="32">
        <v>0</v>
      </c>
      <c r="K2273" s="54">
        <f>Лист4!E2271/1000</f>
        <v>535.00639000000001</v>
      </c>
      <c r="L2273" s="55"/>
      <c r="M2273" s="55"/>
    </row>
    <row r="2274" spans="1:13" s="56" customFormat="1" ht="18.75" customHeight="1" x14ac:dyDescent="0.25">
      <c r="A2274" s="44" t="str">
        <f>Лист4!A2272</f>
        <v xml:space="preserve">Заводская пл д.13 </v>
      </c>
      <c r="B2274" s="74" t="str">
        <f>Лист4!C2272</f>
        <v>г. Астрахань</v>
      </c>
      <c r="C2274" s="45">
        <f t="shared" si="70"/>
        <v>122.55220338983051</v>
      </c>
      <c r="D2274" s="45">
        <f t="shared" si="71"/>
        <v>6.5652966101694918</v>
      </c>
      <c r="E2274" s="52">
        <v>0</v>
      </c>
      <c r="F2274" s="31">
        <v>6.5652966101694918</v>
      </c>
      <c r="G2274" s="53">
        <v>0</v>
      </c>
      <c r="H2274" s="53">
        <v>0</v>
      </c>
      <c r="I2274" s="53">
        <v>0</v>
      </c>
      <c r="J2274" s="32">
        <v>0</v>
      </c>
      <c r="K2274" s="54">
        <f>Лист4!E2272/1000</f>
        <v>129.11750000000001</v>
      </c>
      <c r="L2274" s="55"/>
      <c r="M2274" s="55"/>
    </row>
    <row r="2275" spans="1:13" s="56" customFormat="1" ht="18.75" customHeight="1" x14ac:dyDescent="0.25">
      <c r="A2275" s="44" t="str">
        <f>Лист4!A2273</f>
        <v xml:space="preserve">Заводская пл д.14 </v>
      </c>
      <c r="B2275" s="74" t="str">
        <f>Лист4!C2273</f>
        <v>г. Астрахань</v>
      </c>
      <c r="C2275" s="45">
        <f t="shared" si="70"/>
        <v>117.71641355932205</v>
      </c>
      <c r="D2275" s="45">
        <f t="shared" si="71"/>
        <v>6.3062364406779672</v>
      </c>
      <c r="E2275" s="52">
        <v>0</v>
      </c>
      <c r="F2275" s="31">
        <v>6.3062364406779672</v>
      </c>
      <c r="G2275" s="53">
        <v>0</v>
      </c>
      <c r="H2275" s="53">
        <v>0</v>
      </c>
      <c r="I2275" s="53">
        <v>0</v>
      </c>
      <c r="J2275" s="32">
        <v>0</v>
      </c>
      <c r="K2275" s="54">
        <f>Лист4!E2273/1000</f>
        <v>124.02265000000001</v>
      </c>
      <c r="L2275" s="55"/>
      <c r="M2275" s="55"/>
    </row>
    <row r="2276" spans="1:13" s="56" customFormat="1" ht="18.75" customHeight="1" x14ac:dyDescent="0.25">
      <c r="A2276" s="44" t="str">
        <f>Лист4!A2274</f>
        <v xml:space="preserve">Заводская пл д.15 </v>
      </c>
      <c r="B2276" s="74" t="str">
        <f>Лист4!C2274</f>
        <v>г. Астрахань</v>
      </c>
      <c r="C2276" s="45">
        <f t="shared" si="70"/>
        <v>215.06344406779661</v>
      </c>
      <c r="D2276" s="45">
        <f t="shared" si="71"/>
        <v>11.52125593220339</v>
      </c>
      <c r="E2276" s="52">
        <v>0</v>
      </c>
      <c r="F2276" s="31">
        <v>11.52125593220339</v>
      </c>
      <c r="G2276" s="53">
        <v>0</v>
      </c>
      <c r="H2276" s="53">
        <v>0</v>
      </c>
      <c r="I2276" s="53">
        <v>0</v>
      </c>
      <c r="J2276" s="32">
        <v>0</v>
      </c>
      <c r="K2276" s="54">
        <f>Лист4!E2274/1000</f>
        <v>226.5847</v>
      </c>
      <c r="L2276" s="55"/>
      <c r="M2276" s="55"/>
    </row>
    <row r="2277" spans="1:13" s="56" customFormat="1" ht="18.75" customHeight="1" x14ac:dyDescent="0.25">
      <c r="A2277" s="44" t="str">
        <f>Лист4!A2275</f>
        <v xml:space="preserve">Заводская пл д.16 </v>
      </c>
      <c r="B2277" s="74" t="str">
        <f>Лист4!C2275</f>
        <v>г. Астрахань</v>
      </c>
      <c r="C2277" s="45">
        <f t="shared" si="70"/>
        <v>208.75195932203391</v>
      </c>
      <c r="D2277" s="45">
        <f t="shared" si="71"/>
        <v>11.183140677966103</v>
      </c>
      <c r="E2277" s="52">
        <v>0</v>
      </c>
      <c r="F2277" s="31">
        <v>11.183140677966103</v>
      </c>
      <c r="G2277" s="53">
        <v>0</v>
      </c>
      <c r="H2277" s="53">
        <v>0</v>
      </c>
      <c r="I2277" s="53">
        <v>0</v>
      </c>
      <c r="J2277" s="32">
        <v>0</v>
      </c>
      <c r="K2277" s="54">
        <f>Лист4!E2275/1000</f>
        <v>219.93510000000001</v>
      </c>
      <c r="L2277" s="55"/>
      <c r="M2277" s="55"/>
    </row>
    <row r="2278" spans="1:13" s="56" customFormat="1" ht="18.75" customHeight="1" x14ac:dyDescent="0.25">
      <c r="A2278" s="44" t="str">
        <f>Лист4!A2276</f>
        <v xml:space="preserve">Заводская пл д.18 </v>
      </c>
      <c r="B2278" s="74" t="str">
        <f>Лист4!C2276</f>
        <v>г. Астрахань</v>
      </c>
      <c r="C2278" s="45">
        <f t="shared" si="70"/>
        <v>198.45505898305086</v>
      </c>
      <c r="D2278" s="45">
        <f t="shared" si="71"/>
        <v>10.631521016949154</v>
      </c>
      <c r="E2278" s="52">
        <v>0</v>
      </c>
      <c r="F2278" s="31">
        <v>10.631521016949154</v>
      </c>
      <c r="G2278" s="53">
        <v>0</v>
      </c>
      <c r="H2278" s="53">
        <v>0</v>
      </c>
      <c r="I2278" s="53">
        <v>0</v>
      </c>
      <c r="J2278" s="32">
        <v>0</v>
      </c>
      <c r="K2278" s="54">
        <f>Лист4!E2276/1000</f>
        <v>209.08658000000003</v>
      </c>
      <c r="L2278" s="55"/>
      <c r="M2278" s="55"/>
    </row>
    <row r="2279" spans="1:13" s="56" customFormat="1" ht="18.75" customHeight="1" x14ac:dyDescent="0.25">
      <c r="A2279" s="44" t="str">
        <f>Лист4!A2277</f>
        <v xml:space="preserve">Заводская пл д.19 </v>
      </c>
      <c r="B2279" s="74" t="str">
        <f>Лист4!C2277</f>
        <v>г. Астрахань</v>
      </c>
      <c r="C2279" s="45">
        <f t="shared" si="70"/>
        <v>230.8477559322034</v>
      </c>
      <c r="D2279" s="45">
        <f t="shared" si="71"/>
        <v>12.366844067796611</v>
      </c>
      <c r="E2279" s="52">
        <v>0</v>
      </c>
      <c r="F2279" s="31">
        <v>12.366844067796611</v>
      </c>
      <c r="G2279" s="53">
        <v>0</v>
      </c>
      <c r="H2279" s="53">
        <v>0</v>
      </c>
      <c r="I2279" s="53">
        <v>0</v>
      </c>
      <c r="J2279" s="32">
        <v>0</v>
      </c>
      <c r="K2279" s="54">
        <f>Лист4!E2277/1000</f>
        <v>243.21460000000002</v>
      </c>
      <c r="L2279" s="55"/>
      <c r="M2279" s="55"/>
    </row>
    <row r="2280" spans="1:13" s="56" customFormat="1" ht="18.75" customHeight="1" x14ac:dyDescent="0.25">
      <c r="A2280" s="44" t="str">
        <f>Лист4!A2278</f>
        <v xml:space="preserve">Заводская пл д.27 </v>
      </c>
      <c r="B2280" s="74" t="str">
        <f>Лист4!C2278</f>
        <v>г. Астрахань</v>
      </c>
      <c r="C2280" s="45">
        <f t="shared" si="70"/>
        <v>121.29656949152545</v>
      </c>
      <c r="D2280" s="45">
        <f t="shared" si="71"/>
        <v>6.4980305084745771</v>
      </c>
      <c r="E2280" s="52">
        <v>0</v>
      </c>
      <c r="F2280" s="31">
        <v>6.4980305084745771</v>
      </c>
      <c r="G2280" s="53">
        <v>0</v>
      </c>
      <c r="H2280" s="53">
        <v>0</v>
      </c>
      <c r="I2280" s="53">
        <v>0</v>
      </c>
      <c r="J2280" s="32">
        <v>0</v>
      </c>
      <c r="K2280" s="54">
        <f>Лист4!E2278/1000</f>
        <v>127.79460000000002</v>
      </c>
      <c r="L2280" s="55"/>
      <c r="M2280" s="55"/>
    </row>
    <row r="2281" spans="1:13" s="56" customFormat="1" ht="25.5" customHeight="1" x14ac:dyDescent="0.25">
      <c r="A2281" s="44" t="str">
        <f>Лист4!A2279</f>
        <v xml:space="preserve">Заводская пл д.29 </v>
      </c>
      <c r="B2281" s="74" t="str">
        <f>Лист4!C2279</f>
        <v>г. Астрахань</v>
      </c>
      <c r="C2281" s="45">
        <f t="shared" si="70"/>
        <v>125.8388338983051</v>
      </c>
      <c r="D2281" s="45">
        <f t="shared" si="71"/>
        <v>6.7413661016949167</v>
      </c>
      <c r="E2281" s="52">
        <v>0</v>
      </c>
      <c r="F2281" s="31">
        <v>6.7413661016949167</v>
      </c>
      <c r="G2281" s="53">
        <v>0</v>
      </c>
      <c r="H2281" s="53">
        <v>0</v>
      </c>
      <c r="I2281" s="53">
        <v>0</v>
      </c>
      <c r="J2281" s="32">
        <v>312.42</v>
      </c>
      <c r="K2281" s="54">
        <f>Лист4!E2279/1000-J2281</f>
        <v>-179.8398</v>
      </c>
      <c r="L2281" s="55"/>
      <c r="M2281" s="55"/>
    </row>
    <row r="2282" spans="1:13" s="56" customFormat="1" ht="18.75" customHeight="1" x14ac:dyDescent="0.25">
      <c r="A2282" s="44" t="str">
        <f>Лист4!A2280</f>
        <v xml:space="preserve">Заводская пл д.3 </v>
      </c>
      <c r="B2282" s="74" t="str">
        <f>Лист4!C2280</f>
        <v>г. Астрахань</v>
      </c>
      <c r="C2282" s="45">
        <f t="shared" si="70"/>
        <v>15.754223728813562</v>
      </c>
      <c r="D2282" s="45">
        <f t="shared" si="71"/>
        <v>0.8439762711864407</v>
      </c>
      <c r="E2282" s="52">
        <v>0</v>
      </c>
      <c r="F2282" s="31">
        <v>0.8439762711864407</v>
      </c>
      <c r="G2282" s="53">
        <v>0</v>
      </c>
      <c r="H2282" s="53">
        <v>0</v>
      </c>
      <c r="I2282" s="53">
        <v>0</v>
      </c>
      <c r="J2282" s="32">
        <v>0</v>
      </c>
      <c r="K2282" s="54">
        <f>Лист4!E2280/1000</f>
        <v>16.598200000000002</v>
      </c>
      <c r="L2282" s="55"/>
      <c r="M2282" s="55"/>
    </row>
    <row r="2283" spans="1:13" s="56" customFormat="1" ht="18.75" customHeight="1" x14ac:dyDescent="0.25">
      <c r="A2283" s="44" t="str">
        <f>Лист4!A2281</f>
        <v xml:space="preserve">Заводская пл д.30 </v>
      </c>
      <c r="B2283" s="74" t="str">
        <f>Лист4!C2281</f>
        <v>г. Астрахань</v>
      </c>
      <c r="C2283" s="45">
        <f t="shared" si="70"/>
        <v>100.0600406779661</v>
      </c>
      <c r="D2283" s="45">
        <f t="shared" si="71"/>
        <v>5.3603593220338981</v>
      </c>
      <c r="E2283" s="52">
        <v>0</v>
      </c>
      <c r="F2283" s="31">
        <v>5.3603593220338981</v>
      </c>
      <c r="G2283" s="53">
        <v>0</v>
      </c>
      <c r="H2283" s="53">
        <v>0</v>
      </c>
      <c r="I2283" s="53">
        <v>0</v>
      </c>
      <c r="J2283" s="32">
        <v>0</v>
      </c>
      <c r="K2283" s="54">
        <f>Лист4!E2281/1000</f>
        <v>105.4204</v>
      </c>
      <c r="L2283" s="55"/>
      <c r="M2283" s="55"/>
    </row>
    <row r="2284" spans="1:13" s="56" customFormat="1" ht="25.5" customHeight="1" x14ac:dyDescent="0.25">
      <c r="A2284" s="44" t="str">
        <f>Лист4!A2282</f>
        <v xml:space="preserve">Заводская пл д.32 </v>
      </c>
      <c r="B2284" s="74" t="str">
        <f>Лист4!C2282</f>
        <v>г. Астрахань</v>
      </c>
      <c r="C2284" s="45">
        <f t="shared" si="70"/>
        <v>195.59006101694914</v>
      </c>
      <c r="D2284" s="45">
        <f t="shared" si="71"/>
        <v>10.478038983050848</v>
      </c>
      <c r="E2284" s="52">
        <v>0</v>
      </c>
      <c r="F2284" s="31">
        <v>10.478038983050848</v>
      </c>
      <c r="G2284" s="53">
        <v>0</v>
      </c>
      <c r="H2284" s="53">
        <v>0</v>
      </c>
      <c r="I2284" s="53">
        <v>0</v>
      </c>
      <c r="J2284" s="32">
        <v>0</v>
      </c>
      <c r="K2284" s="54">
        <f>Лист4!E2282/1000</f>
        <v>206.06809999999999</v>
      </c>
      <c r="L2284" s="55"/>
      <c r="M2284" s="55"/>
    </row>
    <row r="2285" spans="1:13" s="56" customFormat="1" ht="18.75" customHeight="1" x14ac:dyDescent="0.25">
      <c r="A2285" s="44" t="str">
        <f>Лист4!A2283</f>
        <v xml:space="preserve">Заводская пл д.33 </v>
      </c>
      <c r="B2285" s="74" t="str">
        <f>Лист4!C2283</f>
        <v>г. Астрахань</v>
      </c>
      <c r="C2285" s="45">
        <f t="shared" si="70"/>
        <v>95.846088135593234</v>
      </c>
      <c r="D2285" s="45">
        <f t="shared" si="71"/>
        <v>5.1346118644067804</v>
      </c>
      <c r="E2285" s="52">
        <v>0</v>
      </c>
      <c r="F2285" s="31">
        <v>5.1346118644067804</v>
      </c>
      <c r="G2285" s="53">
        <v>0</v>
      </c>
      <c r="H2285" s="53">
        <v>0</v>
      </c>
      <c r="I2285" s="53">
        <v>0</v>
      </c>
      <c r="J2285" s="32">
        <v>0</v>
      </c>
      <c r="K2285" s="54">
        <f>Лист4!E2283/1000</f>
        <v>100.98070000000001</v>
      </c>
      <c r="L2285" s="55"/>
      <c r="M2285" s="55"/>
    </row>
    <row r="2286" spans="1:13" s="56" customFormat="1" ht="25.5" customHeight="1" x14ac:dyDescent="0.25">
      <c r="A2286" s="44" t="str">
        <f>Лист4!A2284</f>
        <v xml:space="preserve">Заводская пл д.35 </v>
      </c>
      <c r="B2286" s="74" t="str">
        <f>Лист4!C2284</f>
        <v>г. Астрахань</v>
      </c>
      <c r="C2286" s="45">
        <f t="shared" si="70"/>
        <v>131.15140203389831</v>
      </c>
      <c r="D2286" s="45">
        <f t="shared" si="71"/>
        <v>7.0259679661016943</v>
      </c>
      <c r="E2286" s="52">
        <v>0</v>
      </c>
      <c r="F2286" s="31">
        <v>7.0259679661016943</v>
      </c>
      <c r="G2286" s="53">
        <v>0</v>
      </c>
      <c r="H2286" s="53">
        <v>0</v>
      </c>
      <c r="I2286" s="53">
        <v>0</v>
      </c>
      <c r="J2286" s="32">
        <v>0</v>
      </c>
      <c r="K2286" s="54">
        <f>Лист4!E2284/1000</f>
        <v>138.17737</v>
      </c>
      <c r="L2286" s="55"/>
      <c r="M2286" s="55"/>
    </row>
    <row r="2287" spans="1:13" s="56" customFormat="1" ht="25.5" customHeight="1" x14ac:dyDescent="0.25">
      <c r="A2287" s="44" t="str">
        <f>Лист4!A2285</f>
        <v xml:space="preserve">Заводская пл д.36 </v>
      </c>
      <c r="B2287" s="74" t="str">
        <f>Лист4!C2285</f>
        <v>г. Астрахань</v>
      </c>
      <c r="C2287" s="45">
        <f t="shared" si="70"/>
        <v>140.1440813559322</v>
      </c>
      <c r="D2287" s="45">
        <f t="shared" si="71"/>
        <v>7.507718644067797</v>
      </c>
      <c r="E2287" s="52">
        <v>0</v>
      </c>
      <c r="F2287" s="31">
        <v>7.507718644067797</v>
      </c>
      <c r="G2287" s="53">
        <v>0</v>
      </c>
      <c r="H2287" s="53">
        <v>0</v>
      </c>
      <c r="I2287" s="53">
        <v>0</v>
      </c>
      <c r="J2287" s="32">
        <v>0</v>
      </c>
      <c r="K2287" s="54">
        <f>Лист4!E2285/1000</f>
        <v>147.65180000000001</v>
      </c>
      <c r="L2287" s="55"/>
      <c r="M2287" s="55"/>
    </row>
    <row r="2288" spans="1:13" s="56" customFormat="1" ht="18.75" customHeight="1" x14ac:dyDescent="0.25">
      <c r="A2288" s="44" t="str">
        <f>Лист4!A2286</f>
        <v xml:space="preserve">Заводская пл д.37 </v>
      </c>
      <c r="B2288" s="74" t="str">
        <f>Лист4!C2286</f>
        <v>г. Астрахань</v>
      </c>
      <c r="C2288" s="45">
        <f t="shared" si="70"/>
        <v>1523.8548610169491</v>
      </c>
      <c r="D2288" s="45">
        <f t="shared" si="71"/>
        <v>8.2679389830508487</v>
      </c>
      <c r="E2288" s="52">
        <v>0</v>
      </c>
      <c r="F2288" s="31">
        <v>8.2679389830508487</v>
      </c>
      <c r="G2288" s="53">
        <v>0</v>
      </c>
      <c r="H2288" s="53">
        <v>0</v>
      </c>
      <c r="I2288" s="53">
        <v>0</v>
      </c>
      <c r="J2288" s="32">
        <v>1369.52</v>
      </c>
      <c r="K2288" s="54">
        <f>Лист4!E2286/1000</f>
        <v>162.60280000000003</v>
      </c>
      <c r="L2288" s="55"/>
      <c r="M2288" s="55"/>
    </row>
    <row r="2289" spans="1:13" s="56" customFormat="1" ht="25.5" customHeight="1" x14ac:dyDescent="0.25">
      <c r="A2289" s="44" t="str">
        <f>Лист4!A2287</f>
        <v xml:space="preserve">Заводская пл д.38 </v>
      </c>
      <c r="B2289" s="74" t="str">
        <f>Лист4!C2287</f>
        <v>г. Астрахань</v>
      </c>
      <c r="C2289" s="45">
        <f t="shared" si="70"/>
        <v>723.55530847457635</v>
      </c>
      <c r="D2289" s="45">
        <f t="shared" si="71"/>
        <v>38.761891525423735</v>
      </c>
      <c r="E2289" s="52">
        <v>0</v>
      </c>
      <c r="F2289" s="31">
        <v>38.761891525423735</v>
      </c>
      <c r="G2289" s="53">
        <v>0</v>
      </c>
      <c r="H2289" s="53">
        <v>0</v>
      </c>
      <c r="I2289" s="53">
        <v>0</v>
      </c>
      <c r="J2289" s="32">
        <v>0</v>
      </c>
      <c r="K2289" s="54">
        <f>Лист4!E2287/1000</f>
        <v>762.31720000000007</v>
      </c>
      <c r="L2289" s="55"/>
      <c r="M2289" s="55"/>
    </row>
    <row r="2290" spans="1:13" s="56" customFormat="1" ht="18.75" customHeight="1" x14ac:dyDescent="0.25">
      <c r="A2290" s="44" t="str">
        <f>Лист4!A2288</f>
        <v xml:space="preserve">Заводская пл д.39 </v>
      </c>
      <c r="B2290" s="74" t="str">
        <f>Лист4!C2288</f>
        <v>г. Астрахань</v>
      </c>
      <c r="C2290" s="45">
        <f t="shared" si="70"/>
        <v>666.19238237288141</v>
      </c>
      <c r="D2290" s="45">
        <f t="shared" si="71"/>
        <v>35.688877627118643</v>
      </c>
      <c r="E2290" s="52">
        <v>0</v>
      </c>
      <c r="F2290" s="31">
        <v>35.688877627118643</v>
      </c>
      <c r="G2290" s="53">
        <v>0</v>
      </c>
      <c r="H2290" s="53">
        <v>0</v>
      </c>
      <c r="I2290" s="53">
        <v>0</v>
      </c>
      <c r="J2290" s="32">
        <v>0</v>
      </c>
      <c r="K2290" s="54">
        <f>Лист4!E2288/1000</f>
        <v>701.88126</v>
      </c>
      <c r="L2290" s="55"/>
      <c r="M2290" s="55"/>
    </row>
    <row r="2291" spans="1:13" s="56" customFormat="1" ht="18.75" customHeight="1" x14ac:dyDescent="0.25">
      <c r="A2291" s="44" t="str">
        <f>Лист4!A2289</f>
        <v xml:space="preserve">Заводская пл д.4 </v>
      </c>
      <c r="B2291" s="74" t="str">
        <f>Лист4!C2289</f>
        <v>г. Астрахань</v>
      </c>
      <c r="C2291" s="45">
        <f t="shared" si="70"/>
        <v>3.5713762711864403</v>
      </c>
      <c r="D2291" s="45">
        <f t="shared" si="71"/>
        <v>0.1913237288135593</v>
      </c>
      <c r="E2291" s="52">
        <v>0</v>
      </c>
      <c r="F2291" s="31">
        <v>0.1913237288135593</v>
      </c>
      <c r="G2291" s="53">
        <v>0</v>
      </c>
      <c r="H2291" s="53">
        <v>0</v>
      </c>
      <c r="I2291" s="53">
        <v>0</v>
      </c>
      <c r="J2291" s="32">
        <v>0</v>
      </c>
      <c r="K2291" s="54">
        <f>Лист4!E2289/1000</f>
        <v>3.7626999999999997</v>
      </c>
      <c r="L2291" s="55"/>
      <c r="M2291" s="55"/>
    </row>
    <row r="2292" spans="1:13" s="56" customFormat="1" ht="25.5" customHeight="1" x14ac:dyDescent="0.25">
      <c r="A2292" s="44" t="str">
        <f>Лист4!A2290</f>
        <v xml:space="preserve">Заводская пл д.41 </v>
      </c>
      <c r="B2292" s="74" t="str">
        <f>Лист4!C2290</f>
        <v>г. Астрахань</v>
      </c>
      <c r="C2292" s="45">
        <f t="shared" si="70"/>
        <v>574.73502372881376</v>
      </c>
      <c r="D2292" s="45">
        <f t="shared" si="71"/>
        <v>30.789376271186455</v>
      </c>
      <c r="E2292" s="52">
        <v>0</v>
      </c>
      <c r="F2292" s="31">
        <v>30.789376271186455</v>
      </c>
      <c r="G2292" s="53">
        <v>0</v>
      </c>
      <c r="H2292" s="53">
        <v>0</v>
      </c>
      <c r="I2292" s="53">
        <v>0</v>
      </c>
      <c r="J2292" s="32">
        <v>0</v>
      </c>
      <c r="K2292" s="54">
        <f>Лист4!E2290/1000</f>
        <v>605.52440000000024</v>
      </c>
      <c r="L2292" s="55"/>
      <c r="M2292" s="55"/>
    </row>
    <row r="2293" spans="1:13" s="56" customFormat="1" ht="18.75" customHeight="1" x14ac:dyDescent="0.25">
      <c r="A2293" s="44" t="str">
        <f>Лист4!A2291</f>
        <v xml:space="preserve">Заводская пл д.42 </v>
      </c>
      <c r="B2293" s="74" t="str">
        <f>Лист4!C2291</f>
        <v>г. Астрахань</v>
      </c>
      <c r="C2293" s="45">
        <f t="shared" si="70"/>
        <v>471.64481355932207</v>
      </c>
      <c r="D2293" s="45">
        <f t="shared" si="71"/>
        <v>25.266686440677972</v>
      </c>
      <c r="E2293" s="52">
        <v>0</v>
      </c>
      <c r="F2293" s="31">
        <v>25.266686440677972</v>
      </c>
      <c r="G2293" s="53">
        <v>0</v>
      </c>
      <c r="H2293" s="53">
        <v>0</v>
      </c>
      <c r="I2293" s="53">
        <v>0</v>
      </c>
      <c r="J2293" s="32">
        <v>0</v>
      </c>
      <c r="K2293" s="54">
        <f>Лист4!E2291/1000</f>
        <v>496.91150000000005</v>
      </c>
      <c r="L2293" s="55"/>
      <c r="M2293" s="55"/>
    </row>
    <row r="2294" spans="1:13" s="58" customFormat="1" ht="18.75" customHeight="1" x14ac:dyDescent="0.25">
      <c r="A2294" s="44" t="str">
        <f>Лист4!A2292</f>
        <v xml:space="preserve">Заводская пл д.43 </v>
      </c>
      <c r="B2294" s="74" t="str">
        <f>Лист4!C2292</f>
        <v>г. Астрахань</v>
      </c>
      <c r="C2294" s="45">
        <f t="shared" si="70"/>
        <v>651.98284745762703</v>
      </c>
      <c r="D2294" s="45">
        <f t="shared" si="71"/>
        <v>34.927652542372869</v>
      </c>
      <c r="E2294" s="52">
        <v>0</v>
      </c>
      <c r="F2294" s="31">
        <v>34.927652542372869</v>
      </c>
      <c r="G2294" s="53">
        <v>0</v>
      </c>
      <c r="H2294" s="53">
        <v>0</v>
      </c>
      <c r="I2294" s="53">
        <v>0</v>
      </c>
      <c r="J2294" s="32">
        <v>0</v>
      </c>
      <c r="K2294" s="54">
        <f>Лист4!E2292/1000</f>
        <v>686.91049999999984</v>
      </c>
      <c r="L2294" s="55"/>
      <c r="M2294" s="55"/>
    </row>
    <row r="2295" spans="1:13" s="56" customFormat="1" ht="18.75" customHeight="1" x14ac:dyDescent="0.25">
      <c r="A2295" s="44" t="str">
        <f>Лист4!A2293</f>
        <v xml:space="preserve">Заводская пл д.44 </v>
      </c>
      <c r="B2295" s="74" t="str">
        <f>Лист4!C2293</f>
        <v>г. Астрахань</v>
      </c>
      <c r="C2295" s="45">
        <f t="shared" si="70"/>
        <v>287.36893559322033</v>
      </c>
      <c r="D2295" s="45">
        <f t="shared" si="71"/>
        <v>15.394764406779661</v>
      </c>
      <c r="E2295" s="52">
        <v>0</v>
      </c>
      <c r="F2295" s="31">
        <v>15.394764406779661</v>
      </c>
      <c r="G2295" s="53">
        <v>0</v>
      </c>
      <c r="H2295" s="53">
        <v>0</v>
      </c>
      <c r="I2295" s="53">
        <v>0</v>
      </c>
      <c r="J2295" s="32">
        <v>0</v>
      </c>
      <c r="K2295" s="54">
        <f>Лист4!E2293/1000</f>
        <v>302.76369999999997</v>
      </c>
      <c r="L2295" s="55"/>
      <c r="M2295" s="55"/>
    </row>
    <row r="2296" spans="1:13" s="56" customFormat="1" ht="18.75" customHeight="1" x14ac:dyDescent="0.25">
      <c r="A2296" s="44" t="str">
        <f>Лист4!A2294</f>
        <v xml:space="preserve">Заводская пл д.45 </v>
      </c>
      <c r="B2296" s="74" t="str">
        <f>Лист4!C2294</f>
        <v>г. Астрахань</v>
      </c>
      <c r="C2296" s="45">
        <f t="shared" si="70"/>
        <v>324.70717288135586</v>
      </c>
      <c r="D2296" s="45">
        <f t="shared" si="71"/>
        <v>17.395027118644066</v>
      </c>
      <c r="E2296" s="52">
        <v>0</v>
      </c>
      <c r="F2296" s="31">
        <v>17.395027118644066</v>
      </c>
      <c r="G2296" s="53">
        <v>0</v>
      </c>
      <c r="H2296" s="53">
        <v>0</v>
      </c>
      <c r="I2296" s="53">
        <v>0</v>
      </c>
      <c r="J2296" s="32">
        <v>0</v>
      </c>
      <c r="K2296" s="54">
        <f>Лист4!E2294/1000</f>
        <v>342.10219999999993</v>
      </c>
      <c r="L2296" s="55"/>
      <c r="M2296" s="55"/>
    </row>
    <row r="2297" spans="1:13" s="56" customFormat="1" ht="18.75" customHeight="1" x14ac:dyDescent="0.25">
      <c r="A2297" s="44" t="str">
        <f>Лист4!A2295</f>
        <v xml:space="preserve">Заводская пл д.46 </v>
      </c>
      <c r="B2297" s="74" t="str">
        <f>Лист4!C2295</f>
        <v>г. Астрахань</v>
      </c>
      <c r="C2297" s="45">
        <f t="shared" si="70"/>
        <v>292.70165423728804</v>
      </c>
      <c r="D2297" s="45">
        <f t="shared" si="71"/>
        <v>15.680445762711859</v>
      </c>
      <c r="E2297" s="52">
        <v>0</v>
      </c>
      <c r="F2297" s="31">
        <v>15.680445762711859</v>
      </c>
      <c r="G2297" s="53">
        <v>0</v>
      </c>
      <c r="H2297" s="53">
        <v>0</v>
      </c>
      <c r="I2297" s="53">
        <v>0</v>
      </c>
      <c r="J2297" s="32">
        <v>0</v>
      </c>
      <c r="K2297" s="54">
        <f>Лист4!E2295/1000</f>
        <v>308.38209999999992</v>
      </c>
      <c r="L2297" s="55"/>
      <c r="M2297" s="55"/>
    </row>
    <row r="2298" spans="1:13" s="56" customFormat="1" ht="18.75" customHeight="1" x14ac:dyDescent="0.25">
      <c r="A2298" s="44" t="str">
        <f>Лист4!A2296</f>
        <v xml:space="preserve">Заводская пл д.52 </v>
      </c>
      <c r="B2298" s="74" t="str">
        <f>Лист4!C2296</f>
        <v>г. Астрахань</v>
      </c>
      <c r="C2298" s="45">
        <f t="shared" si="70"/>
        <v>179.37502372881352</v>
      </c>
      <c r="D2298" s="45">
        <f t="shared" si="71"/>
        <v>9.6093762711864379</v>
      </c>
      <c r="E2298" s="52">
        <v>0</v>
      </c>
      <c r="F2298" s="31">
        <v>9.6093762711864379</v>
      </c>
      <c r="G2298" s="53">
        <v>0</v>
      </c>
      <c r="H2298" s="53">
        <v>0</v>
      </c>
      <c r="I2298" s="53">
        <v>0</v>
      </c>
      <c r="J2298" s="32">
        <v>0</v>
      </c>
      <c r="K2298" s="54">
        <f>Лист4!E2296/1000</f>
        <v>188.98439999999997</v>
      </c>
      <c r="L2298" s="55"/>
      <c r="M2298" s="55"/>
    </row>
    <row r="2299" spans="1:13" s="56" customFormat="1" ht="18.75" customHeight="1" x14ac:dyDescent="0.25">
      <c r="A2299" s="44" t="str">
        <f>Лист4!A2297</f>
        <v xml:space="preserve">Заводская пл д.55 </v>
      </c>
      <c r="B2299" s="74" t="str">
        <f>Лист4!C2297</f>
        <v>г. Астрахань</v>
      </c>
      <c r="C2299" s="45">
        <f t="shared" si="70"/>
        <v>50.579010169491518</v>
      </c>
      <c r="D2299" s="45">
        <f t="shared" si="71"/>
        <v>2.7095898305084747</v>
      </c>
      <c r="E2299" s="52">
        <v>0</v>
      </c>
      <c r="F2299" s="31">
        <v>2.7095898305084747</v>
      </c>
      <c r="G2299" s="53">
        <v>0</v>
      </c>
      <c r="H2299" s="53">
        <v>0</v>
      </c>
      <c r="I2299" s="53">
        <v>0</v>
      </c>
      <c r="J2299" s="32">
        <v>0</v>
      </c>
      <c r="K2299" s="54">
        <f>Лист4!E2297/1000</f>
        <v>53.288599999999995</v>
      </c>
      <c r="L2299" s="55"/>
      <c r="M2299" s="55"/>
    </row>
    <row r="2300" spans="1:13" s="56" customFormat="1" ht="18.75" customHeight="1" x14ac:dyDescent="0.25">
      <c r="A2300" s="44" t="str">
        <f>Лист4!A2298</f>
        <v xml:space="preserve">Заводская пл д.56 </v>
      </c>
      <c r="B2300" s="74" t="str">
        <f>Лист4!C2298</f>
        <v>г. Астрахань</v>
      </c>
      <c r="C2300" s="45">
        <f t="shared" ref="C2300:C2363" si="72">K2300+J2300-F2300</f>
        <v>211.40616949152545</v>
      </c>
      <c r="D2300" s="45">
        <f t="shared" ref="D2300:D2363" si="73">F2300</f>
        <v>11.325330508474575</v>
      </c>
      <c r="E2300" s="52">
        <v>0</v>
      </c>
      <c r="F2300" s="31">
        <v>11.325330508474575</v>
      </c>
      <c r="G2300" s="53">
        <v>0</v>
      </c>
      <c r="H2300" s="53">
        <v>0</v>
      </c>
      <c r="I2300" s="53">
        <v>0</v>
      </c>
      <c r="J2300" s="32">
        <v>0</v>
      </c>
      <c r="K2300" s="54">
        <f>Лист4!E2298/1000</f>
        <v>222.73150000000001</v>
      </c>
      <c r="L2300" s="55"/>
      <c r="M2300" s="55"/>
    </row>
    <row r="2301" spans="1:13" s="56" customFormat="1" ht="18.75" customHeight="1" x14ac:dyDescent="0.25">
      <c r="A2301" s="44" t="str">
        <f>Лист4!A2299</f>
        <v xml:space="preserve">Заводская пл д.58 </v>
      </c>
      <c r="B2301" s="74" t="str">
        <f>Лист4!C2299</f>
        <v>г. Астрахань</v>
      </c>
      <c r="C2301" s="45">
        <f t="shared" si="72"/>
        <v>1291.9973369491515</v>
      </c>
      <c r="D2301" s="45">
        <f t="shared" si="73"/>
        <v>69.214143050847412</v>
      </c>
      <c r="E2301" s="52">
        <v>0</v>
      </c>
      <c r="F2301" s="31">
        <v>69.214143050847412</v>
      </c>
      <c r="G2301" s="53">
        <v>0</v>
      </c>
      <c r="H2301" s="53">
        <v>0</v>
      </c>
      <c r="I2301" s="53">
        <v>0</v>
      </c>
      <c r="J2301" s="32">
        <v>0</v>
      </c>
      <c r="K2301" s="54">
        <f>Лист4!E2299/1000</f>
        <v>1361.211479999999</v>
      </c>
      <c r="L2301" s="55"/>
      <c r="M2301" s="55"/>
    </row>
    <row r="2302" spans="1:13" s="56" customFormat="1" ht="18.75" customHeight="1" x14ac:dyDescent="0.25">
      <c r="A2302" s="44" t="str">
        <f>Лист4!A2300</f>
        <v xml:space="preserve">Заводская пл д.60 </v>
      </c>
      <c r="B2302" s="74" t="str">
        <f>Лист4!C2300</f>
        <v>г. Астрахань</v>
      </c>
      <c r="C2302" s="45">
        <f t="shared" si="72"/>
        <v>1253.8395728813562</v>
      </c>
      <c r="D2302" s="45">
        <f t="shared" si="73"/>
        <v>67.169977118644084</v>
      </c>
      <c r="E2302" s="52">
        <v>0</v>
      </c>
      <c r="F2302" s="31">
        <v>67.169977118644084</v>
      </c>
      <c r="G2302" s="53">
        <v>0</v>
      </c>
      <c r="H2302" s="53">
        <v>0</v>
      </c>
      <c r="I2302" s="53">
        <v>0</v>
      </c>
      <c r="J2302" s="32">
        <v>0</v>
      </c>
      <c r="K2302" s="54">
        <f>Лист4!E2300/1000</f>
        <v>1321.0095500000002</v>
      </c>
      <c r="L2302" s="55"/>
      <c r="M2302" s="55"/>
    </row>
    <row r="2303" spans="1:13" s="56" customFormat="1" ht="18.75" customHeight="1" x14ac:dyDescent="0.25">
      <c r="A2303" s="44" t="str">
        <f>Лист4!A2301</f>
        <v xml:space="preserve">Заводская пл д.85 </v>
      </c>
      <c r="B2303" s="74" t="str">
        <f>Лист4!C2301</f>
        <v>г. Астрахань</v>
      </c>
      <c r="C2303" s="45">
        <f t="shared" si="72"/>
        <v>827.69954305084718</v>
      </c>
      <c r="D2303" s="45">
        <f t="shared" si="73"/>
        <v>44.341046949152528</v>
      </c>
      <c r="E2303" s="52">
        <v>0</v>
      </c>
      <c r="F2303" s="31">
        <v>44.341046949152528</v>
      </c>
      <c r="G2303" s="53">
        <v>0</v>
      </c>
      <c r="H2303" s="53">
        <v>0</v>
      </c>
      <c r="I2303" s="53">
        <v>0</v>
      </c>
      <c r="J2303" s="32">
        <v>0</v>
      </c>
      <c r="K2303" s="54">
        <f>Лист4!E2301/1000</f>
        <v>872.04058999999972</v>
      </c>
      <c r="L2303" s="55"/>
      <c r="M2303" s="55"/>
    </row>
    <row r="2304" spans="1:13" s="56" customFormat="1" ht="25.5" customHeight="1" x14ac:dyDescent="0.25">
      <c r="A2304" s="44" t="str">
        <f>Лист4!A2302</f>
        <v xml:space="preserve">Заводская пл д.86 </v>
      </c>
      <c r="B2304" s="74" t="str">
        <f>Лист4!C2302</f>
        <v>г. Астрахань</v>
      </c>
      <c r="C2304" s="45">
        <f t="shared" si="72"/>
        <v>423.2772623728813</v>
      </c>
      <c r="D2304" s="45">
        <f t="shared" si="73"/>
        <v>22.675567627118642</v>
      </c>
      <c r="E2304" s="52">
        <v>0</v>
      </c>
      <c r="F2304" s="31">
        <v>22.675567627118642</v>
      </c>
      <c r="G2304" s="53">
        <v>0</v>
      </c>
      <c r="H2304" s="53">
        <v>0</v>
      </c>
      <c r="I2304" s="53">
        <v>0</v>
      </c>
      <c r="J2304" s="32">
        <v>0</v>
      </c>
      <c r="K2304" s="54">
        <f>Лист4!E2302/1000</f>
        <v>445.95282999999995</v>
      </c>
      <c r="L2304" s="55"/>
      <c r="M2304" s="55"/>
    </row>
    <row r="2305" spans="1:13" s="56" customFormat="1" ht="25.5" customHeight="1" x14ac:dyDescent="0.25">
      <c r="A2305" s="44" t="str">
        <f>Лист4!A2303</f>
        <v xml:space="preserve">Заводская пл д.88 </v>
      </c>
      <c r="B2305" s="74" t="str">
        <f>Лист4!C2303</f>
        <v>г. Астрахань</v>
      </c>
      <c r="C2305" s="45">
        <f t="shared" si="72"/>
        <v>930.64148610169491</v>
      </c>
      <c r="D2305" s="45">
        <f t="shared" si="73"/>
        <v>49.855793898305087</v>
      </c>
      <c r="E2305" s="52">
        <v>0</v>
      </c>
      <c r="F2305" s="31">
        <v>49.855793898305087</v>
      </c>
      <c r="G2305" s="53">
        <v>0</v>
      </c>
      <c r="H2305" s="53">
        <v>0</v>
      </c>
      <c r="I2305" s="53">
        <v>0</v>
      </c>
      <c r="J2305" s="32">
        <v>0</v>
      </c>
      <c r="K2305" s="54">
        <f>Лист4!E2303/1000</f>
        <v>980.49728000000005</v>
      </c>
      <c r="L2305" s="55"/>
      <c r="M2305" s="55"/>
    </row>
    <row r="2306" spans="1:13" s="56" customFormat="1" ht="18.75" customHeight="1" x14ac:dyDescent="0.25">
      <c r="A2306" s="44" t="str">
        <f>Лист4!A2304</f>
        <v xml:space="preserve">Заводская пл д.89 </v>
      </c>
      <c r="B2306" s="74" t="str">
        <f>Лист4!C2304</f>
        <v>г. Астрахань</v>
      </c>
      <c r="C2306" s="45">
        <f t="shared" si="72"/>
        <v>1184.9910657627115</v>
      </c>
      <c r="D2306" s="45">
        <f t="shared" si="73"/>
        <v>63.481664237288115</v>
      </c>
      <c r="E2306" s="52">
        <v>0</v>
      </c>
      <c r="F2306" s="31">
        <v>63.481664237288115</v>
      </c>
      <c r="G2306" s="53">
        <v>0</v>
      </c>
      <c r="H2306" s="53">
        <v>0</v>
      </c>
      <c r="I2306" s="53">
        <v>0</v>
      </c>
      <c r="J2306" s="32">
        <v>0</v>
      </c>
      <c r="K2306" s="54">
        <f>Лист4!E2304/1000</f>
        <v>1248.4727299999997</v>
      </c>
      <c r="L2306" s="55"/>
      <c r="M2306" s="55"/>
    </row>
    <row r="2307" spans="1:13" s="56" customFormat="1" ht="18.75" customHeight="1" x14ac:dyDescent="0.25">
      <c r="A2307" s="44" t="str">
        <f>Лист4!A2305</f>
        <v>Заводская пл д.97 пом.1</v>
      </c>
      <c r="B2307" s="74" t="str">
        <f>Лист4!C2305</f>
        <v>г. Астрахань</v>
      </c>
      <c r="C2307" s="45">
        <f t="shared" si="72"/>
        <v>1284.644717288136</v>
      </c>
      <c r="D2307" s="45">
        <f t="shared" si="73"/>
        <v>68.820252711864427</v>
      </c>
      <c r="E2307" s="52">
        <v>0</v>
      </c>
      <c r="F2307" s="31">
        <v>68.820252711864427</v>
      </c>
      <c r="G2307" s="53">
        <v>0</v>
      </c>
      <c r="H2307" s="53">
        <v>0</v>
      </c>
      <c r="I2307" s="53">
        <v>0</v>
      </c>
      <c r="J2307" s="32">
        <v>0</v>
      </c>
      <c r="K2307" s="54">
        <f>Лист4!E2305/1000</f>
        <v>1353.4649700000004</v>
      </c>
      <c r="L2307" s="55"/>
      <c r="M2307" s="55"/>
    </row>
    <row r="2308" spans="1:13" s="56" customFormat="1" ht="25.5" customHeight="1" x14ac:dyDescent="0.25">
      <c r="A2308" s="44" t="str">
        <f>Лист4!A2306</f>
        <v xml:space="preserve">Заводская пл д.98 </v>
      </c>
      <c r="B2308" s="74" t="str">
        <f>Лист4!C2306</f>
        <v>г. Астрахань</v>
      </c>
      <c r="C2308" s="45">
        <f t="shared" si="72"/>
        <v>1419.5755498305086</v>
      </c>
      <c r="D2308" s="45">
        <f t="shared" si="73"/>
        <v>76.048690169491536</v>
      </c>
      <c r="E2308" s="52">
        <v>0</v>
      </c>
      <c r="F2308" s="31">
        <v>76.048690169491536</v>
      </c>
      <c r="G2308" s="53">
        <v>0</v>
      </c>
      <c r="H2308" s="53">
        <v>0</v>
      </c>
      <c r="I2308" s="53">
        <v>0</v>
      </c>
      <c r="J2308" s="32">
        <v>0</v>
      </c>
      <c r="K2308" s="54">
        <f>Лист4!E2306/1000</f>
        <v>1495.6242400000001</v>
      </c>
      <c r="L2308" s="55"/>
      <c r="M2308" s="55"/>
    </row>
    <row r="2309" spans="1:13" s="56" customFormat="1" ht="25.5" customHeight="1" x14ac:dyDescent="0.25">
      <c r="A2309" s="44" t="str">
        <f>Лист4!A2307</f>
        <v xml:space="preserve">Заречная 1-я ул. д.4/2 - корп. 1 </v>
      </c>
      <c r="B2309" s="74" t="str">
        <f>Лист4!C2307</f>
        <v>г. Астрахань</v>
      </c>
      <c r="C2309" s="45">
        <f t="shared" si="72"/>
        <v>63.039674576271196</v>
      </c>
      <c r="D2309" s="45">
        <f t="shared" si="73"/>
        <v>3.3771254237288142</v>
      </c>
      <c r="E2309" s="52">
        <v>0</v>
      </c>
      <c r="F2309" s="31">
        <v>3.3771254237288142</v>
      </c>
      <c r="G2309" s="53">
        <v>0</v>
      </c>
      <c r="H2309" s="53">
        <v>0</v>
      </c>
      <c r="I2309" s="53">
        <v>0</v>
      </c>
      <c r="J2309" s="32">
        <v>0</v>
      </c>
      <c r="K2309" s="54">
        <f>Лист4!E2307/1000</f>
        <v>66.416800000000009</v>
      </c>
      <c r="L2309" s="55"/>
      <c r="M2309" s="55"/>
    </row>
    <row r="2310" spans="1:13" s="56" customFormat="1" ht="25.5" customHeight="1" x14ac:dyDescent="0.25">
      <c r="A2310" s="44" t="str">
        <f>Лист4!A2308</f>
        <v xml:space="preserve">Заречная 1-я ул. д.4/2/2 - корп. 2 </v>
      </c>
      <c r="B2310" s="74" t="str">
        <f>Лист4!C2308</f>
        <v>г. Астрахань</v>
      </c>
      <c r="C2310" s="45">
        <f t="shared" si="72"/>
        <v>75.856081355932218</v>
      </c>
      <c r="D2310" s="45">
        <f t="shared" si="73"/>
        <v>4.063718644067797</v>
      </c>
      <c r="E2310" s="52">
        <v>0</v>
      </c>
      <c r="F2310" s="31">
        <v>4.063718644067797</v>
      </c>
      <c r="G2310" s="53">
        <v>0</v>
      </c>
      <c r="H2310" s="53">
        <v>0</v>
      </c>
      <c r="I2310" s="53">
        <v>0</v>
      </c>
      <c r="J2310" s="32">
        <v>0</v>
      </c>
      <c r="K2310" s="54">
        <f>Лист4!E2308/1000</f>
        <v>79.919800000000009</v>
      </c>
      <c r="L2310" s="55"/>
      <c r="M2310" s="55"/>
    </row>
    <row r="2311" spans="1:13" s="56" customFormat="1" ht="25.5" customHeight="1" x14ac:dyDescent="0.25">
      <c r="A2311" s="44" t="str">
        <f>Лист4!A2309</f>
        <v xml:space="preserve">Заречная 1-я ул. д.4/2/2 - корп. 3 </v>
      </c>
      <c r="B2311" s="74" t="str">
        <f>Лист4!C2309</f>
        <v>г. Астрахань</v>
      </c>
      <c r="C2311" s="45">
        <f t="shared" si="72"/>
        <v>39.798725423728818</v>
      </c>
      <c r="D2311" s="45">
        <f t="shared" si="73"/>
        <v>2.1320745762711866</v>
      </c>
      <c r="E2311" s="52">
        <v>0</v>
      </c>
      <c r="F2311" s="31">
        <v>2.1320745762711866</v>
      </c>
      <c r="G2311" s="53">
        <v>0</v>
      </c>
      <c r="H2311" s="53">
        <v>0</v>
      </c>
      <c r="I2311" s="53">
        <v>0</v>
      </c>
      <c r="J2311" s="32">
        <v>0</v>
      </c>
      <c r="K2311" s="54">
        <f>Лист4!E2309/1000-J2311</f>
        <v>41.930800000000005</v>
      </c>
      <c r="L2311" s="55"/>
      <c r="M2311" s="55"/>
    </row>
    <row r="2312" spans="1:13" s="56" customFormat="1" ht="25.5" customHeight="1" x14ac:dyDescent="0.25">
      <c r="A2312" s="44" t="str">
        <f>Лист4!A2310</f>
        <v xml:space="preserve">Заречная 1-я ул. д.4/2/2 - корп. 4 </v>
      </c>
      <c r="B2312" s="74" t="str">
        <f>Лист4!C2310</f>
        <v>г. Астрахань</v>
      </c>
      <c r="C2312" s="45">
        <f t="shared" si="72"/>
        <v>51.235918644067802</v>
      </c>
      <c r="D2312" s="45">
        <f t="shared" si="73"/>
        <v>2.7447813559322038</v>
      </c>
      <c r="E2312" s="52">
        <v>0</v>
      </c>
      <c r="F2312" s="31">
        <v>2.7447813559322038</v>
      </c>
      <c r="G2312" s="53">
        <v>0</v>
      </c>
      <c r="H2312" s="53">
        <v>0</v>
      </c>
      <c r="I2312" s="53">
        <v>0</v>
      </c>
      <c r="J2312" s="32">
        <v>0</v>
      </c>
      <c r="K2312" s="54">
        <f>Лист4!E2310/1000</f>
        <v>53.980700000000006</v>
      </c>
      <c r="L2312" s="55"/>
      <c r="M2312" s="55"/>
    </row>
    <row r="2313" spans="1:13" s="56" customFormat="1" ht="25.5" customHeight="1" x14ac:dyDescent="0.25">
      <c r="A2313" s="44" t="str">
        <f>Лист4!A2311</f>
        <v xml:space="preserve">Заречная 1-я ул. д.6/4 - корп. 1 </v>
      </c>
      <c r="B2313" s="74" t="str">
        <f>Лист4!C2311</f>
        <v>г. Астрахань</v>
      </c>
      <c r="C2313" s="45">
        <f t="shared" si="72"/>
        <v>35.831077966101702</v>
      </c>
      <c r="D2313" s="45">
        <f t="shared" si="73"/>
        <v>1.9195220338983052</v>
      </c>
      <c r="E2313" s="52">
        <v>0</v>
      </c>
      <c r="F2313" s="31">
        <v>1.9195220338983052</v>
      </c>
      <c r="G2313" s="53">
        <v>0</v>
      </c>
      <c r="H2313" s="53">
        <v>0</v>
      </c>
      <c r="I2313" s="53">
        <v>0</v>
      </c>
      <c r="J2313" s="32">
        <v>0</v>
      </c>
      <c r="K2313" s="54">
        <f>Лист4!E2311/1000</f>
        <v>37.750600000000006</v>
      </c>
      <c r="L2313" s="55"/>
      <c r="M2313" s="55"/>
    </row>
    <row r="2314" spans="1:13" s="56" customFormat="1" ht="25.5" customHeight="1" x14ac:dyDescent="0.25">
      <c r="A2314" s="44" t="str">
        <f>Лист4!A2312</f>
        <v xml:space="preserve">Заречная 1-я ул. д.6/4/1 - корп. 2 </v>
      </c>
      <c r="B2314" s="74" t="str">
        <f>Лист4!C2312</f>
        <v>г. Астрахань</v>
      </c>
      <c r="C2314" s="45">
        <f t="shared" si="72"/>
        <v>58.066684745762714</v>
      </c>
      <c r="D2314" s="45">
        <f t="shared" si="73"/>
        <v>3.110715254237288</v>
      </c>
      <c r="E2314" s="52">
        <v>0</v>
      </c>
      <c r="F2314" s="31">
        <v>3.110715254237288</v>
      </c>
      <c r="G2314" s="53">
        <v>0</v>
      </c>
      <c r="H2314" s="53">
        <v>0</v>
      </c>
      <c r="I2314" s="53">
        <v>0</v>
      </c>
      <c r="J2314" s="32">
        <v>0</v>
      </c>
      <c r="K2314" s="54">
        <f>Лист4!E2312/1000-J2314</f>
        <v>61.177399999999999</v>
      </c>
      <c r="L2314" s="55"/>
      <c r="M2314" s="55"/>
    </row>
    <row r="2315" spans="1:13" s="56" customFormat="1" ht="25.5" customHeight="1" x14ac:dyDescent="0.25">
      <c r="A2315" s="44" t="str">
        <f>Лист4!A2313</f>
        <v xml:space="preserve">Заречная 1-я ул. д.6/4/1 - корп. 3 </v>
      </c>
      <c r="B2315" s="74" t="str">
        <f>Лист4!C2313</f>
        <v>г. Астрахань</v>
      </c>
      <c r="C2315" s="45">
        <f t="shared" si="72"/>
        <v>7.7355932203389832</v>
      </c>
      <c r="D2315" s="45">
        <f t="shared" si="73"/>
        <v>0.41440677966101702</v>
      </c>
      <c r="E2315" s="52">
        <v>0</v>
      </c>
      <c r="F2315" s="31">
        <v>0.41440677966101702</v>
      </c>
      <c r="G2315" s="53">
        <v>0</v>
      </c>
      <c r="H2315" s="53">
        <v>0</v>
      </c>
      <c r="I2315" s="53">
        <v>0</v>
      </c>
      <c r="J2315" s="32">
        <v>0</v>
      </c>
      <c r="K2315" s="54">
        <f>Лист4!E2313/1000</f>
        <v>8.15</v>
      </c>
      <c r="L2315" s="55"/>
      <c r="M2315" s="55"/>
    </row>
    <row r="2316" spans="1:13" s="56" customFormat="1" ht="25.5" customHeight="1" x14ac:dyDescent="0.25">
      <c r="A2316" s="44" t="str">
        <f>Лист4!A2314</f>
        <v xml:space="preserve">Заречная 1-я ул. д.6/4/1 - корп. 4 </v>
      </c>
      <c r="B2316" s="74" t="str">
        <f>Лист4!C2314</f>
        <v>г. Астрахань</v>
      </c>
      <c r="C2316" s="45">
        <f t="shared" si="72"/>
        <v>64.398481355932205</v>
      </c>
      <c r="D2316" s="45">
        <f t="shared" si="73"/>
        <v>3.4499186440677967</v>
      </c>
      <c r="E2316" s="52">
        <v>0</v>
      </c>
      <c r="F2316" s="31">
        <v>3.4499186440677967</v>
      </c>
      <c r="G2316" s="53">
        <v>0</v>
      </c>
      <c r="H2316" s="53">
        <v>0</v>
      </c>
      <c r="I2316" s="53">
        <v>0</v>
      </c>
      <c r="J2316" s="32">
        <v>0</v>
      </c>
      <c r="K2316" s="54">
        <f>Лист4!E2314/1000</f>
        <v>67.848399999999998</v>
      </c>
      <c r="L2316" s="55"/>
      <c r="M2316" s="55"/>
    </row>
    <row r="2317" spans="1:13" s="56" customFormat="1" ht="25.5" customHeight="1" x14ac:dyDescent="0.25">
      <c r="A2317" s="44" t="str">
        <f>Лист4!A2315</f>
        <v xml:space="preserve">Заречная 3-я ул. д.1 </v>
      </c>
      <c r="B2317" s="74" t="str">
        <f>Лист4!C2315</f>
        <v>г. Астрахань</v>
      </c>
      <c r="C2317" s="45">
        <f t="shared" si="72"/>
        <v>16.439796610169491</v>
      </c>
      <c r="D2317" s="45">
        <f t="shared" si="73"/>
        <v>0.88070338983050833</v>
      </c>
      <c r="E2317" s="52">
        <v>0</v>
      </c>
      <c r="F2317" s="31">
        <v>0.88070338983050833</v>
      </c>
      <c r="G2317" s="53">
        <v>0</v>
      </c>
      <c r="H2317" s="53">
        <v>0</v>
      </c>
      <c r="I2317" s="53">
        <v>0</v>
      </c>
      <c r="J2317" s="32">
        <v>0</v>
      </c>
      <c r="K2317" s="54">
        <f>Лист4!E2315/1000-J2317</f>
        <v>17.320499999999999</v>
      </c>
      <c r="L2317" s="55"/>
      <c r="M2317" s="55"/>
    </row>
    <row r="2318" spans="1:13" s="56" customFormat="1" ht="25.5" customHeight="1" x14ac:dyDescent="0.25">
      <c r="A2318" s="44" t="str">
        <f>Лист4!A2316</f>
        <v xml:space="preserve">Заречная 3-я ул. д.3 </v>
      </c>
      <c r="B2318" s="74" t="str">
        <f>Лист4!C2316</f>
        <v>г. Астрахань</v>
      </c>
      <c r="C2318" s="45">
        <f t="shared" si="72"/>
        <v>34.768084067796615</v>
      </c>
      <c r="D2318" s="45">
        <f t="shared" si="73"/>
        <v>1.8625759322033901</v>
      </c>
      <c r="E2318" s="52">
        <v>0</v>
      </c>
      <c r="F2318" s="31">
        <v>1.8625759322033901</v>
      </c>
      <c r="G2318" s="53">
        <v>0</v>
      </c>
      <c r="H2318" s="53">
        <v>0</v>
      </c>
      <c r="I2318" s="53">
        <v>0</v>
      </c>
      <c r="J2318" s="32">
        <v>0</v>
      </c>
      <c r="K2318" s="54">
        <f>Лист4!E2316/1000</f>
        <v>36.630660000000006</v>
      </c>
      <c r="L2318" s="55"/>
      <c r="M2318" s="55"/>
    </row>
    <row r="2319" spans="1:13" s="56" customFormat="1" ht="25.5" customHeight="1" x14ac:dyDescent="0.25">
      <c r="A2319" s="44" t="str">
        <f>Лист4!A2317</f>
        <v xml:space="preserve">Заречная 3-я ул. д.5 </v>
      </c>
      <c r="B2319" s="74" t="str">
        <f>Лист4!C2317</f>
        <v>г. Астрахань</v>
      </c>
      <c r="C2319" s="45">
        <f t="shared" si="72"/>
        <v>48.293545762711858</v>
      </c>
      <c r="D2319" s="45">
        <f t="shared" si="73"/>
        <v>2.5871542372881358</v>
      </c>
      <c r="E2319" s="52">
        <v>0</v>
      </c>
      <c r="F2319" s="31">
        <v>2.5871542372881358</v>
      </c>
      <c r="G2319" s="53">
        <v>0</v>
      </c>
      <c r="H2319" s="53">
        <v>0</v>
      </c>
      <c r="I2319" s="53">
        <v>0</v>
      </c>
      <c r="J2319" s="32">
        <v>0</v>
      </c>
      <c r="K2319" s="54">
        <f>Лист4!E2317/1000</f>
        <v>50.880699999999997</v>
      </c>
      <c r="L2319" s="55"/>
      <c r="M2319" s="55"/>
    </row>
    <row r="2320" spans="1:13" s="56" customFormat="1" ht="25.5" customHeight="1" x14ac:dyDescent="0.25">
      <c r="A2320" s="44" t="str">
        <f>Лист4!A2318</f>
        <v xml:space="preserve">Зои Космодемьянской пер. д.2А </v>
      </c>
      <c r="B2320" s="74" t="str">
        <f>Лист4!C2318</f>
        <v>г. Астрахань</v>
      </c>
      <c r="C2320" s="45">
        <f t="shared" si="72"/>
        <v>63.670291525423721</v>
      </c>
      <c r="D2320" s="45">
        <f t="shared" si="73"/>
        <v>3.4109084745762708</v>
      </c>
      <c r="E2320" s="52">
        <v>0</v>
      </c>
      <c r="F2320" s="31">
        <v>3.4109084745762708</v>
      </c>
      <c r="G2320" s="53">
        <v>0</v>
      </c>
      <c r="H2320" s="53">
        <v>0</v>
      </c>
      <c r="I2320" s="53">
        <v>0</v>
      </c>
      <c r="J2320" s="32">
        <v>0</v>
      </c>
      <c r="K2320" s="54">
        <f>Лист4!E2318/1000-J2320</f>
        <v>67.081199999999995</v>
      </c>
      <c r="L2320" s="55"/>
      <c r="M2320" s="55"/>
    </row>
    <row r="2321" spans="1:13" s="57" customFormat="1" ht="18.75" customHeight="1" x14ac:dyDescent="0.25">
      <c r="A2321" s="44" t="str">
        <f>Лист4!A2319</f>
        <v xml:space="preserve">Измаильская ул. д.13/9 </v>
      </c>
      <c r="B2321" s="74" t="str">
        <f>Лист4!C2319</f>
        <v>г. Астрахань</v>
      </c>
      <c r="C2321" s="45">
        <f t="shared" si="72"/>
        <v>27.275322033898306</v>
      </c>
      <c r="D2321" s="45">
        <f t="shared" si="73"/>
        <v>1.4611779661016948</v>
      </c>
      <c r="E2321" s="52">
        <v>0</v>
      </c>
      <c r="F2321" s="31">
        <v>1.4611779661016948</v>
      </c>
      <c r="G2321" s="53">
        <v>0</v>
      </c>
      <c r="H2321" s="53">
        <v>0</v>
      </c>
      <c r="I2321" s="53">
        <v>0</v>
      </c>
      <c r="J2321" s="32">
        <v>0</v>
      </c>
      <c r="K2321" s="54">
        <f>Лист4!E2319/1000</f>
        <v>28.736499999999999</v>
      </c>
      <c r="L2321" s="55"/>
      <c r="M2321" s="55"/>
    </row>
    <row r="2322" spans="1:13" s="56" customFormat="1" ht="18.75" customHeight="1" x14ac:dyDescent="0.25">
      <c r="A2322" s="44" t="str">
        <f>Лист4!A2320</f>
        <v xml:space="preserve">Измаильская ул. д.5 </v>
      </c>
      <c r="B2322" s="74" t="str">
        <f>Лист4!C2320</f>
        <v>г. Астрахань</v>
      </c>
      <c r="C2322" s="45">
        <f t="shared" si="72"/>
        <v>17.351077966101695</v>
      </c>
      <c r="D2322" s="45">
        <f t="shared" si="73"/>
        <v>0.92952203389830512</v>
      </c>
      <c r="E2322" s="52">
        <v>0</v>
      </c>
      <c r="F2322" s="31">
        <v>0.92952203389830512</v>
      </c>
      <c r="G2322" s="53">
        <v>0</v>
      </c>
      <c r="H2322" s="53">
        <v>0</v>
      </c>
      <c r="I2322" s="53">
        <v>0</v>
      </c>
      <c r="J2322" s="32">
        <v>0</v>
      </c>
      <c r="K2322" s="54">
        <f>Лист4!E2320/1000</f>
        <v>18.2806</v>
      </c>
      <c r="L2322" s="55"/>
      <c r="M2322" s="55"/>
    </row>
    <row r="2323" spans="1:13" s="56" customFormat="1" ht="37.5" customHeight="1" x14ac:dyDescent="0.25">
      <c r="A2323" s="44" t="str">
        <f>Лист4!A2321</f>
        <v xml:space="preserve">Измаильская ул. д.9 </v>
      </c>
      <c r="B2323" s="74" t="str">
        <f>Лист4!C2321</f>
        <v>г. Астрахань</v>
      </c>
      <c r="C2323" s="45">
        <f t="shared" si="72"/>
        <v>53.41754576271186</v>
      </c>
      <c r="D2323" s="45">
        <f t="shared" si="73"/>
        <v>2.8616542372881355</v>
      </c>
      <c r="E2323" s="52">
        <v>0</v>
      </c>
      <c r="F2323" s="31">
        <v>2.8616542372881355</v>
      </c>
      <c r="G2323" s="53">
        <v>0</v>
      </c>
      <c r="H2323" s="53">
        <v>0</v>
      </c>
      <c r="I2323" s="53">
        <v>0</v>
      </c>
      <c r="J2323" s="32">
        <v>0</v>
      </c>
      <c r="K2323" s="54">
        <f>Лист4!E2321/1000</f>
        <v>56.279199999999996</v>
      </c>
      <c r="L2323" s="55"/>
      <c r="M2323" s="55"/>
    </row>
    <row r="2324" spans="1:13" s="56" customFormat="1" ht="18.75" customHeight="1" x14ac:dyDescent="0.25">
      <c r="A2324" s="44" t="str">
        <f>Лист4!A2322</f>
        <v xml:space="preserve">Капитана Краснова ул. д.14 </v>
      </c>
      <c r="B2324" s="74" t="str">
        <f>Лист4!C2322</f>
        <v>г. Астрахань</v>
      </c>
      <c r="C2324" s="45">
        <f t="shared" si="72"/>
        <v>132.58587525423727</v>
      </c>
      <c r="D2324" s="45">
        <f t="shared" si="73"/>
        <v>7.1028147457627107</v>
      </c>
      <c r="E2324" s="52">
        <v>0</v>
      </c>
      <c r="F2324" s="31">
        <v>7.1028147457627107</v>
      </c>
      <c r="G2324" s="53">
        <v>0</v>
      </c>
      <c r="H2324" s="53">
        <v>0</v>
      </c>
      <c r="I2324" s="53">
        <v>0</v>
      </c>
      <c r="J2324" s="32">
        <v>0</v>
      </c>
      <c r="K2324" s="54">
        <f>Лист4!E2322/1000</f>
        <v>139.68868999999998</v>
      </c>
      <c r="L2324" s="55"/>
      <c r="M2324" s="55"/>
    </row>
    <row r="2325" spans="1:13" s="56" customFormat="1" ht="18.75" customHeight="1" x14ac:dyDescent="0.25">
      <c r="A2325" s="44" t="str">
        <f>Лист4!A2323</f>
        <v xml:space="preserve">Капитана Краснова ул. д.16 </v>
      </c>
      <c r="B2325" s="74" t="str">
        <f>Лист4!C2323</f>
        <v>г. Астрахань</v>
      </c>
      <c r="C2325" s="45">
        <f t="shared" si="72"/>
        <v>82.875254237288132</v>
      </c>
      <c r="D2325" s="45">
        <f t="shared" si="73"/>
        <v>4.4397457627118646</v>
      </c>
      <c r="E2325" s="52">
        <v>0</v>
      </c>
      <c r="F2325" s="31">
        <v>4.4397457627118646</v>
      </c>
      <c r="G2325" s="53">
        <v>0</v>
      </c>
      <c r="H2325" s="53">
        <v>0</v>
      </c>
      <c r="I2325" s="53">
        <v>0</v>
      </c>
      <c r="J2325" s="32">
        <v>0</v>
      </c>
      <c r="K2325" s="54">
        <f>Лист4!E2323/1000</f>
        <v>87.314999999999998</v>
      </c>
      <c r="L2325" s="55"/>
      <c r="M2325" s="55"/>
    </row>
    <row r="2326" spans="1:13" s="56" customFormat="1" ht="18.75" customHeight="1" x14ac:dyDescent="0.25">
      <c r="A2326" s="44" t="str">
        <f>Лист4!A2324</f>
        <v xml:space="preserve">Капитана Краснова ул. д.20 </v>
      </c>
      <c r="B2326" s="74" t="str">
        <f>Лист4!C2324</f>
        <v>г. Астрахань</v>
      </c>
      <c r="C2326" s="45">
        <f t="shared" si="72"/>
        <v>134.68444203389834</v>
      </c>
      <c r="D2326" s="45">
        <f t="shared" si="73"/>
        <v>7.2152379661016948</v>
      </c>
      <c r="E2326" s="52">
        <v>0</v>
      </c>
      <c r="F2326" s="31">
        <v>7.2152379661016948</v>
      </c>
      <c r="G2326" s="53">
        <v>0</v>
      </c>
      <c r="H2326" s="53">
        <v>0</v>
      </c>
      <c r="I2326" s="53">
        <v>0</v>
      </c>
      <c r="J2326" s="32">
        <v>0</v>
      </c>
      <c r="K2326" s="54">
        <f>Лист4!E2324/1000</f>
        <v>141.89968000000002</v>
      </c>
      <c r="L2326" s="55"/>
      <c r="M2326" s="55"/>
    </row>
    <row r="2327" spans="1:13" s="56" customFormat="1" ht="18.75" customHeight="1" x14ac:dyDescent="0.25">
      <c r="A2327" s="44" t="str">
        <f>Лист4!A2325</f>
        <v xml:space="preserve">Капитана Краснова ул. д.22 </v>
      </c>
      <c r="B2327" s="74" t="str">
        <f>Лист4!C2325</f>
        <v>г. Астрахань</v>
      </c>
      <c r="C2327" s="45">
        <f t="shared" si="72"/>
        <v>117.81982372881355</v>
      </c>
      <c r="D2327" s="45">
        <f t="shared" si="73"/>
        <v>6.3117762711864405</v>
      </c>
      <c r="E2327" s="52">
        <v>0</v>
      </c>
      <c r="F2327" s="31">
        <v>6.3117762711864405</v>
      </c>
      <c r="G2327" s="53">
        <v>0</v>
      </c>
      <c r="H2327" s="53">
        <v>0</v>
      </c>
      <c r="I2327" s="53">
        <v>0</v>
      </c>
      <c r="J2327" s="32">
        <v>0</v>
      </c>
      <c r="K2327" s="54">
        <f>Лист4!E2325/1000</f>
        <v>124.13159999999999</v>
      </c>
      <c r="L2327" s="55"/>
      <c r="M2327" s="55"/>
    </row>
    <row r="2328" spans="1:13" s="56" customFormat="1" ht="18.75" customHeight="1" x14ac:dyDescent="0.25">
      <c r="A2328" s="44" t="str">
        <f>Лист4!A2326</f>
        <v xml:space="preserve">Капитана Краснова ул. д.28 </v>
      </c>
      <c r="B2328" s="74" t="str">
        <f>Лист4!C2326</f>
        <v>г. Астрахань</v>
      </c>
      <c r="C2328" s="45">
        <f t="shared" si="72"/>
        <v>35.159552542372886</v>
      </c>
      <c r="D2328" s="45">
        <f t="shared" si="73"/>
        <v>1.8835474576271189</v>
      </c>
      <c r="E2328" s="52">
        <v>0</v>
      </c>
      <c r="F2328" s="31">
        <v>1.8835474576271189</v>
      </c>
      <c r="G2328" s="53">
        <v>0</v>
      </c>
      <c r="H2328" s="53">
        <v>0</v>
      </c>
      <c r="I2328" s="53">
        <v>0</v>
      </c>
      <c r="J2328" s="32">
        <v>0</v>
      </c>
      <c r="K2328" s="54">
        <f>Лист4!E2326/1000</f>
        <v>37.043100000000003</v>
      </c>
      <c r="L2328" s="55"/>
      <c r="M2328" s="55"/>
    </row>
    <row r="2329" spans="1:13" s="56" customFormat="1" ht="18.75" customHeight="1" x14ac:dyDescent="0.25">
      <c r="A2329" s="44" t="str">
        <f>Лист4!A2327</f>
        <v xml:space="preserve">Капитана Краснова ул. д.30 </v>
      </c>
      <c r="B2329" s="74" t="str">
        <f>Лист4!C2327</f>
        <v>г. Астрахань</v>
      </c>
      <c r="C2329" s="45">
        <f t="shared" si="72"/>
        <v>117.74611254237288</v>
      </c>
      <c r="D2329" s="45">
        <f t="shared" si="73"/>
        <v>6.3078274576271181</v>
      </c>
      <c r="E2329" s="52">
        <v>0</v>
      </c>
      <c r="F2329" s="31">
        <v>6.3078274576271181</v>
      </c>
      <c r="G2329" s="53">
        <v>0</v>
      </c>
      <c r="H2329" s="53">
        <v>0</v>
      </c>
      <c r="I2329" s="53">
        <v>0</v>
      </c>
      <c r="J2329" s="32">
        <v>0</v>
      </c>
      <c r="K2329" s="54">
        <f>Лист4!E2327/1000</f>
        <v>124.05394</v>
      </c>
      <c r="L2329" s="55"/>
      <c r="M2329" s="55"/>
    </row>
    <row r="2330" spans="1:13" s="56" customFormat="1" ht="18.75" customHeight="1" x14ac:dyDescent="0.25">
      <c r="A2330" s="44" t="str">
        <f>Лист4!A2328</f>
        <v xml:space="preserve">Капитана Краснова ул. д.32 </v>
      </c>
      <c r="B2330" s="74" t="str">
        <f>Лист4!C2328</f>
        <v>г. Астрахань</v>
      </c>
      <c r="C2330" s="45">
        <f t="shared" si="72"/>
        <v>90.423389830508469</v>
      </c>
      <c r="D2330" s="45">
        <f t="shared" si="73"/>
        <v>4.8441101694915254</v>
      </c>
      <c r="E2330" s="52">
        <v>0</v>
      </c>
      <c r="F2330" s="31">
        <v>4.8441101694915254</v>
      </c>
      <c r="G2330" s="53">
        <v>0</v>
      </c>
      <c r="H2330" s="53">
        <v>0</v>
      </c>
      <c r="I2330" s="53">
        <v>0</v>
      </c>
      <c r="J2330" s="32">
        <v>0</v>
      </c>
      <c r="K2330" s="54">
        <f>Лист4!E2328/1000</f>
        <v>95.267499999999998</v>
      </c>
      <c r="L2330" s="55"/>
      <c r="M2330" s="55"/>
    </row>
    <row r="2331" spans="1:13" s="56" customFormat="1" ht="18.75" customHeight="1" x14ac:dyDescent="0.25">
      <c r="A2331" s="44" t="str">
        <f>Лист4!A2329</f>
        <v xml:space="preserve">Капитана Краснова ул. д.34/41А </v>
      </c>
      <c r="B2331" s="74" t="str">
        <f>Лист4!C2329</f>
        <v>г. Астрахань</v>
      </c>
      <c r="C2331" s="45">
        <f t="shared" si="72"/>
        <v>168.41713355932202</v>
      </c>
      <c r="D2331" s="45">
        <f t="shared" si="73"/>
        <v>9.0223464406779676</v>
      </c>
      <c r="E2331" s="52">
        <v>0</v>
      </c>
      <c r="F2331" s="31">
        <v>9.0223464406779676</v>
      </c>
      <c r="G2331" s="53">
        <v>0</v>
      </c>
      <c r="H2331" s="53">
        <v>0</v>
      </c>
      <c r="I2331" s="53">
        <v>0</v>
      </c>
      <c r="J2331" s="32">
        <v>1385.14</v>
      </c>
      <c r="K2331" s="54">
        <f>Лист4!E2329/1000-J2331</f>
        <v>-1207.7005200000001</v>
      </c>
      <c r="L2331" s="55"/>
      <c r="M2331" s="55"/>
    </row>
    <row r="2332" spans="1:13" s="56" customFormat="1" ht="18.75" customHeight="1" x14ac:dyDescent="0.25">
      <c r="A2332" s="44" t="str">
        <f>Лист4!A2330</f>
        <v xml:space="preserve">Капитана Краснова ул. д.38 </v>
      </c>
      <c r="B2332" s="74" t="str">
        <f>Лист4!C2330</f>
        <v>г. Астрахань</v>
      </c>
      <c r="C2332" s="45">
        <f t="shared" si="72"/>
        <v>604.86494101694916</v>
      </c>
      <c r="D2332" s="45">
        <f t="shared" si="73"/>
        <v>32.403478983050846</v>
      </c>
      <c r="E2332" s="52">
        <v>0</v>
      </c>
      <c r="F2332" s="31">
        <v>32.403478983050846</v>
      </c>
      <c r="G2332" s="53">
        <v>0</v>
      </c>
      <c r="H2332" s="53">
        <v>0</v>
      </c>
      <c r="I2332" s="53">
        <v>0</v>
      </c>
      <c r="J2332" s="32">
        <v>0</v>
      </c>
      <c r="K2332" s="54">
        <f>Лист4!E2330/1000</f>
        <v>637.26841999999999</v>
      </c>
      <c r="L2332" s="55"/>
      <c r="M2332" s="55"/>
    </row>
    <row r="2333" spans="1:13" s="56" customFormat="1" ht="18.75" customHeight="1" x14ac:dyDescent="0.25">
      <c r="A2333" s="44" t="str">
        <f>Лист4!A2331</f>
        <v xml:space="preserve">Капитана Краснова ул. д.40 </v>
      </c>
      <c r="B2333" s="74" t="str">
        <f>Лист4!C2331</f>
        <v>г. Астрахань</v>
      </c>
      <c r="C2333" s="45">
        <f t="shared" si="72"/>
        <v>546.23966101694919</v>
      </c>
      <c r="D2333" s="45">
        <f t="shared" si="73"/>
        <v>29.262838983050848</v>
      </c>
      <c r="E2333" s="52">
        <v>0</v>
      </c>
      <c r="F2333" s="31">
        <v>29.262838983050848</v>
      </c>
      <c r="G2333" s="53">
        <v>0</v>
      </c>
      <c r="H2333" s="53">
        <v>0</v>
      </c>
      <c r="I2333" s="53">
        <v>0</v>
      </c>
      <c r="J2333" s="32">
        <v>0</v>
      </c>
      <c r="K2333" s="54">
        <f>Лист4!E2331/1000</f>
        <v>575.50250000000005</v>
      </c>
      <c r="L2333" s="55"/>
      <c r="M2333" s="55"/>
    </row>
    <row r="2334" spans="1:13" s="56" customFormat="1" ht="18.75" customHeight="1" x14ac:dyDescent="0.25">
      <c r="A2334" s="44" t="str">
        <f>Лист4!A2332</f>
        <v xml:space="preserve">Капитана Краснова ул. д.8 </v>
      </c>
      <c r="B2334" s="74" t="str">
        <f>Лист4!C2332</f>
        <v>г. Астрахань</v>
      </c>
      <c r="C2334" s="45">
        <f t="shared" si="72"/>
        <v>796.78880542372906</v>
      </c>
      <c r="D2334" s="45">
        <f t="shared" si="73"/>
        <v>42.685114576271197</v>
      </c>
      <c r="E2334" s="52">
        <v>0</v>
      </c>
      <c r="F2334" s="31">
        <v>42.685114576271197</v>
      </c>
      <c r="G2334" s="53">
        <v>0</v>
      </c>
      <c r="H2334" s="53">
        <v>0</v>
      </c>
      <c r="I2334" s="53">
        <v>0</v>
      </c>
      <c r="J2334" s="32">
        <v>0</v>
      </c>
      <c r="K2334" s="54">
        <f>Лист4!E2332/1000</f>
        <v>839.47392000000025</v>
      </c>
      <c r="L2334" s="55"/>
      <c r="M2334" s="55"/>
    </row>
    <row r="2335" spans="1:13" s="56" customFormat="1" ht="18.75" customHeight="1" x14ac:dyDescent="0.25">
      <c r="A2335" s="44" t="str">
        <f>Лист4!A2333</f>
        <v xml:space="preserve">Капитанская ул. д.28 </v>
      </c>
      <c r="B2335" s="74" t="str">
        <f>Лист4!C2333</f>
        <v>г. Астрахань</v>
      </c>
      <c r="C2335" s="45">
        <f t="shared" si="72"/>
        <v>52.080474576271179</v>
      </c>
      <c r="D2335" s="45">
        <f t="shared" si="73"/>
        <v>2.7900254237288133</v>
      </c>
      <c r="E2335" s="52">
        <v>0</v>
      </c>
      <c r="F2335" s="31">
        <v>2.7900254237288133</v>
      </c>
      <c r="G2335" s="53">
        <v>0</v>
      </c>
      <c r="H2335" s="53">
        <v>0</v>
      </c>
      <c r="I2335" s="53">
        <v>0</v>
      </c>
      <c r="J2335" s="32">
        <v>0</v>
      </c>
      <c r="K2335" s="54">
        <f>Лист4!E2333/1000</f>
        <v>54.870499999999993</v>
      </c>
      <c r="L2335" s="55"/>
      <c r="M2335" s="55"/>
    </row>
    <row r="2336" spans="1:13" s="56" customFormat="1" ht="18.75" customHeight="1" x14ac:dyDescent="0.25">
      <c r="A2336" s="44" t="str">
        <f>Лист4!A2334</f>
        <v xml:space="preserve">Капитанская ул. д.28Б </v>
      </c>
      <c r="B2336" s="74" t="str">
        <f>Лист4!C2334</f>
        <v>г. Астрахань</v>
      </c>
      <c r="C2336" s="45">
        <f t="shared" si="72"/>
        <v>686.06216949152554</v>
      </c>
      <c r="D2336" s="45">
        <f t="shared" si="73"/>
        <v>36.753330508474583</v>
      </c>
      <c r="E2336" s="52">
        <v>0</v>
      </c>
      <c r="F2336" s="31">
        <v>36.753330508474583</v>
      </c>
      <c r="G2336" s="53">
        <v>0</v>
      </c>
      <c r="H2336" s="53">
        <v>0</v>
      </c>
      <c r="I2336" s="53">
        <v>0</v>
      </c>
      <c r="J2336" s="32">
        <v>0</v>
      </c>
      <c r="K2336" s="54">
        <f>Лист4!E2334/1000</f>
        <v>722.81550000000016</v>
      </c>
      <c r="L2336" s="55"/>
      <c r="M2336" s="55"/>
    </row>
    <row r="2337" spans="1:13" s="56" customFormat="1" ht="18.75" customHeight="1" x14ac:dyDescent="0.25">
      <c r="A2337" s="44" t="str">
        <f>Лист4!A2335</f>
        <v xml:space="preserve">Капитанская ул. д.30 </v>
      </c>
      <c r="B2337" s="74" t="str">
        <f>Лист4!C2335</f>
        <v>г. Астрахань</v>
      </c>
      <c r="C2337" s="45">
        <f t="shared" si="72"/>
        <v>72.893349152542399</v>
      </c>
      <c r="D2337" s="45">
        <f t="shared" si="73"/>
        <v>3.905000847457627</v>
      </c>
      <c r="E2337" s="52">
        <v>0</v>
      </c>
      <c r="F2337" s="31">
        <v>3.905000847457627</v>
      </c>
      <c r="G2337" s="53">
        <v>0</v>
      </c>
      <c r="H2337" s="53">
        <v>0</v>
      </c>
      <c r="I2337" s="53">
        <v>0</v>
      </c>
      <c r="J2337" s="32">
        <v>1489.7</v>
      </c>
      <c r="K2337" s="54">
        <f>Лист4!E2335/1000-J2337</f>
        <v>-1412.90165</v>
      </c>
      <c r="L2337" s="55"/>
      <c r="M2337" s="55"/>
    </row>
    <row r="2338" spans="1:13" s="56" customFormat="1" ht="18.75" customHeight="1" x14ac:dyDescent="0.25">
      <c r="A2338" s="44" t="str">
        <f>Лист4!A2336</f>
        <v xml:space="preserve">Каунасская ул. д.38 </v>
      </c>
      <c r="B2338" s="74" t="str">
        <f>Лист4!C2336</f>
        <v>г. Астрахань</v>
      </c>
      <c r="C2338" s="45">
        <f t="shared" si="72"/>
        <v>771.09517016949155</v>
      </c>
      <c r="D2338" s="45">
        <f t="shared" si="73"/>
        <v>41.308669830508478</v>
      </c>
      <c r="E2338" s="52">
        <v>0</v>
      </c>
      <c r="F2338" s="31">
        <v>41.308669830508478</v>
      </c>
      <c r="G2338" s="53">
        <v>0</v>
      </c>
      <c r="H2338" s="53">
        <v>0</v>
      </c>
      <c r="I2338" s="53">
        <v>0</v>
      </c>
      <c r="J2338" s="32">
        <v>0</v>
      </c>
      <c r="K2338" s="54">
        <f>Лист4!E2336/1000</f>
        <v>812.40384000000006</v>
      </c>
      <c r="L2338" s="55"/>
      <c r="M2338" s="55"/>
    </row>
    <row r="2339" spans="1:13" s="56" customFormat="1" ht="18.75" customHeight="1" x14ac:dyDescent="0.25">
      <c r="A2339" s="44" t="str">
        <f>Лист4!A2337</f>
        <v xml:space="preserve">Каунасская ул. д.40 </v>
      </c>
      <c r="B2339" s="74" t="str">
        <f>Лист4!C2337</f>
        <v>г. Астрахань</v>
      </c>
      <c r="C2339" s="45">
        <f t="shared" si="72"/>
        <v>807.8876637288131</v>
      </c>
      <c r="D2339" s="45">
        <f t="shared" si="73"/>
        <v>43.279696271186424</v>
      </c>
      <c r="E2339" s="52">
        <v>0</v>
      </c>
      <c r="F2339" s="31">
        <v>43.279696271186424</v>
      </c>
      <c r="G2339" s="53">
        <v>0</v>
      </c>
      <c r="H2339" s="53">
        <v>0</v>
      </c>
      <c r="I2339" s="53">
        <v>0</v>
      </c>
      <c r="J2339" s="32">
        <v>0</v>
      </c>
      <c r="K2339" s="54">
        <f>Лист4!E2337/1000</f>
        <v>851.16735999999958</v>
      </c>
      <c r="L2339" s="55"/>
      <c r="M2339" s="55"/>
    </row>
    <row r="2340" spans="1:13" s="56" customFormat="1" ht="18.75" customHeight="1" x14ac:dyDescent="0.25">
      <c r="A2340" s="44" t="str">
        <f>Лист4!A2338</f>
        <v xml:space="preserve">Каунасская ул. д.49 </v>
      </c>
      <c r="B2340" s="74" t="str">
        <f>Лист4!C2338</f>
        <v>г. Астрахань</v>
      </c>
      <c r="C2340" s="45">
        <f t="shared" si="72"/>
        <v>735.15214915254262</v>
      </c>
      <c r="D2340" s="45">
        <f t="shared" si="73"/>
        <v>39.383150847457642</v>
      </c>
      <c r="E2340" s="52">
        <v>0</v>
      </c>
      <c r="F2340" s="31">
        <v>39.383150847457642</v>
      </c>
      <c r="G2340" s="53">
        <v>0</v>
      </c>
      <c r="H2340" s="53">
        <v>0</v>
      </c>
      <c r="I2340" s="53">
        <v>0</v>
      </c>
      <c r="J2340" s="32">
        <v>0</v>
      </c>
      <c r="K2340" s="54">
        <f>Лист4!E2338/1000</f>
        <v>774.53530000000023</v>
      </c>
      <c r="L2340" s="55"/>
      <c r="M2340" s="55"/>
    </row>
    <row r="2341" spans="1:13" s="56" customFormat="1" ht="18.75" customHeight="1" x14ac:dyDescent="0.25">
      <c r="A2341" s="44" t="str">
        <f>Лист4!A2339</f>
        <v xml:space="preserve">Каунасская ул. д.49 - корп. 1 </v>
      </c>
      <c r="B2341" s="74" t="str">
        <f>Лист4!C2339</f>
        <v>г. Астрахань</v>
      </c>
      <c r="C2341" s="45">
        <f t="shared" si="72"/>
        <v>1051.2694535593218</v>
      </c>
      <c r="D2341" s="45">
        <f t="shared" si="73"/>
        <v>56.318006440677948</v>
      </c>
      <c r="E2341" s="52">
        <v>0</v>
      </c>
      <c r="F2341" s="31">
        <v>56.318006440677948</v>
      </c>
      <c r="G2341" s="53">
        <v>0</v>
      </c>
      <c r="H2341" s="53">
        <v>0</v>
      </c>
      <c r="I2341" s="53">
        <v>0</v>
      </c>
      <c r="J2341" s="32">
        <v>0</v>
      </c>
      <c r="K2341" s="54">
        <f>Лист4!E2339/1000</f>
        <v>1107.5874599999997</v>
      </c>
      <c r="L2341" s="55"/>
      <c r="M2341" s="55"/>
    </row>
    <row r="2342" spans="1:13" s="57" customFormat="1" ht="18.75" customHeight="1" x14ac:dyDescent="0.25">
      <c r="A2342" s="44" t="str">
        <f>Лист4!A2340</f>
        <v xml:space="preserve">Каунасская ул. д.51 </v>
      </c>
      <c r="B2342" s="74" t="str">
        <f>Лист4!C2340</f>
        <v>г. Астрахань</v>
      </c>
      <c r="C2342" s="45">
        <f t="shared" si="72"/>
        <v>1459.2300705084745</v>
      </c>
      <c r="D2342" s="45">
        <f t="shared" si="73"/>
        <v>78.173039491525415</v>
      </c>
      <c r="E2342" s="52">
        <v>0</v>
      </c>
      <c r="F2342" s="31">
        <v>78.173039491525415</v>
      </c>
      <c r="G2342" s="53">
        <v>0</v>
      </c>
      <c r="H2342" s="53">
        <v>0</v>
      </c>
      <c r="I2342" s="53">
        <v>0</v>
      </c>
      <c r="J2342" s="32">
        <v>0</v>
      </c>
      <c r="K2342" s="54">
        <f>Лист4!E2340/1000</f>
        <v>1537.40311</v>
      </c>
      <c r="L2342" s="55"/>
      <c r="M2342" s="55"/>
    </row>
    <row r="2343" spans="1:13" s="57" customFormat="1" ht="18.75" customHeight="1" x14ac:dyDescent="0.25">
      <c r="A2343" s="44" t="str">
        <f>Лист4!A2341</f>
        <v xml:space="preserve">Керченская 1-я ул. д.1Б </v>
      </c>
      <c r="B2343" s="74" t="str">
        <f>Лист4!C2341</f>
        <v>г. Астрахань</v>
      </c>
      <c r="C2343" s="45">
        <f t="shared" si="72"/>
        <v>719.06513355932202</v>
      </c>
      <c r="D2343" s="45">
        <f t="shared" si="73"/>
        <v>38.521346440677974</v>
      </c>
      <c r="E2343" s="52">
        <v>0</v>
      </c>
      <c r="F2343" s="31">
        <v>38.521346440677974</v>
      </c>
      <c r="G2343" s="53">
        <v>0</v>
      </c>
      <c r="H2343" s="53">
        <v>0</v>
      </c>
      <c r="I2343" s="53">
        <v>0</v>
      </c>
      <c r="J2343" s="32">
        <v>0</v>
      </c>
      <c r="K2343" s="54">
        <f>Лист4!E2341/1000</f>
        <v>757.58648000000005</v>
      </c>
      <c r="L2343" s="55"/>
      <c r="M2343" s="55"/>
    </row>
    <row r="2344" spans="1:13" s="56" customFormat="1" ht="18.75" customHeight="1" x14ac:dyDescent="0.25">
      <c r="A2344" s="44" t="str">
        <f>Лист4!A2342</f>
        <v xml:space="preserve">Керченская 3-я ул. д.1А </v>
      </c>
      <c r="B2344" s="74" t="str">
        <f>Лист4!C2342</f>
        <v>г. Астрахань</v>
      </c>
      <c r="C2344" s="45">
        <f t="shared" si="72"/>
        <v>557.23160677966086</v>
      </c>
      <c r="D2344" s="45">
        <f t="shared" si="73"/>
        <v>29.851693220338976</v>
      </c>
      <c r="E2344" s="52">
        <v>0</v>
      </c>
      <c r="F2344" s="31">
        <v>29.851693220338976</v>
      </c>
      <c r="G2344" s="53">
        <v>0</v>
      </c>
      <c r="H2344" s="53">
        <v>0</v>
      </c>
      <c r="I2344" s="53">
        <v>0</v>
      </c>
      <c r="J2344" s="32">
        <v>0</v>
      </c>
      <c r="K2344" s="54">
        <f>Лист4!E2342/1000</f>
        <v>587.08329999999989</v>
      </c>
      <c r="L2344" s="55"/>
      <c r="M2344" s="55"/>
    </row>
    <row r="2345" spans="1:13" s="56" customFormat="1" ht="18.75" customHeight="1" x14ac:dyDescent="0.25">
      <c r="A2345" s="44" t="str">
        <f>Лист4!A2343</f>
        <v xml:space="preserve">Керченская 3-я ул. д.2 - корп. 2 </v>
      </c>
      <c r="B2345" s="74" t="str">
        <f>Лист4!C2343</f>
        <v>г. Астрахань</v>
      </c>
      <c r="C2345" s="45">
        <f t="shared" si="72"/>
        <v>451.17119457627126</v>
      </c>
      <c r="D2345" s="45">
        <f t="shared" si="73"/>
        <v>24.169885423728822</v>
      </c>
      <c r="E2345" s="52">
        <v>0</v>
      </c>
      <c r="F2345" s="31">
        <v>24.169885423728822</v>
      </c>
      <c r="G2345" s="53">
        <v>0</v>
      </c>
      <c r="H2345" s="53">
        <v>0</v>
      </c>
      <c r="I2345" s="53">
        <v>0</v>
      </c>
      <c r="J2345" s="32">
        <v>0</v>
      </c>
      <c r="K2345" s="54">
        <f>Лист4!E2343/1000</f>
        <v>475.34108000000009</v>
      </c>
      <c r="L2345" s="55"/>
      <c r="M2345" s="55"/>
    </row>
    <row r="2346" spans="1:13" s="56" customFormat="1" ht="18.75" customHeight="1" x14ac:dyDescent="0.25">
      <c r="A2346" s="44" t="str">
        <f>Лист4!A2344</f>
        <v xml:space="preserve">Керченская 3-я ул. д.58 </v>
      </c>
      <c r="B2346" s="74" t="str">
        <f>Лист4!C2344</f>
        <v>г. Астрахань</v>
      </c>
      <c r="C2346" s="45">
        <f t="shared" si="72"/>
        <v>121.76393220338984</v>
      </c>
      <c r="D2346" s="45">
        <f t="shared" si="73"/>
        <v>6.5230677966101691</v>
      </c>
      <c r="E2346" s="52">
        <v>0</v>
      </c>
      <c r="F2346" s="31">
        <v>6.5230677966101691</v>
      </c>
      <c r="G2346" s="53">
        <v>0</v>
      </c>
      <c r="H2346" s="53">
        <v>0</v>
      </c>
      <c r="I2346" s="53">
        <v>0</v>
      </c>
      <c r="J2346" s="32">
        <v>0</v>
      </c>
      <c r="K2346" s="54">
        <f>Лист4!E2344/1000</f>
        <v>128.28700000000001</v>
      </c>
      <c r="L2346" s="55"/>
      <c r="M2346" s="55"/>
    </row>
    <row r="2347" spans="1:13" s="56" customFormat="1" ht="18.75" customHeight="1" x14ac:dyDescent="0.25">
      <c r="A2347" s="44" t="str">
        <f>Лист4!A2345</f>
        <v xml:space="preserve">Керченская 3-я ул. д.58 - корп. 1 </v>
      </c>
      <c r="B2347" s="74" t="str">
        <f>Лист4!C2345</f>
        <v>г. Астрахань</v>
      </c>
      <c r="C2347" s="45">
        <f t="shared" si="72"/>
        <v>119.37966101694916</v>
      </c>
      <c r="D2347" s="45">
        <f t="shared" si="73"/>
        <v>6.3953389830508467</v>
      </c>
      <c r="E2347" s="52">
        <v>0</v>
      </c>
      <c r="F2347" s="31">
        <v>6.3953389830508467</v>
      </c>
      <c r="G2347" s="53">
        <v>0</v>
      </c>
      <c r="H2347" s="53">
        <v>0</v>
      </c>
      <c r="I2347" s="53">
        <v>0</v>
      </c>
      <c r="J2347" s="32">
        <v>0</v>
      </c>
      <c r="K2347" s="54">
        <f>Лист4!E2345/1000</f>
        <v>125.77500000000001</v>
      </c>
      <c r="L2347" s="55"/>
      <c r="M2347" s="55"/>
    </row>
    <row r="2348" spans="1:13" s="56" customFormat="1" ht="18.75" customHeight="1" x14ac:dyDescent="0.25">
      <c r="A2348" s="44" t="str">
        <f>Лист4!A2346</f>
        <v xml:space="preserve">Керченская 3-я ул. д.60 </v>
      </c>
      <c r="B2348" s="74" t="str">
        <f>Лист4!C2346</f>
        <v>г. Астрахань</v>
      </c>
      <c r="C2348" s="45">
        <f t="shared" si="72"/>
        <v>164.29090169491528</v>
      </c>
      <c r="D2348" s="45">
        <f t="shared" si="73"/>
        <v>8.801298305084746</v>
      </c>
      <c r="E2348" s="52">
        <v>0</v>
      </c>
      <c r="F2348" s="31">
        <v>8.801298305084746</v>
      </c>
      <c r="G2348" s="53">
        <v>0</v>
      </c>
      <c r="H2348" s="53">
        <v>0</v>
      </c>
      <c r="I2348" s="53">
        <v>0</v>
      </c>
      <c r="J2348" s="32">
        <v>0</v>
      </c>
      <c r="K2348" s="54">
        <f>Лист4!E2346/1000</f>
        <v>173.09220000000002</v>
      </c>
      <c r="L2348" s="55"/>
      <c r="M2348" s="55"/>
    </row>
    <row r="2349" spans="1:13" s="56" customFormat="1" ht="18.75" customHeight="1" x14ac:dyDescent="0.25">
      <c r="A2349" s="44" t="str">
        <f>Лист4!A2347</f>
        <v xml:space="preserve">Керченская 3-я ул. д.62 </v>
      </c>
      <c r="B2349" s="74" t="str">
        <f>Лист4!C2347</f>
        <v>г. Астрахань</v>
      </c>
      <c r="C2349" s="45">
        <f t="shared" si="72"/>
        <v>161.9174033898305</v>
      </c>
      <c r="D2349" s="45">
        <f t="shared" si="73"/>
        <v>8.6741466101694904</v>
      </c>
      <c r="E2349" s="52">
        <v>0</v>
      </c>
      <c r="F2349" s="31">
        <v>8.6741466101694904</v>
      </c>
      <c r="G2349" s="53">
        <v>0</v>
      </c>
      <c r="H2349" s="53">
        <v>0</v>
      </c>
      <c r="I2349" s="53">
        <v>0</v>
      </c>
      <c r="J2349" s="32">
        <v>0</v>
      </c>
      <c r="K2349" s="54">
        <f>Лист4!E2347/1000</f>
        <v>170.59154999999998</v>
      </c>
      <c r="L2349" s="55"/>
      <c r="M2349" s="55"/>
    </row>
    <row r="2350" spans="1:13" s="56" customFormat="1" ht="18.75" customHeight="1" x14ac:dyDescent="0.25">
      <c r="A2350" s="44" t="str">
        <f>Лист4!A2348</f>
        <v xml:space="preserve">Керченская 3-я ул. д.64 </v>
      </c>
      <c r="B2350" s="74" t="str">
        <f>Лист4!C2348</f>
        <v>г. Астрахань</v>
      </c>
      <c r="C2350" s="45">
        <f t="shared" si="72"/>
        <v>110.05300338983051</v>
      </c>
      <c r="D2350" s="45">
        <f t="shared" si="73"/>
        <v>5.8956966101694919</v>
      </c>
      <c r="E2350" s="52">
        <v>0</v>
      </c>
      <c r="F2350" s="31">
        <v>5.8956966101694919</v>
      </c>
      <c r="G2350" s="53">
        <v>0</v>
      </c>
      <c r="H2350" s="53">
        <v>0</v>
      </c>
      <c r="I2350" s="53">
        <v>0</v>
      </c>
      <c r="J2350" s="32">
        <v>0</v>
      </c>
      <c r="K2350" s="54">
        <f>Лист4!E2348/1000</f>
        <v>115.9487</v>
      </c>
      <c r="L2350" s="55"/>
      <c r="M2350" s="55"/>
    </row>
    <row r="2351" spans="1:13" s="56" customFormat="1" ht="18.75" customHeight="1" x14ac:dyDescent="0.25">
      <c r="A2351" s="44" t="str">
        <f>Лист4!A2349</f>
        <v xml:space="preserve">Керченская 3-я ул. д.64 - корп. 1 </v>
      </c>
      <c r="B2351" s="74" t="str">
        <f>Лист4!C2349</f>
        <v>г. Астрахань</v>
      </c>
      <c r="C2351" s="45">
        <f t="shared" si="72"/>
        <v>158.31114576271187</v>
      </c>
      <c r="D2351" s="45">
        <f t="shared" si="73"/>
        <v>8.4809542372881364</v>
      </c>
      <c r="E2351" s="52">
        <v>0</v>
      </c>
      <c r="F2351" s="31">
        <v>8.4809542372881364</v>
      </c>
      <c r="G2351" s="53">
        <v>0</v>
      </c>
      <c r="H2351" s="53">
        <v>0</v>
      </c>
      <c r="I2351" s="53">
        <v>0</v>
      </c>
      <c r="J2351" s="32">
        <v>0</v>
      </c>
      <c r="K2351" s="54">
        <f>Лист4!E2349/1000</f>
        <v>166.7921</v>
      </c>
      <c r="L2351" s="55"/>
      <c r="M2351" s="55"/>
    </row>
    <row r="2352" spans="1:13" s="56" customFormat="1" ht="18.75" customHeight="1" x14ac:dyDescent="0.25">
      <c r="A2352" s="44" t="str">
        <f>Лист4!A2350</f>
        <v xml:space="preserve">Керченская 3-я ул. д.66 </v>
      </c>
      <c r="B2352" s="74" t="str">
        <f>Лист4!C2350</f>
        <v>г. Астрахань</v>
      </c>
      <c r="C2352" s="45">
        <f t="shared" si="72"/>
        <v>149.81418033898308</v>
      </c>
      <c r="D2352" s="45">
        <f t="shared" si="73"/>
        <v>8.0257596610169504</v>
      </c>
      <c r="E2352" s="52">
        <v>0</v>
      </c>
      <c r="F2352" s="31">
        <v>8.0257596610169504</v>
      </c>
      <c r="G2352" s="53">
        <v>0</v>
      </c>
      <c r="H2352" s="53">
        <v>0</v>
      </c>
      <c r="I2352" s="53">
        <v>0</v>
      </c>
      <c r="J2352" s="32">
        <v>0</v>
      </c>
      <c r="K2352" s="54">
        <f>Лист4!E2350/1000-J2352</f>
        <v>157.83994000000004</v>
      </c>
      <c r="L2352" s="55"/>
      <c r="M2352" s="55"/>
    </row>
    <row r="2353" spans="1:13" s="56" customFormat="1" ht="18.75" customHeight="1" x14ac:dyDescent="0.25">
      <c r="A2353" s="44" t="str">
        <f>Лист4!A2351</f>
        <v xml:space="preserve">Керченская 3-я ул. д.66 - корп. 1 </v>
      </c>
      <c r="B2353" s="74" t="str">
        <f>Лист4!C2351</f>
        <v>г. Астрахань</v>
      </c>
      <c r="C2353" s="45">
        <f t="shared" si="72"/>
        <v>101.73358644067798</v>
      </c>
      <c r="D2353" s="45">
        <f t="shared" si="73"/>
        <v>5.4500135593220342</v>
      </c>
      <c r="E2353" s="52">
        <v>0</v>
      </c>
      <c r="F2353" s="31">
        <v>5.4500135593220342</v>
      </c>
      <c r="G2353" s="53">
        <v>0</v>
      </c>
      <c r="H2353" s="53">
        <v>0</v>
      </c>
      <c r="I2353" s="53">
        <v>0</v>
      </c>
      <c r="J2353" s="32">
        <v>0</v>
      </c>
      <c r="K2353" s="54">
        <f>Лист4!E2351/1000</f>
        <v>107.18360000000001</v>
      </c>
      <c r="L2353" s="55"/>
      <c r="M2353" s="55"/>
    </row>
    <row r="2354" spans="1:13" s="56" customFormat="1" ht="18.75" customHeight="1" x14ac:dyDescent="0.25">
      <c r="A2354" s="44" t="str">
        <f>Лист4!A2352</f>
        <v xml:space="preserve">Керченская 5-я ул. д.31 </v>
      </c>
      <c r="B2354" s="74" t="str">
        <f>Лист4!C2352</f>
        <v>г. Астрахань</v>
      </c>
      <c r="C2354" s="45">
        <f t="shared" si="72"/>
        <v>770.30336813559313</v>
      </c>
      <c r="D2354" s="45">
        <f t="shared" si="73"/>
        <v>41.266251864406776</v>
      </c>
      <c r="E2354" s="52">
        <v>0</v>
      </c>
      <c r="F2354" s="31">
        <v>41.266251864406776</v>
      </c>
      <c r="G2354" s="53">
        <v>0</v>
      </c>
      <c r="H2354" s="53">
        <v>0</v>
      </c>
      <c r="I2354" s="53">
        <v>0</v>
      </c>
      <c r="J2354" s="32">
        <v>0</v>
      </c>
      <c r="K2354" s="54">
        <f>Лист4!E2352/1000</f>
        <v>811.56961999999987</v>
      </c>
      <c r="L2354" s="55"/>
      <c r="M2354" s="55"/>
    </row>
    <row r="2355" spans="1:13" s="56" customFormat="1" ht="18.75" customHeight="1" x14ac:dyDescent="0.25">
      <c r="A2355" s="44" t="str">
        <f>Лист4!A2353</f>
        <v xml:space="preserve">Керченская 5-я ул. д.41 </v>
      </c>
      <c r="B2355" s="74" t="str">
        <f>Лист4!C2353</f>
        <v>г. Астрахань</v>
      </c>
      <c r="C2355" s="45">
        <f t="shared" si="72"/>
        <v>135.86957288135591</v>
      </c>
      <c r="D2355" s="45">
        <f t="shared" si="73"/>
        <v>7.2787271186440661</v>
      </c>
      <c r="E2355" s="52">
        <v>0</v>
      </c>
      <c r="F2355" s="31">
        <v>7.2787271186440661</v>
      </c>
      <c r="G2355" s="53">
        <v>0</v>
      </c>
      <c r="H2355" s="53">
        <v>0</v>
      </c>
      <c r="I2355" s="53">
        <v>0</v>
      </c>
      <c r="J2355" s="32">
        <v>0</v>
      </c>
      <c r="K2355" s="54">
        <f>Лист4!E2353/1000</f>
        <v>143.14829999999998</v>
      </c>
      <c r="L2355" s="55"/>
      <c r="M2355" s="55"/>
    </row>
    <row r="2356" spans="1:13" s="56" customFormat="1" ht="18.75" customHeight="1" x14ac:dyDescent="0.25">
      <c r="A2356" s="44" t="str">
        <f>Лист4!A2354</f>
        <v xml:space="preserve">Керченская 5-я ул. д.41 - корп. 1 </v>
      </c>
      <c r="B2356" s="74" t="str">
        <f>Лист4!C2354</f>
        <v>г. Астрахань</v>
      </c>
      <c r="C2356" s="45">
        <f t="shared" si="72"/>
        <v>175.34769355932204</v>
      </c>
      <c r="D2356" s="45">
        <f t="shared" si="73"/>
        <v>9.3936264406779664</v>
      </c>
      <c r="E2356" s="52">
        <v>0</v>
      </c>
      <c r="F2356" s="31">
        <v>9.3936264406779664</v>
      </c>
      <c r="G2356" s="53">
        <v>0</v>
      </c>
      <c r="H2356" s="53">
        <v>0</v>
      </c>
      <c r="I2356" s="53">
        <v>0</v>
      </c>
      <c r="J2356" s="32">
        <v>0</v>
      </c>
      <c r="K2356" s="54">
        <f>Лист4!E2354/1000</f>
        <v>184.74132</v>
      </c>
      <c r="L2356" s="55"/>
      <c r="M2356" s="55"/>
    </row>
    <row r="2357" spans="1:13" s="56" customFormat="1" ht="18.75" customHeight="1" x14ac:dyDescent="0.25">
      <c r="A2357" s="44" t="str">
        <f>Лист4!A2355</f>
        <v xml:space="preserve">Керченская 5-я ул. д.41 - корп. 2 </v>
      </c>
      <c r="B2357" s="74" t="str">
        <f>Лист4!C2355</f>
        <v>г. Астрахань</v>
      </c>
      <c r="C2357" s="45">
        <f t="shared" si="72"/>
        <v>140.11532203389831</v>
      </c>
      <c r="D2357" s="45">
        <f t="shared" si="73"/>
        <v>7.5061779661016947</v>
      </c>
      <c r="E2357" s="52">
        <v>0</v>
      </c>
      <c r="F2357" s="31">
        <v>7.5061779661016947</v>
      </c>
      <c r="G2357" s="53">
        <v>0</v>
      </c>
      <c r="H2357" s="53">
        <v>0</v>
      </c>
      <c r="I2357" s="53">
        <v>0</v>
      </c>
      <c r="J2357" s="32">
        <v>0</v>
      </c>
      <c r="K2357" s="54">
        <f>Лист4!E2355/1000</f>
        <v>147.6215</v>
      </c>
      <c r="L2357" s="55"/>
      <c r="M2357" s="55"/>
    </row>
    <row r="2358" spans="1:13" s="56" customFormat="1" ht="18.75" customHeight="1" x14ac:dyDescent="0.25">
      <c r="A2358" s="44" t="str">
        <f>Лист4!A2356</f>
        <v xml:space="preserve">Керченская 5-я ул. д.41 - корп. 3 </v>
      </c>
      <c r="B2358" s="74" t="str">
        <f>Лист4!C2356</f>
        <v>г. Астрахань</v>
      </c>
      <c r="C2358" s="45">
        <f t="shared" si="72"/>
        <v>120.88673491525425</v>
      </c>
      <c r="D2358" s="45">
        <f t="shared" si="73"/>
        <v>6.4760750847457631</v>
      </c>
      <c r="E2358" s="52">
        <v>0</v>
      </c>
      <c r="F2358" s="31">
        <v>6.4760750847457631</v>
      </c>
      <c r="G2358" s="53">
        <v>0</v>
      </c>
      <c r="H2358" s="53">
        <v>0</v>
      </c>
      <c r="I2358" s="53">
        <v>0</v>
      </c>
      <c r="J2358" s="32">
        <v>0</v>
      </c>
      <c r="K2358" s="54">
        <f>Лист4!E2356/1000</f>
        <v>127.36281000000001</v>
      </c>
      <c r="L2358" s="55"/>
      <c r="M2358" s="55"/>
    </row>
    <row r="2359" spans="1:13" s="56" customFormat="1" ht="18.75" customHeight="1" x14ac:dyDescent="0.25">
      <c r="A2359" s="44" t="str">
        <f>Лист4!A2357</f>
        <v xml:space="preserve">Керченская 5-я ул. д.41 - корп. 4 </v>
      </c>
      <c r="B2359" s="74" t="str">
        <f>Лист4!C2357</f>
        <v>г. Астрахань</v>
      </c>
      <c r="C2359" s="45">
        <f t="shared" si="72"/>
        <v>831.55432677966087</v>
      </c>
      <c r="D2359" s="45">
        <f t="shared" si="73"/>
        <v>44.547553220338976</v>
      </c>
      <c r="E2359" s="52">
        <v>0</v>
      </c>
      <c r="F2359" s="31">
        <v>44.547553220338976</v>
      </c>
      <c r="G2359" s="53">
        <v>0</v>
      </c>
      <c r="H2359" s="53">
        <v>0</v>
      </c>
      <c r="I2359" s="53">
        <v>0</v>
      </c>
      <c r="J2359" s="32">
        <v>0</v>
      </c>
      <c r="K2359" s="54">
        <f>Лист4!E2357/1000</f>
        <v>876.10187999999982</v>
      </c>
      <c r="L2359" s="55"/>
      <c r="M2359" s="55"/>
    </row>
    <row r="2360" spans="1:13" s="56" customFormat="1" ht="18.75" customHeight="1" x14ac:dyDescent="0.25">
      <c r="A2360" s="44" t="str">
        <f>Лист4!A2358</f>
        <v xml:space="preserve">Керченская 5-я ул. д.43 </v>
      </c>
      <c r="B2360" s="74" t="str">
        <f>Лист4!C2358</f>
        <v>г. Астрахань</v>
      </c>
      <c r="C2360" s="45">
        <f t="shared" si="72"/>
        <v>154.68320000000003</v>
      </c>
      <c r="D2360" s="45">
        <f t="shared" si="73"/>
        <v>8.2866000000000017</v>
      </c>
      <c r="E2360" s="52">
        <v>0</v>
      </c>
      <c r="F2360" s="31">
        <v>8.2866000000000017</v>
      </c>
      <c r="G2360" s="53">
        <v>0</v>
      </c>
      <c r="H2360" s="53">
        <v>0</v>
      </c>
      <c r="I2360" s="53">
        <v>0</v>
      </c>
      <c r="J2360" s="32">
        <v>0</v>
      </c>
      <c r="K2360" s="54">
        <f>Лист4!E2358/1000</f>
        <v>162.96980000000002</v>
      </c>
      <c r="L2360" s="55"/>
      <c r="M2360" s="55"/>
    </row>
    <row r="2361" spans="1:13" s="56" customFormat="1" ht="18.75" customHeight="1" x14ac:dyDescent="0.25">
      <c r="A2361" s="44" t="str">
        <f>Лист4!A2359</f>
        <v xml:space="preserve">Керченская 5-я ул. д.45 </v>
      </c>
      <c r="B2361" s="74" t="str">
        <f>Лист4!C2359</f>
        <v>г. Астрахань</v>
      </c>
      <c r="C2361" s="45">
        <f t="shared" si="72"/>
        <v>131.83956610169491</v>
      </c>
      <c r="D2361" s="45">
        <f t="shared" si="73"/>
        <v>7.0628338983050849</v>
      </c>
      <c r="E2361" s="52">
        <v>0</v>
      </c>
      <c r="F2361" s="31">
        <v>7.0628338983050849</v>
      </c>
      <c r="G2361" s="53">
        <v>0</v>
      </c>
      <c r="H2361" s="53">
        <v>0</v>
      </c>
      <c r="I2361" s="53">
        <v>0</v>
      </c>
      <c r="J2361" s="32">
        <v>0</v>
      </c>
      <c r="K2361" s="54">
        <f>Лист4!E2359/1000-J2361</f>
        <v>138.9024</v>
      </c>
      <c r="L2361" s="55"/>
      <c r="M2361" s="55"/>
    </row>
    <row r="2362" spans="1:13" s="56" customFormat="1" ht="18.75" customHeight="1" x14ac:dyDescent="0.25">
      <c r="A2362" s="44" t="str">
        <f>Лист4!A2360</f>
        <v xml:space="preserve">Керченская ул. д.1А </v>
      </c>
      <c r="B2362" s="74" t="str">
        <f>Лист4!C2360</f>
        <v>г. Астрахань</v>
      </c>
      <c r="C2362" s="45">
        <f t="shared" si="72"/>
        <v>750.68704271186471</v>
      </c>
      <c r="D2362" s="45">
        <f t="shared" si="73"/>
        <v>40.215377288135613</v>
      </c>
      <c r="E2362" s="52">
        <v>0</v>
      </c>
      <c r="F2362" s="31">
        <v>40.215377288135613</v>
      </c>
      <c r="G2362" s="53">
        <v>0</v>
      </c>
      <c r="H2362" s="53">
        <v>0</v>
      </c>
      <c r="I2362" s="53">
        <v>0</v>
      </c>
      <c r="J2362" s="32">
        <v>0</v>
      </c>
      <c r="K2362" s="54">
        <f>Лист4!E2360/1000</f>
        <v>790.90242000000035</v>
      </c>
      <c r="L2362" s="55"/>
      <c r="M2362" s="55"/>
    </row>
    <row r="2363" spans="1:13" s="56" customFormat="1" ht="18.75" customHeight="1" x14ac:dyDescent="0.25">
      <c r="A2363" s="44" t="str">
        <f>Лист4!A2361</f>
        <v xml:space="preserve">Коновалова ул. д.11А </v>
      </c>
      <c r="B2363" s="74" t="str">
        <f>Лист4!C2361</f>
        <v>г. Астрахань</v>
      </c>
      <c r="C2363" s="45">
        <f t="shared" si="72"/>
        <v>87.979341016949149</v>
      </c>
      <c r="D2363" s="45">
        <f t="shared" si="73"/>
        <v>4.713178983050847</v>
      </c>
      <c r="E2363" s="52">
        <v>0</v>
      </c>
      <c r="F2363" s="31">
        <v>4.713178983050847</v>
      </c>
      <c r="G2363" s="53">
        <v>0</v>
      </c>
      <c r="H2363" s="53">
        <v>0</v>
      </c>
      <c r="I2363" s="53">
        <v>0</v>
      </c>
      <c r="J2363" s="32">
        <v>0</v>
      </c>
      <c r="K2363" s="54">
        <f>Лист4!E2361/1000</f>
        <v>92.692520000000002</v>
      </c>
      <c r="L2363" s="55"/>
      <c r="M2363" s="55"/>
    </row>
    <row r="2364" spans="1:13" s="56" customFormat="1" ht="18.75" customHeight="1" x14ac:dyDescent="0.25">
      <c r="A2364" s="44" t="str">
        <f>Лист4!A2362</f>
        <v xml:space="preserve">Косиора ул. д.11 </v>
      </c>
      <c r="B2364" s="74" t="str">
        <f>Лист4!C2362</f>
        <v>г. Астрахань</v>
      </c>
      <c r="C2364" s="45">
        <f t="shared" ref="C2364:C2427" si="74">K2364+J2364-F2364</f>
        <v>271.07415050847447</v>
      </c>
      <c r="D2364" s="45">
        <f t="shared" ref="D2364:D2427" si="75">F2364</f>
        <v>14.521829491525416</v>
      </c>
      <c r="E2364" s="52">
        <v>0</v>
      </c>
      <c r="F2364" s="31">
        <v>14.521829491525416</v>
      </c>
      <c r="G2364" s="53">
        <v>0</v>
      </c>
      <c r="H2364" s="53">
        <v>0</v>
      </c>
      <c r="I2364" s="53">
        <v>0</v>
      </c>
      <c r="J2364" s="32">
        <v>0</v>
      </c>
      <c r="K2364" s="54">
        <f>Лист4!E2362/1000</f>
        <v>285.59597999999988</v>
      </c>
      <c r="L2364" s="55"/>
      <c r="M2364" s="55"/>
    </row>
    <row r="2365" spans="1:13" s="57" customFormat="1" ht="18.75" customHeight="1" x14ac:dyDescent="0.25">
      <c r="A2365" s="44" t="str">
        <f>Лист4!A2363</f>
        <v xml:space="preserve">Косиора ул. д.16 </v>
      </c>
      <c r="B2365" s="74" t="str">
        <f>Лист4!C2363</f>
        <v>г. Астрахань</v>
      </c>
      <c r="C2365" s="45">
        <f t="shared" si="74"/>
        <v>864.76693966101686</v>
      </c>
      <c r="D2365" s="45">
        <f t="shared" si="75"/>
        <v>46.326800338983048</v>
      </c>
      <c r="E2365" s="52">
        <v>0</v>
      </c>
      <c r="F2365" s="31">
        <v>46.326800338983048</v>
      </c>
      <c r="G2365" s="53">
        <v>0</v>
      </c>
      <c r="H2365" s="53">
        <v>0</v>
      </c>
      <c r="I2365" s="53">
        <v>0</v>
      </c>
      <c r="J2365" s="32">
        <v>0</v>
      </c>
      <c r="K2365" s="54">
        <f>Лист4!E2363/1000</f>
        <v>911.09373999999991</v>
      </c>
      <c r="L2365" s="55"/>
      <c r="M2365" s="55"/>
    </row>
    <row r="2366" spans="1:13" s="57" customFormat="1" ht="18.75" customHeight="1" x14ac:dyDescent="0.25">
      <c r="A2366" s="44" t="str">
        <f>Лист4!A2364</f>
        <v xml:space="preserve">Кржижановского ул. д.85А </v>
      </c>
      <c r="B2366" s="74" t="str">
        <f>Лист4!C2364</f>
        <v>г. Астрахань</v>
      </c>
      <c r="C2366" s="45">
        <f t="shared" si="74"/>
        <v>26.894237288135592</v>
      </c>
      <c r="D2366" s="45">
        <f t="shared" si="75"/>
        <v>1.4407627118644069</v>
      </c>
      <c r="E2366" s="52">
        <v>0</v>
      </c>
      <c r="F2366" s="31">
        <v>1.4407627118644069</v>
      </c>
      <c r="G2366" s="53">
        <v>0</v>
      </c>
      <c r="H2366" s="53">
        <v>0</v>
      </c>
      <c r="I2366" s="53">
        <v>0</v>
      </c>
      <c r="J2366" s="32">
        <v>0</v>
      </c>
      <c r="K2366" s="54">
        <f>Лист4!E2364/1000</f>
        <v>28.335000000000001</v>
      </c>
      <c r="L2366" s="55"/>
      <c r="M2366" s="55"/>
    </row>
    <row r="2367" spans="1:13" s="57" customFormat="1" ht="18.75" customHeight="1" x14ac:dyDescent="0.25">
      <c r="A2367" s="44" t="str">
        <f>Лист4!A2365</f>
        <v xml:space="preserve">Кржижановского ул. д.87А </v>
      </c>
      <c r="B2367" s="74" t="str">
        <f>Лист4!C2365</f>
        <v>г. Астрахань</v>
      </c>
      <c r="C2367" s="45">
        <f t="shared" si="74"/>
        <v>124.34329220338982</v>
      </c>
      <c r="D2367" s="45">
        <f t="shared" si="75"/>
        <v>6.6612477966101693</v>
      </c>
      <c r="E2367" s="52">
        <v>0</v>
      </c>
      <c r="F2367" s="31">
        <v>6.6612477966101693</v>
      </c>
      <c r="G2367" s="53">
        <v>0</v>
      </c>
      <c r="H2367" s="53">
        <v>0</v>
      </c>
      <c r="I2367" s="53">
        <v>0</v>
      </c>
      <c r="J2367" s="32">
        <v>0</v>
      </c>
      <c r="K2367" s="54">
        <f>Лист4!E2365/1000</f>
        <v>131.00453999999999</v>
      </c>
      <c r="L2367" s="55"/>
      <c r="M2367" s="55"/>
    </row>
    <row r="2368" spans="1:13" s="57" customFormat="1" ht="18.75" customHeight="1" x14ac:dyDescent="0.25">
      <c r="A2368" s="44" t="str">
        <f>Лист4!A2366</f>
        <v xml:space="preserve">Ленина (Трусовский р-н) ул. д.15 </v>
      </c>
      <c r="B2368" s="74" t="str">
        <f>Лист4!C2366</f>
        <v>г. Астрахань</v>
      </c>
      <c r="C2368" s="45">
        <f t="shared" si="74"/>
        <v>0</v>
      </c>
      <c r="D2368" s="45">
        <f t="shared" si="75"/>
        <v>0</v>
      </c>
      <c r="E2368" s="52">
        <v>0</v>
      </c>
      <c r="F2368" s="31">
        <v>0</v>
      </c>
      <c r="G2368" s="53">
        <v>0</v>
      </c>
      <c r="H2368" s="53">
        <v>0</v>
      </c>
      <c r="I2368" s="53">
        <v>0</v>
      </c>
      <c r="J2368" s="32">
        <v>0</v>
      </c>
      <c r="K2368" s="54">
        <f>Лист4!E2366/1000</f>
        <v>0</v>
      </c>
      <c r="L2368" s="55"/>
      <c r="M2368" s="55"/>
    </row>
    <row r="2369" spans="1:13" s="57" customFormat="1" ht="18.75" customHeight="1" x14ac:dyDescent="0.25">
      <c r="A2369" s="44" t="str">
        <f>Лист4!A2367</f>
        <v xml:space="preserve">Ленинградский пер. д.68 </v>
      </c>
      <c r="B2369" s="74" t="str">
        <f>Лист4!C2367</f>
        <v>г. Астрахань</v>
      </c>
      <c r="C2369" s="45">
        <f t="shared" si="74"/>
        <v>746.8059579661018</v>
      </c>
      <c r="D2369" s="45">
        <f t="shared" si="75"/>
        <v>40.007462033898307</v>
      </c>
      <c r="E2369" s="52">
        <v>0</v>
      </c>
      <c r="F2369" s="31">
        <v>40.007462033898307</v>
      </c>
      <c r="G2369" s="53">
        <v>0</v>
      </c>
      <c r="H2369" s="53">
        <v>0</v>
      </c>
      <c r="I2369" s="53">
        <v>0</v>
      </c>
      <c r="J2369" s="32">
        <v>1687.56</v>
      </c>
      <c r="K2369" s="54">
        <f>Лист4!E2367/1000-J2369</f>
        <v>-900.74657999999988</v>
      </c>
      <c r="L2369" s="55"/>
      <c r="M2369" s="55"/>
    </row>
    <row r="2370" spans="1:13" s="57" customFormat="1" ht="18.75" customHeight="1" x14ac:dyDescent="0.25">
      <c r="A2370" s="44" t="str">
        <f>Лист4!A2368</f>
        <v xml:space="preserve">Ленинградский пер. д.70 </v>
      </c>
      <c r="B2370" s="74" t="str">
        <f>Лист4!C2368</f>
        <v>г. Астрахань</v>
      </c>
      <c r="C2370" s="45">
        <f t="shared" si="74"/>
        <v>660.71026711864408</v>
      </c>
      <c r="D2370" s="45">
        <f t="shared" si="75"/>
        <v>35.395192881355932</v>
      </c>
      <c r="E2370" s="52">
        <v>0</v>
      </c>
      <c r="F2370" s="31">
        <v>35.395192881355932</v>
      </c>
      <c r="G2370" s="53">
        <v>0</v>
      </c>
      <c r="H2370" s="53">
        <v>0</v>
      </c>
      <c r="I2370" s="53">
        <v>0</v>
      </c>
      <c r="J2370" s="32">
        <v>0</v>
      </c>
      <c r="K2370" s="54">
        <f>Лист4!E2368/1000</f>
        <v>696.10545999999999</v>
      </c>
      <c r="L2370" s="55"/>
      <c r="M2370" s="55"/>
    </row>
    <row r="2371" spans="1:13" s="57" customFormat="1" ht="18.75" customHeight="1" x14ac:dyDescent="0.25">
      <c r="A2371" s="44" t="str">
        <f>Лист4!A2369</f>
        <v xml:space="preserve">Ленинградский пер. д.72 </v>
      </c>
      <c r="B2371" s="74" t="str">
        <f>Лист4!C2369</f>
        <v>г. Астрахань</v>
      </c>
      <c r="C2371" s="45">
        <f t="shared" si="74"/>
        <v>640.76641762711859</v>
      </c>
      <c r="D2371" s="45">
        <f t="shared" si="75"/>
        <v>34.326772372881351</v>
      </c>
      <c r="E2371" s="52">
        <v>0</v>
      </c>
      <c r="F2371" s="31">
        <v>34.326772372881351</v>
      </c>
      <c r="G2371" s="53">
        <v>0</v>
      </c>
      <c r="H2371" s="53">
        <v>0</v>
      </c>
      <c r="I2371" s="53">
        <v>0</v>
      </c>
      <c r="J2371" s="32">
        <v>0</v>
      </c>
      <c r="K2371" s="54">
        <f>Лист4!E2369/1000</f>
        <v>675.09318999999994</v>
      </c>
      <c r="L2371" s="55"/>
      <c r="M2371" s="55"/>
    </row>
    <row r="2372" spans="1:13" s="57" customFormat="1" ht="18.75" customHeight="1" x14ac:dyDescent="0.25">
      <c r="A2372" s="44" t="str">
        <f>Лист4!A2370</f>
        <v xml:space="preserve">Ленинградский пер. д.72 - корп. 1 </v>
      </c>
      <c r="B2372" s="74" t="str">
        <f>Лист4!C2370</f>
        <v>г. Астрахань</v>
      </c>
      <c r="C2372" s="45">
        <f t="shared" si="74"/>
        <v>443.17080677966089</v>
      </c>
      <c r="D2372" s="45">
        <f t="shared" si="75"/>
        <v>23.741293220338978</v>
      </c>
      <c r="E2372" s="52">
        <v>0</v>
      </c>
      <c r="F2372" s="31">
        <v>23.741293220338978</v>
      </c>
      <c r="G2372" s="53">
        <v>0</v>
      </c>
      <c r="H2372" s="53">
        <v>0</v>
      </c>
      <c r="I2372" s="53">
        <v>0</v>
      </c>
      <c r="J2372" s="32">
        <v>0</v>
      </c>
      <c r="K2372" s="54">
        <f>Лист4!E2370/1000</f>
        <v>466.9120999999999</v>
      </c>
      <c r="L2372" s="55"/>
      <c r="M2372" s="55"/>
    </row>
    <row r="2373" spans="1:13" s="57" customFormat="1" ht="18.75" customHeight="1" x14ac:dyDescent="0.25">
      <c r="A2373" s="44" t="str">
        <f>Лист4!A2371</f>
        <v xml:space="preserve">Ленинградский пер. д.78А </v>
      </c>
      <c r="B2373" s="74" t="str">
        <f>Лист4!C2371</f>
        <v>г. Астрахань</v>
      </c>
      <c r="C2373" s="45">
        <f t="shared" si="74"/>
        <v>797.05274576271199</v>
      </c>
      <c r="D2373" s="45">
        <f t="shared" si="75"/>
        <v>42.699254237288145</v>
      </c>
      <c r="E2373" s="52">
        <v>0</v>
      </c>
      <c r="F2373" s="31">
        <v>42.699254237288145</v>
      </c>
      <c r="G2373" s="53">
        <v>0</v>
      </c>
      <c r="H2373" s="53">
        <v>0</v>
      </c>
      <c r="I2373" s="53">
        <v>0</v>
      </c>
      <c r="J2373" s="32">
        <v>0</v>
      </c>
      <c r="K2373" s="54">
        <f>Лист4!E2371/1000</f>
        <v>839.75200000000018</v>
      </c>
      <c r="L2373" s="55"/>
      <c r="M2373" s="55"/>
    </row>
    <row r="2374" spans="1:13" s="57" customFormat="1" ht="18.75" customHeight="1" x14ac:dyDescent="0.25">
      <c r="A2374" s="44" t="str">
        <f>Лист4!A2372</f>
        <v xml:space="preserve">Ленинградский пер. д.80 </v>
      </c>
      <c r="B2374" s="74" t="str">
        <f>Лист4!C2372</f>
        <v>г. Астрахань</v>
      </c>
      <c r="C2374" s="45">
        <f t="shared" si="74"/>
        <v>392.24707389830513</v>
      </c>
      <c r="D2374" s="45">
        <f t="shared" si="75"/>
        <v>21.013236101694918</v>
      </c>
      <c r="E2374" s="52">
        <v>0</v>
      </c>
      <c r="F2374" s="31">
        <v>21.013236101694918</v>
      </c>
      <c r="G2374" s="53">
        <v>0</v>
      </c>
      <c r="H2374" s="53">
        <v>0</v>
      </c>
      <c r="I2374" s="53">
        <v>0</v>
      </c>
      <c r="J2374" s="32">
        <v>0</v>
      </c>
      <c r="K2374" s="54">
        <f>Лист4!E2372/1000</f>
        <v>413.26031000000006</v>
      </c>
      <c r="L2374" s="55"/>
      <c r="M2374" s="55"/>
    </row>
    <row r="2375" spans="1:13" s="57" customFormat="1" ht="18.75" customHeight="1" x14ac:dyDescent="0.25">
      <c r="A2375" s="44" t="str">
        <f>Лист4!A2373</f>
        <v xml:space="preserve">Ленинградский пер. д.82 </v>
      </c>
      <c r="B2375" s="74" t="str">
        <f>Лист4!C2373</f>
        <v>г. Астрахань</v>
      </c>
      <c r="C2375" s="45">
        <f t="shared" si="74"/>
        <v>856.72814915254241</v>
      </c>
      <c r="D2375" s="45">
        <f t="shared" si="75"/>
        <v>45.896150847457633</v>
      </c>
      <c r="E2375" s="52">
        <v>0</v>
      </c>
      <c r="F2375" s="31">
        <v>45.896150847457633</v>
      </c>
      <c r="G2375" s="53">
        <v>0</v>
      </c>
      <c r="H2375" s="53">
        <v>0</v>
      </c>
      <c r="I2375" s="53">
        <v>0</v>
      </c>
      <c r="J2375" s="32">
        <v>0</v>
      </c>
      <c r="K2375" s="54">
        <f>Лист4!E2373/1000</f>
        <v>902.62430000000006</v>
      </c>
      <c r="L2375" s="55"/>
      <c r="M2375" s="55"/>
    </row>
    <row r="2376" spans="1:13" s="57" customFormat="1" ht="18.75" customHeight="1" x14ac:dyDescent="0.25">
      <c r="A2376" s="44" t="str">
        <f>Лист4!A2374</f>
        <v xml:space="preserve">Ленинградский пер. д.84 </v>
      </c>
      <c r="B2376" s="74" t="str">
        <f>Лист4!C2374</f>
        <v>г. Астрахань</v>
      </c>
      <c r="C2376" s="45">
        <f t="shared" si="74"/>
        <v>503.45366779661015</v>
      </c>
      <c r="D2376" s="45">
        <f t="shared" si="75"/>
        <v>26.970732203389829</v>
      </c>
      <c r="E2376" s="52">
        <v>0</v>
      </c>
      <c r="F2376" s="31">
        <v>26.970732203389829</v>
      </c>
      <c r="G2376" s="53">
        <v>0</v>
      </c>
      <c r="H2376" s="53">
        <v>0</v>
      </c>
      <c r="I2376" s="53">
        <v>0</v>
      </c>
      <c r="J2376" s="32">
        <v>0</v>
      </c>
      <c r="K2376" s="54">
        <f>Лист4!E2374/1000</f>
        <v>530.42439999999999</v>
      </c>
      <c r="L2376" s="55"/>
      <c r="M2376" s="55"/>
    </row>
    <row r="2377" spans="1:13" s="57" customFormat="1" ht="18.75" customHeight="1" x14ac:dyDescent="0.25">
      <c r="A2377" s="44" t="str">
        <f>Лист4!A2375</f>
        <v xml:space="preserve">Ленинградский пер. д.86А </v>
      </c>
      <c r="B2377" s="74" t="str">
        <f>Лист4!C2375</f>
        <v>г. Астрахань</v>
      </c>
      <c r="C2377" s="45">
        <f t="shared" si="74"/>
        <v>419.40920949152542</v>
      </c>
      <c r="D2377" s="45">
        <f t="shared" si="75"/>
        <v>22.468350508474572</v>
      </c>
      <c r="E2377" s="52">
        <v>0</v>
      </c>
      <c r="F2377" s="31">
        <v>22.468350508474572</v>
      </c>
      <c r="G2377" s="53">
        <v>0</v>
      </c>
      <c r="H2377" s="53">
        <v>0</v>
      </c>
      <c r="I2377" s="53">
        <v>0</v>
      </c>
      <c r="J2377" s="32">
        <v>0</v>
      </c>
      <c r="K2377" s="54">
        <f>Лист4!E2375/1000</f>
        <v>441.87755999999996</v>
      </c>
      <c r="L2377" s="55"/>
      <c r="M2377" s="55"/>
    </row>
    <row r="2378" spans="1:13" s="57" customFormat="1" ht="18.75" customHeight="1" x14ac:dyDescent="0.25">
      <c r="A2378" s="44" t="str">
        <f>Лист4!A2376</f>
        <v xml:space="preserve">Лепехинская ул. д.47 - корп. 1 </v>
      </c>
      <c r="B2378" s="74" t="str">
        <f>Лист4!C2376</f>
        <v>г. Астрахань</v>
      </c>
      <c r="C2378" s="45">
        <f t="shared" si="74"/>
        <v>806.88524474576263</v>
      </c>
      <c r="D2378" s="45">
        <f t="shared" si="75"/>
        <v>43.225995254237283</v>
      </c>
      <c r="E2378" s="52">
        <v>0</v>
      </c>
      <c r="F2378" s="31">
        <v>43.225995254237283</v>
      </c>
      <c r="G2378" s="53">
        <v>0</v>
      </c>
      <c r="H2378" s="53">
        <v>0</v>
      </c>
      <c r="I2378" s="53">
        <v>0</v>
      </c>
      <c r="J2378" s="32">
        <v>0</v>
      </c>
      <c r="K2378" s="54">
        <f>Лист4!E2376/1000</f>
        <v>850.11123999999995</v>
      </c>
      <c r="L2378" s="55"/>
      <c r="M2378" s="55"/>
    </row>
    <row r="2379" spans="1:13" s="57" customFormat="1" ht="18.75" customHeight="1" x14ac:dyDescent="0.25">
      <c r="A2379" s="44" t="str">
        <f>Лист4!A2377</f>
        <v xml:space="preserve">Лепехинская ул. д.47 - корп. 2 </v>
      </c>
      <c r="B2379" s="74" t="str">
        <f>Лист4!C2377</f>
        <v>г. Астрахань</v>
      </c>
      <c r="C2379" s="45">
        <f t="shared" si="74"/>
        <v>733.77754847457641</v>
      </c>
      <c r="D2379" s="45">
        <f t="shared" si="75"/>
        <v>39.309511525423737</v>
      </c>
      <c r="E2379" s="52">
        <v>0</v>
      </c>
      <c r="F2379" s="31">
        <v>39.309511525423737</v>
      </c>
      <c r="G2379" s="53">
        <v>0</v>
      </c>
      <c r="H2379" s="53">
        <v>0</v>
      </c>
      <c r="I2379" s="53">
        <v>0</v>
      </c>
      <c r="J2379" s="32">
        <v>0</v>
      </c>
      <c r="K2379" s="54">
        <f>Лист4!E2377/1000</f>
        <v>773.08706000000018</v>
      </c>
      <c r="L2379" s="55"/>
      <c r="M2379" s="55"/>
    </row>
    <row r="2380" spans="1:13" s="57" customFormat="1" ht="18.75" customHeight="1" x14ac:dyDescent="0.25">
      <c r="A2380" s="44" t="str">
        <f>Лист4!A2378</f>
        <v xml:space="preserve">Лермонтова ул. д.22 </v>
      </c>
      <c r="B2380" s="74" t="str">
        <f>Лист4!C2378</f>
        <v>г. Астрахань</v>
      </c>
      <c r="C2380" s="45">
        <f t="shared" si="74"/>
        <v>491.0970684745763</v>
      </c>
      <c r="D2380" s="45">
        <f t="shared" si="75"/>
        <v>26.30877152542373</v>
      </c>
      <c r="E2380" s="52">
        <v>0</v>
      </c>
      <c r="F2380" s="31">
        <v>26.30877152542373</v>
      </c>
      <c r="G2380" s="53">
        <v>0</v>
      </c>
      <c r="H2380" s="53">
        <v>0</v>
      </c>
      <c r="I2380" s="53">
        <v>0</v>
      </c>
      <c r="J2380" s="32">
        <v>0</v>
      </c>
      <c r="K2380" s="54">
        <f>Лист4!E2378/1000</f>
        <v>517.40584000000001</v>
      </c>
      <c r="L2380" s="55"/>
      <c r="M2380" s="55"/>
    </row>
    <row r="2381" spans="1:13" s="57" customFormat="1" ht="18.75" customHeight="1" x14ac:dyDescent="0.25">
      <c r="A2381" s="44" t="str">
        <f>Лист4!A2379</f>
        <v xml:space="preserve">Ломоносова ул. д.22 </v>
      </c>
      <c r="B2381" s="74" t="str">
        <f>Лист4!C2379</f>
        <v>г. Астрахань</v>
      </c>
      <c r="C2381" s="45">
        <f t="shared" si="74"/>
        <v>18.898955932203389</v>
      </c>
      <c r="D2381" s="45">
        <f t="shared" si="75"/>
        <v>1.0124440677966102</v>
      </c>
      <c r="E2381" s="52">
        <v>0</v>
      </c>
      <c r="F2381" s="31">
        <v>1.0124440677966102</v>
      </c>
      <c r="G2381" s="53">
        <v>0</v>
      </c>
      <c r="H2381" s="53">
        <v>0</v>
      </c>
      <c r="I2381" s="53">
        <v>0</v>
      </c>
      <c r="J2381" s="32">
        <v>0</v>
      </c>
      <c r="K2381" s="54">
        <f>Лист4!E2379/1000</f>
        <v>19.9114</v>
      </c>
      <c r="L2381" s="55"/>
      <c r="M2381" s="55"/>
    </row>
    <row r="2382" spans="1:13" s="57" customFormat="1" ht="18.75" customHeight="1" x14ac:dyDescent="0.25">
      <c r="A2382" s="44" t="str">
        <f>Лист4!A2380</f>
        <v xml:space="preserve">Ломоносова ул. д.24 </v>
      </c>
      <c r="B2382" s="74" t="str">
        <f>Лист4!C2380</f>
        <v>г. Астрахань</v>
      </c>
      <c r="C2382" s="45">
        <f t="shared" si="74"/>
        <v>70.862305084745771</v>
      </c>
      <c r="D2382" s="45">
        <f t="shared" si="75"/>
        <v>3.7961949152542376</v>
      </c>
      <c r="E2382" s="52">
        <v>0</v>
      </c>
      <c r="F2382" s="31">
        <v>3.7961949152542376</v>
      </c>
      <c r="G2382" s="53">
        <v>0</v>
      </c>
      <c r="H2382" s="53">
        <v>0</v>
      </c>
      <c r="I2382" s="53">
        <v>0</v>
      </c>
      <c r="J2382" s="32">
        <v>0</v>
      </c>
      <c r="K2382" s="54">
        <f>Лист4!E2380/1000</f>
        <v>74.658500000000004</v>
      </c>
      <c r="L2382" s="55"/>
      <c r="M2382" s="55"/>
    </row>
    <row r="2383" spans="1:13" s="57" customFormat="1" ht="18.75" customHeight="1" x14ac:dyDescent="0.25">
      <c r="A2383" s="44" t="str">
        <f>Лист4!A2381</f>
        <v xml:space="preserve">Льва Толстого ул. д.16 </v>
      </c>
      <c r="B2383" s="74" t="str">
        <f>Лист4!C2381</f>
        <v>г. Астрахань</v>
      </c>
      <c r="C2383" s="45">
        <f t="shared" si="74"/>
        <v>0</v>
      </c>
      <c r="D2383" s="45">
        <f t="shared" si="75"/>
        <v>0</v>
      </c>
      <c r="E2383" s="52">
        <v>0</v>
      </c>
      <c r="F2383" s="31">
        <v>0</v>
      </c>
      <c r="G2383" s="53">
        <v>0</v>
      </c>
      <c r="H2383" s="53">
        <v>0</v>
      </c>
      <c r="I2383" s="53">
        <v>0</v>
      </c>
      <c r="J2383" s="32">
        <v>0</v>
      </c>
      <c r="K2383" s="54">
        <f>Лист4!E2381/1000</f>
        <v>0</v>
      </c>
      <c r="L2383" s="55"/>
      <c r="M2383" s="55"/>
    </row>
    <row r="2384" spans="1:13" s="57" customFormat="1" ht="18.75" customHeight="1" x14ac:dyDescent="0.25">
      <c r="A2384" s="44" t="str">
        <f>Лист4!A2382</f>
        <v xml:space="preserve">Льва Толстого ул. д.19 </v>
      </c>
      <c r="B2384" s="74" t="str">
        <f>Лист4!C2382</f>
        <v>г. Астрахань</v>
      </c>
      <c r="C2384" s="45">
        <f t="shared" si="74"/>
        <v>12.779389830508475</v>
      </c>
      <c r="D2384" s="45">
        <f t="shared" si="75"/>
        <v>0.68461016949152542</v>
      </c>
      <c r="E2384" s="52">
        <v>0</v>
      </c>
      <c r="F2384" s="31">
        <v>0.68461016949152542</v>
      </c>
      <c r="G2384" s="53">
        <v>0</v>
      </c>
      <c r="H2384" s="53">
        <v>0</v>
      </c>
      <c r="I2384" s="53">
        <v>0</v>
      </c>
      <c r="J2384" s="32">
        <v>0</v>
      </c>
      <c r="K2384" s="54">
        <f>Лист4!E2382/1000</f>
        <v>13.464</v>
      </c>
      <c r="L2384" s="55"/>
      <c r="M2384" s="55"/>
    </row>
    <row r="2385" spans="1:13" s="57" customFormat="1" ht="18.75" customHeight="1" x14ac:dyDescent="0.25">
      <c r="A2385" s="44" t="str">
        <f>Лист4!A2383</f>
        <v xml:space="preserve">Льва Толстого ул. д.21 </v>
      </c>
      <c r="B2385" s="74" t="str">
        <f>Лист4!C2383</f>
        <v>г. Астрахань</v>
      </c>
      <c r="C2385" s="45">
        <f t="shared" si="74"/>
        <v>24.29726101694915</v>
      </c>
      <c r="D2385" s="45">
        <f t="shared" si="75"/>
        <v>1.3016389830508472</v>
      </c>
      <c r="E2385" s="52">
        <v>0</v>
      </c>
      <c r="F2385" s="31">
        <v>1.3016389830508472</v>
      </c>
      <c r="G2385" s="53">
        <v>0</v>
      </c>
      <c r="H2385" s="53">
        <v>0</v>
      </c>
      <c r="I2385" s="53">
        <v>0</v>
      </c>
      <c r="J2385" s="32">
        <v>0</v>
      </c>
      <c r="K2385" s="54">
        <f>Лист4!E2383/1000</f>
        <v>25.598899999999997</v>
      </c>
      <c r="L2385" s="55"/>
      <c r="M2385" s="55"/>
    </row>
    <row r="2386" spans="1:13" s="57" customFormat="1" ht="18.75" customHeight="1" x14ac:dyDescent="0.25">
      <c r="A2386" s="44" t="str">
        <f>Лист4!A2384</f>
        <v xml:space="preserve">Льва Толстого ул. д.22 </v>
      </c>
      <c r="B2386" s="74" t="str">
        <f>Лист4!C2384</f>
        <v>г. Астрахань</v>
      </c>
      <c r="C2386" s="45">
        <f t="shared" si="74"/>
        <v>13.056732203389831</v>
      </c>
      <c r="D2386" s="45">
        <f t="shared" si="75"/>
        <v>0.69946779661016956</v>
      </c>
      <c r="E2386" s="52">
        <v>0</v>
      </c>
      <c r="F2386" s="31">
        <v>0.69946779661016956</v>
      </c>
      <c r="G2386" s="53">
        <v>0</v>
      </c>
      <c r="H2386" s="53">
        <v>0</v>
      </c>
      <c r="I2386" s="53">
        <v>0</v>
      </c>
      <c r="J2386" s="32">
        <v>0</v>
      </c>
      <c r="K2386" s="54">
        <f>Лист4!E2384/1000</f>
        <v>13.756200000000002</v>
      </c>
      <c r="L2386" s="55"/>
      <c r="M2386" s="55"/>
    </row>
    <row r="2387" spans="1:13" s="57" customFormat="1" ht="18.75" customHeight="1" x14ac:dyDescent="0.25">
      <c r="A2387" s="44" t="str">
        <f>Лист4!A2385</f>
        <v xml:space="preserve">Льва Толстого ул. д.28 </v>
      </c>
      <c r="B2387" s="74" t="str">
        <f>Лист4!C2385</f>
        <v>г. Астрахань</v>
      </c>
      <c r="C2387" s="45">
        <f t="shared" si="74"/>
        <v>44.346153220338977</v>
      </c>
      <c r="D2387" s="45">
        <f t="shared" si="75"/>
        <v>2.3756867796610166</v>
      </c>
      <c r="E2387" s="52">
        <v>0</v>
      </c>
      <c r="F2387" s="31">
        <v>2.3756867796610166</v>
      </c>
      <c r="G2387" s="53">
        <v>0</v>
      </c>
      <c r="H2387" s="53">
        <v>0</v>
      </c>
      <c r="I2387" s="53">
        <v>0</v>
      </c>
      <c r="J2387" s="32">
        <v>0</v>
      </c>
      <c r="K2387" s="54">
        <f>Лист4!E2385/1000</f>
        <v>46.721839999999993</v>
      </c>
      <c r="L2387" s="55"/>
      <c r="M2387" s="55"/>
    </row>
    <row r="2388" spans="1:13" s="57" customFormat="1" ht="18.75" customHeight="1" x14ac:dyDescent="0.25">
      <c r="A2388" s="44" t="str">
        <f>Лист4!A2386</f>
        <v xml:space="preserve">Льва Толстого ул. д.31 </v>
      </c>
      <c r="B2388" s="74" t="str">
        <f>Лист4!C2386</f>
        <v>г. Астрахань</v>
      </c>
      <c r="C2388" s="45">
        <f t="shared" si="74"/>
        <v>203.2375728813559</v>
      </c>
      <c r="D2388" s="45">
        <f t="shared" si="75"/>
        <v>10.887727118644067</v>
      </c>
      <c r="E2388" s="52">
        <v>0</v>
      </c>
      <c r="F2388" s="31">
        <v>10.887727118644067</v>
      </c>
      <c r="G2388" s="53">
        <v>0</v>
      </c>
      <c r="H2388" s="53">
        <v>0</v>
      </c>
      <c r="I2388" s="53">
        <v>0</v>
      </c>
      <c r="J2388" s="32">
        <v>0</v>
      </c>
      <c r="K2388" s="54">
        <f>Лист4!E2386/1000</f>
        <v>214.12529999999998</v>
      </c>
      <c r="L2388" s="55"/>
      <c r="M2388" s="55"/>
    </row>
    <row r="2389" spans="1:13" s="56" customFormat="1" ht="18.75" customHeight="1" x14ac:dyDescent="0.25">
      <c r="A2389" s="44" t="str">
        <f>Лист4!A2387</f>
        <v xml:space="preserve">Льва Толстого ул. д.37 </v>
      </c>
      <c r="B2389" s="74" t="str">
        <f>Лист4!C2387</f>
        <v>г. Астрахань</v>
      </c>
      <c r="C2389" s="45">
        <f t="shared" si="74"/>
        <v>0</v>
      </c>
      <c r="D2389" s="45">
        <f t="shared" si="75"/>
        <v>0</v>
      </c>
      <c r="E2389" s="52">
        <v>0</v>
      </c>
      <c r="F2389" s="31">
        <v>0</v>
      </c>
      <c r="G2389" s="53">
        <v>0</v>
      </c>
      <c r="H2389" s="53">
        <v>0</v>
      </c>
      <c r="I2389" s="53">
        <v>0</v>
      </c>
      <c r="J2389" s="32">
        <v>0</v>
      </c>
      <c r="K2389" s="54">
        <f>Лист4!E2387/1000</f>
        <v>0</v>
      </c>
      <c r="L2389" s="55"/>
      <c r="M2389" s="55"/>
    </row>
    <row r="2390" spans="1:13" s="57" customFormat="1" ht="18.75" customHeight="1" x14ac:dyDescent="0.25">
      <c r="A2390" s="44" t="str">
        <f>Лист4!A2388</f>
        <v xml:space="preserve">Магистральная ул. д.10 </v>
      </c>
      <c r="B2390" s="74" t="str">
        <f>Лист4!C2388</f>
        <v>г. Астрахань</v>
      </c>
      <c r="C2390" s="45">
        <f t="shared" si="74"/>
        <v>28.824984406779663</v>
      </c>
      <c r="D2390" s="45">
        <f t="shared" si="75"/>
        <v>1.5441955932203388</v>
      </c>
      <c r="E2390" s="52">
        <v>0</v>
      </c>
      <c r="F2390" s="31">
        <v>1.5441955932203388</v>
      </c>
      <c r="G2390" s="53">
        <v>0</v>
      </c>
      <c r="H2390" s="53">
        <v>0</v>
      </c>
      <c r="I2390" s="53">
        <v>0</v>
      </c>
      <c r="J2390" s="32">
        <v>0</v>
      </c>
      <c r="K2390" s="54">
        <f>Лист4!E2388/1000</f>
        <v>30.36918</v>
      </c>
      <c r="L2390" s="55"/>
      <c r="M2390" s="55"/>
    </row>
    <row r="2391" spans="1:13" s="56" customFormat="1" ht="25.5" customHeight="1" x14ac:dyDescent="0.25">
      <c r="A2391" s="44" t="str">
        <f>Лист4!A2389</f>
        <v xml:space="preserve">Магистральная ул. д.12 </v>
      </c>
      <c r="B2391" s="74" t="str">
        <f>Лист4!C2389</f>
        <v>г. Астрахань</v>
      </c>
      <c r="C2391" s="45">
        <f t="shared" si="74"/>
        <v>26.577505084745763</v>
      </c>
      <c r="D2391" s="45">
        <f t="shared" si="75"/>
        <v>1.4237949152542373</v>
      </c>
      <c r="E2391" s="52">
        <v>0</v>
      </c>
      <c r="F2391" s="31">
        <v>1.4237949152542373</v>
      </c>
      <c r="G2391" s="53">
        <v>0</v>
      </c>
      <c r="H2391" s="53">
        <v>0</v>
      </c>
      <c r="I2391" s="53">
        <v>0</v>
      </c>
      <c r="J2391" s="32">
        <v>0</v>
      </c>
      <c r="K2391" s="54">
        <f>Лист4!E2389/1000</f>
        <v>28.001300000000001</v>
      </c>
      <c r="L2391" s="55"/>
      <c r="M2391" s="55"/>
    </row>
    <row r="2392" spans="1:13" s="56" customFormat="1" ht="25.5" customHeight="1" x14ac:dyDescent="0.25">
      <c r="A2392" s="44" t="str">
        <f>Лист4!A2390</f>
        <v xml:space="preserve">Магистральная ул. д.14 </v>
      </c>
      <c r="B2392" s="74" t="str">
        <f>Лист4!C2390</f>
        <v>г. Астрахань</v>
      </c>
      <c r="C2392" s="45">
        <f t="shared" si="74"/>
        <v>30.685816949152546</v>
      </c>
      <c r="D2392" s="45">
        <f t="shared" si="75"/>
        <v>1.6438830508474576</v>
      </c>
      <c r="E2392" s="52">
        <v>0</v>
      </c>
      <c r="F2392" s="31">
        <v>1.6438830508474576</v>
      </c>
      <c r="G2392" s="53">
        <v>0</v>
      </c>
      <c r="H2392" s="53">
        <v>0</v>
      </c>
      <c r="I2392" s="53">
        <v>0</v>
      </c>
      <c r="J2392" s="32">
        <v>0</v>
      </c>
      <c r="K2392" s="54">
        <f>Лист4!E2390/1000</f>
        <v>32.329700000000003</v>
      </c>
      <c r="L2392" s="55"/>
      <c r="M2392" s="55"/>
    </row>
    <row r="2393" spans="1:13" s="56" customFormat="1" ht="25.5" customHeight="1" x14ac:dyDescent="0.25">
      <c r="A2393" s="44" t="str">
        <f>Лист4!A2391</f>
        <v xml:space="preserve">Магистральная ул. д.16 </v>
      </c>
      <c r="B2393" s="74" t="str">
        <f>Лист4!C2391</f>
        <v>г. Астрахань</v>
      </c>
      <c r="C2393" s="45">
        <f t="shared" si="74"/>
        <v>19.705735593220339</v>
      </c>
      <c r="D2393" s="45">
        <f t="shared" si="75"/>
        <v>1.055664406779661</v>
      </c>
      <c r="E2393" s="52">
        <v>0</v>
      </c>
      <c r="F2393" s="31">
        <v>1.055664406779661</v>
      </c>
      <c r="G2393" s="53">
        <v>0</v>
      </c>
      <c r="H2393" s="53">
        <v>0</v>
      </c>
      <c r="I2393" s="53">
        <v>0</v>
      </c>
      <c r="J2393" s="32">
        <v>0</v>
      </c>
      <c r="K2393" s="54">
        <f>Лист4!E2391/1000</f>
        <v>20.761400000000002</v>
      </c>
      <c r="L2393" s="55"/>
      <c r="M2393" s="55"/>
    </row>
    <row r="2394" spans="1:13" s="56" customFormat="1" ht="25.5" customHeight="1" x14ac:dyDescent="0.25">
      <c r="A2394" s="44" t="str">
        <f>Лист4!A2392</f>
        <v xml:space="preserve">Магистральная ул. д.2 </v>
      </c>
      <c r="B2394" s="74" t="str">
        <f>Лист4!C2392</f>
        <v>г. Астрахань</v>
      </c>
      <c r="C2394" s="45">
        <f t="shared" si="74"/>
        <v>56.147688135593221</v>
      </c>
      <c r="D2394" s="45">
        <f t="shared" si="75"/>
        <v>3.0079118644067795</v>
      </c>
      <c r="E2394" s="52">
        <v>0</v>
      </c>
      <c r="F2394" s="31">
        <v>3.0079118644067795</v>
      </c>
      <c r="G2394" s="53">
        <v>0</v>
      </c>
      <c r="H2394" s="53">
        <v>0</v>
      </c>
      <c r="I2394" s="53">
        <v>0</v>
      </c>
      <c r="J2394" s="32">
        <v>0</v>
      </c>
      <c r="K2394" s="54">
        <f>Лист4!E2392/1000</f>
        <v>59.1556</v>
      </c>
      <c r="L2394" s="55"/>
      <c r="M2394" s="55"/>
    </row>
    <row r="2395" spans="1:13" s="56" customFormat="1" ht="25.5" customHeight="1" x14ac:dyDescent="0.25">
      <c r="A2395" s="44" t="str">
        <f>Лист4!A2393</f>
        <v xml:space="preserve">Магистральная ул. д.3 </v>
      </c>
      <c r="B2395" s="74" t="str">
        <f>Лист4!C2393</f>
        <v>г. Астрахань</v>
      </c>
      <c r="C2395" s="45">
        <f t="shared" si="74"/>
        <v>0</v>
      </c>
      <c r="D2395" s="45">
        <f t="shared" si="75"/>
        <v>0</v>
      </c>
      <c r="E2395" s="52">
        <v>0</v>
      </c>
      <c r="F2395" s="31">
        <v>0</v>
      </c>
      <c r="G2395" s="53">
        <v>0</v>
      </c>
      <c r="H2395" s="53">
        <v>0</v>
      </c>
      <c r="I2395" s="53">
        <v>0</v>
      </c>
      <c r="J2395" s="32">
        <v>0</v>
      </c>
      <c r="K2395" s="54">
        <f>Лист4!E2393/1000</f>
        <v>0</v>
      </c>
      <c r="L2395" s="55"/>
      <c r="M2395" s="55"/>
    </row>
    <row r="2396" spans="1:13" s="56" customFormat="1" ht="25.5" customHeight="1" x14ac:dyDescent="0.25">
      <c r="A2396" s="44" t="str">
        <f>Лист4!A2394</f>
        <v xml:space="preserve">Магистральная ул. д.30 </v>
      </c>
      <c r="B2396" s="74" t="str">
        <f>Лист4!C2394</f>
        <v>г. Астрахань</v>
      </c>
      <c r="C2396" s="45">
        <f t="shared" si="74"/>
        <v>1273.7993776271192</v>
      </c>
      <c r="D2396" s="45">
        <f t="shared" si="75"/>
        <v>68.239252372881381</v>
      </c>
      <c r="E2396" s="52">
        <v>0</v>
      </c>
      <c r="F2396" s="31">
        <v>68.239252372881381</v>
      </c>
      <c r="G2396" s="53">
        <v>0</v>
      </c>
      <c r="H2396" s="53">
        <v>0</v>
      </c>
      <c r="I2396" s="53">
        <v>0</v>
      </c>
      <c r="J2396" s="32">
        <v>0</v>
      </c>
      <c r="K2396" s="54">
        <f>Лист4!E2394/1000</f>
        <v>1342.0386300000005</v>
      </c>
      <c r="L2396" s="55"/>
      <c r="M2396" s="55"/>
    </row>
    <row r="2397" spans="1:13" s="56" customFormat="1" ht="25.5" customHeight="1" x14ac:dyDescent="0.25">
      <c r="A2397" s="44" t="str">
        <f>Лист4!A2395</f>
        <v xml:space="preserve">Магистральная ул. д.30 - корп. 2 </v>
      </c>
      <c r="B2397" s="74" t="str">
        <f>Лист4!C2395</f>
        <v>г. Астрахань</v>
      </c>
      <c r="C2397" s="45">
        <f t="shared" si="74"/>
        <v>718.29112813559311</v>
      </c>
      <c r="D2397" s="45">
        <f t="shared" si="75"/>
        <v>38.479881864406778</v>
      </c>
      <c r="E2397" s="52">
        <v>0</v>
      </c>
      <c r="F2397" s="31">
        <v>38.479881864406778</v>
      </c>
      <c r="G2397" s="53">
        <v>0</v>
      </c>
      <c r="H2397" s="53">
        <v>0</v>
      </c>
      <c r="I2397" s="53">
        <v>0</v>
      </c>
      <c r="J2397" s="32">
        <v>0</v>
      </c>
      <c r="K2397" s="54">
        <f>Лист4!E2395/1000</f>
        <v>756.77100999999993</v>
      </c>
      <c r="L2397" s="55"/>
      <c r="M2397" s="55"/>
    </row>
    <row r="2398" spans="1:13" s="56" customFormat="1" ht="25.5" customHeight="1" x14ac:dyDescent="0.25">
      <c r="A2398" s="44" t="str">
        <f>Лист4!A2396</f>
        <v xml:space="preserve">Магистральная ул. д.32 </v>
      </c>
      <c r="B2398" s="74" t="str">
        <f>Лист4!C2396</f>
        <v>г. Астрахань</v>
      </c>
      <c r="C2398" s="45">
        <f t="shared" si="74"/>
        <v>829.76683525423766</v>
      </c>
      <c r="D2398" s="45">
        <f t="shared" si="75"/>
        <v>44.451794745762733</v>
      </c>
      <c r="E2398" s="52">
        <v>0</v>
      </c>
      <c r="F2398" s="31">
        <v>44.451794745762733</v>
      </c>
      <c r="G2398" s="53">
        <v>0</v>
      </c>
      <c r="H2398" s="53">
        <v>0</v>
      </c>
      <c r="I2398" s="53">
        <v>0</v>
      </c>
      <c r="J2398" s="32">
        <v>0</v>
      </c>
      <c r="K2398" s="54">
        <f>Лист4!E2396/1000</f>
        <v>874.21863000000042</v>
      </c>
      <c r="L2398" s="55"/>
      <c r="M2398" s="55"/>
    </row>
    <row r="2399" spans="1:13" s="56" customFormat="1" ht="25.5" customHeight="1" x14ac:dyDescent="0.25">
      <c r="A2399" s="44" t="str">
        <f>Лист4!A2397</f>
        <v xml:space="preserve">Магистральная ул. д.34 </v>
      </c>
      <c r="B2399" s="74" t="str">
        <f>Лист4!C2397</f>
        <v>г. Астрахань</v>
      </c>
      <c r="C2399" s="45">
        <f t="shared" si="74"/>
        <v>1033.9150440677968</v>
      </c>
      <c r="D2399" s="45">
        <f t="shared" si="75"/>
        <v>55.388305932203401</v>
      </c>
      <c r="E2399" s="52">
        <v>0</v>
      </c>
      <c r="F2399" s="31">
        <v>55.388305932203401</v>
      </c>
      <c r="G2399" s="53">
        <v>0</v>
      </c>
      <c r="H2399" s="53">
        <v>0</v>
      </c>
      <c r="I2399" s="53">
        <v>0</v>
      </c>
      <c r="J2399" s="32">
        <v>0</v>
      </c>
      <c r="K2399" s="54">
        <f>Лист4!E2397/1000</f>
        <v>1089.3033500000001</v>
      </c>
      <c r="L2399" s="55"/>
      <c r="M2399" s="55"/>
    </row>
    <row r="2400" spans="1:13" s="56" customFormat="1" ht="25.5" customHeight="1" x14ac:dyDescent="0.25">
      <c r="A2400" s="44" t="str">
        <f>Лист4!A2398</f>
        <v xml:space="preserve">Магистральная ул. д.34 - корп. 1 </v>
      </c>
      <c r="B2400" s="74" t="str">
        <f>Лист4!C2398</f>
        <v>г. Астрахань</v>
      </c>
      <c r="C2400" s="45">
        <f t="shared" si="74"/>
        <v>0</v>
      </c>
      <c r="D2400" s="45">
        <f t="shared" si="75"/>
        <v>0</v>
      </c>
      <c r="E2400" s="52">
        <v>0</v>
      </c>
      <c r="F2400" s="31">
        <v>0</v>
      </c>
      <c r="G2400" s="53">
        <v>0</v>
      </c>
      <c r="H2400" s="53">
        <v>0</v>
      </c>
      <c r="I2400" s="53">
        <v>0</v>
      </c>
      <c r="J2400" s="32">
        <v>0</v>
      </c>
      <c r="K2400" s="54">
        <f>Лист4!E2398/1000</f>
        <v>0</v>
      </c>
      <c r="L2400" s="55"/>
      <c r="M2400" s="55"/>
    </row>
    <row r="2401" spans="1:13" s="56" customFormat="1" ht="25.5" customHeight="1" x14ac:dyDescent="0.25">
      <c r="A2401" s="44" t="str">
        <f>Лист4!A2399</f>
        <v xml:space="preserve">Магистральная ул. д.34 - корп. 2 </v>
      </c>
      <c r="B2401" s="74" t="str">
        <f>Лист4!C2399</f>
        <v>г. Астрахань</v>
      </c>
      <c r="C2401" s="45">
        <f t="shared" si="74"/>
        <v>552.47987389830507</v>
      </c>
      <c r="D2401" s="45">
        <f t="shared" si="75"/>
        <v>29.597136101694915</v>
      </c>
      <c r="E2401" s="52">
        <v>0</v>
      </c>
      <c r="F2401" s="31">
        <v>29.597136101694915</v>
      </c>
      <c r="G2401" s="53">
        <v>0</v>
      </c>
      <c r="H2401" s="53">
        <v>0</v>
      </c>
      <c r="I2401" s="53">
        <v>0</v>
      </c>
      <c r="J2401" s="32">
        <v>0</v>
      </c>
      <c r="K2401" s="54">
        <f>Лист4!E2399/1000</f>
        <v>582.07700999999997</v>
      </c>
      <c r="L2401" s="55"/>
      <c r="M2401" s="55"/>
    </row>
    <row r="2402" spans="1:13" s="57" customFormat="1" ht="18.75" customHeight="1" x14ac:dyDescent="0.25">
      <c r="A2402" s="44" t="str">
        <f>Лист4!A2400</f>
        <v xml:space="preserve">Магистральная ул. д.34 - корп. 3 </v>
      </c>
      <c r="B2402" s="74" t="str">
        <f>Лист4!C2400</f>
        <v>г. Астрахань</v>
      </c>
      <c r="C2402" s="45">
        <f t="shared" si="74"/>
        <v>7.6159999999999997</v>
      </c>
      <c r="D2402" s="45">
        <f t="shared" si="75"/>
        <v>0.40799999999999992</v>
      </c>
      <c r="E2402" s="52">
        <v>0</v>
      </c>
      <c r="F2402" s="31">
        <v>0.40799999999999992</v>
      </c>
      <c r="G2402" s="53">
        <v>0</v>
      </c>
      <c r="H2402" s="53">
        <v>0</v>
      </c>
      <c r="I2402" s="53">
        <v>0</v>
      </c>
      <c r="J2402" s="32">
        <v>0</v>
      </c>
      <c r="K2402" s="54">
        <f>Лист4!E2400/1000</f>
        <v>8.0239999999999991</v>
      </c>
      <c r="L2402" s="55"/>
      <c r="M2402" s="55"/>
    </row>
    <row r="2403" spans="1:13" s="56" customFormat="1" ht="18.75" customHeight="1" x14ac:dyDescent="0.25">
      <c r="A2403" s="44" t="str">
        <f>Лист4!A2401</f>
        <v xml:space="preserve">Магистральная ул. д.34 - корп. 5 </v>
      </c>
      <c r="B2403" s="74" t="str">
        <f>Лист4!C2401</f>
        <v>г. Астрахань</v>
      </c>
      <c r="C2403" s="45">
        <f t="shared" si="74"/>
        <v>1059.9849328813561</v>
      </c>
      <c r="D2403" s="45">
        <f t="shared" si="75"/>
        <v>56.784907118644071</v>
      </c>
      <c r="E2403" s="52">
        <v>0</v>
      </c>
      <c r="F2403" s="31">
        <v>56.784907118644071</v>
      </c>
      <c r="G2403" s="53">
        <v>0</v>
      </c>
      <c r="H2403" s="53">
        <v>0</v>
      </c>
      <c r="I2403" s="53">
        <v>0</v>
      </c>
      <c r="J2403" s="32">
        <v>0</v>
      </c>
      <c r="K2403" s="54">
        <f>Лист4!E2401/1000</f>
        <v>1116.7698400000002</v>
      </c>
      <c r="L2403" s="55"/>
      <c r="M2403" s="55"/>
    </row>
    <row r="2404" spans="1:13" s="56" customFormat="1" ht="18.75" customHeight="1" x14ac:dyDescent="0.25">
      <c r="A2404" s="44" t="str">
        <f>Лист4!A2402</f>
        <v xml:space="preserve">Магистральная ул. д.34/1 </v>
      </c>
      <c r="B2404" s="74" t="str">
        <f>Лист4!C2402</f>
        <v>г. Астрахань</v>
      </c>
      <c r="C2404" s="45">
        <f t="shared" si="74"/>
        <v>602.26178576271184</v>
      </c>
      <c r="D2404" s="45">
        <f t="shared" si="75"/>
        <v>32.264024237288133</v>
      </c>
      <c r="E2404" s="52">
        <v>0</v>
      </c>
      <c r="F2404" s="31">
        <v>32.264024237288133</v>
      </c>
      <c r="G2404" s="53">
        <v>0</v>
      </c>
      <c r="H2404" s="53">
        <v>0</v>
      </c>
      <c r="I2404" s="53">
        <v>0</v>
      </c>
      <c r="J2404" s="32">
        <v>0</v>
      </c>
      <c r="K2404" s="54">
        <f>Лист4!E2402/1000</f>
        <v>634.52580999999998</v>
      </c>
      <c r="L2404" s="55"/>
      <c r="M2404" s="55"/>
    </row>
    <row r="2405" spans="1:13" s="56" customFormat="1" ht="18.75" customHeight="1" x14ac:dyDescent="0.25">
      <c r="A2405" s="44" t="str">
        <f>Лист4!A2403</f>
        <v xml:space="preserve">Магистральная ул. д.34/3 </v>
      </c>
      <c r="B2405" s="74" t="str">
        <f>Лист4!C2403</f>
        <v>г. Астрахань</v>
      </c>
      <c r="C2405" s="45">
        <f t="shared" si="74"/>
        <v>672.74457220338968</v>
      </c>
      <c r="D2405" s="45">
        <f t="shared" si="75"/>
        <v>36.039887796610159</v>
      </c>
      <c r="E2405" s="52">
        <v>0</v>
      </c>
      <c r="F2405" s="31">
        <v>36.039887796610159</v>
      </c>
      <c r="G2405" s="53">
        <v>0</v>
      </c>
      <c r="H2405" s="53">
        <v>0</v>
      </c>
      <c r="I2405" s="53">
        <v>0</v>
      </c>
      <c r="J2405" s="32">
        <v>0</v>
      </c>
      <c r="K2405" s="54">
        <f>Лист4!E2403/1000</f>
        <v>708.78445999999985</v>
      </c>
      <c r="L2405" s="55"/>
      <c r="M2405" s="55"/>
    </row>
    <row r="2406" spans="1:13" s="56" customFormat="1" ht="18.75" customHeight="1" x14ac:dyDescent="0.25">
      <c r="A2406" s="44" t="str">
        <f>Лист4!A2404</f>
        <v xml:space="preserve">Магистральная ул. д.36 </v>
      </c>
      <c r="B2406" s="74" t="str">
        <f>Лист4!C2404</f>
        <v>г. Астрахань</v>
      </c>
      <c r="C2406" s="45">
        <f t="shared" si="74"/>
        <v>1021.0074996610172</v>
      </c>
      <c r="D2406" s="45">
        <f t="shared" si="75"/>
        <v>54.696830338983062</v>
      </c>
      <c r="E2406" s="52">
        <v>0</v>
      </c>
      <c r="F2406" s="31">
        <v>54.696830338983062</v>
      </c>
      <c r="G2406" s="53">
        <v>0</v>
      </c>
      <c r="H2406" s="53">
        <v>0</v>
      </c>
      <c r="I2406" s="53">
        <v>0</v>
      </c>
      <c r="J2406" s="32">
        <v>0</v>
      </c>
      <c r="K2406" s="54">
        <f>Лист4!E2404/1000</f>
        <v>1075.7043300000003</v>
      </c>
      <c r="L2406" s="55"/>
      <c r="M2406" s="55"/>
    </row>
    <row r="2407" spans="1:13" s="56" customFormat="1" ht="18.75" customHeight="1" x14ac:dyDescent="0.25">
      <c r="A2407" s="44" t="str">
        <f>Лист4!A2405</f>
        <v xml:space="preserve">Магистральная ул. д.36 - корп. 1 </v>
      </c>
      <c r="B2407" s="74" t="str">
        <f>Лист4!C2405</f>
        <v>г. Астрахань</v>
      </c>
      <c r="C2407" s="45">
        <f t="shared" si="74"/>
        <v>368.72347661016943</v>
      </c>
      <c r="D2407" s="45">
        <f t="shared" si="75"/>
        <v>19.753043389830506</v>
      </c>
      <c r="E2407" s="52">
        <v>0</v>
      </c>
      <c r="F2407" s="31">
        <v>19.753043389830506</v>
      </c>
      <c r="G2407" s="53">
        <v>0</v>
      </c>
      <c r="H2407" s="53">
        <v>0</v>
      </c>
      <c r="I2407" s="53">
        <v>0</v>
      </c>
      <c r="J2407" s="32">
        <v>0</v>
      </c>
      <c r="K2407" s="54">
        <f>Лист4!E2405/1000</f>
        <v>388.47651999999994</v>
      </c>
      <c r="L2407" s="55"/>
      <c r="M2407" s="55"/>
    </row>
    <row r="2408" spans="1:13" s="56" customFormat="1" ht="18.75" customHeight="1" x14ac:dyDescent="0.25">
      <c r="A2408" s="44" t="str">
        <f>Лист4!A2406</f>
        <v xml:space="preserve">Магистральная ул. д.4 </v>
      </c>
      <c r="B2408" s="74" t="str">
        <f>Лист4!C2406</f>
        <v>г. Астрахань</v>
      </c>
      <c r="C2408" s="45">
        <f t="shared" si="74"/>
        <v>19.726806779661018</v>
      </c>
      <c r="D2408" s="45">
        <f t="shared" si="75"/>
        <v>1.0567932203389832</v>
      </c>
      <c r="E2408" s="52">
        <v>0</v>
      </c>
      <c r="F2408" s="31">
        <v>1.0567932203389832</v>
      </c>
      <c r="G2408" s="53">
        <v>0</v>
      </c>
      <c r="H2408" s="53">
        <v>0</v>
      </c>
      <c r="I2408" s="53">
        <v>0</v>
      </c>
      <c r="J2408" s="32">
        <v>0</v>
      </c>
      <c r="K2408" s="54">
        <f>Лист4!E2406/1000</f>
        <v>20.7836</v>
      </c>
      <c r="L2408" s="55"/>
      <c r="M2408" s="55"/>
    </row>
    <row r="2409" spans="1:13" s="56" customFormat="1" ht="18.75" customHeight="1" x14ac:dyDescent="0.25">
      <c r="A2409" s="44" t="str">
        <f>Лист4!A2407</f>
        <v xml:space="preserve">Магистральная ул. д.6 </v>
      </c>
      <c r="B2409" s="74" t="str">
        <f>Лист4!C2407</f>
        <v>г. Астрахань</v>
      </c>
      <c r="C2409" s="45">
        <f t="shared" si="74"/>
        <v>57.803029152542372</v>
      </c>
      <c r="D2409" s="45">
        <f t="shared" si="75"/>
        <v>3.0965908474576276</v>
      </c>
      <c r="E2409" s="52">
        <v>0</v>
      </c>
      <c r="F2409" s="31">
        <v>3.0965908474576276</v>
      </c>
      <c r="G2409" s="53">
        <v>0</v>
      </c>
      <c r="H2409" s="53">
        <v>0</v>
      </c>
      <c r="I2409" s="53">
        <v>0</v>
      </c>
      <c r="J2409" s="32">
        <v>0</v>
      </c>
      <c r="K2409" s="54">
        <f>Лист4!E2407/1000</f>
        <v>60.899619999999999</v>
      </c>
      <c r="L2409" s="55"/>
      <c r="M2409" s="55"/>
    </row>
    <row r="2410" spans="1:13" s="56" customFormat="1" ht="18.75" customHeight="1" x14ac:dyDescent="0.25">
      <c r="A2410" s="44" t="str">
        <f>Лист4!A2408</f>
        <v xml:space="preserve">Магистральная ул. д.8 </v>
      </c>
      <c r="B2410" s="74" t="str">
        <f>Лист4!C2408</f>
        <v>г. Астрахань</v>
      </c>
      <c r="C2410" s="45">
        <f t="shared" si="74"/>
        <v>49.866832542372883</v>
      </c>
      <c r="D2410" s="45">
        <f t="shared" si="75"/>
        <v>2.6714374576271189</v>
      </c>
      <c r="E2410" s="52">
        <v>0</v>
      </c>
      <c r="F2410" s="31">
        <v>2.6714374576271189</v>
      </c>
      <c r="G2410" s="53">
        <v>0</v>
      </c>
      <c r="H2410" s="53">
        <v>0</v>
      </c>
      <c r="I2410" s="53">
        <v>0</v>
      </c>
      <c r="J2410" s="32">
        <v>0</v>
      </c>
      <c r="K2410" s="54">
        <f>Лист4!E2408/1000</f>
        <v>52.538270000000004</v>
      </c>
      <c r="L2410" s="55"/>
      <c r="M2410" s="55"/>
    </row>
    <row r="2411" spans="1:13" s="56" customFormat="1" ht="18.75" customHeight="1" x14ac:dyDescent="0.25">
      <c r="A2411" s="44" t="str">
        <f>Лист4!A2409</f>
        <v xml:space="preserve">Максима Горького ул. д.9А </v>
      </c>
      <c r="B2411" s="74" t="str">
        <f>Лист4!C2409</f>
        <v>г. Астрахань</v>
      </c>
      <c r="C2411" s="45">
        <f t="shared" si="74"/>
        <v>0</v>
      </c>
      <c r="D2411" s="45">
        <f t="shared" si="75"/>
        <v>0</v>
      </c>
      <c r="E2411" s="52">
        <v>0</v>
      </c>
      <c r="F2411" s="31">
        <v>0</v>
      </c>
      <c r="G2411" s="53">
        <v>0</v>
      </c>
      <c r="H2411" s="53">
        <v>0</v>
      </c>
      <c r="I2411" s="53">
        <v>0</v>
      </c>
      <c r="J2411" s="32">
        <v>0</v>
      </c>
      <c r="K2411" s="54">
        <f>Лист4!E2409/1000</f>
        <v>0</v>
      </c>
      <c r="L2411" s="55"/>
      <c r="M2411" s="55"/>
    </row>
    <row r="2412" spans="1:13" s="56" customFormat="1" ht="18.75" customHeight="1" x14ac:dyDescent="0.25">
      <c r="A2412" s="44" t="str">
        <f>Лист4!A2410</f>
        <v xml:space="preserve">Максима Горького ул. д.9Б </v>
      </c>
      <c r="B2412" s="74" t="str">
        <f>Лист4!C2410</f>
        <v>г. Астрахань</v>
      </c>
      <c r="C2412" s="45">
        <f t="shared" si="74"/>
        <v>0</v>
      </c>
      <c r="D2412" s="45">
        <f t="shared" si="75"/>
        <v>0</v>
      </c>
      <c r="E2412" s="52">
        <v>0</v>
      </c>
      <c r="F2412" s="31">
        <v>0</v>
      </c>
      <c r="G2412" s="53">
        <v>0</v>
      </c>
      <c r="H2412" s="53">
        <v>0</v>
      </c>
      <c r="I2412" s="53">
        <v>0</v>
      </c>
      <c r="J2412" s="32">
        <v>0</v>
      </c>
      <c r="K2412" s="54">
        <f>Лист4!E2410/1000</f>
        <v>0</v>
      </c>
      <c r="L2412" s="55"/>
      <c r="M2412" s="55"/>
    </row>
    <row r="2413" spans="1:13" s="56" customFormat="1" ht="18.75" customHeight="1" x14ac:dyDescent="0.25">
      <c r="A2413" s="44" t="str">
        <f>Лист4!A2411</f>
        <v xml:space="preserve">Матюшенко ул. д.23 </v>
      </c>
      <c r="B2413" s="74" t="str">
        <f>Лист4!C2411</f>
        <v>г. Астрахань</v>
      </c>
      <c r="C2413" s="45">
        <f t="shared" si="74"/>
        <v>36.667281355932204</v>
      </c>
      <c r="D2413" s="45">
        <f t="shared" si="75"/>
        <v>1.9643186440677964</v>
      </c>
      <c r="E2413" s="52">
        <v>0</v>
      </c>
      <c r="F2413" s="31">
        <v>1.9643186440677964</v>
      </c>
      <c r="G2413" s="53">
        <v>0</v>
      </c>
      <c r="H2413" s="53">
        <v>0</v>
      </c>
      <c r="I2413" s="53">
        <v>0</v>
      </c>
      <c r="J2413" s="32">
        <v>0</v>
      </c>
      <c r="K2413" s="54">
        <f>Лист4!E2411/1000</f>
        <v>38.631599999999999</v>
      </c>
      <c r="L2413" s="55"/>
      <c r="M2413" s="55"/>
    </row>
    <row r="2414" spans="1:13" s="56" customFormat="1" ht="25.5" customHeight="1" x14ac:dyDescent="0.25">
      <c r="A2414" s="44" t="str">
        <f>Лист4!A2412</f>
        <v xml:space="preserve">Матюшенко ул. д.3 </v>
      </c>
      <c r="B2414" s="74" t="str">
        <f>Лист4!C2412</f>
        <v>г. Астрахань</v>
      </c>
      <c r="C2414" s="45">
        <f t="shared" si="74"/>
        <v>10.452827118644068</v>
      </c>
      <c r="D2414" s="45">
        <f t="shared" si="75"/>
        <v>0.55997288135593226</v>
      </c>
      <c r="E2414" s="52">
        <v>0</v>
      </c>
      <c r="F2414" s="31">
        <v>0.55997288135593226</v>
      </c>
      <c r="G2414" s="53">
        <v>0</v>
      </c>
      <c r="H2414" s="53">
        <v>0</v>
      </c>
      <c r="I2414" s="53">
        <v>0</v>
      </c>
      <c r="J2414" s="32">
        <v>0</v>
      </c>
      <c r="K2414" s="54">
        <f>Лист4!E2412/1000</f>
        <v>11.0128</v>
      </c>
      <c r="L2414" s="55"/>
      <c r="M2414" s="55"/>
    </row>
    <row r="2415" spans="1:13" s="56" customFormat="1" ht="18.75" customHeight="1" x14ac:dyDescent="0.25">
      <c r="A2415" s="44" t="str">
        <f>Лист4!A2413</f>
        <v xml:space="preserve">Мелиоративная ул. д.1 </v>
      </c>
      <c r="B2415" s="74" t="str">
        <f>Лист4!C2413</f>
        <v>г. Астрахань</v>
      </c>
      <c r="C2415" s="45">
        <f t="shared" si="74"/>
        <v>449.06178847457636</v>
      </c>
      <c r="D2415" s="45">
        <f t="shared" si="75"/>
        <v>24.056881525423734</v>
      </c>
      <c r="E2415" s="52">
        <v>0</v>
      </c>
      <c r="F2415" s="31">
        <v>24.056881525423734</v>
      </c>
      <c r="G2415" s="53">
        <v>0</v>
      </c>
      <c r="H2415" s="53">
        <v>0</v>
      </c>
      <c r="I2415" s="53">
        <v>0</v>
      </c>
      <c r="J2415" s="32">
        <v>0</v>
      </c>
      <c r="K2415" s="54">
        <f>Лист4!E2413/1000</f>
        <v>473.11867000000007</v>
      </c>
      <c r="L2415" s="55"/>
      <c r="M2415" s="55"/>
    </row>
    <row r="2416" spans="1:13" s="56" customFormat="1" ht="18.75" customHeight="1" x14ac:dyDescent="0.25">
      <c r="A2416" s="44" t="str">
        <f>Лист4!A2414</f>
        <v xml:space="preserve">Мелиоративная ул. д.11 </v>
      </c>
      <c r="B2416" s="74" t="str">
        <f>Лист4!C2414</f>
        <v>г. Астрахань</v>
      </c>
      <c r="C2416" s="45">
        <f t="shared" si="74"/>
        <v>841.30002576271204</v>
      </c>
      <c r="D2416" s="45">
        <f t="shared" si="75"/>
        <v>45.069644237288145</v>
      </c>
      <c r="E2416" s="52">
        <v>0</v>
      </c>
      <c r="F2416" s="31">
        <v>45.069644237288145</v>
      </c>
      <c r="G2416" s="53">
        <v>0</v>
      </c>
      <c r="H2416" s="53">
        <v>0</v>
      </c>
      <c r="I2416" s="53">
        <v>0</v>
      </c>
      <c r="J2416" s="32">
        <v>0</v>
      </c>
      <c r="K2416" s="54">
        <f>Лист4!E2414/1000</f>
        <v>886.36967000000016</v>
      </c>
      <c r="L2416" s="55"/>
      <c r="M2416" s="55"/>
    </row>
    <row r="2417" spans="1:13" s="56" customFormat="1" ht="18.75" customHeight="1" x14ac:dyDescent="0.25">
      <c r="A2417" s="44" t="str">
        <f>Лист4!A2415</f>
        <v xml:space="preserve">Мелиоративная ул. д.12 </v>
      </c>
      <c r="B2417" s="74" t="str">
        <f>Лист4!C2415</f>
        <v>г. Астрахань</v>
      </c>
      <c r="C2417" s="45">
        <f t="shared" si="74"/>
        <v>1184.723926779661</v>
      </c>
      <c r="D2417" s="45">
        <f t="shared" si="75"/>
        <v>63.467353220338978</v>
      </c>
      <c r="E2417" s="52">
        <v>0</v>
      </c>
      <c r="F2417" s="31">
        <v>63.467353220338978</v>
      </c>
      <c r="G2417" s="53">
        <v>0</v>
      </c>
      <c r="H2417" s="53">
        <v>0</v>
      </c>
      <c r="I2417" s="53">
        <v>0</v>
      </c>
      <c r="J2417" s="32">
        <v>0</v>
      </c>
      <c r="K2417" s="54">
        <f>Лист4!E2415/1000</f>
        <v>1248.19128</v>
      </c>
      <c r="L2417" s="55"/>
      <c r="M2417" s="55"/>
    </row>
    <row r="2418" spans="1:13" s="56" customFormat="1" ht="18.75" customHeight="1" x14ac:dyDescent="0.25">
      <c r="A2418" s="44" t="str">
        <f>Лист4!A2416</f>
        <v xml:space="preserve">Мелиоративная ул. д.3 </v>
      </c>
      <c r="B2418" s="74" t="str">
        <f>Лист4!C2416</f>
        <v>г. Астрахань</v>
      </c>
      <c r="C2418" s="45">
        <f t="shared" si="74"/>
        <v>800.22258305084745</v>
      </c>
      <c r="D2418" s="45">
        <f t="shared" si="75"/>
        <v>42.86906694915254</v>
      </c>
      <c r="E2418" s="52">
        <v>0</v>
      </c>
      <c r="F2418" s="31">
        <v>42.86906694915254</v>
      </c>
      <c r="G2418" s="53">
        <v>0</v>
      </c>
      <c r="H2418" s="53">
        <v>0</v>
      </c>
      <c r="I2418" s="53">
        <v>0</v>
      </c>
      <c r="J2418" s="32">
        <v>0</v>
      </c>
      <c r="K2418" s="54">
        <f>Лист4!E2416/1000</f>
        <v>843.09164999999996</v>
      </c>
      <c r="L2418" s="55"/>
      <c r="M2418" s="55"/>
    </row>
    <row r="2419" spans="1:13" s="56" customFormat="1" ht="25.5" customHeight="1" x14ac:dyDescent="0.25">
      <c r="A2419" s="44" t="str">
        <f>Лист4!A2417</f>
        <v xml:space="preserve">Мелиоративная ул. д.4 </v>
      </c>
      <c r="B2419" s="74" t="str">
        <f>Лист4!C2417</f>
        <v>г. Астрахань</v>
      </c>
      <c r="C2419" s="45">
        <f t="shared" si="74"/>
        <v>836.76820203389855</v>
      </c>
      <c r="D2419" s="45">
        <f t="shared" si="75"/>
        <v>44.826867966101716</v>
      </c>
      <c r="E2419" s="52">
        <v>0</v>
      </c>
      <c r="F2419" s="31">
        <v>44.826867966101716</v>
      </c>
      <c r="G2419" s="53">
        <v>0</v>
      </c>
      <c r="H2419" s="53">
        <v>0</v>
      </c>
      <c r="I2419" s="53">
        <v>0</v>
      </c>
      <c r="J2419" s="32">
        <f>3461.92+796.18</f>
        <v>4258.1000000000004</v>
      </c>
      <c r="K2419" s="54">
        <f>Лист4!E2417/1000-J2419</f>
        <v>-3376.5049300000001</v>
      </c>
      <c r="L2419" s="55"/>
      <c r="M2419" s="55"/>
    </row>
    <row r="2420" spans="1:13" s="56" customFormat="1" ht="18.75" customHeight="1" x14ac:dyDescent="0.25">
      <c r="A2420" s="44" t="str">
        <f>Лист4!A2418</f>
        <v xml:space="preserve">Мелиоративная ул. д.5 </v>
      </c>
      <c r="B2420" s="74" t="str">
        <f>Лист4!C2418</f>
        <v>г. Астрахань</v>
      </c>
      <c r="C2420" s="45">
        <f t="shared" si="74"/>
        <v>1836.5393342372886</v>
      </c>
      <c r="D2420" s="45">
        <f t="shared" si="75"/>
        <v>98.386035762711884</v>
      </c>
      <c r="E2420" s="52">
        <v>0</v>
      </c>
      <c r="F2420" s="31">
        <v>98.386035762711884</v>
      </c>
      <c r="G2420" s="53">
        <v>0</v>
      </c>
      <c r="H2420" s="53">
        <v>0</v>
      </c>
      <c r="I2420" s="53">
        <v>0</v>
      </c>
      <c r="J2420" s="32">
        <v>0</v>
      </c>
      <c r="K2420" s="54">
        <f>Лист4!E2418/1000</f>
        <v>1934.9253700000004</v>
      </c>
      <c r="L2420" s="55"/>
      <c r="M2420" s="55"/>
    </row>
    <row r="2421" spans="1:13" s="56" customFormat="1" ht="18.75" customHeight="1" x14ac:dyDescent="0.25">
      <c r="A2421" s="44" t="str">
        <f>Лист4!A2419</f>
        <v xml:space="preserve">Мелиоративная ул. д.6 </v>
      </c>
      <c r="B2421" s="74" t="str">
        <f>Лист4!C2419</f>
        <v>г. Астрахань</v>
      </c>
      <c r="C2421" s="45">
        <f t="shared" si="74"/>
        <v>1243.9787322033894</v>
      </c>
      <c r="D2421" s="45">
        <f t="shared" si="75"/>
        <v>66.641717796610152</v>
      </c>
      <c r="E2421" s="52">
        <v>0</v>
      </c>
      <c r="F2421" s="31">
        <v>66.641717796610152</v>
      </c>
      <c r="G2421" s="53">
        <v>0</v>
      </c>
      <c r="H2421" s="53">
        <v>0</v>
      </c>
      <c r="I2421" s="53">
        <v>0</v>
      </c>
      <c r="J2421" s="32">
        <v>0</v>
      </c>
      <c r="K2421" s="54">
        <f>Лист4!E2419/1000</f>
        <v>1310.6204499999997</v>
      </c>
      <c r="L2421" s="55"/>
      <c r="M2421" s="55"/>
    </row>
    <row r="2422" spans="1:13" s="56" customFormat="1" ht="18.75" customHeight="1" x14ac:dyDescent="0.25">
      <c r="A2422" s="44" t="str">
        <f>Лист4!A2420</f>
        <v xml:space="preserve">Мелиоративная ул. д.7 </v>
      </c>
      <c r="B2422" s="74" t="str">
        <f>Лист4!C2420</f>
        <v>г. Астрахань</v>
      </c>
      <c r="C2422" s="45">
        <f t="shared" si="74"/>
        <v>287.88449627118644</v>
      </c>
      <c r="D2422" s="45">
        <f t="shared" si="75"/>
        <v>15.422383728813557</v>
      </c>
      <c r="E2422" s="52">
        <v>0</v>
      </c>
      <c r="F2422" s="31">
        <v>15.422383728813557</v>
      </c>
      <c r="G2422" s="53">
        <v>0</v>
      </c>
      <c r="H2422" s="53">
        <v>0</v>
      </c>
      <c r="I2422" s="53">
        <v>0</v>
      </c>
      <c r="J2422" s="32">
        <f>684.48+273.67</f>
        <v>958.15000000000009</v>
      </c>
      <c r="K2422" s="54">
        <f>Лист4!E2420/1000-J2422</f>
        <v>-654.84312000000011</v>
      </c>
      <c r="L2422" s="55"/>
      <c r="M2422" s="55"/>
    </row>
    <row r="2423" spans="1:13" s="56" customFormat="1" ht="18.75" customHeight="1" x14ac:dyDescent="0.25">
      <c r="A2423" s="44" t="str">
        <f>Лист4!A2421</f>
        <v xml:space="preserve">Мелиоративная ул. д.8 </v>
      </c>
      <c r="B2423" s="74" t="str">
        <f>Лист4!C2421</f>
        <v>г. Астрахань</v>
      </c>
      <c r="C2423" s="45">
        <f t="shared" si="74"/>
        <v>125.69741966101694</v>
      </c>
      <c r="D2423" s="45">
        <f t="shared" si="75"/>
        <v>6.7337903389830505</v>
      </c>
      <c r="E2423" s="52">
        <v>0</v>
      </c>
      <c r="F2423" s="31">
        <v>6.7337903389830505</v>
      </c>
      <c r="G2423" s="53">
        <v>0</v>
      </c>
      <c r="H2423" s="53">
        <v>0</v>
      </c>
      <c r="I2423" s="53">
        <v>0</v>
      </c>
      <c r="J2423" s="32">
        <v>0</v>
      </c>
      <c r="K2423" s="54">
        <f>Лист4!E2421/1000</f>
        <v>132.43120999999999</v>
      </c>
      <c r="L2423" s="55"/>
      <c r="M2423" s="55"/>
    </row>
    <row r="2424" spans="1:13" s="56" customFormat="1" ht="18.75" customHeight="1" x14ac:dyDescent="0.25">
      <c r="A2424" s="44" t="str">
        <f>Лист4!A2422</f>
        <v xml:space="preserve">Мехоношина ул. д.4 </v>
      </c>
      <c r="B2424" s="74" t="str">
        <f>Лист4!C2422</f>
        <v>г. Астрахань</v>
      </c>
      <c r="C2424" s="45">
        <f t="shared" si="74"/>
        <v>105.29034576271187</v>
      </c>
      <c r="D2424" s="45">
        <f t="shared" si="75"/>
        <v>5.6405542372881365</v>
      </c>
      <c r="E2424" s="52">
        <v>0</v>
      </c>
      <c r="F2424" s="31">
        <v>5.6405542372881365</v>
      </c>
      <c r="G2424" s="53">
        <v>0</v>
      </c>
      <c r="H2424" s="53">
        <v>0</v>
      </c>
      <c r="I2424" s="53">
        <v>0</v>
      </c>
      <c r="J2424" s="32">
        <v>0</v>
      </c>
      <c r="K2424" s="54">
        <f>Лист4!E2422/1000</f>
        <v>110.93090000000001</v>
      </c>
      <c r="L2424" s="55"/>
      <c r="M2424" s="55"/>
    </row>
    <row r="2425" spans="1:13" s="56" customFormat="1" ht="18.75" customHeight="1" x14ac:dyDescent="0.25">
      <c r="A2425" s="44" t="str">
        <f>Лист4!A2423</f>
        <v xml:space="preserve">Мехоношина ул. д.6 </v>
      </c>
      <c r="B2425" s="74" t="str">
        <f>Лист4!C2423</f>
        <v>г. Астрахань</v>
      </c>
      <c r="C2425" s="45">
        <f t="shared" si="74"/>
        <v>32.159850847457626</v>
      </c>
      <c r="D2425" s="45">
        <f t="shared" si="75"/>
        <v>1.722849152542373</v>
      </c>
      <c r="E2425" s="52">
        <v>0</v>
      </c>
      <c r="F2425" s="31">
        <v>1.722849152542373</v>
      </c>
      <c r="G2425" s="53">
        <v>0</v>
      </c>
      <c r="H2425" s="53">
        <v>0</v>
      </c>
      <c r="I2425" s="53">
        <v>0</v>
      </c>
      <c r="J2425" s="32">
        <v>0</v>
      </c>
      <c r="K2425" s="54">
        <f>Лист4!E2423/1000</f>
        <v>33.8827</v>
      </c>
      <c r="L2425" s="55"/>
      <c r="M2425" s="55"/>
    </row>
    <row r="2426" spans="1:13" s="56" customFormat="1" ht="18.75" customHeight="1" x14ac:dyDescent="0.25">
      <c r="A2426" s="44" t="str">
        <f>Лист4!A2424</f>
        <v xml:space="preserve">Мехоношина ул. д.8 - корп. 2 </v>
      </c>
      <c r="B2426" s="74" t="str">
        <f>Лист4!C2424</f>
        <v>г. Астрахань</v>
      </c>
      <c r="C2426" s="45">
        <f t="shared" si="74"/>
        <v>15.02546440677966</v>
      </c>
      <c r="D2426" s="45">
        <f t="shared" si="75"/>
        <v>0.80493559322033881</v>
      </c>
      <c r="E2426" s="52">
        <v>0</v>
      </c>
      <c r="F2426" s="31">
        <v>0.80493559322033881</v>
      </c>
      <c r="G2426" s="53">
        <v>0</v>
      </c>
      <c r="H2426" s="53">
        <v>0</v>
      </c>
      <c r="I2426" s="53">
        <v>0</v>
      </c>
      <c r="J2426" s="32">
        <v>0</v>
      </c>
      <c r="K2426" s="54">
        <f>Лист4!E2424/1000</f>
        <v>15.830399999999999</v>
      </c>
      <c r="L2426" s="55"/>
      <c r="M2426" s="55"/>
    </row>
    <row r="2427" spans="1:13" s="56" customFormat="1" ht="18.75" customHeight="1" x14ac:dyDescent="0.25">
      <c r="A2427" s="44" t="str">
        <f>Лист4!A2425</f>
        <v xml:space="preserve">Мехоношина ул. д.8 к.2 </v>
      </c>
      <c r="B2427" s="74" t="str">
        <f>Лист4!C2425</f>
        <v>г. Астрахань</v>
      </c>
      <c r="C2427" s="45">
        <f t="shared" si="74"/>
        <v>2.6131118644067794</v>
      </c>
      <c r="D2427" s="45">
        <f t="shared" si="75"/>
        <v>0.13998813559322032</v>
      </c>
      <c r="E2427" s="52">
        <v>0</v>
      </c>
      <c r="F2427" s="31">
        <v>0.13998813559322032</v>
      </c>
      <c r="G2427" s="53">
        <v>0</v>
      </c>
      <c r="H2427" s="53">
        <v>0</v>
      </c>
      <c r="I2427" s="53">
        <v>0</v>
      </c>
      <c r="J2427" s="32">
        <v>0</v>
      </c>
      <c r="K2427" s="54">
        <f>Лист4!E2425/1000</f>
        <v>2.7530999999999999</v>
      </c>
      <c r="L2427" s="55"/>
      <c r="M2427" s="55"/>
    </row>
    <row r="2428" spans="1:13" s="56" customFormat="1" ht="25.5" customHeight="1" x14ac:dyDescent="0.25">
      <c r="A2428" s="44" t="str">
        <f>Лист4!A2426</f>
        <v xml:space="preserve">Молдавская ул. д.100 </v>
      </c>
      <c r="B2428" s="74" t="str">
        <f>Лист4!C2426</f>
        <v>г. Астрахань</v>
      </c>
      <c r="C2428" s="45">
        <f t="shared" ref="C2428:C2491" si="76">K2428+J2428-F2428</f>
        <v>733.28942779660997</v>
      </c>
      <c r="D2428" s="45">
        <f t="shared" ref="D2428:D2491" si="77">F2428</f>
        <v>39.283362203389821</v>
      </c>
      <c r="E2428" s="52">
        <v>0</v>
      </c>
      <c r="F2428" s="31">
        <v>39.283362203389821</v>
      </c>
      <c r="G2428" s="53">
        <v>0</v>
      </c>
      <c r="H2428" s="53">
        <v>0</v>
      </c>
      <c r="I2428" s="53">
        <v>0</v>
      </c>
      <c r="J2428" s="32">
        <v>0</v>
      </c>
      <c r="K2428" s="54">
        <f>Лист4!E2426/1000</f>
        <v>772.57278999999983</v>
      </c>
      <c r="L2428" s="55"/>
      <c r="M2428" s="55"/>
    </row>
    <row r="2429" spans="1:13" s="56" customFormat="1" ht="25.5" customHeight="1" x14ac:dyDescent="0.25">
      <c r="A2429" s="44" t="str">
        <f>Лист4!A2427</f>
        <v xml:space="preserve">Молодогвардейская ул. д.1 </v>
      </c>
      <c r="B2429" s="74" t="str">
        <f>Лист4!C2427</f>
        <v>г. Астрахань</v>
      </c>
      <c r="C2429" s="45">
        <f t="shared" si="76"/>
        <v>279.62432542372881</v>
      </c>
      <c r="D2429" s="45">
        <f t="shared" si="77"/>
        <v>14.979874576271186</v>
      </c>
      <c r="E2429" s="52">
        <v>0</v>
      </c>
      <c r="F2429" s="31">
        <v>14.979874576271186</v>
      </c>
      <c r="G2429" s="53">
        <v>0</v>
      </c>
      <c r="H2429" s="53">
        <v>0</v>
      </c>
      <c r="I2429" s="53">
        <v>0</v>
      </c>
      <c r="J2429" s="32">
        <v>0</v>
      </c>
      <c r="K2429" s="54">
        <f>Лист4!E2427/1000</f>
        <v>294.60419999999999</v>
      </c>
      <c r="L2429" s="55"/>
      <c r="M2429" s="55"/>
    </row>
    <row r="2430" spans="1:13" s="56" customFormat="1" ht="25.5" customHeight="1" x14ac:dyDescent="0.25">
      <c r="A2430" s="44" t="str">
        <f>Лист4!A2428</f>
        <v xml:space="preserve">Молодогвардейская ул. д.3 </v>
      </c>
      <c r="B2430" s="74" t="str">
        <f>Лист4!C2428</f>
        <v>г. Астрахань</v>
      </c>
      <c r="C2430" s="45">
        <f t="shared" si="76"/>
        <v>287.81007322033901</v>
      </c>
      <c r="D2430" s="45">
        <f t="shared" si="77"/>
        <v>15.418396779661016</v>
      </c>
      <c r="E2430" s="52">
        <v>0</v>
      </c>
      <c r="F2430" s="31">
        <v>15.418396779661016</v>
      </c>
      <c r="G2430" s="53">
        <v>0</v>
      </c>
      <c r="H2430" s="53">
        <v>0</v>
      </c>
      <c r="I2430" s="53">
        <v>0</v>
      </c>
      <c r="J2430" s="32">
        <v>0</v>
      </c>
      <c r="K2430" s="54">
        <f>Лист4!E2428/1000</f>
        <v>303.22847000000002</v>
      </c>
      <c r="L2430" s="55"/>
      <c r="M2430" s="55"/>
    </row>
    <row r="2431" spans="1:13" s="56" customFormat="1" ht="25.5" customHeight="1" x14ac:dyDescent="0.25">
      <c r="A2431" s="44" t="str">
        <f>Лист4!A2429</f>
        <v xml:space="preserve">Молодогвардейская ул. д.5 </v>
      </c>
      <c r="B2431" s="74" t="str">
        <f>Лист4!C2429</f>
        <v>г. Астрахань</v>
      </c>
      <c r="C2431" s="45">
        <f t="shared" si="76"/>
        <v>176.06751186440681</v>
      </c>
      <c r="D2431" s="45">
        <f t="shared" si="77"/>
        <v>9.4321881355932202</v>
      </c>
      <c r="E2431" s="52">
        <v>0</v>
      </c>
      <c r="F2431" s="31">
        <v>9.4321881355932202</v>
      </c>
      <c r="G2431" s="53">
        <v>0</v>
      </c>
      <c r="H2431" s="53">
        <v>0</v>
      </c>
      <c r="I2431" s="53">
        <v>0</v>
      </c>
      <c r="J2431" s="32">
        <v>0</v>
      </c>
      <c r="K2431" s="54">
        <f>Лист4!E2429/1000</f>
        <v>185.49970000000002</v>
      </c>
      <c r="L2431" s="55"/>
      <c r="M2431" s="55"/>
    </row>
    <row r="2432" spans="1:13" s="56" customFormat="1" ht="18.75" customHeight="1" x14ac:dyDescent="0.25">
      <c r="A2432" s="44" t="str">
        <f>Лист4!A2430</f>
        <v xml:space="preserve">Молодогвардейская ул. д.7 </v>
      </c>
      <c r="B2432" s="74" t="str">
        <f>Лист4!C2430</f>
        <v>г. Астрахань</v>
      </c>
      <c r="C2432" s="45">
        <f t="shared" si="76"/>
        <v>160.7209491525424</v>
      </c>
      <c r="D2432" s="45">
        <f t="shared" si="77"/>
        <v>8.6100508474576269</v>
      </c>
      <c r="E2432" s="52">
        <v>0</v>
      </c>
      <c r="F2432" s="31">
        <v>8.6100508474576269</v>
      </c>
      <c r="G2432" s="53">
        <v>0</v>
      </c>
      <c r="H2432" s="53">
        <v>0</v>
      </c>
      <c r="I2432" s="53">
        <v>0</v>
      </c>
      <c r="J2432" s="32">
        <v>0</v>
      </c>
      <c r="K2432" s="54">
        <f>Лист4!E2430/1000</f>
        <v>169.33100000000002</v>
      </c>
      <c r="L2432" s="55"/>
      <c r="M2432" s="55"/>
    </row>
    <row r="2433" spans="1:13" s="56" customFormat="1" ht="18.75" customHeight="1" x14ac:dyDescent="0.25">
      <c r="A2433" s="44" t="str">
        <f>Лист4!A2431</f>
        <v xml:space="preserve">Мосина ул. д.1 </v>
      </c>
      <c r="B2433" s="74" t="str">
        <f>Лист4!C2431</f>
        <v>г. Астрахань</v>
      </c>
      <c r="C2433" s="45">
        <f t="shared" si="76"/>
        <v>132.61145491525423</v>
      </c>
      <c r="D2433" s="45">
        <f t="shared" si="77"/>
        <v>7.1041850847457617</v>
      </c>
      <c r="E2433" s="52">
        <v>0</v>
      </c>
      <c r="F2433" s="31">
        <v>7.1041850847457617</v>
      </c>
      <c r="G2433" s="53">
        <v>0</v>
      </c>
      <c r="H2433" s="53">
        <v>0</v>
      </c>
      <c r="I2433" s="53">
        <v>0</v>
      </c>
      <c r="J2433" s="32">
        <v>0</v>
      </c>
      <c r="K2433" s="54">
        <f>Лист4!E2431/1000</f>
        <v>139.71563999999998</v>
      </c>
      <c r="L2433" s="55"/>
      <c r="M2433" s="55"/>
    </row>
    <row r="2434" spans="1:13" s="56" customFormat="1" ht="18.75" customHeight="1" x14ac:dyDescent="0.25">
      <c r="A2434" s="44" t="str">
        <f>Лист4!A2432</f>
        <v xml:space="preserve">Мосина ул. д.13 </v>
      </c>
      <c r="B2434" s="74" t="str">
        <f>Лист4!C2432</f>
        <v>г. Астрахань</v>
      </c>
      <c r="C2434" s="45">
        <f t="shared" si="76"/>
        <v>502.90220067796599</v>
      </c>
      <c r="D2434" s="45">
        <f t="shared" si="77"/>
        <v>26.941189322033892</v>
      </c>
      <c r="E2434" s="52">
        <v>0</v>
      </c>
      <c r="F2434" s="31">
        <v>26.941189322033892</v>
      </c>
      <c r="G2434" s="53">
        <v>0</v>
      </c>
      <c r="H2434" s="53">
        <v>0</v>
      </c>
      <c r="I2434" s="53">
        <v>0</v>
      </c>
      <c r="J2434" s="32">
        <v>0</v>
      </c>
      <c r="K2434" s="54">
        <f>Лист4!E2432/1000</f>
        <v>529.84338999999989</v>
      </c>
      <c r="L2434" s="55"/>
      <c r="M2434" s="55"/>
    </row>
    <row r="2435" spans="1:13" s="56" customFormat="1" ht="18.75" customHeight="1" x14ac:dyDescent="0.25">
      <c r="A2435" s="44" t="str">
        <f>Лист4!A2433</f>
        <v xml:space="preserve">Мосина ул. д.15 </v>
      </c>
      <c r="B2435" s="74" t="str">
        <f>Лист4!C2433</f>
        <v>г. Астрахань</v>
      </c>
      <c r="C2435" s="45">
        <f t="shared" si="76"/>
        <v>361.92581694915248</v>
      </c>
      <c r="D2435" s="45">
        <f t="shared" si="77"/>
        <v>19.388883050847458</v>
      </c>
      <c r="E2435" s="52">
        <v>0</v>
      </c>
      <c r="F2435" s="31">
        <v>19.388883050847458</v>
      </c>
      <c r="G2435" s="53">
        <v>0</v>
      </c>
      <c r="H2435" s="53">
        <v>0</v>
      </c>
      <c r="I2435" s="53">
        <v>0</v>
      </c>
      <c r="J2435" s="32">
        <v>0</v>
      </c>
      <c r="K2435" s="54">
        <f>Лист4!E2433/1000</f>
        <v>381.31469999999996</v>
      </c>
      <c r="L2435" s="55"/>
      <c r="M2435" s="55"/>
    </row>
    <row r="2436" spans="1:13" s="56" customFormat="1" ht="18.75" customHeight="1" x14ac:dyDescent="0.25">
      <c r="A2436" s="44" t="str">
        <f>Лист4!A2434</f>
        <v>Мосина ул. д.3 А</v>
      </c>
      <c r="B2436" s="74" t="str">
        <f>Лист4!C2434</f>
        <v>г. Астрахань</v>
      </c>
      <c r="C2436" s="45">
        <f t="shared" si="76"/>
        <v>119.83981016949153</v>
      </c>
      <c r="D2436" s="45">
        <f t="shared" si="77"/>
        <v>6.4199898305084737</v>
      </c>
      <c r="E2436" s="52">
        <v>0</v>
      </c>
      <c r="F2436" s="31">
        <v>6.4199898305084737</v>
      </c>
      <c r="G2436" s="53">
        <v>0</v>
      </c>
      <c r="H2436" s="53">
        <v>0</v>
      </c>
      <c r="I2436" s="53">
        <v>0</v>
      </c>
      <c r="J2436" s="32">
        <v>0</v>
      </c>
      <c r="K2436" s="54">
        <f>Лист4!E2434/1000</f>
        <v>126.2598</v>
      </c>
      <c r="L2436" s="55"/>
      <c r="M2436" s="55"/>
    </row>
    <row r="2437" spans="1:13" s="56" customFormat="1" ht="25.5" customHeight="1" x14ac:dyDescent="0.25">
      <c r="A2437" s="44" t="str">
        <f>Лист4!A2435</f>
        <v xml:space="preserve">Мосина ул. д.5 </v>
      </c>
      <c r="B2437" s="74" t="str">
        <f>Лист4!C2435</f>
        <v>г. Астрахань</v>
      </c>
      <c r="C2437" s="45">
        <f t="shared" si="76"/>
        <v>121.93558644067797</v>
      </c>
      <c r="D2437" s="45">
        <f t="shared" si="77"/>
        <v>6.5322635593220335</v>
      </c>
      <c r="E2437" s="52">
        <v>0</v>
      </c>
      <c r="F2437" s="31">
        <v>6.5322635593220335</v>
      </c>
      <c r="G2437" s="53">
        <v>0</v>
      </c>
      <c r="H2437" s="53">
        <v>0</v>
      </c>
      <c r="I2437" s="53">
        <v>0</v>
      </c>
      <c r="J2437" s="32">
        <v>0</v>
      </c>
      <c r="K2437" s="54">
        <f>Лист4!E2435/1000</f>
        <v>128.46785</v>
      </c>
      <c r="L2437" s="55"/>
      <c r="M2437" s="55"/>
    </row>
    <row r="2438" spans="1:13" s="56" customFormat="1" ht="18.75" customHeight="1" x14ac:dyDescent="0.25">
      <c r="A2438" s="44" t="str">
        <f>Лист4!A2436</f>
        <v xml:space="preserve">Мосина ул. д.7 </v>
      </c>
      <c r="B2438" s="74" t="str">
        <f>Лист4!C2436</f>
        <v>г. Астрахань</v>
      </c>
      <c r="C2438" s="45">
        <f t="shared" si="76"/>
        <v>94.672555932203394</v>
      </c>
      <c r="D2438" s="45">
        <f t="shared" si="77"/>
        <v>5.0717440677966108</v>
      </c>
      <c r="E2438" s="52">
        <v>0</v>
      </c>
      <c r="F2438" s="31">
        <v>5.0717440677966108</v>
      </c>
      <c r="G2438" s="53">
        <v>0</v>
      </c>
      <c r="H2438" s="53">
        <v>0</v>
      </c>
      <c r="I2438" s="53">
        <v>0</v>
      </c>
      <c r="J2438" s="32">
        <v>0</v>
      </c>
      <c r="K2438" s="54">
        <f>Лист4!E2436/1000</f>
        <v>99.74430000000001</v>
      </c>
      <c r="L2438" s="55"/>
      <c r="M2438" s="55"/>
    </row>
    <row r="2439" spans="1:13" s="57" customFormat="1" ht="25.5" customHeight="1" x14ac:dyDescent="0.25">
      <c r="A2439" s="44" t="str">
        <f>Лист4!A2437</f>
        <v xml:space="preserve">Мостостроителей 4-й пр. д.2 </v>
      </c>
      <c r="B2439" s="74" t="str">
        <f>Лист4!C2437</f>
        <v>г. Астрахань</v>
      </c>
      <c r="C2439" s="45">
        <f t="shared" si="76"/>
        <v>127.99711186440679</v>
      </c>
      <c r="D2439" s="45">
        <f t="shared" si="77"/>
        <v>6.8569881355932214</v>
      </c>
      <c r="E2439" s="52">
        <v>0</v>
      </c>
      <c r="F2439" s="31">
        <v>6.8569881355932214</v>
      </c>
      <c r="G2439" s="53">
        <v>0</v>
      </c>
      <c r="H2439" s="53">
        <v>0</v>
      </c>
      <c r="I2439" s="53">
        <v>0</v>
      </c>
      <c r="J2439" s="32">
        <v>0</v>
      </c>
      <c r="K2439" s="54">
        <f>Лист4!E2437/1000</f>
        <v>134.85410000000002</v>
      </c>
      <c r="L2439" s="55"/>
      <c r="M2439" s="55"/>
    </row>
    <row r="2440" spans="1:13" s="57" customFormat="1" ht="18.75" customHeight="1" x14ac:dyDescent="0.25">
      <c r="A2440" s="44" t="str">
        <f>Лист4!A2438</f>
        <v xml:space="preserve">Мостостроителей 4-й пр. д.4 </v>
      </c>
      <c r="B2440" s="74" t="str">
        <f>Лист4!C2438</f>
        <v>г. Астрахань</v>
      </c>
      <c r="C2440" s="45">
        <f t="shared" si="76"/>
        <v>200.59237016949146</v>
      </c>
      <c r="D2440" s="45">
        <f t="shared" si="77"/>
        <v>10.746019830508473</v>
      </c>
      <c r="E2440" s="52">
        <v>0</v>
      </c>
      <c r="F2440" s="31">
        <v>10.746019830508473</v>
      </c>
      <c r="G2440" s="53">
        <v>0</v>
      </c>
      <c r="H2440" s="53">
        <v>0</v>
      </c>
      <c r="I2440" s="53">
        <v>0</v>
      </c>
      <c r="J2440" s="32">
        <v>0</v>
      </c>
      <c r="K2440" s="54">
        <f>Лист4!E2438/1000</f>
        <v>211.33838999999995</v>
      </c>
      <c r="L2440" s="55"/>
      <c r="M2440" s="55"/>
    </row>
    <row r="2441" spans="1:13" s="57" customFormat="1" ht="25.5" customHeight="1" x14ac:dyDescent="0.25">
      <c r="A2441" s="44" t="str">
        <f>Лист4!A2439</f>
        <v xml:space="preserve">Мостостроителей 4-й пр. д.6 </v>
      </c>
      <c r="B2441" s="74" t="str">
        <f>Лист4!C2439</f>
        <v>г. Астрахань</v>
      </c>
      <c r="C2441" s="45">
        <f t="shared" si="76"/>
        <v>124.30405423728814</v>
      </c>
      <c r="D2441" s="45">
        <f t="shared" si="77"/>
        <v>6.659145762711864</v>
      </c>
      <c r="E2441" s="52">
        <v>0</v>
      </c>
      <c r="F2441" s="31">
        <v>6.659145762711864</v>
      </c>
      <c r="G2441" s="53">
        <v>0</v>
      </c>
      <c r="H2441" s="53">
        <v>0</v>
      </c>
      <c r="I2441" s="53">
        <v>0</v>
      </c>
      <c r="J2441" s="32">
        <v>0</v>
      </c>
      <c r="K2441" s="54">
        <f>Лист4!E2439/1000</f>
        <v>130.9632</v>
      </c>
      <c r="L2441" s="55"/>
      <c r="M2441" s="55"/>
    </row>
    <row r="2442" spans="1:13" s="57" customFormat="1" ht="18.75" customHeight="1" x14ac:dyDescent="0.25">
      <c r="A2442" s="44" t="str">
        <f>Лист4!A2440</f>
        <v xml:space="preserve">Мостостроителей 4-й пр. д.8 </v>
      </c>
      <c r="B2442" s="74" t="str">
        <f>Лист4!C2440</f>
        <v>г. Астрахань</v>
      </c>
      <c r="C2442" s="45">
        <f t="shared" si="76"/>
        <v>187.06344406779661</v>
      </c>
      <c r="D2442" s="45">
        <f t="shared" si="77"/>
        <v>10.02125593220339</v>
      </c>
      <c r="E2442" s="52">
        <v>0</v>
      </c>
      <c r="F2442" s="31">
        <v>10.02125593220339</v>
      </c>
      <c r="G2442" s="53">
        <v>0</v>
      </c>
      <c r="H2442" s="53">
        <v>0</v>
      </c>
      <c r="I2442" s="53">
        <v>0</v>
      </c>
      <c r="J2442" s="32">
        <v>0</v>
      </c>
      <c r="K2442" s="54">
        <f>Лист4!E2440/1000</f>
        <v>197.0847</v>
      </c>
      <c r="L2442" s="55"/>
      <c r="M2442" s="55"/>
    </row>
    <row r="2443" spans="1:13" s="57" customFormat="1" ht="18.75" customHeight="1" x14ac:dyDescent="0.25">
      <c r="A2443" s="44" t="str">
        <f>Лист4!A2441</f>
        <v xml:space="preserve">Мостостроителей 4-й пр. д.8А </v>
      </c>
      <c r="B2443" s="74" t="str">
        <f>Лист4!C2441</f>
        <v>г. Астрахань</v>
      </c>
      <c r="C2443" s="45">
        <f t="shared" si="76"/>
        <v>184.42335728813561</v>
      </c>
      <c r="D2443" s="45">
        <f t="shared" si="77"/>
        <v>9.8798227118644082</v>
      </c>
      <c r="E2443" s="52">
        <v>0</v>
      </c>
      <c r="F2443" s="31">
        <v>9.8798227118644082</v>
      </c>
      <c r="G2443" s="53">
        <v>0</v>
      </c>
      <c r="H2443" s="53">
        <v>0</v>
      </c>
      <c r="I2443" s="53">
        <v>0</v>
      </c>
      <c r="J2443" s="32">
        <v>0</v>
      </c>
      <c r="K2443" s="54">
        <f>Лист4!E2441/1000-J2443</f>
        <v>194.30318000000003</v>
      </c>
      <c r="L2443" s="55"/>
      <c r="M2443" s="55"/>
    </row>
    <row r="2444" spans="1:13" s="57" customFormat="1" ht="18.75" customHeight="1" x14ac:dyDescent="0.25">
      <c r="A2444" s="44" t="str">
        <f>Лист4!A2442</f>
        <v xml:space="preserve">Мостостроителей 5-й пр. д.1 - корп. 1 </v>
      </c>
      <c r="B2444" s="74" t="str">
        <f>Лист4!C2442</f>
        <v>г. Астрахань</v>
      </c>
      <c r="C2444" s="45">
        <f t="shared" si="76"/>
        <v>162.99018305084749</v>
      </c>
      <c r="D2444" s="45">
        <f t="shared" si="77"/>
        <v>8.7316169491525439</v>
      </c>
      <c r="E2444" s="52">
        <v>0</v>
      </c>
      <c r="F2444" s="31">
        <v>8.7316169491525439</v>
      </c>
      <c r="G2444" s="53">
        <v>0</v>
      </c>
      <c r="H2444" s="53">
        <v>0</v>
      </c>
      <c r="I2444" s="53">
        <v>0</v>
      </c>
      <c r="J2444" s="32">
        <v>0</v>
      </c>
      <c r="K2444" s="54">
        <f>Лист4!E2442/1000</f>
        <v>171.72180000000003</v>
      </c>
      <c r="L2444" s="55"/>
      <c r="M2444" s="55"/>
    </row>
    <row r="2445" spans="1:13" s="57" customFormat="1" ht="18.75" customHeight="1" x14ac:dyDescent="0.25">
      <c r="A2445" s="44" t="str">
        <f>Лист4!A2443</f>
        <v xml:space="preserve">Мусы Джалиля (Трусовский р-н) ул. д.3 </v>
      </c>
      <c r="B2445" s="74" t="str">
        <f>Лист4!C2443</f>
        <v>г. Астрахань</v>
      </c>
      <c r="C2445" s="45">
        <f t="shared" si="76"/>
        <v>0</v>
      </c>
      <c r="D2445" s="45">
        <f t="shared" si="77"/>
        <v>0</v>
      </c>
      <c r="E2445" s="52">
        <v>0</v>
      </c>
      <c r="F2445" s="31">
        <v>0</v>
      </c>
      <c r="G2445" s="53">
        <v>0</v>
      </c>
      <c r="H2445" s="53">
        <v>0</v>
      </c>
      <c r="I2445" s="53">
        <v>0</v>
      </c>
      <c r="J2445" s="32">
        <v>0</v>
      </c>
      <c r="K2445" s="54">
        <f>Лист4!E2443/1000</f>
        <v>0</v>
      </c>
      <c r="L2445" s="55"/>
      <c r="M2445" s="55"/>
    </row>
    <row r="2446" spans="1:13" s="57" customFormat="1" ht="25.5" customHeight="1" x14ac:dyDescent="0.25">
      <c r="A2446" s="44" t="str">
        <f>Лист4!A2444</f>
        <v xml:space="preserve">Мусы Джалиля п.Пригородный ул. д.16 </v>
      </c>
      <c r="B2446" s="74" t="str">
        <f>Лист4!C2444</f>
        <v>г. Астрахань</v>
      </c>
      <c r="C2446" s="45">
        <f t="shared" si="76"/>
        <v>0</v>
      </c>
      <c r="D2446" s="45">
        <f t="shared" si="77"/>
        <v>0</v>
      </c>
      <c r="E2446" s="52">
        <v>0</v>
      </c>
      <c r="F2446" s="31">
        <v>0</v>
      </c>
      <c r="G2446" s="53">
        <v>0</v>
      </c>
      <c r="H2446" s="53">
        <v>0</v>
      </c>
      <c r="I2446" s="53">
        <v>0</v>
      </c>
      <c r="J2446" s="32">
        <v>0</v>
      </c>
      <c r="K2446" s="54">
        <f>Лист4!E2444/1000</f>
        <v>0</v>
      </c>
      <c r="L2446" s="55"/>
      <c r="M2446" s="55"/>
    </row>
    <row r="2447" spans="1:13" s="57" customFormat="1" ht="25.5" customHeight="1" x14ac:dyDescent="0.25">
      <c r="A2447" s="44" t="str">
        <f>Лист4!A2445</f>
        <v xml:space="preserve">Набережная Волжских Зорь ул. д.26 </v>
      </c>
      <c r="B2447" s="74" t="str">
        <f>Лист4!C2445</f>
        <v>г. Астрахань</v>
      </c>
      <c r="C2447" s="45">
        <f t="shared" si="76"/>
        <v>0.79349152542372881</v>
      </c>
      <c r="D2447" s="45">
        <f t="shared" si="77"/>
        <v>4.2508474576271188E-2</v>
      </c>
      <c r="E2447" s="52">
        <v>0</v>
      </c>
      <c r="F2447" s="31">
        <v>4.2508474576271188E-2</v>
      </c>
      <c r="G2447" s="53">
        <v>0</v>
      </c>
      <c r="H2447" s="53">
        <v>0</v>
      </c>
      <c r="I2447" s="53">
        <v>0</v>
      </c>
      <c r="J2447" s="32">
        <v>0</v>
      </c>
      <c r="K2447" s="54">
        <f>Лист4!E2445/1000</f>
        <v>0.83599999999999997</v>
      </c>
      <c r="L2447" s="55"/>
      <c r="M2447" s="55"/>
    </row>
    <row r="2448" spans="1:13" s="57" customFormat="1" ht="18.75" customHeight="1" x14ac:dyDescent="0.25">
      <c r="A2448" s="44" t="str">
        <f>Лист4!A2446</f>
        <v xml:space="preserve">Набережная Волжских Зорь ул. д.26Б </v>
      </c>
      <c r="B2448" s="74" t="str">
        <f>Лист4!C2446</f>
        <v>г. Астрахань</v>
      </c>
      <c r="C2448" s="45">
        <f t="shared" si="76"/>
        <v>0</v>
      </c>
      <c r="D2448" s="45">
        <f t="shared" si="77"/>
        <v>0</v>
      </c>
      <c r="E2448" s="52">
        <v>0</v>
      </c>
      <c r="F2448" s="31">
        <v>0</v>
      </c>
      <c r="G2448" s="53">
        <v>0</v>
      </c>
      <c r="H2448" s="53">
        <v>0</v>
      </c>
      <c r="I2448" s="53">
        <v>0</v>
      </c>
      <c r="J2448" s="32">
        <v>0</v>
      </c>
      <c r="K2448" s="54">
        <f>Лист4!E2446/1000</f>
        <v>0</v>
      </c>
      <c r="L2448" s="55"/>
      <c r="M2448" s="55"/>
    </row>
    <row r="2449" spans="1:13" s="57" customFormat="1" ht="25.5" customHeight="1" x14ac:dyDescent="0.25">
      <c r="A2449" s="44" t="str">
        <f>Лист4!A2447</f>
        <v xml:space="preserve">Набережная Реки Воложка ул. д.95А </v>
      </c>
      <c r="B2449" s="74" t="str">
        <f>Лист4!C2447</f>
        <v>г. Астрахань</v>
      </c>
      <c r="C2449" s="45">
        <f t="shared" si="76"/>
        <v>1476.2979498305081</v>
      </c>
      <c r="D2449" s="45">
        <f t="shared" si="77"/>
        <v>79.087390169491499</v>
      </c>
      <c r="E2449" s="52">
        <v>0</v>
      </c>
      <c r="F2449" s="31">
        <v>79.087390169491499</v>
      </c>
      <c r="G2449" s="53">
        <v>0</v>
      </c>
      <c r="H2449" s="53">
        <v>0</v>
      </c>
      <c r="I2449" s="53">
        <v>0</v>
      </c>
      <c r="J2449" s="32">
        <v>0</v>
      </c>
      <c r="K2449" s="54">
        <f>Лист4!E2447/1000-J2449</f>
        <v>1555.3853399999996</v>
      </c>
      <c r="L2449" s="55"/>
      <c r="M2449" s="55"/>
    </row>
    <row r="2450" spans="1:13" s="57" customFormat="1" ht="25.5" customHeight="1" x14ac:dyDescent="0.25">
      <c r="A2450" s="44" t="str">
        <f>Лист4!A2448</f>
        <v xml:space="preserve">Некрасова ул. д.2 </v>
      </c>
      <c r="B2450" s="74" t="str">
        <f>Лист4!C2448</f>
        <v>г. Астрахань</v>
      </c>
      <c r="C2450" s="45">
        <f t="shared" si="76"/>
        <v>15.314006779661019</v>
      </c>
      <c r="D2450" s="45">
        <f t="shared" si="77"/>
        <v>0.82039322033898321</v>
      </c>
      <c r="E2450" s="52">
        <v>0</v>
      </c>
      <c r="F2450" s="31">
        <v>0.82039322033898321</v>
      </c>
      <c r="G2450" s="53">
        <v>0</v>
      </c>
      <c r="H2450" s="53">
        <v>0</v>
      </c>
      <c r="I2450" s="53">
        <v>0</v>
      </c>
      <c r="J2450" s="32">
        <v>0</v>
      </c>
      <c r="K2450" s="54">
        <f>Лист4!E2448/1000</f>
        <v>16.134400000000003</v>
      </c>
      <c r="L2450" s="55"/>
      <c r="M2450" s="55"/>
    </row>
    <row r="2451" spans="1:13" s="57" customFormat="1" ht="18.75" customHeight="1" x14ac:dyDescent="0.25">
      <c r="A2451" s="44" t="str">
        <f>Лист4!A2449</f>
        <v xml:space="preserve">Некрасова ул. д.4 </v>
      </c>
      <c r="B2451" s="74" t="str">
        <f>Лист4!C2449</f>
        <v>г. Астрахань</v>
      </c>
      <c r="C2451" s="45">
        <f t="shared" si="76"/>
        <v>10.977898305084747</v>
      </c>
      <c r="D2451" s="45">
        <f t="shared" si="77"/>
        <v>0.58810169491525421</v>
      </c>
      <c r="E2451" s="52">
        <v>0</v>
      </c>
      <c r="F2451" s="31">
        <v>0.58810169491525421</v>
      </c>
      <c r="G2451" s="53">
        <v>0</v>
      </c>
      <c r="H2451" s="53">
        <v>0</v>
      </c>
      <c r="I2451" s="53">
        <v>0</v>
      </c>
      <c r="J2451" s="32">
        <v>0</v>
      </c>
      <c r="K2451" s="54">
        <f>Лист4!E2449/1000</f>
        <v>11.566000000000001</v>
      </c>
      <c r="L2451" s="55"/>
      <c r="M2451" s="55"/>
    </row>
    <row r="2452" spans="1:13" s="57" customFormat="1" ht="18.75" customHeight="1" x14ac:dyDescent="0.25">
      <c r="A2452" s="44" t="str">
        <f>Лист4!A2450</f>
        <v xml:space="preserve">Некрасова ул. д.6 </v>
      </c>
      <c r="B2452" s="74" t="str">
        <f>Лист4!C2450</f>
        <v>г. Астрахань</v>
      </c>
      <c r="C2452" s="45">
        <f t="shared" si="76"/>
        <v>41.798210169491526</v>
      </c>
      <c r="D2452" s="45">
        <f t="shared" si="77"/>
        <v>2.2391898305084745</v>
      </c>
      <c r="E2452" s="52">
        <v>0</v>
      </c>
      <c r="F2452" s="31">
        <v>2.2391898305084745</v>
      </c>
      <c r="G2452" s="53">
        <v>0</v>
      </c>
      <c r="H2452" s="53">
        <v>0</v>
      </c>
      <c r="I2452" s="53">
        <v>0</v>
      </c>
      <c r="J2452" s="32">
        <v>0</v>
      </c>
      <c r="K2452" s="54">
        <f>Лист4!E2450/1000-J2452</f>
        <v>44.037399999999998</v>
      </c>
      <c r="L2452" s="55"/>
      <c r="M2452" s="55"/>
    </row>
    <row r="2453" spans="1:13" s="57" customFormat="1" ht="18.75" customHeight="1" x14ac:dyDescent="0.25">
      <c r="A2453" s="44" t="str">
        <f>Лист4!A2451</f>
        <v xml:space="preserve">Нефтебазовская пл д.14 </v>
      </c>
      <c r="B2453" s="74" t="str">
        <f>Лист4!C2451</f>
        <v>г. Астрахань</v>
      </c>
      <c r="C2453" s="45">
        <f t="shared" si="76"/>
        <v>0</v>
      </c>
      <c r="D2453" s="45">
        <f t="shared" si="77"/>
        <v>0</v>
      </c>
      <c r="E2453" s="52">
        <v>0</v>
      </c>
      <c r="F2453" s="31">
        <v>0</v>
      </c>
      <c r="G2453" s="53">
        <v>0</v>
      </c>
      <c r="H2453" s="53">
        <v>0</v>
      </c>
      <c r="I2453" s="53">
        <v>0</v>
      </c>
      <c r="J2453" s="32">
        <v>0</v>
      </c>
      <c r="K2453" s="54">
        <f>Лист4!E2451/1000</f>
        <v>0</v>
      </c>
      <c r="L2453" s="55"/>
      <c r="M2453" s="55"/>
    </row>
    <row r="2454" spans="1:13" s="57" customFormat="1" ht="18.75" customHeight="1" x14ac:dyDescent="0.25">
      <c r="A2454" s="44" t="str">
        <f>Лист4!A2452</f>
        <v xml:space="preserve">Нефтебазовская пл д.18 </v>
      </c>
      <c r="B2454" s="74" t="str">
        <f>Лист4!C2452</f>
        <v>г. Астрахань</v>
      </c>
      <c r="C2454" s="45">
        <f t="shared" si="76"/>
        <v>12.738955932203389</v>
      </c>
      <c r="D2454" s="45">
        <f t="shared" si="77"/>
        <v>0.68244406779661015</v>
      </c>
      <c r="E2454" s="52">
        <v>0</v>
      </c>
      <c r="F2454" s="31">
        <v>0.68244406779661015</v>
      </c>
      <c r="G2454" s="53">
        <v>0</v>
      </c>
      <c r="H2454" s="53">
        <v>0</v>
      </c>
      <c r="I2454" s="53">
        <v>0</v>
      </c>
      <c r="J2454" s="32">
        <v>0</v>
      </c>
      <c r="K2454" s="54">
        <f>Лист4!E2452/1000</f>
        <v>13.421399999999998</v>
      </c>
      <c r="L2454" s="55"/>
      <c r="M2454" s="55"/>
    </row>
    <row r="2455" spans="1:13" s="57" customFormat="1" ht="18.75" customHeight="1" x14ac:dyDescent="0.25">
      <c r="A2455" s="44" t="str">
        <f>Лист4!A2453</f>
        <v xml:space="preserve">Нефтебазовская пл д.20 </v>
      </c>
      <c r="B2455" s="74" t="str">
        <f>Лист4!C2453</f>
        <v>г. Астрахань</v>
      </c>
      <c r="C2455" s="45">
        <f t="shared" si="76"/>
        <v>27.978254915254237</v>
      </c>
      <c r="D2455" s="45">
        <f t="shared" si="77"/>
        <v>1.4988350847457628</v>
      </c>
      <c r="E2455" s="52">
        <v>0</v>
      </c>
      <c r="F2455" s="31">
        <v>1.4988350847457628</v>
      </c>
      <c r="G2455" s="53">
        <v>0</v>
      </c>
      <c r="H2455" s="53">
        <v>0</v>
      </c>
      <c r="I2455" s="53">
        <v>0</v>
      </c>
      <c r="J2455" s="32">
        <v>0</v>
      </c>
      <c r="K2455" s="54">
        <f>Лист4!E2453/1000</f>
        <v>29.47709</v>
      </c>
      <c r="L2455" s="55"/>
      <c r="M2455" s="55"/>
    </row>
    <row r="2456" spans="1:13" s="57" customFormat="1" ht="18.75" customHeight="1" x14ac:dyDescent="0.25">
      <c r="A2456" s="44" t="str">
        <f>Лист4!A2454</f>
        <v xml:space="preserve">Нефтебазовская пл д.21 </v>
      </c>
      <c r="B2456" s="74" t="str">
        <f>Лист4!C2454</f>
        <v>г. Астрахань</v>
      </c>
      <c r="C2456" s="45">
        <f t="shared" si="76"/>
        <v>102.58579254237289</v>
      </c>
      <c r="D2456" s="45">
        <f t="shared" si="77"/>
        <v>5.4956674576271194</v>
      </c>
      <c r="E2456" s="52">
        <v>0</v>
      </c>
      <c r="F2456" s="31">
        <v>5.4956674576271194</v>
      </c>
      <c r="G2456" s="53">
        <v>0</v>
      </c>
      <c r="H2456" s="53">
        <v>0</v>
      </c>
      <c r="I2456" s="53">
        <v>0</v>
      </c>
      <c r="J2456" s="32">
        <v>0</v>
      </c>
      <c r="K2456" s="54">
        <f>Лист4!E2454/1000</f>
        <v>108.08146000000001</v>
      </c>
      <c r="L2456" s="55"/>
      <c r="M2456" s="55"/>
    </row>
    <row r="2457" spans="1:13" s="57" customFormat="1" ht="18.75" customHeight="1" x14ac:dyDescent="0.25">
      <c r="A2457" s="44" t="str">
        <f>Лист4!A2455</f>
        <v xml:space="preserve">Нефтебазовская пл д.26 </v>
      </c>
      <c r="B2457" s="74" t="str">
        <f>Лист4!C2455</f>
        <v>г. Астрахань</v>
      </c>
      <c r="C2457" s="45">
        <f t="shared" si="76"/>
        <v>157.96584406779661</v>
      </c>
      <c r="D2457" s="45">
        <f t="shared" si="77"/>
        <v>8.4624559322033903</v>
      </c>
      <c r="E2457" s="52">
        <v>0</v>
      </c>
      <c r="F2457" s="31">
        <v>8.4624559322033903</v>
      </c>
      <c r="G2457" s="53">
        <v>0</v>
      </c>
      <c r="H2457" s="53">
        <v>0</v>
      </c>
      <c r="I2457" s="53">
        <v>0</v>
      </c>
      <c r="J2457" s="32">
        <v>0</v>
      </c>
      <c r="K2457" s="54">
        <f>Лист4!E2455/1000</f>
        <v>166.42830000000001</v>
      </c>
      <c r="L2457" s="55"/>
      <c r="M2457" s="55"/>
    </row>
    <row r="2458" spans="1:13" s="57" customFormat="1" ht="18.75" customHeight="1" x14ac:dyDescent="0.25">
      <c r="A2458" s="44" t="str">
        <f>Лист4!A2456</f>
        <v xml:space="preserve">Нефтебазовская пл д.29 </v>
      </c>
      <c r="B2458" s="74" t="str">
        <f>Лист4!C2456</f>
        <v>г. Астрахань</v>
      </c>
      <c r="C2458" s="45">
        <f t="shared" si="76"/>
        <v>187.31898440677969</v>
      </c>
      <c r="D2458" s="45">
        <f t="shared" si="77"/>
        <v>10.034945593220341</v>
      </c>
      <c r="E2458" s="52">
        <v>0</v>
      </c>
      <c r="F2458" s="31">
        <v>10.034945593220341</v>
      </c>
      <c r="G2458" s="53">
        <v>0</v>
      </c>
      <c r="H2458" s="53">
        <v>0</v>
      </c>
      <c r="I2458" s="53">
        <v>0</v>
      </c>
      <c r="J2458" s="32">
        <v>0</v>
      </c>
      <c r="K2458" s="54">
        <f>Лист4!E2456/1000</f>
        <v>197.35393000000002</v>
      </c>
      <c r="L2458" s="55"/>
      <c r="M2458" s="55"/>
    </row>
    <row r="2459" spans="1:13" s="57" customFormat="1" ht="18.75" customHeight="1" x14ac:dyDescent="0.25">
      <c r="A2459" s="44" t="str">
        <f>Лист4!A2457</f>
        <v xml:space="preserve">Нефтянников пл д.14 </v>
      </c>
      <c r="B2459" s="74" t="str">
        <f>Лист4!C2457</f>
        <v>г. Астрахань</v>
      </c>
      <c r="C2459" s="45">
        <f t="shared" si="76"/>
        <v>6.372989830508474</v>
      </c>
      <c r="D2459" s="45">
        <f t="shared" si="77"/>
        <v>0.34141016949152542</v>
      </c>
      <c r="E2459" s="52">
        <v>0</v>
      </c>
      <c r="F2459" s="31">
        <v>0.34141016949152542</v>
      </c>
      <c r="G2459" s="53">
        <v>0</v>
      </c>
      <c r="H2459" s="53">
        <v>0</v>
      </c>
      <c r="I2459" s="53">
        <v>0</v>
      </c>
      <c r="J2459" s="32">
        <v>0</v>
      </c>
      <c r="K2459" s="54">
        <f>Лист4!E2457/1000</f>
        <v>6.7143999999999995</v>
      </c>
      <c r="L2459" s="55"/>
      <c r="M2459" s="55"/>
    </row>
    <row r="2460" spans="1:13" s="57" customFormat="1" ht="18.75" customHeight="1" x14ac:dyDescent="0.25">
      <c r="A2460" s="44" t="str">
        <f>Лист4!A2458</f>
        <v xml:space="preserve">Нефтянников пл д.16 </v>
      </c>
      <c r="B2460" s="74" t="str">
        <f>Лист4!C2458</f>
        <v>г. Астрахань</v>
      </c>
      <c r="C2460" s="45">
        <f t="shared" si="76"/>
        <v>17.968596610169488</v>
      </c>
      <c r="D2460" s="45">
        <f t="shared" si="77"/>
        <v>0.96260338983050842</v>
      </c>
      <c r="E2460" s="52">
        <v>0</v>
      </c>
      <c r="F2460" s="31">
        <v>0.96260338983050842</v>
      </c>
      <c r="G2460" s="53">
        <v>0</v>
      </c>
      <c r="H2460" s="53">
        <v>0</v>
      </c>
      <c r="I2460" s="53">
        <v>0</v>
      </c>
      <c r="J2460" s="32">
        <v>0</v>
      </c>
      <c r="K2460" s="54">
        <f>Лист4!E2458/1000</f>
        <v>18.931199999999997</v>
      </c>
      <c r="L2460" s="55"/>
      <c r="M2460" s="55"/>
    </row>
    <row r="2461" spans="1:13" s="57" customFormat="1" ht="18.75" customHeight="1" x14ac:dyDescent="0.25">
      <c r="A2461" s="44" t="str">
        <f>Лист4!A2459</f>
        <v xml:space="preserve">Нефтянников пл д.17 </v>
      </c>
      <c r="B2461" s="74" t="str">
        <f>Лист4!C2459</f>
        <v>г. Астрахань</v>
      </c>
      <c r="C2461" s="45">
        <f t="shared" si="76"/>
        <v>3.8332949152542368</v>
      </c>
      <c r="D2461" s="45">
        <f t="shared" si="77"/>
        <v>0.20535508474576269</v>
      </c>
      <c r="E2461" s="52">
        <v>0</v>
      </c>
      <c r="F2461" s="31">
        <v>0.20535508474576269</v>
      </c>
      <c r="G2461" s="53">
        <v>0</v>
      </c>
      <c r="H2461" s="53">
        <v>0</v>
      </c>
      <c r="I2461" s="53">
        <v>0</v>
      </c>
      <c r="J2461" s="32">
        <v>0</v>
      </c>
      <c r="K2461" s="54">
        <f>Лист4!E2459/1000</f>
        <v>4.0386499999999996</v>
      </c>
      <c r="L2461" s="55"/>
      <c r="M2461" s="55"/>
    </row>
    <row r="2462" spans="1:13" s="57" customFormat="1" ht="18.75" customHeight="1" x14ac:dyDescent="0.25">
      <c r="A2462" s="44" t="str">
        <f>Лист4!A2460</f>
        <v xml:space="preserve">Нефтянников пл д.25 </v>
      </c>
      <c r="B2462" s="74" t="str">
        <f>Лист4!C2460</f>
        <v>г. Астрахань</v>
      </c>
      <c r="C2462" s="45">
        <f t="shared" si="76"/>
        <v>81.12767457627119</v>
      </c>
      <c r="D2462" s="45">
        <f t="shared" si="77"/>
        <v>4.3461254237288127</v>
      </c>
      <c r="E2462" s="52">
        <v>0</v>
      </c>
      <c r="F2462" s="31">
        <v>4.3461254237288127</v>
      </c>
      <c r="G2462" s="53">
        <v>0</v>
      </c>
      <c r="H2462" s="53">
        <v>0</v>
      </c>
      <c r="I2462" s="53">
        <v>0</v>
      </c>
      <c r="J2462" s="32">
        <v>0</v>
      </c>
      <c r="K2462" s="54">
        <f>Лист4!E2460/1000</f>
        <v>85.473799999999997</v>
      </c>
      <c r="L2462" s="55"/>
      <c r="M2462" s="55"/>
    </row>
    <row r="2463" spans="1:13" s="57" customFormat="1" ht="18.75" customHeight="1" x14ac:dyDescent="0.25">
      <c r="A2463" s="44" t="str">
        <f>Лист4!A2461</f>
        <v xml:space="preserve">Нефтянников пл д.26 </v>
      </c>
      <c r="B2463" s="74" t="str">
        <f>Лист4!C2461</f>
        <v>г. Астрахань</v>
      </c>
      <c r="C2463" s="45">
        <f t="shared" si="76"/>
        <v>113.27898305084746</v>
      </c>
      <c r="D2463" s="45">
        <f t="shared" si="77"/>
        <v>6.0685169491525421</v>
      </c>
      <c r="E2463" s="52">
        <v>0</v>
      </c>
      <c r="F2463" s="31">
        <v>6.0685169491525421</v>
      </c>
      <c r="G2463" s="53">
        <v>0</v>
      </c>
      <c r="H2463" s="53">
        <v>0</v>
      </c>
      <c r="I2463" s="53">
        <v>0</v>
      </c>
      <c r="J2463" s="32">
        <v>0</v>
      </c>
      <c r="K2463" s="54">
        <f>Лист4!E2461/1000</f>
        <v>119.3475</v>
      </c>
      <c r="L2463" s="55"/>
      <c r="M2463" s="55"/>
    </row>
    <row r="2464" spans="1:13" s="57" customFormat="1" ht="18.75" customHeight="1" x14ac:dyDescent="0.25">
      <c r="A2464" s="44" t="str">
        <f>Лист4!A2462</f>
        <v xml:space="preserve">Нефтянников пл д.27 </v>
      </c>
      <c r="B2464" s="74" t="str">
        <f>Лист4!C2462</f>
        <v>г. Астрахань</v>
      </c>
      <c r="C2464" s="45">
        <f t="shared" si="76"/>
        <v>54.24473220338983</v>
      </c>
      <c r="D2464" s="45">
        <f t="shared" si="77"/>
        <v>2.9059677966101694</v>
      </c>
      <c r="E2464" s="52">
        <v>0</v>
      </c>
      <c r="F2464" s="31">
        <v>2.9059677966101694</v>
      </c>
      <c r="G2464" s="53">
        <v>0</v>
      </c>
      <c r="H2464" s="53">
        <v>0</v>
      </c>
      <c r="I2464" s="53">
        <v>0</v>
      </c>
      <c r="J2464" s="32">
        <v>0</v>
      </c>
      <c r="K2464" s="54">
        <f>Лист4!E2462/1000</f>
        <v>57.150700000000001</v>
      </c>
      <c r="L2464" s="55"/>
      <c r="M2464" s="55"/>
    </row>
    <row r="2465" spans="1:13" s="57" customFormat="1" ht="18.75" customHeight="1" x14ac:dyDescent="0.25">
      <c r="A2465" s="44" t="str">
        <f>Лист4!A2463</f>
        <v xml:space="preserve">Нефтянников пл д.4 </v>
      </c>
      <c r="B2465" s="74" t="str">
        <f>Лист4!C2463</f>
        <v>г. Астрахань</v>
      </c>
      <c r="C2465" s="45">
        <f t="shared" si="76"/>
        <v>0</v>
      </c>
      <c r="D2465" s="45">
        <f t="shared" si="77"/>
        <v>0</v>
      </c>
      <c r="E2465" s="52">
        <v>0</v>
      </c>
      <c r="F2465" s="31">
        <v>0</v>
      </c>
      <c r="G2465" s="53">
        <v>0</v>
      </c>
      <c r="H2465" s="53">
        <v>0</v>
      </c>
      <c r="I2465" s="53">
        <v>0</v>
      </c>
      <c r="J2465" s="32">
        <v>0</v>
      </c>
      <c r="K2465" s="54">
        <f>Лист4!E2463/1000</f>
        <v>0</v>
      </c>
      <c r="L2465" s="55"/>
      <c r="M2465" s="55"/>
    </row>
    <row r="2466" spans="1:13" s="57" customFormat="1" ht="18.75" customHeight="1" x14ac:dyDescent="0.25">
      <c r="A2466" s="44" t="str">
        <f>Лист4!A2464</f>
        <v xml:space="preserve">Никитина ул. д.13 </v>
      </c>
      <c r="B2466" s="74" t="str">
        <f>Лист4!C2464</f>
        <v>г. Астрахань</v>
      </c>
      <c r="C2466" s="45">
        <f t="shared" si="76"/>
        <v>4.7543050847457629</v>
      </c>
      <c r="D2466" s="45">
        <f t="shared" si="77"/>
        <v>0.25469491525423732</v>
      </c>
      <c r="E2466" s="52">
        <v>0</v>
      </c>
      <c r="F2466" s="31">
        <v>0.25469491525423732</v>
      </c>
      <c r="G2466" s="53">
        <v>0</v>
      </c>
      <c r="H2466" s="53">
        <v>0</v>
      </c>
      <c r="I2466" s="53">
        <v>0</v>
      </c>
      <c r="J2466" s="32">
        <v>0</v>
      </c>
      <c r="K2466" s="54">
        <f>Лист4!E2464/1000</f>
        <v>5.0090000000000003</v>
      </c>
      <c r="L2466" s="55"/>
      <c r="M2466" s="55"/>
    </row>
    <row r="2467" spans="1:13" s="57" customFormat="1" ht="18.75" customHeight="1" x14ac:dyDescent="0.25">
      <c r="A2467" s="44" t="str">
        <f>Лист4!A2465</f>
        <v xml:space="preserve">Никитина ул. д.13/40 </v>
      </c>
      <c r="B2467" s="74" t="str">
        <f>Лист4!C2465</f>
        <v>г. Астрахань</v>
      </c>
      <c r="C2467" s="45">
        <f t="shared" si="76"/>
        <v>0</v>
      </c>
      <c r="D2467" s="45">
        <f t="shared" si="77"/>
        <v>0</v>
      </c>
      <c r="E2467" s="52">
        <v>0</v>
      </c>
      <c r="F2467" s="31">
        <v>0</v>
      </c>
      <c r="G2467" s="53">
        <v>0</v>
      </c>
      <c r="H2467" s="53">
        <v>0</v>
      </c>
      <c r="I2467" s="53">
        <v>0</v>
      </c>
      <c r="J2467" s="32">
        <v>0</v>
      </c>
      <c r="K2467" s="54">
        <f>Лист4!E2465/1000</f>
        <v>0</v>
      </c>
      <c r="L2467" s="55"/>
      <c r="M2467" s="55"/>
    </row>
    <row r="2468" spans="1:13" s="57" customFormat="1" ht="18.75" customHeight="1" x14ac:dyDescent="0.25">
      <c r="A2468" s="44" t="str">
        <f>Лист4!A2466</f>
        <v xml:space="preserve">Николая Ветошникова ул. д.10 </v>
      </c>
      <c r="B2468" s="74" t="str">
        <f>Лист4!C2466</f>
        <v>г. Астрахань</v>
      </c>
      <c r="C2468" s="45">
        <f t="shared" si="76"/>
        <v>56.619654237288138</v>
      </c>
      <c r="D2468" s="45">
        <f t="shared" si="77"/>
        <v>3.0331957627118644</v>
      </c>
      <c r="E2468" s="52">
        <v>0</v>
      </c>
      <c r="F2468" s="31">
        <v>3.0331957627118644</v>
      </c>
      <c r="G2468" s="53">
        <v>0</v>
      </c>
      <c r="H2468" s="53">
        <v>0</v>
      </c>
      <c r="I2468" s="53">
        <v>0</v>
      </c>
      <c r="J2468" s="32">
        <v>0</v>
      </c>
      <c r="K2468" s="54">
        <f>Лист4!E2466/1000</f>
        <v>59.652850000000001</v>
      </c>
      <c r="L2468" s="55"/>
      <c r="M2468" s="55"/>
    </row>
    <row r="2469" spans="1:13" s="57" customFormat="1" ht="18.75" customHeight="1" x14ac:dyDescent="0.25">
      <c r="A2469" s="44" t="str">
        <f>Лист4!A2467</f>
        <v xml:space="preserve">Николая Ветошникова ул. д.23 </v>
      </c>
      <c r="B2469" s="74" t="str">
        <f>Лист4!C2467</f>
        <v>г. Астрахань</v>
      </c>
      <c r="C2469" s="45">
        <f t="shared" si="76"/>
        <v>1.0994983050847458</v>
      </c>
      <c r="D2469" s="45">
        <f t="shared" si="77"/>
        <v>5.8901694915254238E-2</v>
      </c>
      <c r="E2469" s="52">
        <v>0</v>
      </c>
      <c r="F2469" s="31">
        <v>5.8901694915254238E-2</v>
      </c>
      <c r="G2469" s="53">
        <v>0</v>
      </c>
      <c r="H2469" s="53">
        <v>0</v>
      </c>
      <c r="I2469" s="53">
        <v>0</v>
      </c>
      <c r="J2469" s="32">
        <v>0</v>
      </c>
      <c r="K2469" s="54">
        <f>Лист4!E2467/1000</f>
        <v>1.1584000000000001</v>
      </c>
      <c r="L2469" s="55"/>
      <c r="M2469" s="55"/>
    </row>
    <row r="2470" spans="1:13" s="57" customFormat="1" ht="18.75" customHeight="1" x14ac:dyDescent="0.25">
      <c r="A2470" s="44" t="str">
        <f>Лист4!A2468</f>
        <v xml:space="preserve">Николая Ветошникова ул. д.2В </v>
      </c>
      <c r="B2470" s="74" t="str">
        <f>Лист4!C2468</f>
        <v>г. Астрахань</v>
      </c>
      <c r="C2470" s="45">
        <f t="shared" si="76"/>
        <v>14.764542372881357</v>
      </c>
      <c r="D2470" s="45">
        <f t="shared" si="77"/>
        <v>0.79095762711864415</v>
      </c>
      <c r="E2470" s="52">
        <v>0</v>
      </c>
      <c r="F2470" s="31">
        <v>0.79095762711864415</v>
      </c>
      <c r="G2470" s="53">
        <v>0</v>
      </c>
      <c r="H2470" s="53">
        <v>0</v>
      </c>
      <c r="I2470" s="53">
        <v>0</v>
      </c>
      <c r="J2470" s="32">
        <v>0</v>
      </c>
      <c r="K2470" s="54">
        <f>Лист4!E2468/1000</f>
        <v>15.5555</v>
      </c>
      <c r="L2470" s="55"/>
      <c r="M2470" s="55"/>
    </row>
    <row r="2471" spans="1:13" s="57" customFormat="1" ht="18.75" customHeight="1" x14ac:dyDescent="0.25">
      <c r="A2471" s="44" t="str">
        <f>Лист4!A2469</f>
        <v xml:space="preserve">Николая Ветошникова ул. д.31 </v>
      </c>
      <c r="B2471" s="74" t="str">
        <f>Лист4!C2469</f>
        <v>г. Астрахань</v>
      </c>
      <c r="C2471" s="45">
        <f t="shared" si="76"/>
        <v>832.54477694915272</v>
      </c>
      <c r="D2471" s="45">
        <f t="shared" si="77"/>
        <v>44.600613050847464</v>
      </c>
      <c r="E2471" s="52">
        <v>0</v>
      </c>
      <c r="F2471" s="31">
        <v>44.600613050847464</v>
      </c>
      <c r="G2471" s="53">
        <v>0</v>
      </c>
      <c r="H2471" s="53">
        <v>0</v>
      </c>
      <c r="I2471" s="53">
        <v>0</v>
      </c>
      <c r="J2471" s="32">
        <v>0</v>
      </c>
      <c r="K2471" s="54">
        <f>Лист4!E2469/1000</f>
        <v>877.14539000000013</v>
      </c>
      <c r="L2471" s="55"/>
      <c r="M2471" s="55"/>
    </row>
    <row r="2472" spans="1:13" s="57" customFormat="1" ht="18.75" customHeight="1" x14ac:dyDescent="0.25">
      <c r="A2472" s="44" t="str">
        <f>Лист4!A2470</f>
        <v xml:space="preserve">Николая Ветошникова ул. д.33 </v>
      </c>
      <c r="B2472" s="74" t="str">
        <f>Лист4!C2470</f>
        <v>г. Астрахань</v>
      </c>
      <c r="C2472" s="45">
        <f t="shared" si="76"/>
        <v>912.65086915254199</v>
      </c>
      <c r="D2472" s="45">
        <f t="shared" si="77"/>
        <v>48.892010847457612</v>
      </c>
      <c r="E2472" s="52">
        <v>0</v>
      </c>
      <c r="F2472" s="31">
        <v>48.892010847457612</v>
      </c>
      <c r="G2472" s="53">
        <v>0</v>
      </c>
      <c r="H2472" s="53">
        <v>0</v>
      </c>
      <c r="I2472" s="53">
        <v>0</v>
      </c>
      <c r="J2472" s="32">
        <v>0</v>
      </c>
      <c r="K2472" s="54">
        <f>Лист4!E2470/1000</f>
        <v>961.54287999999963</v>
      </c>
      <c r="L2472" s="55"/>
      <c r="M2472" s="55"/>
    </row>
    <row r="2473" spans="1:13" s="57" customFormat="1" ht="18.75" customHeight="1" x14ac:dyDescent="0.25">
      <c r="A2473" s="44" t="str">
        <f>Лист4!A2471</f>
        <v xml:space="preserve">Николая Ветошникова ул. д.42 </v>
      </c>
      <c r="B2473" s="74" t="str">
        <f>Лист4!C2471</f>
        <v>г. Астрахань</v>
      </c>
      <c r="C2473" s="45">
        <f t="shared" si="76"/>
        <v>271.88985220338981</v>
      </c>
      <c r="D2473" s="45">
        <f t="shared" si="77"/>
        <v>14.565527796610169</v>
      </c>
      <c r="E2473" s="52">
        <v>0</v>
      </c>
      <c r="F2473" s="31">
        <v>14.565527796610169</v>
      </c>
      <c r="G2473" s="53">
        <v>0</v>
      </c>
      <c r="H2473" s="53">
        <v>0</v>
      </c>
      <c r="I2473" s="53">
        <v>0</v>
      </c>
      <c r="J2473" s="32">
        <v>0</v>
      </c>
      <c r="K2473" s="54">
        <f>Лист4!E2471/1000</f>
        <v>286.45537999999999</v>
      </c>
      <c r="L2473" s="55"/>
      <c r="M2473" s="55"/>
    </row>
    <row r="2474" spans="1:13" s="57" customFormat="1" ht="18.75" customHeight="1" x14ac:dyDescent="0.25">
      <c r="A2474" s="44" t="str">
        <f>Лист4!A2472</f>
        <v xml:space="preserve">Николая Ветошникова ул. д.44 </v>
      </c>
      <c r="B2474" s="74" t="str">
        <f>Лист4!C2472</f>
        <v>г. Астрахань</v>
      </c>
      <c r="C2474" s="45">
        <f t="shared" si="76"/>
        <v>181.09261016949151</v>
      </c>
      <c r="D2474" s="45">
        <f t="shared" si="77"/>
        <v>9.7013898305084734</v>
      </c>
      <c r="E2474" s="52">
        <v>0</v>
      </c>
      <c r="F2474" s="31">
        <v>9.7013898305084734</v>
      </c>
      <c r="G2474" s="53">
        <v>0</v>
      </c>
      <c r="H2474" s="53">
        <v>0</v>
      </c>
      <c r="I2474" s="53">
        <v>0</v>
      </c>
      <c r="J2474" s="32">
        <v>0</v>
      </c>
      <c r="K2474" s="54">
        <f>Лист4!E2472/1000</f>
        <v>190.79399999999998</v>
      </c>
      <c r="L2474" s="55"/>
      <c r="M2474" s="55"/>
    </row>
    <row r="2475" spans="1:13" s="56" customFormat="1" ht="18.75" customHeight="1" x14ac:dyDescent="0.25">
      <c r="A2475" s="44" t="str">
        <f>Лист4!A2473</f>
        <v xml:space="preserve">Николая Ветошникова ул. д.48 </v>
      </c>
      <c r="B2475" s="74" t="str">
        <f>Лист4!C2473</f>
        <v>г. Астрахань</v>
      </c>
      <c r="C2475" s="45">
        <f t="shared" si="76"/>
        <v>166.91711186440679</v>
      </c>
      <c r="D2475" s="45">
        <f t="shared" si="77"/>
        <v>8.9419881355932205</v>
      </c>
      <c r="E2475" s="52">
        <v>0</v>
      </c>
      <c r="F2475" s="31">
        <v>8.9419881355932205</v>
      </c>
      <c r="G2475" s="53">
        <v>0</v>
      </c>
      <c r="H2475" s="53">
        <v>0</v>
      </c>
      <c r="I2475" s="53">
        <v>0</v>
      </c>
      <c r="J2475" s="32">
        <v>0</v>
      </c>
      <c r="K2475" s="54">
        <f>Лист4!E2473/1000</f>
        <v>175.85910000000001</v>
      </c>
      <c r="L2475" s="55"/>
      <c r="M2475" s="55"/>
    </row>
    <row r="2476" spans="1:13" s="56" customFormat="1" ht="18.75" customHeight="1" x14ac:dyDescent="0.25">
      <c r="A2476" s="44" t="str">
        <f>Лист4!A2474</f>
        <v xml:space="preserve">Николая Ветошникова ул. д.54 </v>
      </c>
      <c r="B2476" s="74" t="str">
        <f>Лист4!C2474</f>
        <v>г. Астрахань</v>
      </c>
      <c r="C2476" s="45">
        <f t="shared" si="76"/>
        <v>550.03097491525443</v>
      </c>
      <c r="D2476" s="45">
        <f t="shared" si="77"/>
        <v>29.465945084745769</v>
      </c>
      <c r="E2476" s="52">
        <v>0</v>
      </c>
      <c r="F2476" s="31">
        <v>29.465945084745769</v>
      </c>
      <c r="G2476" s="53">
        <v>0</v>
      </c>
      <c r="H2476" s="53">
        <v>0</v>
      </c>
      <c r="I2476" s="53">
        <v>0</v>
      </c>
      <c r="J2476" s="32">
        <v>1012.09</v>
      </c>
      <c r="K2476" s="54">
        <f>Лист4!E2474/1000-J2476</f>
        <v>-432.59307999999987</v>
      </c>
      <c r="L2476" s="55"/>
      <c r="M2476" s="55"/>
    </row>
    <row r="2477" spans="1:13" s="56" customFormat="1" ht="18.75" customHeight="1" x14ac:dyDescent="0.25">
      <c r="A2477" s="44" t="str">
        <f>Лист4!A2475</f>
        <v xml:space="preserve">Николая Ветошникова ул. д.56 </v>
      </c>
      <c r="B2477" s="74" t="str">
        <f>Лист4!C2475</f>
        <v>г. Астрахань</v>
      </c>
      <c r="C2477" s="45">
        <f t="shared" si="76"/>
        <v>462.96011525423722</v>
      </c>
      <c r="D2477" s="45">
        <f t="shared" si="77"/>
        <v>24.801434745762712</v>
      </c>
      <c r="E2477" s="52">
        <v>0</v>
      </c>
      <c r="F2477" s="31">
        <v>24.801434745762712</v>
      </c>
      <c r="G2477" s="53">
        <v>0</v>
      </c>
      <c r="H2477" s="53">
        <v>0</v>
      </c>
      <c r="I2477" s="53">
        <v>0</v>
      </c>
      <c r="J2477" s="32">
        <v>0</v>
      </c>
      <c r="K2477" s="54">
        <f>Лист4!E2475/1000</f>
        <v>487.76154999999994</v>
      </c>
      <c r="L2477" s="55"/>
      <c r="M2477" s="55"/>
    </row>
    <row r="2478" spans="1:13" s="56" customFormat="1" ht="18.75" customHeight="1" x14ac:dyDescent="0.25">
      <c r="A2478" s="44" t="str">
        <f>Лист4!A2476</f>
        <v xml:space="preserve">Николая Ветошникова ул. д.6 </v>
      </c>
      <c r="B2478" s="74" t="str">
        <f>Лист4!C2476</f>
        <v>г. Астрахань</v>
      </c>
      <c r="C2478" s="45">
        <f t="shared" si="76"/>
        <v>69.837789830508484</v>
      </c>
      <c r="D2478" s="45">
        <f t="shared" si="77"/>
        <v>3.7413101694915261</v>
      </c>
      <c r="E2478" s="52">
        <v>0</v>
      </c>
      <c r="F2478" s="31">
        <v>3.7413101694915261</v>
      </c>
      <c r="G2478" s="53">
        <v>0</v>
      </c>
      <c r="H2478" s="53">
        <v>0</v>
      </c>
      <c r="I2478" s="53">
        <v>0</v>
      </c>
      <c r="J2478" s="32">
        <v>0</v>
      </c>
      <c r="K2478" s="54">
        <f>Лист4!E2476/1000</f>
        <v>73.579100000000011</v>
      </c>
      <c r="L2478" s="55"/>
      <c r="M2478" s="55"/>
    </row>
    <row r="2479" spans="1:13" s="56" customFormat="1" ht="18.75" customHeight="1" x14ac:dyDescent="0.25">
      <c r="A2479" s="44" t="str">
        <f>Лист4!A2477</f>
        <v xml:space="preserve">Николая Ветошникова ул. д.60 </v>
      </c>
      <c r="B2479" s="74" t="str">
        <f>Лист4!C2477</f>
        <v>г. Астрахань</v>
      </c>
      <c r="C2479" s="45">
        <f t="shared" si="76"/>
        <v>317.31528677966099</v>
      </c>
      <c r="D2479" s="45">
        <f t="shared" si="77"/>
        <v>16.99903322033898</v>
      </c>
      <c r="E2479" s="52">
        <v>0</v>
      </c>
      <c r="F2479" s="31">
        <v>16.99903322033898</v>
      </c>
      <c r="G2479" s="53">
        <v>0</v>
      </c>
      <c r="H2479" s="53">
        <v>0</v>
      </c>
      <c r="I2479" s="53">
        <v>0</v>
      </c>
      <c r="J2479" s="32">
        <v>0</v>
      </c>
      <c r="K2479" s="54">
        <f>Лист4!E2477/1000</f>
        <v>334.31431999999995</v>
      </c>
      <c r="L2479" s="55"/>
      <c r="M2479" s="55"/>
    </row>
    <row r="2480" spans="1:13" s="56" customFormat="1" ht="18.75" customHeight="1" x14ac:dyDescent="0.25">
      <c r="A2480" s="44" t="str">
        <f>Лист4!A2478</f>
        <v xml:space="preserve">Николая Ветошникова ул. д.62 </v>
      </c>
      <c r="B2480" s="74" t="str">
        <f>Лист4!C2478</f>
        <v>г. Астрахань</v>
      </c>
      <c r="C2480" s="45">
        <f t="shared" si="76"/>
        <v>525.85087728813551</v>
      </c>
      <c r="D2480" s="45">
        <f t="shared" si="77"/>
        <v>28.170582711864405</v>
      </c>
      <c r="E2480" s="52">
        <v>0</v>
      </c>
      <c r="F2480" s="31">
        <v>28.170582711864405</v>
      </c>
      <c r="G2480" s="53">
        <v>0</v>
      </c>
      <c r="H2480" s="53">
        <v>0</v>
      </c>
      <c r="I2480" s="53">
        <v>0</v>
      </c>
      <c r="J2480" s="32">
        <v>0</v>
      </c>
      <c r="K2480" s="54">
        <f>Лист4!E2478/1000</f>
        <v>554.02145999999993</v>
      </c>
      <c r="L2480" s="55"/>
      <c r="M2480" s="55"/>
    </row>
    <row r="2481" spans="1:13" s="56" customFormat="1" ht="18.75" customHeight="1" x14ac:dyDescent="0.25">
      <c r="A2481" s="44" t="str">
        <f>Лист4!A2479</f>
        <v xml:space="preserve">Николая Ветошникова ул. д.64 </v>
      </c>
      <c r="B2481" s="74" t="str">
        <f>Лист4!C2479</f>
        <v>г. Астрахань</v>
      </c>
      <c r="C2481" s="45">
        <f t="shared" si="76"/>
        <v>594.43894644067814</v>
      </c>
      <c r="D2481" s="45">
        <f t="shared" si="77"/>
        <v>31.84494355932204</v>
      </c>
      <c r="E2481" s="52">
        <v>0</v>
      </c>
      <c r="F2481" s="31">
        <v>31.84494355932204</v>
      </c>
      <c r="G2481" s="53">
        <v>0</v>
      </c>
      <c r="H2481" s="53">
        <v>0</v>
      </c>
      <c r="I2481" s="53">
        <v>0</v>
      </c>
      <c r="J2481" s="32">
        <v>0</v>
      </c>
      <c r="K2481" s="54">
        <f>Лист4!E2479/1000</f>
        <v>626.28389000000016</v>
      </c>
      <c r="L2481" s="55"/>
      <c r="M2481" s="55"/>
    </row>
    <row r="2482" spans="1:13" s="56" customFormat="1" ht="18.75" customHeight="1" x14ac:dyDescent="0.25">
      <c r="A2482" s="44" t="str">
        <f>Лист4!A2480</f>
        <v xml:space="preserve">Николая Ветошникова ул. д.7 </v>
      </c>
      <c r="B2482" s="74" t="str">
        <f>Лист4!C2480</f>
        <v>г. Астрахань</v>
      </c>
      <c r="C2482" s="45">
        <f t="shared" si="76"/>
        <v>73.311023728813552</v>
      </c>
      <c r="D2482" s="45">
        <f t="shared" si="77"/>
        <v>3.9273762711864402</v>
      </c>
      <c r="E2482" s="52">
        <v>0</v>
      </c>
      <c r="F2482" s="31">
        <v>3.9273762711864402</v>
      </c>
      <c r="G2482" s="53">
        <v>0</v>
      </c>
      <c r="H2482" s="53">
        <v>0</v>
      </c>
      <c r="I2482" s="53">
        <v>0</v>
      </c>
      <c r="J2482" s="32">
        <v>0</v>
      </c>
      <c r="K2482" s="54">
        <f>Лист4!E2480/1000</f>
        <v>77.238399999999999</v>
      </c>
      <c r="L2482" s="55"/>
      <c r="M2482" s="55"/>
    </row>
    <row r="2483" spans="1:13" s="56" customFormat="1" ht="18.75" customHeight="1" x14ac:dyDescent="0.25">
      <c r="A2483" s="44" t="str">
        <f>Лист4!A2481</f>
        <v xml:space="preserve">Николая Ветошникова ул. д.8 </v>
      </c>
      <c r="B2483" s="74" t="str">
        <f>Лист4!C2481</f>
        <v>г. Астрахань</v>
      </c>
      <c r="C2483" s="45">
        <f t="shared" si="76"/>
        <v>50.249274576271183</v>
      </c>
      <c r="D2483" s="45">
        <f t="shared" si="77"/>
        <v>2.6919254237288133</v>
      </c>
      <c r="E2483" s="52">
        <v>0</v>
      </c>
      <c r="F2483" s="31">
        <v>2.6919254237288133</v>
      </c>
      <c r="G2483" s="53">
        <v>0</v>
      </c>
      <c r="H2483" s="53">
        <v>0</v>
      </c>
      <c r="I2483" s="53">
        <v>0</v>
      </c>
      <c r="J2483" s="32">
        <v>0</v>
      </c>
      <c r="K2483" s="54">
        <f>Лист4!E2481/1000</f>
        <v>52.941199999999995</v>
      </c>
      <c r="L2483" s="55"/>
      <c r="M2483" s="55"/>
    </row>
    <row r="2484" spans="1:13" s="56" customFormat="1" ht="18.75" customHeight="1" x14ac:dyDescent="0.25">
      <c r="A2484" s="44" t="str">
        <f>Лист4!A2482</f>
        <v xml:space="preserve">Николая Ветошникова ул. д.9 </v>
      </c>
      <c r="B2484" s="74" t="str">
        <f>Лист4!C2482</f>
        <v>г. Астрахань</v>
      </c>
      <c r="C2484" s="45">
        <f t="shared" si="76"/>
        <v>76.886291525423744</v>
      </c>
      <c r="D2484" s="45">
        <f t="shared" si="77"/>
        <v>4.1189084745762718</v>
      </c>
      <c r="E2484" s="52">
        <v>0</v>
      </c>
      <c r="F2484" s="31">
        <v>4.1189084745762718</v>
      </c>
      <c r="G2484" s="53">
        <v>0</v>
      </c>
      <c r="H2484" s="53">
        <v>0</v>
      </c>
      <c r="I2484" s="53">
        <v>0</v>
      </c>
      <c r="J2484" s="32">
        <v>0</v>
      </c>
      <c r="K2484" s="54">
        <f>Лист4!E2482/1000</f>
        <v>81.005200000000016</v>
      </c>
      <c r="L2484" s="55"/>
      <c r="M2484" s="55"/>
    </row>
    <row r="2485" spans="1:13" s="56" customFormat="1" ht="18.75" customHeight="1" x14ac:dyDescent="0.25">
      <c r="A2485" s="44" t="str">
        <f>Лист4!A2483</f>
        <v xml:space="preserve">Никольская (Трусово) ул. д.1 </v>
      </c>
      <c r="B2485" s="74" t="str">
        <f>Лист4!C2483</f>
        <v>г. Астрахань</v>
      </c>
      <c r="C2485" s="45">
        <f t="shared" si="76"/>
        <v>0</v>
      </c>
      <c r="D2485" s="45">
        <f t="shared" si="77"/>
        <v>0</v>
      </c>
      <c r="E2485" s="52">
        <v>0</v>
      </c>
      <c r="F2485" s="31">
        <v>0</v>
      </c>
      <c r="G2485" s="53">
        <v>0</v>
      </c>
      <c r="H2485" s="53">
        <v>0</v>
      </c>
      <c r="I2485" s="53">
        <v>0</v>
      </c>
      <c r="J2485" s="32">
        <v>0</v>
      </c>
      <c r="K2485" s="54">
        <f>Лист4!E2483/1000</f>
        <v>0</v>
      </c>
      <c r="L2485" s="55"/>
      <c r="M2485" s="55"/>
    </row>
    <row r="2486" spans="1:13" s="56" customFormat="1" ht="18.75" customHeight="1" x14ac:dyDescent="0.25">
      <c r="A2486" s="44" t="str">
        <f>Лист4!A2484</f>
        <v xml:space="preserve">Никольская (Трусово) ул. д.4 </v>
      </c>
      <c r="B2486" s="74" t="str">
        <f>Лист4!C2484</f>
        <v>г. Астрахань</v>
      </c>
      <c r="C2486" s="45">
        <f t="shared" si="76"/>
        <v>0</v>
      </c>
      <c r="D2486" s="45">
        <f t="shared" si="77"/>
        <v>0</v>
      </c>
      <c r="E2486" s="52">
        <v>0</v>
      </c>
      <c r="F2486" s="31">
        <v>0</v>
      </c>
      <c r="G2486" s="53">
        <v>0</v>
      </c>
      <c r="H2486" s="53">
        <v>0</v>
      </c>
      <c r="I2486" s="53">
        <v>0</v>
      </c>
      <c r="J2486" s="32">
        <v>0</v>
      </c>
      <c r="K2486" s="54">
        <f>Лист4!E2484/1000</f>
        <v>0</v>
      </c>
      <c r="L2486" s="55"/>
      <c r="M2486" s="55"/>
    </row>
    <row r="2487" spans="1:13" s="56" customFormat="1" ht="18.75" customHeight="1" x14ac:dyDescent="0.25">
      <c r="A2487" s="44" t="str">
        <f>Лист4!A2485</f>
        <v xml:space="preserve">Никольская (Трусово) ул. д.9 </v>
      </c>
      <c r="B2487" s="74" t="str">
        <f>Лист4!C2485</f>
        <v>г. Астрахань</v>
      </c>
      <c r="C2487" s="45">
        <f t="shared" si="76"/>
        <v>0</v>
      </c>
      <c r="D2487" s="45">
        <f t="shared" si="77"/>
        <v>0</v>
      </c>
      <c r="E2487" s="52">
        <v>0</v>
      </c>
      <c r="F2487" s="31">
        <v>0</v>
      </c>
      <c r="G2487" s="53">
        <v>0</v>
      </c>
      <c r="H2487" s="53">
        <v>0</v>
      </c>
      <c r="I2487" s="53">
        <v>0</v>
      </c>
      <c r="J2487" s="32">
        <v>0</v>
      </c>
      <c r="K2487" s="54">
        <f>Лист4!E2485/1000</f>
        <v>0</v>
      </c>
      <c r="L2487" s="55"/>
      <c r="M2487" s="55"/>
    </row>
    <row r="2488" spans="1:13" s="56" customFormat="1" ht="18.75" customHeight="1" x14ac:dyDescent="0.25">
      <c r="A2488" s="44" t="str">
        <f>Лист4!A2486</f>
        <v xml:space="preserve">Новая ул. д.1 </v>
      </c>
      <c r="B2488" s="74" t="str">
        <f>Лист4!C2486</f>
        <v>г. Астрахань</v>
      </c>
      <c r="C2488" s="45">
        <f t="shared" si="76"/>
        <v>38.78607457627119</v>
      </c>
      <c r="D2488" s="45">
        <f t="shared" si="77"/>
        <v>2.0778254237288136</v>
      </c>
      <c r="E2488" s="52">
        <v>0</v>
      </c>
      <c r="F2488" s="31">
        <v>2.0778254237288136</v>
      </c>
      <c r="G2488" s="53">
        <v>0</v>
      </c>
      <c r="H2488" s="53">
        <v>0</v>
      </c>
      <c r="I2488" s="53">
        <v>0</v>
      </c>
      <c r="J2488" s="32">
        <v>0</v>
      </c>
      <c r="K2488" s="54">
        <f>Лист4!E2486/1000</f>
        <v>40.863900000000001</v>
      </c>
      <c r="L2488" s="55"/>
      <c r="M2488" s="55"/>
    </row>
    <row r="2489" spans="1:13" s="57" customFormat="1" ht="18.75" customHeight="1" x14ac:dyDescent="0.25">
      <c r="A2489" s="44" t="str">
        <f>Лист4!A2487</f>
        <v xml:space="preserve">Новая ул. д.11 </v>
      </c>
      <c r="B2489" s="74" t="str">
        <f>Лист4!C2487</f>
        <v>г. Астрахань</v>
      </c>
      <c r="C2489" s="45">
        <f t="shared" si="76"/>
        <v>68.175159322033906</v>
      </c>
      <c r="D2489" s="45">
        <f t="shared" si="77"/>
        <v>3.6522406779661023</v>
      </c>
      <c r="E2489" s="52">
        <v>0</v>
      </c>
      <c r="F2489" s="31">
        <v>3.6522406779661023</v>
      </c>
      <c r="G2489" s="53">
        <v>0</v>
      </c>
      <c r="H2489" s="53">
        <v>0</v>
      </c>
      <c r="I2489" s="53">
        <v>0</v>
      </c>
      <c r="J2489" s="32">
        <v>0</v>
      </c>
      <c r="K2489" s="54">
        <f>Лист4!E2487/1000</f>
        <v>71.827400000000011</v>
      </c>
      <c r="L2489" s="55"/>
      <c r="M2489" s="55"/>
    </row>
    <row r="2490" spans="1:13" s="57" customFormat="1" ht="18.75" customHeight="1" x14ac:dyDescent="0.25">
      <c r="A2490" s="44" t="str">
        <f>Лист4!A2488</f>
        <v xml:space="preserve">Новая ул. д.15 </v>
      </c>
      <c r="B2490" s="74" t="str">
        <f>Лист4!C2488</f>
        <v>г. Астрахань</v>
      </c>
      <c r="C2490" s="45">
        <f t="shared" si="76"/>
        <v>19.302250847457625</v>
      </c>
      <c r="D2490" s="45">
        <f t="shared" si="77"/>
        <v>1.0340491525423727</v>
      </c>
      <c r="E2490" s="52">
        <v>0</v>
      </c>
      <c r="F2490" s="31">
        <v>1.0340491525423727</v>
      </c>
      <c r="G2490" s="53">
        <v>0</v>
      </c>
      <c r="H2490" s="53">
        <v>0</v>
      </c>
      <c r="I2490" s="53">
        <v>0</v>
      </c>
      <c r="J2490" s="32">
        <v>0</v>
      </c>
      <c r="K2490" s="54">
        <f>Лист4!E2488/1000</f>
        <v>20.336299999999998</v>
      </c>
      <c r="L2490" s="55"/>
      <c r="M2490" s="55"/>
    </row>
    <row r="2491" spans="1:13" s="57" customFormat="1" ht="18.75" customHeight="1" x14ac:dyDescent="0.25">
      <c r="A2491" s="44" t="str">
        <f>Лист4!A2489</f>
        <v xml:space="preserve">Новая ул. д.19 </v>
      </c>
      <c r="B2491" s="74" t="str">
        <f>Лист4!C2489</f>
        <v>г. Астрахань</v>
      </c>
      <c r="C2491" s="45">
        <f t="shared" si="76"/>
        <v>18.675411525423726</v>
      </c>
      <c r="D2491" s="45">
        <f t="shared" si="77"/>
        <v>1.0004684745762711</v>
      </c>
      <c r="E2491" s="52">
        <v>0</v>
      </c>
      <c r="F2491" s="31">
        <v>1.0004684745762711</v>
      </c>
      <c r="G2491" s="53">
        <v>0</v>
      </c>
      <c r="H2491" s="53">
        <v>0</v>
      </c>
      <c r="I2491" s="53">
        <v>0</v>
      </c>
      <c r="J2491" s="32">
        <v>0</v>
      </c>
      <c r="K2491" s="54">
        <f>Лист4!E2489/1000</f>
        <v>19.675879999999996</v>
      </c>
      <c r="L2491" s="55"/>
      <c r="M2491" s="55"/>
    </row>
    <row r="2492" spans="1:13" s="57" customFormat="1" ht="18.75" customHeight="1" x14ac:dyDescent="0.25">
      <c r="A2492" s="44" t="str">
        <f>Лист4!A2490</f>
        <v xml:space="preserve">Новая ул. д.4 </v>
      </c>
      <c r="B2492" s="74" t="str">
        <f>Лист4!C2490</f>
        <v>г. Астрахань</v>
      </c>
      <c r="C2492" s="45">
        <f t="shared" ref="C2492:C2555" si="78">K2492+J2492-F2492</f>
        <v>40.976244067796607</v>
      </c>
      <c r="D2492" s="45">
        <f t="shared" ref="D2492:D2555" si="79">F2492</f>
        <v>2.1951559322033898</v>
      </c>
      <c r="E2492" s="52">
        <v>0</v>
      </c>
      <c r="F2492" s="31">
        <v>2.1951559322033898</v>
      </c>
      <c r="G2492" s="53">
        <v>0</v>
      </c>
      <c r="H2492" s="53">
        <v>0</v>
      </c>
      <c r="I2492" s="53">
        <v>0</v>
      </c>
      <c r="J2492" s="32">
        <v>0</v>
      </c>
      <c r="K2492" s="54">
        <f>Лист4!E2490/1000</f>
        <v>43.171399999999998</v>
      </c>
      <c r="L2492" s="55"/>
      <c r="M2492" s="55"/>
    </row>
    <row r="2493" spans="1:13" s="56" customFormat="1" ht="18.75" customHeight="1" x14ac:dyDescent="0.25">
      <c r="A2493" s="44" t="str">
        <f>Лист4!A2491</f>
        <v xml:space="preserve">Новая ул. д.6 </v>
      </c>
      <c r="B2493" s="74" t="str">
        <f>Лист4!C2491</f>
        <v>г. Астрахань</v>
      </c>
      <c r="C2493" s="45">
        <f t="shared" si="78"/>
        <v>26.585098305084749</v>
      </c>
      <c r="D2493" s="45">
        <f t="shared" si="79"/>
        <v>1.4242016949152543</v>
      </c>
      <c r="E2493" s="52">
        <v>0</v>
      </c>
      <c r="F2493" s="31">
        <v>1.4242016949152543</v>
      </c>
      <c r="G2493" s="53">
        <v>0</v>
      </c>
      <c r="H2493" s="53">
        <v>0</v>
      </c>
      <c r="I2493" s="53">
        <v>0</v>
      </c>
      <c r="J2493" s="32">
        <v>0</v>
      </c>
      <c r="K2493" s="54">
        <f>Лист4!E2491/1000</f>
        <v>28.009300000000003</v>
      </c>
      <c r="L2493" s="55"/>
      <c r="M2493" s="55"/>
    </row>
    <row r="2494" spans="1:13" s="56" customFormat="1" ht="18.75" customHeight="1" x14ac:dyDescent="0.25">
      <c r="A2494" s="44" t="str">
        <f>Лист4!A2492</f>
        <v xml:space="preserve">Новая ул. д.7 </v>
      </c>
      <c r="B2494" s="74" t="str">
        <f>Лист4!C2492</f>
        <v>г. Астрахань</v>
      </c>
      <c r="C2494" s="45">
        <f t="shared" si="78"/>
        <v>8.131598644067795</v>
      </c>
      <c r="D2494" s="45">
        <f t="shared" si="79"/>
        <v>0.4356213559322033</v>
      </c>
      <c r="E2494" s="52">
        <v>0</v>
      </c>
      <c r="F2494" s="31">
        <v>0.4356213559322033</v>
      </c>
      <c r="G2494" s="53">
        <v>0</v>
      </c>
      <c r="H2494" s="53">
        <v>0</v>
      </c>
      <c r="I2494" s="53">
        <v>0</v>
      </c>
      <c r="J2494" s="32">
        <v>0</v>
      </c>
      <c r="K2494" s="54">
        <f>Лист4!E2492/1000</f>
        <v>8.5672199999999989</v>
      </c>
      <c r="L2494" s="55"/>
      <c r="M2494" s="55"/>
    </row>
    <row r="2495" spans="1:13" s="56" customFormat="1" ht="18.75" customHeight="1" x14ac:dyDescent="0.25">
      <c r="A2495" s="44" t="str">
        <f>Лист4!A2493</f>
        <v xml:space="preserve">Новая ул. д.9 </v>
      </c>
      <c r="B2495" s="74" t="str">
        <f>Лист4!C2493</f>
        <v>г. Астрахань</v>
      </c>
      <c r="C2495" s="45">
        <f t="shared" si="78"/>
        <v>27.995444067796612</v>
      </c>
      <c r="D2495" s="45">
        <f t="shared" si="79"/>
        <v>1.49975593220339</v>
      </c>
      <c r="E2495" s="52">
        <v>0</v>
      </c>
      <c r="F2495" s="31">
        <v>1.49975593220339</v>
      </c>
      <c r="G2495" s="53">
        <v>0</v>
      </c>
      <c r="H2495" s="53">
        <v>0</v>
      </c>
      <c r="I2495" s="53">
        <v>0</v>
      </c>
      <c r="J2495" s="32">
        <v>0</v>
      </c>
      <c r="K2495" s="54">
        <f>Лист4!E2493/1000</f>
        <v>29.495200000000001</v>
      </c>
      <c r="L2495" s="55"/>
      <c r="M2495" s="55"/>
    </row>
    <row r="2496" spans="1:13" s="56" customFormat="1" ht="18.75" customHeight="1" x14ac:dyDescent="0.25">
      <c r="A2496" s="44" t="str">
        <f>Лист4!A2494</f>
        <v xml:space="preserve">Оленегорская ул. д.11 </v>
      </c>
      <c r="B2496" s="74" t="str">
        <f>Лист4!C2494</f>
        <v>г. Астрахань</v>
      </c>
      <c r="C2496" s="45">
        <f t="shared" si="78"/>
        <v>4.0325694915254244</v>
      </c>
      <c r="D2496" s="45">
        <f t="shared" si="79"/>
        <v>0.21603050847457628</v>
      </c>
      <c r="E2496" s="52">
        <v>0</v>
      </c>
      <c r="F2496" s="31">
        <v>0.21603050847457628</v>
      </c>
      <c r="G2496" s="53">
        <v>0</v>
      </c>
      <c r="H2496" s="53">
        <v>0</v>
      </c>
      <c r="I2496" s="53">
        <v>0</v>
      </c>
      <c r="J2496" s="32">
        <v>0</v>
      </c>
      <c r="K2496" s="54">
        <f>Лист4!E2494/1000</f>
        <v>4.2486000000000006</v>
      </c>
      <c r="L2496" s="55"/>
      <c r="M2496" s="55"/>
    </row>
    <row r="2497" spans="1:13" s="56" customFormat="1" ht="18.75" customHeight="1" x14ac:dyDescent="0.25">
      <c r="A2497" s="44" t="str">
        <f>Лист4!A2495</f>
        <v xml:space="preserve">Оленегорская ул. д.5 </v>
      </c>
      <c r="B2497" s="74" t="str">
        <f>Лист4!C2495</f>
        <v>г. Астрахань</v>
      </c>
      <c r="C2497" s="45">
        <f t="shared" si="78"/>
        <v>1.2279186440677965</v>
      </c>
      <c r="D2497" s="45">
        <f t="shared" si="79"/>
        <v>6.5781355932203384E-2</v>
      </c>
      <c r="E2497" s="52">
        <v>0</v>
      </c>
      <c r="F2497" s="31">
        <v>6.5781355932203384E-2</v>
      </c>
      <c r="G2497" s="53">
        <v>0</v>
      </c>
      <c r="H2497" s="53">
        <v>0</v>
      </c>
      <c r="I2497" s="53">
        <v>0</v>
      </c>
      <c r="J2497" s="32">
        <v>0</v>
      </c>
      <c r="K2497" s="54">
        <f>Лист4!E2495/1000</f>
        <v>1.2936999999999999</v>
      </c>
      <c r="L2497" s="55"/>
      <c r="M2497" s="55"/>
    </row>
    <row r="2498" spans="1:13" s="56" customFormat="1" ht="18.75" customHeight="1" x14ac:dyDescent="0.25">
      <c r="A2498" s="44" t="str">
        <f>Лист4!A2496</f>
        <v xml:space="preserve">Оленегорская ул. д.5/6 </v>
      </c>
      <c r="B2498" s="74" t="str">
        <f>Лист4!C2496</f>
        <v>г. Астрахань</v>
      </c>
      <c r="C2498" s="45">
        <f t="shared" si="78"/>
        <v>0</v>
      </c>
      <c r="D2498" s="45">
        <f t="shared" si="79"/>
        <v>0</v>
      </c>
      <c r="E2498" s="52">
        <v>0</v>
      </c>
      <c r="F2498" s="31">
        <v>0</v>
      </c>
      <c r="G2498" s="53">
        <v>0</v>
      </c>
      <c r="H2498" s="53">
        <v>0</v>
      </c>
      <c r="I2498" s="53">
        <v>0</v>
      </c>
      <c r="J2498" s="32">
        <v>0</v>
      </c>
      <c r="K2498" s="54">
        <f>Лист4!E2496/1000</f>
        <v>0</v>
      </c>
      <c r="L2498" s="55"/>
      <c r="M2498" s="55"/>
    </row>
    <row r="2499" spans="1:13" s="56" customFormat="1" ht="18.75" customHeight="1" x14ac:dyDescent="0.25">
      <c r="A2499" s="44" t="str">
        <f>Лист4!A2497</f>
        <v xml:space="preserve">Парковая ул. д.11 </v>
      </c>
      <c r="B2499" s="74" t="str">
        <f>Лист4!C2497</f>
        <v>г. Астрахань</v>
      </c>
      <c r="C2499" s="45">
        <f t="shared" si="78"/>
        <v>10.21610847457627</v>
      </c>
      <c r="D2499" s="45">
        <f t="shared" si="79"/>
        <v>0.54729152542372872</v>
      </c>
      <c r="E2499" s="52">
        <v>0</v>
      </c>
      <c r="F2499" s="31">
        <v>0.54729152542372872</v>
      </c>
      <c r="G2499" s="53">
        <v>0</v>
      </c>
      <c r="H2499" s="53">
        <v>0</v>
      </c>
      <c r="I2499" s="53">
        <v>0</v>
      </c>
      <c r="J2499" s="32">
        <v>0</v>
      </c>
      <c r="K2499" s="54">
        <f>Лист4!E2497/1000</f>
        <v>10.763399999999999</v>
      </c>
      <c r="L2499" s="55"/>
      <c r="M2499" s="55"/>
    </row>
    <row r="2500" spans="1:13" s="56" customFormat="1" ht="18.75" customHeight="1" x14ac:dyDescent="0.25">
      <c r="A2500" s="44" t="str">
        <f>Лист4!A2498</f>
        <v xml:space="preserve">Парковая ул. д.14 </v>
      </c>
      <c r="B2500" s="74" t="str">
        <f>Лист4!C2498</f>
        <v>г. Астрахань</v>
      </c>
      <c r="C2500" s="45">
        <f t="shared" si="78"/>
        <v>35.344067796610169</v>
      </c>
      <c r="D2500" s="45">
        <f t="shared" si="79"/>
        <v>1.8934322033898305</v>
      </c>
      <c r="E2500" s="52">
        <v>0</v>
      </c>
      <c r="F2500" s="31">
        <v>1.8934322033898305</v>
      </c>
      <c r="G2500" s="53">
        <v>0</v>
      </c>
      <c r="H2500" s="53">
        <v>0</v>
      </c>
      <c r="I2500" s="53">
        <v>0</v>
      </c>
      <c r="J2500" s="32">
        <v>0</v>
      </c>
      <c r="K2500" s="54">
        <f>Лист4!E2498/1000</f>
        <v>37.237499999999997</v>
      </c>
      <c r="L2500" s="55"/>
      <c r="M2500" s="55"/>
    </row>
    <row r="2501" spans="1:13" s="57" customFormat="1" ht="18.75" customHeight="1" x14ac:dyDescent="0.25">
      <c r="A2501" s="44" t="str">
        <f>Лист4!A2499</f>
        <v xml:space="preserve">Парковая ул. д.20 </v>
      </c>
      <c r="B2501" s="74" t="str">
        <f>Лист4!C2499</f>
        <v>г. Астрахань</v>
      </c>
      <c r="C2501" s="45">
        <f t="shared" si="78"/>
        <v>31.806025762711865</v>
      </c>
      <c r="D2501" s="45">
        <f t="shared" si="79"/>
        <v>1.7038942372881354</v>
      </c>
      <c r="E2501" s="52">
        <v>0</v>
      </c>
      <c r="F2501" s="31">
        <v>1.7038942372881354</v>
      </c>
      <c r="G2501" s="53">
        <v>0</v>
      </c>
      <c r="H2501" s="53">
        <v>0</v>
      </c>
      <c r="I2501" s="53">
        <v>0</v>
      </c>
      <c r="J2501" s="32">
        <v>0</v>
      </c>
      <c r="K2501" s="54">
        <f>Лист4!E2499/1000</f>
        <v>33.509920000000001</v>
      </c>
      <c r="L2501" s="55"/>
      <c r="M2501" s="55"/>
    </row>
    <row r="2502" spans="1:13" s="57" customFormat="1" ht="18.75" customHeight="1" x14ac:dyDescent="0.25">
      <c r="A2502" s="44" t="str">
        <f>Лист4!A2500</f>
        <v xml:space="preserve">Парковая ул. д.27 </v>
      </c>
      <c r="B2502" s="74" t="str">
        <f>Лист4!C2500</f>
        <v>г. Астрахань</v>
      </c>
      <c r="C2502" s="45">
        <f t="shared" si="78"/>
        <v>285.07350508474582</v>
      </c>
      <c r="D2502" s="45">
        <f t="shared" si="79"/>
        <v>15.27179491525424</v>
      </c>
      <c r="E2502" s="52">
        <v>0</v>
      </c>
      <c r="F2502" s="31">
        <v>15.27179491525424</v>
      </c>
      <c r="G2502" s="53">
        <v>0</v>
      </c>
      <c r="H2502" s="53">
        <v>0</v>
      </c>
      <c r="I2502" s="53">
        <v>0</v>
      </c>
      <c r="J2502" s="32">
        <v>0</v>
      </c>
      <c r="K2502" s="54">
        <f>Лист4!E2500/1000</f>
        <v>300.34530000000007</v>
      </c>
      <c r="L2502" s="55"/>
      <c r="M2502" s="55"/>
    </row>
    <row r="2503" spans="1:13" s="57" customFormat="1" ht="18.75" customHeight="1" x14ac:dyDescent="0.25">
      <c r="A2503" s="44" t="str">
        <f>Лист4!A2501</f>
        <v xml:space="preserve">Парковая ул. д.9 </v>
      </c>
      <c r="B2503" s="74" t="str">
        <f>Лист4!C2501</f>
        <v>г. Астрахань</v>
      </c>
      <c r="C2503" s="45">
        <f t="shared" si="78"/>
        <v>30.86664</v>
      </c>
      <c r="D2503" s="45">
        <f t="shared" si="79"/>
        <v>1.6535699999999998</v>
      </c>
      <c r="E2503" s="52">
        <v>0</v>
      </c>
      <c r="F2503" s="31">
        <v>1.6535699999999998</v>
      </c>
      <c r="G2503" s="53">
        <v>0</v>
      </c>
      <c r="H2503" s="53">
        <v>0</v>
      </c>
      <c r="I2503" s="53">
        <v>0</v>
      </c>
      <c r="J2503" s="32">
        <v>0</v>
      </c>
      <c r="K2503" s="54">
        <f>Лист4!E2501/1000</f>
        <v>32.520209999999999</v>
      </c>
      <c r="L2503" s="55"/>
      <c r="M2503" s="55"/>
    </row>
    <row r="2504" spans="1:13" s="57" customFormat="1" ht="18.75" customHeight="1" x14ac:dyDescent="0.25">
      <c r="A2504" s="44" t="str">
        <f>Лист4!A2502</f>
        <v xml:space="preserve">Пирогова ул. д.194 </v>
      </c>
      <c r="B2504" s="74" t="str">
        <f>Лист4!C2502</f>
        <v>г. Астрахань</v>
      </c>
      <c r="C2504" s="45">
        <f t="shared" si="78"/>
        <v>94.084840677966099</v>
      </c>
      <c r="D2504" s="45">
        <f t="shared" si="79"/>
        <v>5.040259322033898</v>
      </c>
      <c r="E2504" s="52">
        <v>0</v>
      </c>
      <c r="F2504" s="31">
        <v>5.040259322033898</v>
      </c>
      <c r="G2504" s="53">
        <v>0</v>
      </c>
      <c r="H2504" s="53">
        <v>0</v>
      </c>
      <c r="I2504" s="53">
        <v>0</v>
      </c>
      <c r="J2504" s="32">
        <v>0</v>
      </c>
      <c r="K2504" s="54">
        <f>Лист4!E2502/1000</f>
        <v>99.125100000000003</v>
      </c>
      <c r="L2504" s="55"/>
      <c r="M2504" s="55"/>
    </row>
    <row r="2505" spans="1:13" s="57" customFormat="1" ht="18.75" customHeight="1" x14ac:dyDescent="0.25">
      <c r="A2505" s="44" t="str">
        <f>Лист4!A2503</f>
        <v xml:space="preserve">Пирогова ул. д.194А </v>
      </c>
      <c r="B2505" s="74" t="str">
        <f>Лист4!C2503</f>
        <v>г. Астрахань</v>
      </c>
      <c r="C2505" s="45">
        <f t="shared" si="78"/>
        <v>1.761627118644068</v>
      </c>
      <c r="D2505" s="45">
        <f t="shared" si="79"/>
        <v>9.4372881355932206E-2</v>
      </c>
      <c r="E2505" s="52">
        <v>0</v>
      </c>
      <c r="F2505" s="31">
        <v>9.4372881355932206E-2</v>
      </c>
      <c r="G2505" s="53">
        <v>0</v>
      </c>
      <c r="H2505" s="53">
        <v>0</v>
      </c>
      <c r="I2505" s="53">
        <v>0</v>
      </c>
      <c r="J2505" s="32">
        <v>0</v>
      </c>
      <c r="K2505" s="54">
        <f>Лист4!E2503/1000</f>
        <v>1.8560000000000001</v>
      </c>
      <c r="L2505" s="55"/>
      <c r="M2505" s="55"/>
    </row>
    <row r="2506" spans="1:13" s="57" customFormat="1" ht="18.75" customHeight="1" x14ac:dyDescent="0.25">
      <c r="A2506" s="44" t="str">
        <f>Лист4!A2504</f>
        <v xml:space="preserve">Победы (Трусовский р-н) ул. д.18 </v>
      </c>
      <c r="B2506" s="74" t="str">
        <f>Лист4!C2504</f>
        <v>г. Астрахань</v>
      </c>
      <c r="C2506" s="45">
        <f t="shared" si="78"/>
        <v>0</v>
      </c>
      <c r="D2506" s="45">
        <f t="shared" si="79"/>
        <v>0</v>
      </c>
      <c r="E2506" s="52">
        <v>0</v>
      </c>
      <c r="F2506" s="31">
        <v>0</v>
      </c>
      <c r="G2506" s="53">
        <v>0</v>
      </c>
      <c r="H2506" s="53">
        <v>0</v>
      </c>
      <c r="I2506" s="53">
        <v>0</v>
      </c>
      <c r="J2506" s="32">
        <v>0</v>
      </c>
      <c r="K2506" s="54">
        <f>Лист4!E2504/1000</f>
        <v>0</v>
      </c>
      <c r="L2506" s="55"/>
      <c r="M2506" s="55"/>
    </row>
    <row r="2507" spans="1:13" s="57" customFormat="1" ht="18.75" customHeight="1" x14ac:dyDescent="0.25">
      <c r="A2507" s="44" t="str">
        <f>Лист4!A2505</f>
        <v xml:space="preserve">Прибрежная ул. д.53А </v>
      </c>
      <c r="B2507" s="74" t="str">
        <f>Лист4!C2505</f>
        <v>г. Астрахань</v>
      </c>
      <c r="C2507" s="45">
        <f t="shared" si="78"/>
        <v>840.98173694915249</v>
      </c>
      <c r="D2507" s="45">
        <f t="shared" si="79"/>
        <v>45.052593050847456</v>
      </c>
      <c r="E2507" s="52">
        <v>0</v>
      </c>
      <c r="F2507" s="31">
        <v>45.052593050847456</v>
      </c>
      <c r="G2507" s="53">
        <v>0</v>
      </c>
      <c r="H2507" s="53">
        <v>0</v>
      </c>
      <c r="I2507" s="53">
        <v>0</v>
      </c>
      <c r="J2507" s="32">
        <v>0</v>
      </c>
      <c r="K2507" s="54">
        <f>Лист4!E2505/1000</f>
        <v>886.03432999999995</v>
      </c>
      <c r="L2507" s="55"/>
      <c r="M2507" s="55"/>
    </row>
    <row r="2508" spans="1:13" s="57" customFormat="1" ht="25.5" customHeight="1" x14ac:dyDescent="0.25">
      <c r="A2508" s="44" t="str">
        <f>Лист4!A2506</f>
        <v xml:space="preserve">Промышленная ул. д.10А </v>
      </c>
      <c r="B2508" s="74" t="str">
        <f>Лист4!C2506</f>
        <v>г. Астрахань</v>
      </c>
      <c r="C2508" s="45">
        <f t="shared" si="78"/>
        <v>119.85888813559323</v>
      </c>
      <c r="D2508" s="45">
        <f t="shared" si="79"/>
        <v>6.42101186440678</v>
      </c>
      <c r="E2508" s="52">
        <v>0</v>
      </c>
      <c r="F2508" s="31">
        <v>6.42101186440678</v>
      </c>
      <c r="G2508" s="53">
        <v>0</v>
      </c>
      <c r="H2508" s="53">
        <v>0</v>
      </c>
      <c r="I2508" s="53">
        <v>0</v>
      </c>
      <c r="J2508" s="32">
        <v>0</v>
      </c>
      <c r="K2508" s="54">
        <f>Лист4!E2506/1000</f>
        <v>126.27990000000001</v>
      </c>
      <c r="L2508" s="55"/>
      <c r="M2508" s="55"/>
    </row>
    <row r="2509" spans="1:13" s="57" customFormat="1" ht="25.5" customHeight="1" x14ac:dyDescent="0.25">
      <c r="A2509" s="44" t="str">
        <f>Лист4!A2507</f>
        <v xml:space="preserve">Промышленная ул. д.4 </v>
      </c>
      <c r="B2509" s="74" t="str">
        <f>Лист4!C2507</f>
        <v>г. Астрахань</v>
      </c>
      <c r="C2509" s="45">
        <f t="shared" si="78"/>
        <v>70.362566779661037</v>
      </c>
      <c r="D2509" s="45">
        <f t="shared" si="79"/>
        <v>3.7694232203389841</v>
      </c>
      <c r="E2509" s="52">
        <v>0</v>
      </c>
      <c r="F2509" s="31">
        <v>3.7694232203389841</v>
      </c>
      <c r="G2509" s="53">
        <v>0</v>
      </c>
      <c r="H2509" s="53">
        <v>0</v>
      </c>
      <c r="I2509" s="53">
        <v>0</v>
      </c>
      <c r="J2509" s="32">
        <v>0</v>
      </c>
      <c r="K2509" s="54">
        <f>Лист4!E2507/1000</f>
        <v>74.131990000000016</v>
      </c>
      <c r="L2509" s="55"/>
      <c r="M2509" s="55"/>
    </row>
    <row r="2510" spans="1:13" s="57" customFormat="1" ht="18.75" customHeight="1" x14ac:dyDescent="0.25">
      <c r="A2510" s="44" t="str">
        <f>Лист4!A2508</f>
        <v xml:space="preserve">Промышленная ул. д.6 </v>
      </c>
      <c r="B2510" s="74" t="str">
        <f>Лист4!C2508</f>
        <v>г. Астрахань</v>
      </c>
      <c r="C2510" s="45">
        <f t="shared" si="78"/>
        <v>57.559172881355927</v>
      </c>
      <c r="D2510" s="45">
        <f t="shared" si="79"/>
        <v>3.083527118644068</v>
      </c>
      <c r="E2510" s="52">
        <v>0</v>
      </c>
      <c r="F2510" s="31">
        <v>3.083527118644068</v>
      </c>
      <c r="G2510" s="53">
        <v>0</v>
      </c>
      <c r="H2510" s="53">
        <v>0</v>
      </c>
      <c r="I2510" s="53">
        <v>0</v>
      </c>
      <c r="J2510" s="32">
        <v>0</v>
      </c>
      <c r="K2510" s="54">
        <f>Лист4!E2508/1000</f>
        <v>60.642699999999998</v>
      </c>
      <c r="L2510" s="55"/>
      <c r="M2510" s="55"/>
    </row>
    <row r="2511" spans="1:13" s="57" customFormat="1" ht="18.75" customHeight="1" x14ac:dyDescent="0.25">
      <c r="A2511" s="44" t="str">
        <f>Лист4!A2509</f>
        <v xml:space="preserve">Промышленная ул. д.8 </v>
      </c>
      <c r="B2511" s="74" t="str">
        <f>Лист4!C2509</f>
        <v>г. Астрахань</v>
      </c>
      <c r="C2511" s="45">
        <f t="shared" si="78"/>
        <v>55.58551457627118</v>
      </c>
      <c r="D2511" s="45">
        <f t="shared" si="79"/>
        <v>2.9777954237288133</v>
      </c>
      <c r="E2511" s="52">
        <v>0</v>
      </c>
      <c r="F2511" s="31">
        <v>2.9777954237288133</v>
      </c>
      <c r="G2511" s="53">
        <v>0</v>
      </c>
      <c r="H2511" s="53">
        <v>0</v>
      </c>
      <c r="I2511" s="53">
        <v>0</v>
      </c>
      <c r="J2511" s="32">
        <v>0</v>
      </c>
      <c r="K2511" s="54">
        <f>Лист4!E2509/1000</f>
        <v>58.563309999999994</v>
      </c>
      <c r="L2511" s="55"/>
      <c r="M2511" s="55"/>
    </row>
    <row r="2512" spans="1:13" s="57" customFormat="1" ht="18.75" customHeight="1" x14ac:dyDescent="0.25">
      <c r="A2512" s="44" t="str">
        <f>Лист4!A2510</f>
        <v xml:space="preserve">Ростовский (Трусовский р-н) пер. д.10 </v>
      </c>
      <c r="B2512" s="74" t="str">
        <f>Лист4!C2510</f>
        <v>г. Астрахань</v>
      </c>
      <c r="C2512" s="45">
        <f t="shared" si="78"/>
        <v>82.072271186440673</v>
      </c>
      <c r="D2512" s="45">
        <f t="shared" si="79"/>
        <v>4.3967288135593217</v>
      </c>
      <c r="E2512" s="52">
        <v>0</v>
      </c>
      <c r="F2512" s="31">
        <v>4.3967288135593217</v>
      </c>
      <c r="G2512" s="53">
        <v>0</v>
      </c>
      <c r="H2512" s="53">
        <v>0</v>
      </c>
      <c r="I2512" s="53">
        <v>0</v>
      </c>
      <c r="J2512" s="32">
        <v>0</v>
      </c>
      <c r="K2512" s="54">
        <f>Лист4!E2510/1000</f>
        <v>86.468999999999994</v>
      </c>
      <c r="L2512" s="55"/>
      <c r="M2512" s="55"/>
    </row>
    <row r="2513" spans="1:13" s="57" customFormat="1" ht="18.75" customHeight="1" x14ac:dyDescent="0.25">
      <c r="A2513" s="44" t="str">
        <f>Лист4!A2511</f>
        <v xml:space="preserve">Ростовский (Трусовский р-н) пер. д.12 </v>
      </c>
      <c r="B2513" s="74" t="str">
        <f>Лист4!C2511</f>
        <v>г. Астрахань</v>
      </c>
      <c r="C2513" s="45">
        <f t="shared" si="78"/>
        <v>90.184298305084738</v>
      </c>
      <c r="D2513" s="45">
        <f t="shared" si="79"/>
        <v>4.8313016949152541</v>
      </c>
      <c r="E2513" s="52">
        <v>0</v>
      </c>
      <c r="F2513" s="31">
        <v>4.8313016949152541</v>
      </c>
      <c r="G2513" s="53">
        <v>0</v>
      </c>
      <c r="H2513" s="53">
        <v>0</v>
      </c>
      <c r="I2513" s="53">
        <v>0</v>
      </c>
      <c r="J2513" s="32">
        <v>0</v>
      </c>
      <c r="K2513" s="54">
        <f>Лист4!E2511/1000-J2513</f>
        <v>95.015599999999992</v>
      </c>
      <c r="L2513" s="55"/>
      <c r="M2513" s="55"/>
    </row>
    <row r="2514" spans="1:13" s="57" customFormat="1" ht="18.75" customHeight="1" x14ac:dyDescent="0.25">
      <c r="A2514" s="44" t="str">
        <f>Лист4!A2512</f>
        <v xml:space="preserve">Ростовский (Трусовский р-н) пер. д.13 </v>
      </c>
      <c r="B2514" s="74" t="str">
        <f>Лист4!C2512</f>
        <v>г. Астрахань</v>
      </c>
      <c r="C2514" s="45">
        <f t="shared" si="78"/>
        <v>335.25605423728803</v>
      </c>
      <c r="D2514" s="45">
        <f t="shared" si="79"/>
        <v>17.960145762711861</v>
      </c>
      <c r="E2514" s="52">
        <v>0</v>
      </c>
      <c r="F2514" s="31">
        <v>17.960145762711861</v>
      </c>
      <c r="G2514" s="53">
        <v>0</v>
      </c>
      <c r="H2514" s="53">
        <v>0</v>
      </c>
      <c r="I2514" s="53">
        <v>0</v>
      </c>
      <c r="J2514" s="32">
        <v>0</v>
      </c>
      <c r="K2514" s="54">
        <f>Лист4!E2512/1000</f>
        <v>353.2161999999999</v>
      </c>
      <c r="L2514" s="55"/>
      <c r="M2514" s="55"/>
    </row>
    <row r="2515" spans="1:13" s="56" customFormat="1" ht="18.75" customHeight="1" x14ac:dyDescent="0.25">
      <c r="A2515" s="44" t="str">
        <f>Лист4!A2513</f>
        <v xml:space="preserve">Ростовский (Трусовский р-н) пер. д.14 </v>
      </c>
      <c r="B2515" s="74" t="str">
        <f>Лист4!C2513</f>
        <v>г. Астрахань</v>
      </c>
      <c r="C2515" s="45">
        <f t="shared" si="78"/>
        <v>402.12536949152542</v>
      </c>
      <c r="D2515" s="45">
        <f t="shared" si="79"/>
        <v>21.542430508474578</v>
      </c>
      <c r="E2515" s="52">
        <v>0</v>
      </c>
      <c r="F2515" s="31">
        <v>21.542430508474578</v>
      </c>
      <c r="G2515" s="53">
        <v>0</v>
      </c>
      <c r="H2515" s="53">
        <v>0</v>
      </c>
      <c r="I2515" s="53">
        <v>0</v>
      </c>
      <c r="J2515" s="32">
        <v>0</v>
      </c>
      <c r="K2515" s="54">
        <f>Лист4!E2513/1000</f>
        <v>423.6678</v>
      </c>
      <c r="L2515" s="55"/>
      <c r="M2515" s="55"/>
    </row>
    <row r="2516" spans="1:13" s="56" customFormat="1" ht="18.75" customHeight="1" x14ac:dyDescent="0.25">
      <c r="A2516" s="44" t="str">
        <f>Лист4!A2514</f>
        <v xml:space="preserve">Ростовский (Трусовский р-н) пер. д.15 </v>
      </c>
      <c r="B2516" s="74" t="str">
        <f>Лист4!C2514</f>
        <v>г. Астрахань</v>
      </c>
      <c r="C2516" s="45">
        <f t="shared" si="78"/>
        <v>238.67722033898301</v>
      </c>
      <c r="D2516" s="45">
        <f t="shared" si="79"/>
        <v>12.786279661016945</v>
      </c>
      <c r="E2516" s="52">
        <v>0</v>
      </c>
      <c r="F2516" s="31">
        <v>12.786279661016945</v>
      </c>
      <c r="G2516" s="53">
        <v>0</v>
      </c>
      <c r="H2516" s="53">
        <v>0</v>
      </c>
      <c r="I2516" s="53">
        <v>0</v>
      </c>
      <c r="J2516" s="32">
        <v>0</v>
      </c>
      <c r="K2516" s="54">
        <f>Лист4!E2514/1000</f>
        <v>251.46349999999995</v>
      </c>
      <c r="L2516" s="55"/>
      <c r="M2516" s="55"/>
    </row>
    <row r="2517" spans="1:13" s="56" customFormat="1" ht="18.75" customHeight="1" x14ac:dyDescent="0.25">
      <c r="A2517" s="44" t="str">
        <f>Лист4!A2515</f>
        <v xml:space="preserve">Ростовский (Трусовский р-н) пер. д.17 </v>
      </c>
      <c r="B2517" s="74" t="str">
        <f>Лист4!C2515</f>
        <v>г. Астрахань</v>
      </c>
      <c r="C2517" s="45">
        <f t="shared" si="78"/>
        <v>353.54704949152546</v>
      </c>
      <c r="D2517" s="45">
        <f t="shared" si="79"/>
        <v>18.940020508474579</v>
      </c>
      <c r="E2517" s="52">
        <v>0</v>
      </c>
      <c r="F2517" s="31">
        <v>18.940020508474579</v>
      </c>
      <c r="G2517" s="53">
        <v>0</v>
      </c>
      <c r="H2517" s="53">
        <v>0</v>
      </c>
      <c r="I2517" s="53">
        <v>0</v>
      </c>
      <c r="J2517" s="32">
        <v>0</v>
      </c>
      <c r="K2517" s="54">
        <f>Лист4!E2515/1000</f>
        <v>372.48707000000002</v>
      </c>
      <c r="L2517" s="55"/>
      <c r="M2517" s="55"/>
    </row>
    <row r="2518" spans="1:13" s="57" customFormat="1" ht="18.75" customHeight="1" x14ac:dyDescent="0.25">
      <c r="A2518" s="44" t="str">
        <f>Лист4!A2516</f>
        <v xml:space="preserve">Ростовский (Трусовский р-н) пер. д.19 </v>
      </c>
      <c r="B2518" s="74" t="str">
        <f>Лист4!C2516</f>
        <v>г. Астрахань</v>
      </c>
      <c r="C2518" s="45">
        <f t="shared" si="78"/>
        <v>591.40931796610175</v>
      </c>
      <c r="D2518" s="45">
        <f t="shared" si="79"/>
        <v>31.682642033898311</v>
      </c>
      <c r="E2518" s="52">
        <v>0</v>
      </c>
      <c r="F2518" s="31">
        <v>31.682642033898311</v>
      </c>
      <c r="G2518" s="53">
        <v>0</v>
      </c>
      <c r="H2518" s="53">
        <v>0</v>
      </c>
      <c r="I2518" s="53">
        <v>0</v>
      </c>
      <c r="J2518" s="32">
        <v>0</v>
      </c>
      <c r="K2518" s="54">
        <f>Лист4!E2516/1000</f>
        <v>623.09196000000009</v>
      </c>
      <c r="L2518" s="55"/>
      <c r="M2518" s="55"/>
    </row>
    <row r="2519" spans="1:13" s="56" customFormat="1" ht="18.75" customHeight="1" x14ac:dyDescent="0.25">
      <c r="A2519" s="44" t="str">
        <f>Лист4!A2517</f>
        <v xml:space="preserve">Ростовский (Трусовский р-н) пер. д.20 </v>
      </c>
      <c r="B2519" s="74" t="str">
        <f>Лист4!C2517</f>
        <v>г. Астрахань</v>
      </c>
      <c r="C2519" s="45">
        <f t="shared" si="78"/>
        <v>531.24686644067799</v>
      </c>
      <c r="D2519" s="45">
        <f t="shared" si="79"/>
        <v>28.459653559322035</v>
      </c>
      <c r="E2519" s="52">
        <v>0</v>
      </c>
      <c r="F2519" s="31">
        <v>28.459653559322035</v>
      </c>
      <c r="G2519" s="53">
        <v>0</v>
      </c>
      <c r="H2519" s="53">
        <v>0</v>
      </c>
      <c r="I2519" s="53">
        <v>0</v>
      </c>
      <c r="J2519" s="32">
        <v>0</v>
      </c>
      <c r="K2519" s="54">
        <f>Лист4!E2517/1000</f>
        <v>559.70652000000007</v>
      </c>
      <c r="L2519" s="55"/>
      <c r="M2519" s="55"/>
    </row>
    <row r="2520" spans="1:13" s="56" customFormat="1" ht="18.75" customHeight="1" x14ac:dyDescent="0.25">
      <c r="A2520" s="44" t="str">
        <f>Лист4!A2518</f>
        <v xml:space="preserve">Ростовский (Трусовский р-н) пер. д.3 </v>
      </c>
      <c r="B2520" s="74" t="str">
        <f>Лист4!C2518</f>
        <v>г. Астрахань</v>
      </c>
      <c r="C2520" s="45">
        <f t="shared" si="78"/>
        <v>64.181979661016953</v>
      </c>
      <c r="D2520" s="45">
        <f t="shared" si="79"/>
        <v>3.4383203389830506</v>
      </c>
      <c r="E2520" s="52">
        <v>0</v>
      </c>
      <c r="F2520" s="31">
        <v>3.4383203389830506</v>
      </c>
      <c r="G2520" s="53">
        <v>0</v>
      </c>
      <c r="H2520" s="53">
        <v>0</v>
      </c>
      <c r="I2520" s="53">
        <v>0</v>
      </c>
      <c r="J2520" s="32">
        <v>0</v>
      </c>
      <c r="K2520" s="54">
        <f>Лист4!E2518/1000</f>
        <v>67.6203</v>
      </c>
      <c r="L2520" s="55"/>
      <c r="M2520" s="55"/>
    </row>
    <row r="2521" spans="1:13" s="56" customFormat="1" ht="18.75" customHeight="1" x14ac:dyDescent="0.25">
      <c r="A2521" s="44" t="str">
        <f>Лист4!A2519</f>
        <v xml:space="preserve">Ростовский (Трусовский р-н) пер. д.5 </v>
      </c>
      <c r="B2521" s="74" t="str">
        <f>Лист4!C2519</f>
        <v>г. Астрахань</v>
      </c>
      <c r="C2521" s="45">
        <f t="shared" si="78"/>
        <v>139.71886101694915</v>
      </c>
      <c r="D2521" s="45">
        <f t="shared" si="79"/>
        <v>7.4849389830508475</v>
      </c>
      <c r="E2521" s="52">
        <v>0</v>
      </c>
      <c r="F2521" s="31">
        <v>7.4849389830508475</v>
      </c>
      <c r="G2521" s="53">
        <v>0</v>
      </c>
      <c r="H2521" s="53">
        <v>0</v>
      </c>
      <c r="I2521" s="53">
        <v>0</v>
      </c>
      <c r="J2521" s="32">
        <v>0</v>
      </c>
      <c r="K2521" s="54">
        <f>Лист4!E2519/1000</f>
        <v>147.2038</v>
      </c>
      <c r="L2521" s="55"/>
      <c r="M2521" s="55"/>
    </row>
    <row r="2522" spans="1:13" s="57" customFormat="1" ht="25.5" customHeight="1" x14ac:dyDescent="0.25">
      <c r="A2522" s="44" t="str">
        <f>Лист4!A2520</f>
        <v xml:space="preserve">Ростовский (Трусовский р-н) пер. д.8 </v>
      </c>
      <c r="B2522" s="74" t="str">
        <f>Лист4!C2520</f>
        <v>г. Астрахань</v>
      </c>
      <c r="C2522" s="45">
        <f t="shared" si="78"/>
        <v>79.193776271186437</v>
      </c>
      <c r="D2522" s="45">
        <f t="shared" si="79"/>
        <v>4.2425237288135582</v>
      </c>
      <c r="E2522" s="52">
        <v>0</v>
      </c>
      <c r="F2522" s="31">
        <v>4.2425237288135582</v>
      </c>
      <c r="G2522" s="53">
        <v>0</v>
      </c>
      <c r="H2522" s="53">
        <v>0</v>
      </c>
      <c r="I2522" s="53">
        <v>0</v>
      </c>
      <c r="J2522" s="32">
        <v>0</v>
      </c>
      <c r="K2522" s="54">
        <f>Лист4!E2520/1000</f>
        <v>83.436299999999989</v>
      </c>
      <c r="L2522" s="55"/>
      <c r="M2522" s="55"/>
    </row>
    <row r="2523" spans="1:13" s="57" customFormat="1" ht="18.75" customHeight="1" x14ac:dyDescent="0.25">
      <c r="A2523" s="44" t="str">
        <f>Лист4!A2521</f>
        <v xml:space="preserve">Ростовский пер. д.4 </v>
      </c>
      <c r="B2523" s="74" t="str">
        <f>Лист4!C2521</f>
        <v>г. Астрахань</v>
      </c>
      <c r="C2523" s="45">
        <f t="shared" si="78"/>
        <v>0</v>
      </c>
      <c r="D2523" s="45">
        <f t="shared" si="79"/>
        <v>0</v>
      </c>
      <c r="E2523" s="52">
        <v>0</v>
      </c>
      <c r="F2523" s="31">
        <v>0</v>
      </c>
      <c r="G2523" s="53">
        <v>0</v>
      </c>
      <c r="H2523" s="53">
        <v>0</v>
      </c>
      <c r="I2523" s="53">
        <v>0</v>
      </c>
      <c r="J2523" s="32">
        <v>0</v>
      </c>
      <c r="K2523" s="54">
        <f>Лист4!E2521/1000</f>
        <v>0</v>
      </c>
      <c r="L2523" s="55"/>
      <c r="M2523" s="55"/>
    </row>
    <row r="2524" spans="1:13" s="57" customFormat="1" ht="18.75" customHeight="1" x14ac:dyDescent="0.25">
      <c r="A2524" s="44" t="str">
        <f>Лист4!A2522</f>
        <v xml:space="preserve">Рыбацкий 1-й пер. д.8 </v>
      </c>
      <c r="B2524" s="74" t="str">
        <f>Лист4!C2522</f>
        <v>г. Астрахань</v>
      </c>
      <c r="C2524" s="45">
        <f t="shared" si="78"/>
        <v>12.930115254237288</v>
      </c>
      <c r="D2524" s="45">
        <f t="shared" si="79"/>
        <v>0.69268474576271188</v>
      </c>
      <c r="E2524" s="52">
        <v>0</v>
      </c>
      <c r="F2524" s="31">
        <v>0.69268474576271188</v>
      </c>
      <c r="G2524" s="53">
        <v>0</v>
      </c>
      <c r="H2524" s="53">
        <v>0</v>
      </c>
      <c r="I2524" s="53">
        <v>0</v>
      </c>
      <c r="J2524" s="32">
        <v>0</v>
      </c>
      <c r="K2524" s="54">
        <f>Лист4!E2522/1000</f>
        <v>13.6228</v>
      </c>
      <c r="L2524" s="55"/>
      <c r="M2524" s="55"/>
    </row>
    <row r="2525" spans="1:13" s="57" customFormat="1" ht="18.75" customHeight="1" x14ac:dyDescent="0.25">
      <c r="A2525" s="44" t="str">
        <f>Лист4!A2523</f>
        <v xml:space="preserve">Садовый 2-й пер. д.4 </v>
      </c>
      <c r="B2525" s="74" t="str">
        <f>Лист4!C2523</f>
        <v>г. Астрахань</v>
      </c>
      <c r="C2525" s="45">
        <f t="shared" si="78"/>
        <v>620.05717152542366</v>
      </c>
      <c r="D2525" s="45">
        <f t="shared" si="79"/>
        <v>33.217348474576269</v>
      </c>
      <c r="E2525" s="52">
        <v>0</v>
      </c>
      <c r="F2525" s="31">
        <v>33.217348474576269</v>
      </c>
      <c r="G2525" s="53">
        <v>0</v>
      </c>
      <c r="H2525" s="53">
        <v>0</v>
      </c>
      <c r="I2525" s="53">
        <v>0</v>
      </c>
      <c r="J2525" s="32">
        <v>0</v>
      </c>
      <c r="K2525" s="54">
        <f>Лист4!E2523/1000</f>
        <v>653.27451999999994</v>
      </c>
      <c r="L2525" s="55"/>
      <c r="M2525" s="55"/>
    </row>
    <row r="2526" spans="1:13" s="57" customFormat="1" ht="18.75" customHeight="1" x14ac:dyDescent="0.25">
      <c r="A2526" s="44" t="str">
        <f>Лист4!A2524</f>
        <v xml:space="preserve">Санаторная (Тинаки -2) ул. д.4 </v>
      </c>
      <c r="B2526" s="74" t="str">
        <f>Лист4!C2524</f>
        <v>г. Астрахань</v>
      </c>
      <c r="C2526" s="45">
        <f t="shared" si="78"/>
        <v>15.775389830508475</v>
      </c>
      <c r="D2526" s="45">
        <f t="shared" si="79"/>
        <v>0.8451101694915254</v>
      </c>
      <c r="E2526" s="52">
        <v>0</v>
      </c>
      <c r="F2526" s="31">
        <v>0.8451101694915254</v>
      </c>
      <c r="G2526" s="53">
        <v>0</v>
      </c>
      <c r="H2526" s="53">
        <v>0</v>
      </c>
      <c r="I2526" s="53">
        <v>0</v>
      </c>
      <c r="J2526" s="32">
        <v>0</v>
      </c>
      <c r="K2526" s="54">
        <f>Лист4!E2524/1000</f>
        <v>16.6205</v>
      </c>
      <c r="L2526" s="55"/>
      <c r="M2526" s="55"/>
    </row>
    <row r="2527" spans="1:13" s="57" customFormat="1" ht="18.75" customHeight="1" x14ac:dyDescent="0.25">
      <c r="A2527" s="44" t="str">
        <f>Лист4!A2525</f>
        <v xml:space="preserve">Сеченова ул. д.14 </v>
      </c>
      <c r="B2527" s="74" t="str">
        <f>Лист4!C2525</f>
        <v>г. Астрахань</v>
      </c>
      <c r="C2527" s="45">
        <f t="shared" si="78"/>
        <v>0</v>
      </c>
      <c r="D2527" s="45">
        <f t="shared" si="79"/>
        <v>0</v>
      </c>
      <c r="E2527" s="52">
        <v>0</v>
      </c>
      <c r="F2527" s="31">
        <v>0</v>
      </c>
      <c r="G2527" s="53">
        <v>0</v>
      </c>
      <c r="H2527" s="53">
        <v>0</v>
      </c>
      <c r="I2527" s="53">
        <v>0</v>
      </c>
      <c r="J2527" s="32">
        <v>0</v>
      </c>
      <c r="K2527" s="54">
        <f>Лист4!E2525/1000</f>
        <v>0</v>
      </c>
      <c r="L2527" s="55"/>
      <c r="M2527" s="55"/>
    </row>
    <row r="2528" spans="1:13" s="57" customFormat="1" ht="18.75" customHeight="1" x14ac:dyDescent="0.25">
      <c r="A2528" s="44" t="str">
        <f>Лист4!A2526</f>
        <v xml:space="preserve">Сеченова ул. д.4 </v>
      </c>
      <c r="B2528" s="74" t="str">
        <f>Лист4!C2526</f>
        <v>г. Астрахань</v>
      </c>
      <c r="C2528" s="45">
        <f t="shared" si="78"/>
        <v>4.2611254237288136</v>
      </c>
      <c r="D2528" s="45">
        <f t="shared" si="79"/>
        <v>0.22827457627118641</v>
      </c>
      <c r="E2528" s="52">
        <v>0</v>
      </c>
      <c r="F2528" s="31">
        <v>0.22827457627118641</v>
      </c>
      <c r="G2528" s="53">
        <v>0</v>
      </c>
      <c r="H2528" s="53">
        <v>0</v>
      </c>
      <c r="I2528" s="53">
        <v>0</v>
      </c>
      <c r="J2528" s="32">
        <v>0</v>
      </c>
      <c r="K2528" s="54">
        <f>Лист4!E2526/1000</f>
        <v>4.4893999999999998</v>
      </c>
      <c r="L2528" s="55"/>
      <c r="M2528" s="55"/>
    </row>
    <row r="2529" spans="1:13" s="57" customFormat="1" ht="18.75" customHeight="1" x14ac:dyDescent="0.25">
      <c r="A2529" s="44" t="str">
        <f>Лист4!A2527</f>
        <v xml:space="preserve">Сеченова ул. д.6 </v>
      </c>
      <c r="B2529" s="74" t="str">
        <f>Лист4!C2527</f>
        <v>г. Астрахань</v>
      </c>
      <c r="C2529" s="45">
        <f t="shared" si="78"/>
        <v>10.069749152542375</v>
      </c>
      <c r="D2529" s="45">
        <f t="shared" si="79"/>
        <v>0.53945084745762717</v>
      </c>
      <c r="E2529" s="52">
        <v>0</v>
      </c>
      <c r="F2529" s="31">
        <v>0.53945084745762717</v>
      </c>
      <c r="G2529" s="53">
        <v>0</v>
      </c>
      <c r="H2529" s="53">
        <v>0</v>
      </c>
      <c r="I2529" s="53">
        <v>0</v>
      </c>
      <c r="J2529" s="32">
        <v>0</v>
      </c>
      <c r="K2529" s="54">
        <f>Лист4!E2527/1000</f>
        <v>10.609200000000001</v>
      </c>
      <c r="L2529" s="55"/>
      <c r="M2529" s="55"/>
    </row>
    <row r="2530" spans="1:13" s="57" customFormat="1" ht="18.75" customHeight="1" x14ac:dyDescent="0.25">
      <c r="A2530" s="44" t="str">
        <f>Лист4!A2528</f>
        <v xml:space="preserve">Силикатная ул. д.26 </v>
      </c>
      <c r="B2530" s="74" t="str">
        <f>Лист4!C2528</f>
        <v>г. Астрахань</v>
      </c>
      <c r="C2530" s="45">
        <f t="shared" si="78"/>
        <v>1078.0728854237288</v>
      </c>
      <c r="D2530" s="45">
        <f t="shared" si="79"/>
        <v>57.753904576271196</v>
      </c>
      <c r="E2530" s="52">
        <v>0</v>
      </c>
      <c r="F2530" s="31">
        <v>57.753904576271196</v>
      </c>
      <c r="G2530" s="53">
        <v>0</v>
      </c>
      <c r="H2530" s="53">
        <v>0</v>
      </c>
      <c r="I2530" s="53">
        <v>0</v>
      </c>
      <c r="J2530" s="32">
        <v>0</v>
      </c>
      <c r="K2530" s="54">
        <f>Лист4!E2528/1000</f>
        <v>1135.8267900000001</v>
      </c>
      <c r="L2530" s="55"/>
      <c r="M2530" s="55"/>
    </row>
    <row r="2531" spans="1:13" s="57" customFormat="1" ht="18.75" customHeight="1" x14ac:dyDescent="0.25">
      <c r="A2531" s="44" t="str">
        <f>Лист4!A2529</f>
        <v xml:space="preserve">Советская (Нариманова) ул. д.32 </v>
      </c>
      <c r="B2531" s="74" t="str">
        <f>Лист4!C2529</f>
        <v>г. Астрахань</v>
      </c>
      <c r="C2531" s="45">
        <f t="shared" si="78"/>
        <v>0</v>
      </c>
      <c r="D2531" s="45">
        <f t="shared" si="79"/>
        <v>0</v>
      </c>
      <c r="E2531" s="52">
        <v>0</v>
      </c>
      <c r="F2531" s="31">
        <v>0</v>
      </c>
      <c r="G2531" s="53">
        <v>0</v>
      </c>
      <c r="H2531" s="53">
        <v>0</v>
      </c>
      <c r="I2531" s="53">
        <v>0</v>
      </c>
      <c r="J2531" s="32">
        <v>0</v>
      </c>
      <c r="K2531" s="54">
        <f>Лист4!E2529/1000</f>
        <v>0</v>
      </c>
      <c r="L2531" s="55"/>
      <c r="M2531" s="55"/>
    </row>
    <row r="2532" spans="1:13" s="57" customFormat="1" ht="18.75" customHeight="1" x14ac:dyDescent="0.25">
      <c r="A2532" s="44" t="str">
        <f>Лист4!A2530</f>
        <v xml:space="preserve">Советской Гвардии ул. д.1 </v>
      </c>
      <c r="B2532" s="74" t="str">
        <f>Лист4!C2530</f>
        <v>г. Астрахань</v>
      </c>
      <c r="C2532" s="45">
        <f t="shared" si="78"/>
        <v>363.12013559322031</v>
      </c>
      <c r="D2532" s="45">
        <f t="shared" si="79"/>
        <v>19.452864406779661</v>
      </c>
      <c r="E2532" s="52">
        <v>0</v>
      </c>
      <c r="F2532" s="31">
        <v>19.452864406779661</v>
      </c>
      <c r="G2532" s="53">
        <v>0</v>
      </c>
      <c r="H2532" s="53">
        <v>0</v>
      </c>
      <c r="I2532" s="53">
        <v>0</v>
      </c>
      <c r="J2532" s="32">
        <v>0</v>
      </c>
      <c r="K2532" s="54">
        <f>Лист4!E2530/1000</f>
        <v>382.57299999999998</v>
      </c>
      <c r="L2532" s="55"/>
      <c r="M2532" s="55"/>
    </row>
    <row r="2533" spans="1:13" s="57" customFormat="1" ht="18.75" customHeight="1" x14ac:dyDescent="0.25">
      <c r="A2533" s="44" t="str">
        <f>Лист4!A2531</f>
        <v xml:space="preserve">Советской Гвардии ул. д.1Б </v>
      </c>
      <c r="B2533" s="74" t="str">
        <f>Лист4!C2531</f>
        <v>г. Астрахань</v>
      </c>
      <c r="C2533" s="45">
        <f t="shared" si="78"/>
        <v>450.59206915254248</v>
      </c>
      <c r="D2533" s="45">
        <f t="shared" si="79"/>
        <v>24.138860847457629</v>
      </c>
      <c r="E2533" s="52">
        <v>0</v>
      </c>
      <c r="F2533" s="31">
        <v>24.138860847457629</v>
      </c>
      <c r="G2533" s="53">
        <v>0</v>
      </c>
      <c r="H2533" s="53">
        <v>0</v>
      </c>
      <c r="I2533" s="53">
        <v>0</v>
      </c>
      <c r="J2533" s="32">
        <v>0</v>
      </c>
      <c r="K2533" s="54">
        <f>Лист4!E2531/1000</f>
        <v>474.73093000000011</v>
      </c>
      <c r="L2533" s="55"/>
      <c r="M2533" s="55"/>
    </row>
    <row r="2534" spans="1:13" s="57" customFormat="1" ht="18.75" customHeight="1" x14ac:dyDescent="0.25">
      <c r="A2534" s="44" t="str">
        <f>Лист4!A2532</f>
        <v xml:space="preserve">Степана Разина пер. д.7 </v>
      </c>
      <c r="B2534" s="74" t="str">
        <f>Лист4!C2532</f>
        <v>г. Астрахань</v>
      </c>
      <c r="C2534" s="45">
        <f t="shared" si="78"/>
        <v>0.16287457627118646</v>
      </c>
      <c r="D2534" s="45">
        <f t="shared" si="79"/>
        <v>8.7254237288135594E-3</v>
      </c>
      <c r="E2534" s="52">
        <v>0</v>
      </c>
      <c r="F2534" s="31">
        <v>8.7254237288135594E-3</v>
      </c>
      <c r="G2534" s="53">
        <v>0</v>
      </c>
      <c r="H2534" s="53">
        <v>0</v>
      </c>
      <c r="I2534" s="53">
        <v>0</v>
      </c>
      <c r="J2534" s="32">
        <v>0</v>
      </c>
      <c r="K2534" s="54">
        <f>Лист4!E2532/1000</f>
        <v>0.1716</v>
      </c>
      <c r="L2534" s="55"/>
      <c r="M2534" s="55"/>
    </row>
    <row r="2535" spans="1:13" s="57" customFormat="1" ht="18.75" customHeight="1" x14ac:dyDescent="0.25">
      <c r="A2535" s="44" t="str">
        <f>Лист4!A2533</f>
        <v xml:space="preserve">Таганская ул. д.12 </v>
      </c>
      <c r="B2535" s="74" t="str">
        <f>Лист4!C2533</f>
        <v>г. Астрахань</v>
      </c>
      <c r="C2535" s="45">
        <f t="shared" si="78"/>
        <v>0</v>
      </c>
      <c r="D2535" s="45">
        <f t="shared" si="79"/>
        <v>0</v>
      </c>
      <c r="E2535" s="52">
        <v>0</v>
      </c>
      <c r="F2535" s="31">
        <v>0</v>
      </c>
      <c r="G2535" s="53">
        <v>0</v>
      </c>
      <c r="H2535" s="53">
        <v>0</v>
      </c>
      <c r="I2535" s="53">
        <v>0</v>
      </c>
      <c r="J2535" s="32">
        <v>0</v>
      </c>
      <c r="K2535" s="54">
        <f>Лист4!E2533/1000</f>
        <v>0</v>
      </c>
      <c r="L2535" s="55"/>
      <c r="M2535" s="55"/>
    </row>
    <row r="2536" spans="1:13" s="57" customFormat="1" ht="18.75" customHeight="1" x14ac:dyDescent="0.25">
      <c r="A2536" s="44" t="str">
        <f>Лист4!A2534</f>
        <v xml:space="preserve">Таганская ул. д.17 </v>
      </c>
      <c r="B2536" s="74" t="str">
        <f>Лист4!C2534</f>
        <v>г. Астрахань</v>
      </c>
      <c r="C2536" s="45">
        <f t="shared" si="78"/>
        <v>2.6511728813559321</v>
      </c>
      <c r="D2536" s="45">
        <f t="shared" si="79"/>
        <v>0.14202711864406778</v>
      </c>
      <c r="E2536" s="52">
        <v>0</v>
      </c>
      <c r="F2536" s="31">
        <v>0.14202711864406778</v>
      </c>
      <c r="G2536" s="53">
        <v>0</v>
      </c>
      <c r="H2536" s="53">
        <v>0</v>
      </c>
      <c r="I2536" s="53">
        <v>0</v>
      </c>
      <c r="J2536" s="32">
        <v>0</v>
      </c>
      <c r="K2536" s="54">
        <f>Лист4!E2534/1000</f>
        <v>2.7931999999999997</v>
      </c>
      <c r="L2536" s="55"/>
      <c r="M2536" s="55"/>
    </row>
    <row r="2537" spans="1:13" s="57" customFormat="1" ht="18.75" customHeight="1" x14ac:dyDescent="0.25">
      <c r="A2537" s="44" t="str">
        <f>Лист4!A2535</f>
        <v xml:space="preserve">Таганская ул. д.18 </v>
      </c>
      <c r="B2537" s="74" t="str">
        <f>Лист4!C2535</f>
        <v>г. Астрахань</v>
      </c>
      <c r="C2537" s="45">
        <f t="shared" si="78"/>
        <v>0.82775593220338983</v>
      </c>
      <c r="D2537" s="45">
        <f t="shared" si="79"/>
        <v>4.4344067796610168E-2</v>
      </c>
      <c r="E2537" s="52">
        <v>0</v>
      </c>
      <c r="F2537" s="31">
        <v>4.4344067796610168E-2</v>
      </c>
      <c r="G2537" s="53">
        <v>0</v>
      </c>
      <c r="H2537" s="53">
        <v>0</v>
      </c>
      <c r="I2537" s="53">
        <v>0</v>
      </c>
      <c r="J2537" s="32">
        <v>0</v>
      </c>
      <c r="K2537" s="54">
        <f>Лист4!E2535/1000</f>
        <v>0.87209999999999999</v>
      </c>
      <c r="L2537" s="55"/>
      <c r="M2537" s="55"/>
    </row>
    <row r="2538" spans="1:13" s="57" customFormat="1" ht="18.75" customHeight="1" x14ac:dyDescent="0.25">
      <c r="A2538" s="44" t="str">
        <f>Лист4!A2536</f>
        <v xml:space="preserve">Таганская ул. д.20 </v>
      </c>
      <c r="B2538" s="74" t="str">
        <f>Лист4!C2536</f>
        <v>г. Астрахань</v>
      </c>
      <c r="C2538" s="45">
        <f t="shared" si="78"/>
        <v>9.9823322033898307</v>
      </c>
      <c r="D2538" s="45">
        <f t="shared" si="79"/>
        <v>0.53476779661016949</v>
      </c>
      <c r="E2538" s="52">
        <v>0</v>
      </c>
      <c r="F2538" s="31">
        <v>0.53476779661016949</v>
      </c>
      <c r="G2538" s="53">
        <v>0</v>
      </c>
      <c r="H2538" s="53">
        <v>0</v>
      </c>
      <c r="I2538" s="53">
        <v>0</v>
      </c>
      <c r="J2538" s="32">
        <v>0</v>
      </c>
      <c r="K2538" s="54">
        <f>Лист4!E2536/1000-J2538</f>
        <v>10.517100000000001</v>
      </c>
      <c r="L2538" s="55"/>
      <c r="M2538" s="55"/>
    </row>
    <row r="2539" spans="1:13" s="57" customFormat="1" ht="18.75" customHeight="1" x14ac:dyDescent="0.25">
      <c r="A2539" s="44" t="str">
        <f>Лист4!A2537</f>
        <v xml:space="preserve">Таганская ул. д.21 </v>
      </c>
      <c r="B2539" s="74" t="str">
        <f>Лист4!C2537</f>
        <v>г. Астрахань</v>
      </c>
      <c r="C2539" s="45">
        <f t="shared" si="78"/>
        <v>8.9765152542372899</v>
      </c>
      <c r="D2539" s="45">
        <f t="shared" si="79"/>
        <v>0.4808847457627119</v>
      </c>
      <c r="E2539" s="52">
        <v>0</v>
      </c>
      <c r="F2539" s="31">
        <v>0.4808847457627119</v>
      </c>
      <c r="G2539" s="53">
        <v>0</v>
      </c>
      <c r="H2539" s="53">
        <v>0</v>
      </c>
      <c r="I2539" s="53">
        <v>0</v>
      </c>
      <c r="J2539" s="32">
        <v>0</v>
      </c>
      <c r="K2539" s="54">
        <f>Лист4!E2537/1000</f>
        <v>9.4574000000000016</v>
      </c>
      <c r="L2539" s="55"/>
      <c r="M2539" s="55"/>
    </row>
    <row r="2540" spans="1:13" s="57" customFormat="1" ht="18.75" customHeight="1" x14ac:dyDescent="0.25">
      <c r="A2540" s="44" t="str">
        <f>Лист4!A2538</f>
        <v xml:space="preserve">Таганская ул. д.27 </v>
      </c>
      <c r="B2540" s="74" t="str">
        <f>Лист4!C2538</f>
        <v>г. Астрахань</v>
      </c>
      <c r="C2540" s="45">
        <f t="shared" si="78"/>
        <v>32.051552542372875</v>
      </c>
      <c r="D2540" s="45">
        <f t="shared" si="79"/>
        <v>1.7170474576271182</v>
      </c>
      <c r="E2540" s="52">
        <v>0</v>
      </c>
      <c r="F2540" s="31">
        <v>1.7170474576271182</v>
      </c>
      <c r="G2540" s="53">
        <v>0</v>
      </c>
      <c r="H2540" s="53">
        <v>0</v>
      </c>
      <c r="I2540" s="53">
        <v>0</v>
      </c>
      <c r="J2540" s="32">
        <v>0</v>
      </c>
      <c r="K2540" s="54">
        <f>Лист4!E2538/1000</f>
        <v>33.768599999999992</v>
      </c>
      <c r="L2540" s="55"/>
      <c r="M2540" s="55"/>
    </row>
    <row r="2541" spans="1:13" s="57" customFormat="1" ht="18.75" customHeight="1" x14ac:dyDescent="0.25">
      <c r="A2541" s="44" t="str">
        <f>Лист4!A2539</f>
        <v xml:space="preserve">Таганская ул. д.29 </v>
      </c>
      <c r="B2541" s="74" t="str">
        <f>Лист4!C2539</f>
        <v>г. Астрахань</v>
      </c>
      <c r="C2541" s="45">
        <f t="shared" si="78"/>
        <v>30.430589830508474</v>
      </c>
      <c r="D2541" s="45">
        <f t="shared" si="79"/>
        <v>1.6302101694915256</v>
      </c>
      <c r="E2541" s="52">
        <v>0</v>
      </c>
      <c r="F2541" s="31">
        <v>1.6302101694915256</v>
      </c>
      <c r="G2541" s="53">
        <v>0</v>
      </c>
      <c r="H2541" s="53">
        <v>0</v>
      </c>
      <c r="I2541" s="53">
        <v>0</v>
      </c>
      <c r="J2541" s="32">
        <v>0</v>
      </c>
      <c r="K2541" s="54">
        <f>Лист4!E2539/1000</f>
        <v>32.0608</v>
      </c>
      <c r="L2541" s="55"/>
      <c r="M2541" s="55"/>
    </row>
    <row r="2542" spans="1:13" s="57" customFormat="1" ht="18.75" customHeight="1" x14ac:dyDescent="0.25">
      <c r="A2542" s="44" t="str">
        <f>Лист4!A2540</f>
        <v xml:space="preserve">Таганская ул. д.31 </v>
      </c>
      <c r="B2542" s="74" t="str">
        <f>Лист4!C2540</f>
        <v>г. Астрахань</v>
      </c>
      <c r="C2542" s="45">
        <f t="shared" si="78"/>
        <v>46.156528813559319</v>
      </c>
      <c r="D2542" s="45">
        <f t="shared" si="79"/>
        <v>2.4726711864406781</v>
      </c>
      <c r="E2542" s="52">
        <v>0</v>
      </c>
      <c r="F2542" s="31">
        <v>2.4726711864406781</v>
      </c>
      <c r="G2542" s="53">
        <v>0</v>
      </c>
      <c r="H2542" s="53">
        <v>0</v>
      </c>
      <c r="I2542" s="53">
        <v>0</v>
      </c>
      <c r="J2542" s="32">
        <v>0</v>
      </c>
      <c r="K2542" s="54">
        <f>Лист4!E2540/1000</f>
        <v>48.629199999999997</v>
      </c>
      <c r="L2542" s="55"/>
      <c r="M2542" s="55"/>
    </row>
    <row r="2543" spans="1:13" s="57" customFormat="1" ht="18.75" customHeight="1" x14ac:dyDescent="0.25">
      <c r="A2543" s="44" t="str">
        <f>Лист4!A2541</f>
        <v xml:space="preserve">Таганская ул. д.32 </v>
      </c>
      <c r="B2543" s="74" t="str">
        <f>Лист4!C2541</f>
        <v>г. Астрахань</v>
      </c>
      <c r="C2543" s="45">
        <f t="shared" si="78"/>
        <v>257.91419796610165</v>
      </c>
      <c r="D2543" s="45">
        <f t="shared" si="79"/>
        <v>13.816832033898304</v>
      </c>
      <c r="E2543" s="52">
        <v>0</v>
      </c>
      <c r="F2543" s="31">
        <v>13.816832033898304</v>
      </c>
      <c r="G2543" s="53">
        <v>0</v>
      </c>
      <c r="H2543" s="53">
        <v>0</v>
      </c>
      <c r="I2543" s="53">
        <v>0</v>
      </c>
      <c r="J2543" s="32">
        <v>0</v>
      </c>
      <c r="K2543" s="54">
        <f>Лист4!E2541/1000</f>
        <v>271.73102999999998</v>
      </c>
      <c r="L2543" s="55"/>
      <c r="M2543" s="55"/>
    </row>
    <row r="2544" spans="1:13" s="57" customFormat="1" ht="18.75" customHeight="1" x14ac:dyDescent="0.25">
      <c r="A2544" s="44" t="str">
        <f>Лист4!A2542</f>
        <v xml:space="preserve">Таганская ул. д.35 </v>
      </c>
      <c r="B2544" s="74" t="str">
        <f>Лист4!C2542</f>
        <v>г. Астрахань</v>
      </c>
      <c r="C2544" s="45">
        <f t="shared" si="78"/>
        <v>34.406399999999998</v>
      </c>
      <c r="D2544" s="45">
        <f t="shared" si="79"/>
        <v>1.8432000000000002</v>
      </c>
      <c r="E2544" s="52">
        <v>0</v>
      </c>
      <c r="F2544" s="31">
        <v>1.8432000000000002</v>
      </c>
      <c r="G2544" s="53">
        <v>0</v>
      </c>
      <c r="H2544" s="53">
        <v>0</v>
      </c>
      <c r="I2544" s="53">
        <v>0</v>
      </c>
      <c r="J2544" s="32">
        <v>0</v>
      </c>
      <c r="K2544" s="54">
        <f>Лист4!E2542/1000</f>
        <v>36.249600000000001</v>
      </c>
      <c r="L2544" s="55"/>
      <c r="M2544" s="55"/>
    </row>
    <row r="2545" spans="1:13" s="57" customFormat="1" ht="18.75" customHeight="1" x14ac:dyDescent="0.25">
      <c r="A2545" s="44" t="str">
        <f>Лист4!A2543</f>
        <v xml:space="preserve">Таганская ул. д.37 </v>
      </c>
      <c r="B2545" s="74" t="str">
        <f>Лист4!C2543</f>
        <v>г. Астрахань</v>
      </c>
      <c r="C2545" s="45">
        <f t="shared" si="78"/>
        <v>34.923877966101699</v>
      </c>
      <c r="D2545" s="45">
        <f t="shared" si="79"/>
        <v>1.8709220338983052</v>
      </c>
      <c r="E2545" s="52">
        <v>0</v>
      </c>
      <c r="F2545" s="31">
        <v>1.8709220338983052</v>
      </c>
      <c r="G2545" s="53">
        <v>0</v>
      </c>
      <c r="H2545" s="53">
        <v>0</v>
      </c>
      <c r="I2545" s="53">
        <v>0</v>
      </c>
      <c r="J2545" s="32">
        <v>0</v>
      </c>
      <c r="K2545" s="54">
        <f>Лист4!E2543/1000</f>
        <v>36.794800000000002</v>
      </c>
      <c r="L2545" s="55"/>
      <c r="M2545" s="55"/>
    </row>
    <row r="2546" spans="1:13" s="57" customFormat="1" ht="18.75" customHeight="1" x14ac:dyDescent="0.25">
      <c r="A2546" s="44" t="str">
        <f>Лист4!A2544</f>
        <v xml:space="preserve">Таганская ул. д.39 </v>
      </c>
      <c r="B2546" s="74" t="str">
        <f>Лист4!C2544</f>
        <v>г. Астрахань</v>
      </c>
      <c r="C2546" s="45">
        <f t="shared" si="78"/>
        <v>199.86020338983053</v>
      </c>
      <c r="D2546" s="45">
        <f t="shared" si="79"/>
        <v>10.706796610169491</v>
      </c>
      <c r="E2546" s="52">
        <v>0</v>
      </c>
      <c r="F2546" s="31">
        <v>10.706796610169491</v>
      </c>
      <c r="G2546" s="53">
        <v>0</v>
      </c>
      <c r="H2546" s="53">
        <v>0</v>
      </c>
      <c r="I2546" s="53">
        <v>0</v>
      </c>
      <c r="J2546" s="32">
        <v>0</v>
      </c>
      <c r="K2546" s="54">
        <f>Лист4!E2544/1000</f>
        <v>210.56700000000001</v>
      </c>
      <c r="L2546" s="55"/>
      <c r="M2546" s="55"/>
    </row>
    <row r="2547" spans="1:13" s="57" customFormat="1" ht="18.75" customHeight="1" x14ac:dyDescent="0.25">
      <c r="A2547" s="44" t="str">
        <f>Лист4!A2545</f>
        <v xml:space="preserve">Таганская ул. д.4 </v>
      </c>
      <c r="B2547" s="74" t="str">
        <f>Лист4!C2545</f>
        <v>г. Астрахань</v>
      </c>
      <c r="C2547" s="45">
        <f t="shared" si="78"/>
        <v>44.76336271186441</v>
      </c>
      <c r="D2547" s="45">
        <f t="shared" si="79"/>
        <v>2.3980372881355931</v>
      </c>
      <c r="E2547" s="52">
        <v>0</v>
      </c>
      <c r="F2547" s="31">
        <v>2.3980372881355931</v>
      </c>
      <c r="G2547" s="53">
        <v>0</v>
      </c>
      <c r="H2547" s="53">
        <v>0</v>
      </c>
      <c r="I2547" s="53">
        <v>0</v>
      </c>
      <c r="J2547" s="32">
        <v>0</v>
      </c>
      <c r="K2547" s="54">
        <f>Лист4!E2545/1000</f>
        <v>47.1614</v>
      </c>
      <c r="L2547" s="55"/>
      <c r="M2547" s="55"/>
    </row>
    <row r="2548" spans="1:13" s="57" customFormat="1" ht="18.75" customHeight="1" x14ac:dyDescent="0.25">
      <c r="A2548" s="44" t="str">
        <f>Лист4!A2546</f>
        <v xml:space="preserve">Таганская ул. д.41 </v>
      </c>
      <c r="B2548" s="74" t="str">
        <f>Лист4!C2546</f>
        <v>г. Астрахань</v>
      </c>
      <c r="C2548" s="45">
        <f t="shared" si="78"/>
        <v>71.257057627118641</v>
      </c>
      <c r="D2548" s="45">
        <f t="shared" si="79"/>
        <v>3.8173423728813556</v>
      </c>
      <c r="E2548" s="52">
        <v>0</v>
      </c>
      <c r="F2548" s="31">
        <v>3.8173423728813556</v>
      </c>
      <c r="G2548" s="53">
        <v>0</v>
      </c>
      <c r="H2548" s="53">
        <v>0</v>
      </c>
      <c r="I2548" s="53">
        <v>0</v>
      </c>
      <c r="J2548" s="32">
        <v>0</v>
      </c>
      <c r="K2548" s="54">
        <f>Лист4!E2546/1000-J2548</f>
        <v>75.074399999999997</v>
      </c>
      <c r="L2548" s="55"/>
      <c r="M2548" s="55"/>
    </row>
    <row r="2549" spans="1:13" s="57" customFormat="1" ht="18.75" customHeight="1" x14ac:dyDescent="0.25">
      <c r="A2549" s="44" t="str">
        <f>Лист4!A2547</f>
        <v xml:space="preserve">Таганская ул. д.45 </v>
      </c>
      <c r="B2549" s="74" t="str">
        <f>Лист4!C2547</f>
        <v>г. Астрахань</v>
      </c>
      <c r="C2549" s="45">
        <f t="shared" si="78"/>
        <v>53.281816949152535</v>
      </c>
      <c r="D2549" s="45">
        <f t="shared" si="79"/>
        <v>2.8543830508474572</v>
      </c>
      <c r="E2549" s="52">
        <v>0</v>
      </c>
      <c r="F2549" s="31">
        <v>2.8543830508474572</v>
      </c>
      <c r="G2549" s="53">
        <v>0</v>
      </c>
      <c r="H2549" s="53">
        <v>0</v>
      </c>
      <c r="I2549" s="53">
        <v>0</v>
      </c>
      <c r="J2549" s="32">
        <v>0</v>
      </c>
      <c r="K2549" s="54">
        <f>Лист4!E2547/1000</f>
        <v>56.136199999999995</v>
      </c>
      <c r="L2549" s="55"/>
      <c r="M2549" s="55"/>
    </row>
    <row r="2550" spans="1:13" s="57" customFormat="1" ht="18.75" customHeight="1" x14ac:dyDescent="0.25">
      <c r="A2550" s="44" t="str">
        <f>Лист4!A2548</f>
        <v xml:space="preserve">Тольятти ул. д.110Б </v>
      </c>
      <c r="B2550" s="74" t="str">
        <f>Лист4!C2548</f>
        <v>г. Астрахань</v>
      </c>
      <c r="C2550" s="45">
        <f t="shared" si="78"/>
        <v>162.48475932203394</v>
      </c>
      <c r="D2550" s="45">
        <f t="shared" si="79"/>
        <v>8.7045406779661043</v>
      </c>
      <c r="E2550" s="52">
        <v>0</v>
      </c>
      <c r="F2550" s="31">
        <v>8.7045406779661043</v>
      </c>
      <c r="G2550" s="53">
        <v>0</v>
      </c>
      <c r="H2550" s="53">
        <v>0</v>
      </c>
      <c r="I2550" s="53">
        <v>0</v>
      </c>
      <c r="J2550" s="32">
        <v>0</v>
      </c>
      <c r="K2550" s="54">
        <f>Лист4!E2548/1000-J2550</f>
        <v>171.18930000000003</v>
      </c>
      <c r="L2550" s="55"/>
      <c r="M2550" s="55"/>
    </row>
    <row r="2551" spans="1:13" s="56" customFormat="1" ht="18.75" customHeight="1" x14ac:dyDescent="0.25">
      <c r="A2551" s="44" t="str">
        <f>Лист4!A2549</f>
        <v xml:space="preserve">Тренева ул. д.1 </v>
      </c>
      <c r="B2551" s="74" t="str">
        <f>Лист4!C2549</f>
        <v>г. Астрахань</v>
      </c>
      <c r="C2551" s="45">
        <f t="shared" si="78"/>
        <v>606.67549694915272</v>
      </c>
      <c r="D2551" s="45">
        <f t="shared" si="79"/>
        <v>32.500473050847475</v>
      </c>
      <c r="E2551" s="52">
        <v>0</v>
      </c>
      <c r="F2551" s="31">
        <v>32.500473050847475</v>
      </c>
      <c r="G2551" s="53">
        <v>0</v>
      </c>
      <c r="H2551" s="53">
        <v>0</v>
      </c>
      <c r="I2551" s="53">
        <v>0</v>
      </c>
      <c r="J2551" s="32">
        <v>0</v>
      </c>
      <c r="K2551" s="54">
        <f>Лист4!E2549/1000</f>
        <v>639.17597000000023</v>
      </c>
      <c r="L2551" s="55"/>
      <c r="M2551" s="55"/>
    </row>
    <row r="2552" spans="1:13" s="56" customFormat="1" ht="25.5" customHeight="1" x14ac:dyDescent="0.25">
      <c r="A2552" s="44" t="str">
        <f>Лист4!A2550</f>
        <v xml:space="preserve">Тренева ул. д.11 - корп. 1 </v>
      </c>
      <c r="B2552" s="74" t="str">
        <f>Лист4!C2550</f>
        <v>г. Астрахань</v>
      </c>
      <c r="C2552" s="45">
        <f t="shared" si="78"/>
        <v>1927.8615050847452</v>
      </c>
      <c r="D2552" s="45">
        <f t="shared" si="79"/>
        <v>103.27829491525421</v>
      </c>
      <c r="E2552" s="52">
        <v>0</v>
      </c>
      <c r="F2552" s="31">
        <v>103.27829491525421</v>
      </c>
      <c r="G2552" s="53">
        <v>0</v>
      </c>
      <c r="H2552" s="53">
        <v>0</v>
      </c>
      <c r="I2552" s="53">
        <v>0</v>
      </c>
      <c r="J2552" s="32">
        <v>0</v>
      </c>
      <c r="K2552" s="54">
        <f>Лист4!E2550/1000</f>
        <v>2031.1397999999995</v>
      </c>
      <c r="L2552" s="55"/>
      <c r="M2552" s="55"/>
    </row>
    <row r="2553" spans="1:13" s="56" customFormat="1" ht="25.5" customHeight="1" x14ac:dyDescent="0.25">
      <c r="A2553" s="44" t="str">
        <f>Лист4!A2551</f>
        <v xml:space="preserve">Тренева ул. д.11 - корп. 2 </v>
      </c>
      <c r="B2553" s="74" t="str">
        <f>Лист4!C2551</f>
        <v>г. Астрахань</v>
      </c>
      <c r="C2553" s="45">
        <f t="shared" si="78"/>
        <v>316.09019661016953</v>
      </c>
      <c r="D2553" s="45">
        <f t="shared" si="79"/>
        <v>16.933403389830509</v>
      </c>
      <c r="E2553" s="52">
        <v>0</v>
      </c>
      <c r="F2553" s="31">
        <v>16.933403389830509</v>
      </c>
      <c r="G2553" s="53">
        <v>0</v>
      </c>
      <c r="H2553" s="53">
        <v>0</v>
      </c>
      <c r="I2553" s="53">
        <v>0</v>
      </c>
      <c r="J2553" s="32">
        <v>0</v>
      </c>
      <c r="K2553" s="54">
        <f>Лист4!E2551/1000</f>
        <v>333.02360000000004</v>
      </c>
      <c r="L2553" s="55"/>
      <c r="M2553" s="55"/>
    </row>
    <row r="2554" spans="1:13" s="57" customFormat="1" ht="25.5" customHeight="1" x14ac:dyDescent="0.25">
      <c r="A2554" s="44" t="str">
        <f>Лист4!A2552</f>
        <v xml:space="preserve">Тренева ул. д.14 </v>
      </c>
      <c r="B2554" s="74" t="str">
        <f>Лист4!C2552</f>
        <v>г. Астрахань</v>
      </c>
      <c r="C2554" s="45">
        <f t="shared" si="78"/>
        <v>565.54977084745769</v>
      </c>
      <c r="D2554" s="45">
        <f t="shared" si="79"/>
        <v>30.297309152542375</v>
      </c>
      <c r="E2554" s="52">
        <v>0</v>
      </c>
      <c r="F2554" s="31">
        <v>30.297309152542375</v>
      </c>
      <c r="G2554" s="53">
        <v>0</v>
      </c>
      <c r="H2554" s="53">
        <v>0</v>
      </c>
      <c r="I2554" s="53">
        <v>0</v>
      </c>
      <c r="J2554" s="32">
        <v>0</v>
      </c>
      <c r="K2554" s="54">
        <f>Лист4!E2552/1000</f>
        <v>595.84708000000012</v>
      </c>
      <c r="L2554" s="55"/>
      <c r="M2554" s="55"/>
    </row>
    <row r="2555" spans="1:13" s="57" customFormat="1" ht="25.5" customHeight="1" x14ac:dyDescent="0.25">
      <c r="A2555" s="44" t="str">
        <f>Лист4!A2553</f>
        <v xml:space="preserve">Тренева ул. д.15 </v>
      </c>
      <c r="B2555" s="74" t="str">
        <f>Лист4!C2553</f>
        <v>г. Астрахань</v>
      </c>
      <c r="C2555" s="45">
        <f t="shared" si="78"/>
        <v>806.00185898305051</v>
      </c>
      <c r="D2555" s="45">
        <f t="shared" si="79"/>
        <v>43.178671016949131</v>
      </c>
      <c r="E2555" s="52">
        <v>0</v>
      </c>
      <c r="F2555" s="31">
        <v>43.178671016949131</v>
      </c>
      <c r="G2555" s="53">
        <v>0</v>
      </c>
      <c r="H2555" s="53">
        <v>0</v>
      </c>
      <c r="I2555" s="53">
        <v>0</v>
      </c>
      <c r="J2555" s="32">
        <v>0</v>
      </c>
      <c r="K2555" s="54">
        <f>Лист4!E2553/1000</f>
        <v>849.18052999999964</v>
      </c>
      <c r="L2555" s="55"/>
      <c r="M2555" s="55"/>
    </row>
    <row r="2556" spans="1:13" s="57" customFormat="1" ht="18.75" customHeight="1" x14ac:dyDescent="0.25">
      <c r="A2556" s="44" t="str">
        <f>Лист4!A2554</f>
        <v xml:space="preserve">Тренева ул. д.15А </v>
      </c>
      <c r="B2556" s="74" t="str">
        <f>Лист4!C2554</f>
        <v>г. Астрахань</v>
      </c>
      <c r="C2556" s="45">
        <f t="shared" ref="C2556:C2619" si="80">K2556+J2556-F2556</f>
        <v>574.63748881355946</v>
      </c>
      <c r="D2556" s="45">
        <f t="shared" ref="D2556:D2619" si="81">F2556</f>
        <v>30.784151186440681</v>
      </c>
      <c r="E2556" s="52">
        <v>0</v>
      </c>
      <c r="F2556" s="31">
        <v>30.784151186440681</v>
      </c>
      <c r="G2556" s="53">
        <v>0</v>
      </c>
      <c r="H2556" s="53">
        <v>0</v>
      </c>
      <c r="I2556" s="53">
        <v>0</v>
      </c>
      <c r="J2556" s="32">
        <v>0</v>
      </c>
      <c r="K2556" s="54">
        <f>Лист4!E2554/1000</f>
        <v>605.42164000000014</v>
      </c>
      <c r="L2556" s="55"/>
      <c r="M2556" s="55"/>
    </row>
    <row r="2557" spans="1:13" s="57" customFormat="1" ht="18.75" customHeight="1" x14ac:dyDescent="0.25">
      <c r="A2557" s="44" t="str">
        <f>Лист4!A2555</f>
        <v xml:space="preserve">Тренева ул. д.19 </v>
      </c>
      <c r="B2557" s="74" t="str">
        <f>Лист4!C2555</f>
        <v>г. Астрахань</v>
      </c>
      <c r="C2557" s="45">
        <f t="shared" si="80"/>
        <v>583.00671728813563</v>
      </c>
      <c r="D2557" s="45">
        <f t="shared" si="81"/>
        <v>31.232502711864413</v>
      </c>
      <c r="E2557" s="52">
        <v>0</v>
      </c>
      <c r="F2557" s="31">
        <v>31.232502711864413</v>
      </c>
      <c r="G2557" s="53">
        <v>0</v>
      </c>
      <c r="H2557" s="53">
        <v>0</v>
      </c>
      <c r="I2557" s="53">
        <v>0</v>
      </c>
      <c r="J2557" s="32">
        <v>0</v>
      </c>
      <c r="K2557" s="54">
        <f>Лист4!E2555/1000</f>
        <v>614.23922000000005</v>
      </c>
      <c r="L2557" s="55"/>
      <c r="M2557" s="55"/>
    </row>
    <row r="2558" spans="1:13" s="57" customFormat="1" ht="25.5" customHeight="1" x14ac:dyDescent="0.25">
      <c r="A2558" s="44" t="str">
        <f>Лист4!A2556</f>
        <v xml:space="preserve">Тренева ул. д.21 </v>
      </c>
      <c r="B2558" s="74" t="str">
        <f>Лист4!C2556</f>
        <v>г. Астрахань</v>
      </c>
      <c r="C2558" s="45">
        <f t="shared" si="80"/>
        <v>858.91444610169458</v>
      </c>
      <c r="D2558" s="45">
        <f t="shared" si="81"/>
        <v>46.01327389830508</v>
      </c>
      <c r="E2558" s="52">
        <v>0</v>
      </c>
      <c r="F2558" s="31">
        <v>46.01327389830508</v>
      </c>
      <c r="G2558" s="53">
        <v>0</v>
      </c>
      <c r="H2558" s="53">
        <v>0</v>
      </c>
      <c r="I2558" s="53">
        <v>0</v>
      </c>
      <c r="J2558" s="32">
        <v>6814.93</v>
      </c>
      <c r="K2558" s="54">
        <f>Лист4!E2556/1000-J2558</f>
        <v>-5910.0022800000006</v>
      </c>
      <c r="L2558" s="55"/>
      <c r="M2558" s="55"/>
    </row>
    <row r="2559" spans="1:13" s="57" customFormat="1" ht="25.5" customHeight="1" x14ac:dyDescent="0.25">
      <c r="A2559" s="44" t="str">
        <f>Лист4!A2557</f>
        <v xml:space="preserve">Тренева ул. д.23 </v>
      </c>
      <c r="B2559" s="74" t="str">
        <f>Лист4!C2557</f>
        <v>г. Астрахань</v>
      </c>
      <c r="C2559" s="45">
        <f t="shared" si="80"/>
        <v>670.31392542372896</v>
      </c>
      <c r="D2559" s="45">
        <f t="shared" si="81"/>
        <v>35.909674576271193</v>
      </c>
      <c r="E2559" s="52">
        <v>0</v>
      </c>
      <c r="F2559" s="31">
        <v>35.909674576271193</v>
      </c>
      <c r="G2559" s="53">
        <v>0</v>
      </c>
      <c r="H2559" s="53">
        <v>0</v>
      </c>
      <c r="I2559" s="53">
        <v>0</v>
      </c>
      <c r="J2559" s="32">
        <v>0</v>
      </c>
      <c r="K2559" s="54">
        <f>Лист4!E2557/1000</f>
        <v>706.22360000000015</v>
      </c>
      <c r="L2559" s="55"/>
      <c r="M2559" s="55"/>
    </row>
    <row r="2560" spans="1:13" s="57" customFormat="1" ht="18.75" customHeight="1" x14ac:dyDescent="0.25">
      <c r="A2560" s="44" t="str">
        <f>Лист4!A2558</f>
        <v xml:space="preserve">Тренева ул. д.25 </v>
      </c>
      <c r="B2560" s="74" t="str">
        <f>Лист4!C2558</f>
        <v>г. Астрахань</v>
      </c>
      <c r="C2560" s="45">
        <f t="shared" si="80"/>
        <v>869.21790508474578</v>
      </c>
      <c r="D2560" s="45">
        <f t="shared" si="81"/>
        <v>46.56524491525424</v>
      </c>
      <c r="E2560" s="52">
        <v>0</v>
      </c>
      <c r="F2560" s="31">
        <v>46.56524491525424</v>
      </c>
      <c r="G2560" s="53">
        <v>0</v>
      </c>
      <c r="H2560" s="53">
        <v>0</v>
      </c>
      <c r="I2560" s="53">
        <v>0</v>
      </c>
      <c r="J2560" s="32">
        <v>0</v>
      </c>
      <c r="K2560" s="54">
        <f>Лист4!E2558/1000-J2560</f>
        <v>915.78314999999998</v>
      </c>
      <c r="L2560" s="55"/>
      <c r="M2560" s="55"/>
    </row>
    <row r="2561" spans="1:13" s="57" customFormat="1" ht="18.75" customHeight="1" x14ac:dyDescent="0.25">
      <c r="A2561" s="44" t="str">
        <f>Лист4!A2559</f>
        <v xml:space="preserve">Тренева ул. д.25А </v>
      </c>
      <c r="B2561" s="74" t="str">
        <f>Лист4!C2559</f>
        <v>г. Астрахань</v>
      </c>
      <c r="C2561" s="45">
        <f t="shared" si="80"/>
        <v>649.05558508474553</v>
      </c>
      <c r="D2561" s="45">
        <f t="shared" si="81"/>
        <v>34.770834915254227</v>
      </c>
      <c r="E2561" s="52">
        <v>0</v>
      </c>
      <c r="F2561" s="31">
        <v>34.770834915254227</v>
      </c>
      <c r="G2561" s="53">
        <v>0</v>
      </c>
      <c r="H2561" s="53">
        <v>0</v>
      </c>
      <c r="I2561" s="53">
        <v>0</v>
      </c>
      <c r="J2561" s="32">
        <v>0</v>
      </c>
      <c r="K2561" s="54">
        <f>Лист4!E2559/1000</f>
        <v>683.82641999999976</v>
      </c>
      <c r="L2561" s="55"/>
      <c r="M2561" s="55"/>
    </row>
    <row r="2562" spans="1:13" s="57" customFormat="1" ht="18.75" customHeight="1" x14ac:dyDescent="0.25">
      <c r="A2562" s="44" t="str">
        <f>Лист4!A2560</f>
        <v xml:space="preserve">Тренева ул. д.29А </v>
      </c>
      <c r="B2562" s="74" t="str">
        <f>Лист4!C2560</f>
        <v>г. Астрахань</v>
      </c>
      <c r="C2562" s="45">
        <f t="shared" si="80"/>
        <v>456.80478508474579</v>
      </c>
      <c r="D2562" s="45">
        <f t="shared" si="81"/>
        <v>24.47168491525424</v>
      </c>
      <c r="E2562" s="52">
        <v>0</v>
      </c>
      <c r="F2562" s="31">
        <v>24.47168491525424</v>
      </c>
      <c r="G2562" s="53">
        <v>0</v>
      </c>
      <c r="H2562" s="53">
        <v>0</v>
      </c>
      <c r="I2562" s="53">
        <v>0</v>
      </c>
      <c r="J2562" s="32">
        <v>0</v>
      </c>
      <c r="K2562" s="54">
        <f>Лист4!E2560/1000</f>
        <v>481.27647000000002</v>
      </c>
      <c r="L2562" s="55"/>
      <c r="M2562" s="55"/>
    </row>
    <row r="2563" spans="1:13" s="57" customFormat="1" ht="18.75" customHeight="1" x14ac:dyDescent="0.25">
      <c r="A2563" s="44" t="str">
        <f>Лист4!A2561</f>
        <v xml:space="preserve">Тренева ул. д.29Б </v>
      </c>
      <c r="B2563" s="74" t="str">
        <f>Лист4!C2561</f>
        <v>г. Астрахань</v>
      </c>
      <c r="C2563" s="45">
        <f t="shared" si="80"/>
        <v>425.41865491525431</v>
      </c>
      <c r="D2563" s="45">
        <f t="shared" si="81"/>
        <v>22.790285084745769</v>
      </c>
      <c r="E2563" s="52">
        <v>0</v>
      </c>
      <c r="F2563" s="31">
        <v>22.790285084745769</v>
      </c>
      <c r="G2563" s="53">
        <v>0</v>
      </c>
      <c r="H2563" s="53">
        <v>0</v>
      </c>
      <c r="I2563" s="53">
        <v>0</v>
      </c>
      <c r="J2563" s="32">
        <v>0</v>
      </c>
      <c r="K2563" s="54">
        <f>Лист4!E2561/1000</f>
        <v>448.2089400000001</v>
      </c>
      <c r="L2563" s="55"/>
      <c r="M2563" s="55"/>
    </row>
    <row r="2564" spans="1:13" s="57" customFormat="1" ht="18.75" customHeight="1" x14ac:dyDescent="0.25">
      <c r="A2564" s="44" t="str">
        <f>Лист4!A2562</f>
        <v xml:space="preserve">Тренева ул. д.3 </v>
      </c>
      <c r="B2564" s="74" t="str">
        <f>Лист4!C2562</f>
        <v>г. Астрахань</v>
      </c>
      <c r="C2564" s="45">
        <f t="shared" si="80"/>
        <v>679.52886779661014</v>
      </c>
      <c r="D2564" s="45">
        <f t="shared" si="81"/>
        <v>36.40333220338983</v>
      </c>
      <c r="E2564" s="52">
        <v>0</v>
      </c>
      <c r="F2564" s="31">
        <v>36.40333220338983</v>
      </c>
      <c r="G2564" s="53">
        <v>0</v>
      </c>
      <c r="H2564" s="53">
        <v>0</v>
      </c>
      <c r="I2564" s="53">
        <v>0</v>
      </c>
      <c r="J2564" s="32">
        <v>0</v>
      </c>
      <c r="K2564" s="54">
        <f>Лист4!E2562/1000</f>
        <v>715.93219999999997</v>
      </c>
      <c r="L2564" s="55"/>
      <c r="M2564" s="55"/>
    </row>
    <row r="2565" spans="1:13" s="57" customFormat="1" ht="18.75" customHeight="1" x14ac:dyDescent="0.25">
      <c r="A2565" s="44" t="str">
        <f>Лист4!A2563</f>
        <v xml:space="preserve">Тренева ул. д.3А </v>
      </c>
      <c r="B2565" s="74" t="str">
        <f>Лист4!C2563</f>
        <v>г. Астрахань</v>
      </c>
      <c r="C2565" s="45">
        <f t="shared" si="80"/>
        <v>605.02596474576274</v>
      </c>
      <c r="D2565" s="45">
        <f t="shared" si="81"/>
        <v>32.412105254237289</v>
      </c>
      <c r="E2565" s="52">
        <v>0</v>
      </c>
      <c r="F2565" s="31">
        <v>32.412105254237289</v>
      </c>
      <c r="G2565" s="53">
        <v>0</v>
      </c>
      <c r="H2565" s="53">
        <v>0</v>
      </c>
      <c r="I2565" s="53">
        <v>0</v>
      </c>
      <c r="J2565" s="32">
        <v>0</v>
      </c>
      <c r="K2565" s="54">
        <f>Лист4!E2563/1000</f>
        <v>637.43807000000004</v>
      </c>
      <c r="L2565" s="55"/>
      <c r="M2565" s="55"/>
    </row>
    <row r="2566" spans="1:13" s="57" customFormat="1" ht="18.75" customHeight="1" x14ac:dyDescent="0.25">
      <c r="A2566" s="44" t="str">
        <f>Лист4!A2564</f>
        <v xml:space="preserve">Тренева ул. д.5 </v>
      </c>
      <c r="B2566" s="74" t="str">
        <f>Лист4!C2564</f>
        <v>г. Астрахань</v>
      </c>
      <c r="C2566" s="45">
        <f t="shared" si="80"/>
        <v>560.6853450847459</v>
      </c>
      <c r="D2566" s="45">
        <f t="shared" si="81"/>
        <v>30.036714915254244</v>
      </c>
      <c r="E2566" s="52">
        <v>0</v>
      </c>
      <c r="F2566" s="31">
        <v>30.036714915254244</v>
      </c>
      <c r="G2566" s="53">
        <v>0</v>
      </c>
      <c r="H2566" s="53">
        <v>0</v>
      </c>
      <c r="I2566" s="53">
        <v>0</v>
      </c>
      <c r="J2566" s="32">
        <v>0</v>
      </c>
      <c r="K2566" s="54">
        <f>Лист4!E2564/1000</f>
        <v>590.72206000000017</v>
      </c>
      <c r="L2566" s="55"/>
      <c r="M2566" s="55"/>
    </row>
    <row r="2567" spans="1:13" s="57" customFormat="1" ht="18.75" customHeight="1" x14ac:dyDescent="0.25">
      <c r="A2567" s="44" t="str">
        <f>Лист4!A2565</f>
        <v xml:space="preserve">Тренева ул. д.7 </v>
      </c>
      <c r="B2567" s="74" t="str">
        <f>Лист4!C2565</f>
        <v>г. Астрахань</v>
      </c>
      <c r="C2567" s="45">
        <f t="shared" si="80"/>
        <v>614.19184542372864</v>
      </c>
      <c r="D2567" s="45">
        <f t="shared" si="81"/>
        <v>32.903134576271178</v>
      </c>
      <c r="E2567" s="52">
        <v>0</v>
      </c>
      <c r="F2567" s="31">
        <v>32.903134576271178</v>
      </c>
      <c r="G2567" s="53">
        <v>0</v>
      </c>
      <c r="H2567" s="53">
        <v>0</v>
      </c>
      <c r="I2567" s="53">
        <v>0</v>
      </c>
      <c r="J2567" s="32">
        <v>0</v>
      </c>
      <c r="K2567" s="54">
        <f>Лист4!E2565/1000</f>
        <v>647.09497999999985</v>
      </c>
      <c r="L2567" s="55"/>
      <c r="M2567" s="55"/>
    </row>
    <row r="2568" spans="1:13" s="57" customFormat="1" ht="18.75" customHeight="1" x14ac:dyDescent="0.25">
      <c r="A2568" s="44" t="str">
        <f>Лист4!A2566</f>
        <v xml:space="preserve">Хибинская ул. д.10 </v>
      </c>
      <c r="B2568" s="74" t="str">
        <f>Лист4!C2566</f>
        <v>г. Астрахань</v>
      </c>
      <c r="C2568" s="45">
        <f t="shared" si="80"/>
        <v>813.86697355932176</v>
      </c>
      <c r="D2568" s="45">
        <f t="shared" si="81"/>
        <v>43.600016440677948</v>
      </c>
      <c r="E2568" s="52">
        <v>0</v>
      </c>
      <c r="F2568" s="31">
        <v>43.600016440677948</v>
      </c>
      <c r="G2568" s="53">
        <v>0</v>
      </c>
      <c r="H2568" s="53">
        <v>0</v>
      </c>
      <c r="I2568" s="53">
        <v>0</v>
      </c>
      <c r="J2568" s="32">
        <v>0</v>
      </c>
      <c r="K2568" s="54">
        <f>Лист4!E2566/1000</f>
        <v>857.46698999999967</v>
      </c>
      <c r="L2568" s="55"/>
      <c r="M2568" s="55"/>
    </row>
    <row r="2569" spans="1:13" s="57" customFormat="1" ht="18.75" customHeight="1" x14ac:dyDescent="0.25">
      <c r="A2569" s="44" t="str">
        <f>Лист4!A2567</f>
        <v xml:space="preserve">Хибинская ул. д.4 </v>
      </c>
      <c r="B2569" s="74" t="str">
        <f>Лист4!C2567</f>
        <v>г. Астрахань</v>
      </c>
      <c r="C2569" s="45">
        <f t="shared" si="80"/>
        <v>1799.5354169491536</v>
      </c>
      <c r="D2569" s="45">
        <f t="shared" si="81"/>
        <v>96.403683050847519</v>
      </c>
      <c r="E2569" s="52">
        <v>0</v>
      </c>
      <c r="F2569" s="31">
        <v>96.403683050847519</v>
      </c>
      <c r="G2569" s="53">
        <v>0</v>
      </c>
      <c r="H2569" s="53">
        <v>0</v>
      </c>
      <c r="I2569" s="53">
        <v>0</v>
      </c>
      <c r="J2569" s="32">
        <v>0</v>
      </c>
      <c r="K2569" s="54">
        <f>Лист4!E2567/1000</f>
        <v>1895.9391000000012</v>
      </c>
      <c r="L2569" s="55"/>
      <c r="M2569" s="55"/>
    </row>
    <row r="2570" spans="1:13" s="56" customFormat="1" ht="18.75" customHeight="1" x14ac:dyDescent="0.25">
      <c r="A2570" s="44" t="str">
        <f>Лист4!A2568</f>
        <v xml:space="preserve">Хибинская ул. д.43 </v>
      </c>
      <c r="B2570" s="74" t="str">
        <f>Лист4!C2568</f>
        <v>г. Астрахань</v>
      </c>
      <c r="C2570" s="45">
        <f t="shared" si="80"/>
        <v>738.28508338983033</v>
      </c>
      <c r="D2570" s="45">
        <f t="shared" si="81"/>
        <v>39.550986610169481</v>
      </c>
      <c r="E2570" s="52">
        <v>0</v>
      </c>
      <c r="F2570" s="31">
        <v>39.550986610169481</v>
      </c>
      <c r="G2570" s="53">
        <v>0</v>
      </c>
      <c r="H2570" s="53">
        <v>0</v>
      </c>
      <c r="I2570" s="53">
        <v>0</v>
      </c>
      <c r="J2570" s="32">
        <v>0</v>
      </c>
      <c r="K2570" s="54">
        <f>Лист4!E2568/1000</f>
        <v>777.83606999999984</v>
      </c>
      <c r="L2570" s="55"/>
      <c r="M2570" s="55"/>
    </row>
    <row r="2571" spans="1:13" s="56" customFormat="1" ht="18.75" customHeight="1" x14ac:dyDescent="0.25">
      <c r="A2571" s="44" t="str">
        <f>Лист4!A2569</f>
        <v xml:space="preserve">Хибинская ул. д.45 </v>
      </c>
      <c r="B2571" s="74" t="str">
        <f>Лист4!C2569</f>
        <v>г. Астрахань</v>
      </c>
      <c r="C2571" s="45">
        <f t="shared" si="80"/>
        <v>634.48892203389823</v>
      </c>
      <c r="D2571" s="45">
        <f t="shared" si="81"/>
        <v>33.990477966101693</v>
      </c>
      <c r="E2571" s="52">
        <v>0</v>
      </c>
      <c r="F2571" s="31">
        <v>33.990477966101693</v>
      </c>
      <c r="G2571" s="53">
        <v>0</v>
      </c>
      <c r="H2571" s="53">
        <v>0</v>
      </c>
      <c r="I2571" s="53">
        <v>0</v>
      </c>
      <c r="J2571" s="32">
        <v>0</v>
      </c>
      <c r="K2571" s="54">
        <f>Лист4!E2569/1000</f>
        <v>668.47939999999994</v>
      </c>
      <c r="L2571" s="55"/>
      <c r="M2571" s="55"/>
    </row>
    <row r="2572" spans="1:13" s="56" customFormat="1" ht="18.75" customHeight="1" x14ac:dyDescent="0.25">
      <c r="A2572" s="44" t="str">
        <f>Лист4!A2570</f>
        <v xml:space="preserve">Хибинская ул. д.45 - корп. 4 </v>
      </c>
      <c r="B2572" s="74" t="str">
        <f>Лист4!C2570</f>
        <v>г. Астрахань</v>
      </c>
      <c r="C2572" s="45">
        <f t="shared" si="80"/>
        <v>927.6859010169494</v>
      </c>
      <c r="D2572" s="45">
        <f t="shared" si="81"/>
        <v>49.697458983050858</v>
      </c>
      <c r="E2572" s="52">
        <v>0</v>
      </c>
      <c r="F2572" s="31">
        <v>49.697458983050858</v>
      </c>
      <c r="G2572" s="53">
        <v>0</v>
      </c>
      <c r="H2572" s="53">
        <v>0</v>
      </c>
      <c r="I2572" s="53">
        <v>0</v>
      </c>
      <c r="J2572" s="32">
        <v>0</v>
      </c>
      <c r="K2572" s="54">
        <f>Лист4!E2570/1000</f>
        <v>977.38336000000027</v>
      </c>
      <c r="L2572" s="55"/>
      <c r="M2572" s="55"/>
    </row>
    <row r="2573" spans="1:13" s="57" customFormat="1" ht="18.75" customHeight="1" x14ac:dyDescent="0.25">
      <c r="A2573" s="44" t="str">
        <f>Лист4!A2571</f>
        <v xml:space="preserve">Хибинская ул. д.45 - корп. 5 </v>
      </c>
      <c r="B2573" s="74" t="str">
        <f>Лист4!C2571</f>
        <v>г. Астрахань</v>
      </c>
      <c r="C2573" s="45">
        <f t="shared" si="80"/>
        <v>629.89091389830514</v>
      </c>
      <c r="D2573" s="45">
        <f t="shared" si="81"/>
        <v>33.744156101694919</v>
      </c>
      <c r="E2573" s="52">
        <v>0</v>
      </c>
      <c r="F2573" s="31">
        <v>33.744156101694919</v>
      </c>
      <c r="G2573" s="53">
        <v>0</v>
      </c>
      <c r="H2573" s="53">
        <v>0</v>
      </c>
      <c r="I2573" s="53">
        <v>0</v>
      </c>
      <c r="J2573" s="32">
        <v>0</v>
      </c>
      <c r="K2573" s="54">
        <f>Лист4!E2571/1000</f>
        <v>663.63507000000004</v>
      </c>
      <c r="L2573" s="55"/>
      <c r="M2573" s="55"/>
    </row>
    <row r="2574" spans="1:13" s="57" customFormat="1" ht="18.75" customHeight="1" x14ac:dyDescent="0.25">
      <c r="A2574" s="44" t="str">
        <f>Лист4!A2572</f>
        <v xml:space="preserve">Хибинская ул. д.45А </v>
      </c>
      <c r="B2574" s="74" t="str">
        <f>Лист4!C2572</f>
        <v>г. Астрахань</v>
      </c>
      <c r="C2574" s="45">
        <f t="shared" si="80"/>
        <v>558.96911593220341</v>
      </c>
      <c r="D2574" s="45">
        <f t="shared" si="81"/>
        <v>29.944774067796615</v>
      </c>
      <c r="E2574" s="52">
        <v>0</v>
      </c>
      <c r="F2574" s="31">
        <v>29.944774067796615</v>
      </c>
      <c r="G2574" s="53">
        <v>0</v>
      </c>
      <c r="H2574" s="53">
        <v>0</v>
      </c>
      <c r="I2574" s="53">
        <v>0</v>
      </c>
      <c r="J2574" s="32">
        <v>0</v>
      </c>
      <c r="K2574" s="54">
        <f>Лист4!E2572/1000</f>
        <v>588.91389000000004</v>
      </c>
      <c r="L2574" s="55"/>
      <c r="M2574" s="55"/>
    </row>
    <row r="2575" spans="1:13" s="57" customFormat="1" ht="33" customHeight="1" x14ac:dyDescent="0.25">
      <c r="A2575" s="44" t="str">
        <f>Лист4!A2573</f>
        <v xml:space="preserve">Хибинская ул. д.45Б </v>
      </c>
      <c r="B2575" s="74" t="str">
        <f>Лист4!C2573</f>
        <v>г. Астрахань</v>
      </c>
      <c r="C2575" s="45">
        <f t="shared" si="80"/>
        <v>666.01110372881351</v>
      </c>
      <c r="D2575" s="45">
        <f t="shared" si="81"/>
        <v>35.679166271186439</v>
      </c>
      <c r="E2575" s="52">
        <v>0</v>
      </c>
      <c r="F2575" s="31">
        <v>35.679166271186439</v>
      </c>
      <c r="G2575" s="53">
        <v>0</v>
      </c>
      <c r="H2575" s="53">
        <v>0</v>
      </c>
      <c r="I2575" s="53">
        <v>0</v>
      </c>
      <c r="J2575" s="32">
        <v>0</v>
      </c>
      <c r="K2575" s="54">
        <f>Лист4!E2573/1000</f>
        <v>701.69026999999994</v>
      </c>
      <c r="L2575" s="55"/>
      <c r="M2575" s="55"/>
    </row>
    <row r="2576" spans="1:13" s="57" customFormat="1" ht="18.75" customHeight="1" x14ac:dyDescent="0.25">
      <c r="A2576" s="44" t="str">
        <f>Лист4!A2574</f>
        <v xml:space="preserve">Хибинская ул. д.47 - корп. 2 </v>
      </c>
      <c r="B2576" s="74" t="str">
        <f>Лист4!C2574</f>
        <v>г. Астрахань</v>
      </c>
      <c r="C2576" s="45">
        <f t="shared" si="80"/>
        <v>564.15918644067779</v>
      </c>
      <c r="D2576" s="45">
        <f t="shared" si="81"/>
        <v>30.222813559322027</v>
      </c>
      <c r="E2576" s="52">
        <v>0</v>
      </c>
      <c r="F2576" s="31">
        <v>30.222813559322027</v>
      </c>
      <c r="G2576" s="53">
        <v>0</v>
      </c>
      <c r="H2576" s="53">
        <v>0</v>
      </c>
      <c r="I2576" s="53">
        <v>0</v>
      </c>
      <c r="J2576" s="32">
        <v>0</v>
      </c>
      <c r="K2576" s="54">
        <f>Лист4!E2574/1000</f>
        <v>594.38199999999983</v>
      </c>
      <c r="L2576" s="55"/>
      <c r="M2576" s="55"/>
    </row>
    <row r="2577" spans="1:13" s="57" customFormat="1" ht="18.75" customHeight="1" x14ac:dyDescent="0.25">
      <c r="A2577" s="44" t="str">
        <f>Лист4!A2575</f>
        <v xml:space="preserve">Хибинская ул. д.49 </v>
      </c>
      <c r="B2577" s="74" t="str">
        <f>Лист4!C2575</f>
        <v>г. Астрахань</v>
      </c>
      <c r="C2577" s="45">
        <f t="shared" si="80"/>
        <v>851.20591322033886</v>
      </c>
      <c r="D2577" s="45">
        <f t="shared" si="81"/>
        <v>45.600316779661014</v>
      </c>
      <c r="E2577" s="52">
        <v>0</v>
      </c>
      <c r="F2577" s="31">
        <v>45.600316779661014</v>
      </c>
      <c r="G2577" s="53">
        <v>0</v>
      </c>
      <c r="H2577" s="53">
        <v>0</v>
      </c>
      <c r="I2577" s="53">
        <v>0</v>
      </c>
      <c r="J2577" s="32">
        <v>0</v>
      </c>
      <c r="K2577" s="54">
        <f>Лист4!E2575/1000</f>
        <v>896.80622999999991</v>
      </c>
      <c r="L2577" s="55"/>
      <c r="M2577" s="55"/>
    </row>
    <row r="2578" spans="1:13" s="57" customFormat="1" ht="18.75" customHeight="1" x14ac:dyDescent="0.25">
      <c r="A2578" s="44" t="str">
        <f>Лист4!A2576</f>
        <v xml:space="preserve">Хибинская ул. д.6 </v>
      </c>
      <c r="B2578" s="74" t="str">
        <f>Лист4!C2576</f>
        <v>г. Астрахань</v>
      </c>
      <c r="C2578" s="45">
        <f t="shared" si="80"/>
        <v>0.54338983050847456</v>
      </c>
      <c r="D2578" s="45">
        <f t="shared" si="81"/>
        <v>2.9110169491525423E-2</v>
      </c>
      <c r="E2578" s="52">
        <v>0</v>
      </c>
      <c r="F2578" s="31">
        <v>2.9110169491525423E-2</v>
      </c>
      <c r="G2578" s="53">
        <v>0</v>
      </c>
      <c r="H2578" s="53">
        <v>0</v>
      </c>
      <c r="I2578" s="53">
        <v>0</v>
      </c>
      <c r="J2578" s="32">
        <v>0</v>
      </c>
      <c r="K2578" s="54">
        <f>Лист4!E2576/1000</f>
        <v>0.57250000000000001</v>
      </c>
      <c r="L2578" s="55"/>
      <c r="M2578" s="55"/>
    </row>
    <row r="2579" spans="1:13" s="57" customFormat="1" ht="18.75" customHeight="1" x14ac:dyDescent="0.25">
      <c r="A2579" s="44" t="str">
        <f>Лист4!A2577</f>
        <v xml:space="preserve">Хибинская ул. д.6 - корп. 1 </v>
      </c>
      <c r="B2579" s="74" t="str">
        <f>Лист4!C2577</f>
        <v>г. Астрахань</v>
      </c>
      <c r="C2579" s="45">
        <f t="shared" si="80"/>
        <v>1232.4042440677968</v>
      </c>
      <c r="D2579" s="45">
        <f t="shared" si="81"/>
        <v>66.021655932203402</v>
      </c>
      <c r="E2579" s="52">
        <v>0</v>
      </c>
      <c r="F2579" s="31">
        <v>66.021655932203402</v>
      </c>
      <c r="G2579" s="53">
        <v>0</v>
      </c>
      <c r="H2579" s="53">
        <v>0</v>
      </c>
      <c r="I2579" s="53">
        <v>0</v>
      </c>
      <c r="J2579" s="32">
        <v>0</v>
      </c>
      <c r="K2579" s="54">
        <f>Лист4!E2577/1000</f>
        <v>1298.4259000000002</v>
      </c>
      <c r="L2579" s="55"/>
      <c r="M2579" s="55"/>
    </row>
    <row r="2580" spans="1:13" s="57" customFormat="1" ht="18.75" customHeight="1" x14ac:dyDescent="0.25">
      <c r="A2580" s="44" t="str">
        <f>Лист4!A2578</f>
        <v xml:space="preserve">Хибинская ул. д.6 - корп. 2 </v>
      </c>
      <c r="B2580" s="74" t="str">
        <f>Лист4!C2578</f>
        <v>г. Астрахань</v>
      </c>
      <c r="C2580" s="45">
        <f t="shared" si="80"/>
        <v>1680.0210142372885</v>
      </c>
      <c r="D2580" s="45">
        <f t="shared" si="81"/>
        <v>90.001125762711879</v>
      </c>
      <c r="E2580" s="52">
        <v>0</v>
      </c>
      <c r="F2580" s="31">
        <v>90.001125762711879</v>
      </c>
      <c r="G2580" s="53">
        <v>0</v>
      </c>
      <c r="H2580" s="53">
        <v>0</v>
      </c>
      <c r="I2580" s="53">
        <v>0</v>
      </c>
      <c r="J2580" s="32">
        <v>3453.5</v>
      </c>
      <c r="K2580" s="54">
        <f>Лист4!E2578/1000-J2580</f>
        <v>-1683.4778599999997</v>
      </c>
      <c r="L2580" s="55"/>
      <c r="M2580" s="55"/>
    </row>
    <row r="2581" spans="1:13" s="57" customFormat="1" ht="18.75" customHeight="1" x14ac:dyDescent="0.25">
      <c r="A2581" s="44" t="str">
        <f>Лист4!A2579</f>
        <v xml:space="preserve">Химиков ул. д.1 </v>
      </c>
      <c r="B2581" s="74" t="str">
        <f>Лист4!C2579</f>
        <v>г. Астрахань</v>
      </c>
      <c r="C2581" s="45">
        <f t="shared" si="80"/>
        <v>1252.4792854237285</v>
      </c>
      <c r="D2581" s="45">
        <f t="shared" si="81"/>
        <v>67.097104576271164</v>
      </c>
      <c r="E2581" s="52">
        <v>0</v>
      </c>
      <c r="F2581" s="31">
        <v>67.097104576271164</v>
      </c>
      <c r="G2581" s="53">
        <v>0</v>
      </c>
      <c r="H2581" s="53">
        <v>0</v>
      </c>
      <c r="I2581" s="53">
        <v>0</v>
      </c>
      <c r="J2581" s="32">
        <v>0</v>
      </c>
      <c r="K2581" s="54">
        <f>Лист4!E2579/1000</f>
        <v>1319.5763899999997</v>
      </c>
      <c r="L2581" s="55"/>
      <c r="M2581" s="55"/>
    </row>
    <row r="2582" spans="1:13" s="57" customFormat="1" ht="18.75" customHeight="1" x14ac:dyDescent="0.25">
      <c r="A2582" s="44" t="str">
        <f>Лист4!A2580</f>
        <v xml:space="preserve">Химиков ул. д.1 - корп. 1 </v>
      </c>
      <c r="B2582" s="74" t="str">
        <f>Лист4!C2580</f>
        <v>г. Астрахань</v>
      </c>
      <c r="C2582" s="45">
        <f t="shared" si="80"/>
        <v>555.65981966101697</v>
      </c>
      <c r="D2582" s="45">
        <f t="shared" si="81"/>
        <v>29.767490338983052</v>
      </c>
      <c r="E2582" s="52">
        <v>0</v>
      </c>
      <c r="F2582" s="31">
        <v>29.767490338983052</v>
      </c>
      <c r="G2582" s="53">
        <v>0</v>
      </c>
      <c r="H2582" s="53">
        <v>0</v>
      </c>
      <c r="I2582" s="53">
        <v>0</v>
      </c>
      <c r="J2582" s="32">
        <v>0</v>
      </c>
      <c r="K2582" s="54">
        <f>Лист4!E2580/1000</f>
        <v>585.42731000000003</v>
      </c>
      <c r="L2582" s="55"/>
      <c r="M2582" s="59"/>
    </row>
    <row r="2583" spans="1:13" s="57" customFormat="1" ht="18.75" customHeight="1" x14ac:dyDescent="0.25">
      <c r="A2583" s="44" t="str">
        <f>Лист4!A2581</f>
        <v xml:space="preserve">Химиков ул. д.2 </v>
      </c>
      <c r="B2583" s="74" t="str">
        <f>Лист4!C2581</f>
        <v>г. Астрахань</v>
      </c>
      <c r="C2583" s="45">
        <f t="shared" si="80"/>
        <v>765.55935186440661</v>
      </c>
      <c r="D2583" s="45">
        <f t="shared" si="81"/>
        <v>41.012108135593209</v>
      </c>
      <c r="E2583" s="52">
        <v>0</v>
      </c>
      <c r="F2583" s="31">
        <v>41.012108135593209</v>
      </c>
      <c r="G2583" s="53">
        <v>0</v>
      </c>
      <c r="H2583" s="53">
        <v>0</v>
      </c>
      <c r="I2583" s="53">
        <v>0</v>
      </c>
      <c r="J2583" s="32">
        <v>0</v>
      </c>
      <c r="K2583" s="54">
        <f>Лист4!E2581/1000</f>
        <v>806.57145999999977</v>
      </c>
      <c r="L2583" s="55"/>
      <c r="M2583" s="55"/>
    </row>
    <row r="2584" spans="1:13" s="57" customFormat="1" ht="18.75" customHeight="1" x14ac:dyDescent="0.25">
      <c r="A2584" s="44" t="str">
        <f>Лист4!A2582</f>
        <v xml:space="preserve">Химиков ул. д.6 </v>
      </c>
      <c r="B2584" s="74" t="str">
        <f>Лист4!C2582</f>
        <v>г. Астрахань</v>
      </c>
      <c r="C2584" s="45">
        <f t="shared" si="80"/>
        <v>1086.6410183050848</v>
      </c>
      <c r="D2584" s="45">
        <f t="shared" si="81"/>
        <v>58.212911694915249</v>
      </c>
      <c r="E2584" s="52">
        <v>0</v>
      </c>
      <c r="F2584" s="31">
        <v>58.212911694915249</v>
      </c>
      <c r="G2584" s="53">
        <v>0</v>
      </c>
      <c r="H2584" s="53">
        <v>0</v>
      </c>
      <c r="I2584" s="53">
        <v>0</v>
      </c>
      <c r="J2584" s="32">
        <v>0</v>
      </c>
      <c r="K2584" s="54">
        <f>Лист4!E2582/1000-J2584</f>
        <v>1144.85393</v>
      </c>
      <c r="L2584" s="55"/>
      <c r="M2584" s="55"/>
    </row>
    <row r="2585" spans="1:13" s="57" customFormat="1" ht="18.75" customHeight="1" x14ac:dyDescent="0.25">
      <c r="A2585" s="44" t="str">
        <f>Лист4!A2583</f>
        <v xml:space="preserve">Химиков ул. д.7 - корп. 1 </v>
      </c>
      <c r="B2585" s="74" t="str">
        <f>Лист4!C2583</f>
        <v>г. Астрахань</v>
      </c>
      <c r="C2585" s="45">
        <f t="shared" si="80"/>
        <v>456.52741423728816</v>
      </c>
      <c r="D2585" s="45">
        <f t="shared" si="81"/>
        <v>24.456825762711865</v>
      </c>
      <c r="E2585" s="52">
        <v>0</v>
      </c>
      <c r="F2585" s="31">
        <v>24.456825762711865</v>
      </c>
      <c r="G2585" s="53">
        <v>0</v>
      </c>
      <c r="H2585" s="53">
        <v>0</v>
      </c>
      <c r="I2585" s="53">
        <v>0</v>
      </c>
      <c r="J2585" s="32">
        <v>0</v>
      </c>
      <c r="K2585" s="54">
        <f>Лист4!E2583/1000-J2585</f>
        <v>480.98424</v>
      </c>
      <c r="L2585" s="55"/>
      <c r="M2585" s="55"/>
    </row>
    <row r="2586" spans="1:13" s="57" customFormat="1" ht="18.75" customHeight="1" x14ac:dyDescent="0.25">
      <c r="A2586" s="44" t="str">
        <f>Лист4!A2584</f>
        <v xml:space="preserve">Химиков ул. д.8 </v>
      </c>
      <c r="B2586" s="74" t="str">
        <f>Лист4!C2584</f>
        <v>г. Астрахань</v>
      </c>
      <c r="C2586" s="45">
        <f t="shared" si="80"/>
        <v>1495.4954237288141</v>
      </c>
      <c r="D2586" s="45">
        <f t="shared" si="81"/>
        <v>80.115826271186478</v>
      </c>
      <c r="E2586" s="52">
        <v>0</v>
      </c>
      <c r="F2586" s="31">
        <v>80.115826271186478</v>
      </c>
      <c r="G2586" s="53">
        <v>0</v>
      </c>
      <c r="H2586" s="53">
        <v>0</v>
      </c>
      <c r="I2586" s="53">
        <v>0</v>
      </c>
      <c r="J2586" s="32">
        <v>0</v>
      </c>
      <c r="K2586" s="54">
        <f>Лист4!E2584/1000</f>
        <v>1575.6112500000006</v>
      </c>
      <c r="L2586" s="55"/>
      <c r="M2586" s="55"/>
    </row>
    <row r="2587" spans="1:13" s="57" customFormat="1" ht="18.75" customHeight="1" x14ac:dyDescent="0.25">
      <c r="A2587" s="44" t="str">
        <f>Лист4!A2585</f>
        <v xml:space="preserve">Химиков-Димитрова ул. д.1/1 </v>
      </c>
      <c r="B2587" s="74" t="str">
        <f>Лист4!C2585</f>
        <v>г. Астрахань</v>
      </c>
      <c r="C2587" s="45">
        <f t="shared" si="80"/>
        <v>13.166359322033898</v>
      </c>
      <c r="D2587" s="45">
        <f t="shared" si="81"/>
        <v>0.70534067796610167</v>
      </c>
      <c r="E2587" s="52">
        <v>0</v>
      </c>
      <c r="F2587" s="31">
        <v>0.70534067796610167</v>
      </c>
      <c r="G2587" s="53">
        <v>0</v>
      </c>
      <c r="H2587" s="53">
        <v>0</v>
      </c>
      <c r="I2587" s="53">
        <v>0</v>
      </c>
      <c r="J2587" s="32">
        <v>0</v>
      </c>
      <c r="K2587" s="54">
        <f>Лист4!E2585/1000-J2587</f>
        <v>13.871700000000001</v>
      </c>
      <c r="L2587" s="55"/>
      <c r="M2587" s="55"/>
    </row>
    <row r="2588" spans="1:13" s="57" customFormat="1" ht="18.75" customHeight="1" x14ac:dyDescent="0.25">
      <c r="A2588" s="44" t="str">
        <f>Лист4!A2586</f>
        <v xml:space="preserve">Чекалина ул. д.1/1 </v>
      </c>
      <c r="B2588" s="74" t="str">
        <f>Лист4!C2586</f>
        <v>г. Астрахань</v>
      </c>
      <c r="C2588" s="45">
        <f t="shared" si="80"/>
        <v>98.543722033898305</v>
      </c>
      <c r="D2588" s="45">
        <f t="shared" si="81"/>
        <v>5.2791279661016954</v>
      </c>
      <c r="E2588" s="52">
        <v>0</v>
      </c>
      <c r="F2588" s="31">
        <v>5.2791279661016954</v>
      </c>
      <c r="G2588" s="53">
        <v>0</v>
      </c>
      <c r="H2588" s="53">
        <v>0</v>
      </c>
      <c r="I2588" s="53">
        <v>0</v>
      </c>
      <c r="J2588" s="32">
        <v>0</v>
      </c>
      <c r="K2588" s="54">
        <f>Лист4!E2586/1000-J2588</f>
        <v>103.82285</v>
      </c>
      <c r="L2588" s="55"/>
      <c r="M2588" s="55"/>
    </row>
    <row r="2589" spans="1:13" s="57" customFormat="1" ht="18.75" customHeight="1" x14ac:dyDescent="0.25">
      <c r="A2589" s="44" t="str">
        <f>Лист4!A2587</f>
        <v xml:space="preserve">Чекалина ул. д.11 </v>
      </c>
      <c r="B2589" s="74" t="str">
        <f>Лист4!C2587</f>
        <v>г. Астрахань</v>
      </c>
      <c r="C2589" s="45">
        <f t="shared" si="80"/>
        <v>105.93814237288136</v>
      </c>
      <c r="D2589" s="45">
        <f t="shared" si="81"/>
        <v>5.6752576271186443</v>
      </c>
      <c r="E2589" s="52">
        <v>0</v>
      </c>
      <c r="F2589" s="31">
        <v>5.6752576271186443</v>
      </c>
      <c r="G2589" s="53">
        <v>0</v>
      </c>
      <c r="H2589" s="53">
        <v>0</v>
      </c>
      <c r="I2589" s="53">
        <v>0</v>
      </c>
      <c r="J2589" s="32">
        <v>0</v>
      </c>
      <c r="K2589" s="54">
        <f>Лист4!E2587/1000</f>
        <v>111.6134</v>
      </c>
      <c r="L2589" s="55"/>
      <c r="M2589" s="55"/>
    </row>
    <row r="2590" spans="1:13" s="57" customFormat="1" ht="18.75" customHeight="1" x14ac:dyDescent="0.25">
      <c r="A2590" s="44" t="str">
        <f>Лист4!A2588</f>
        <v xml:space="preserve">Чекалина ул. д.13 </v>
      </c>
      <c r="B2590" s="74" t="str">
        <f>Лист4!C2588</f>
        <v>г. Астрахань</v>
      </c>
      <c r="C2590" s="45">
        <f t="shared" si="80"/>
        <v>107.50442440677966</v>
      </c>
      <c r="D2590" s="45">
        <f t="shared" si="81"/>
        <v>5.7591655932203381</v>
      </c>
      <c r="E2590" s="52">
        <v>0</v>
      </c>
      <c r="F2590" s="31">
        <v>5.7591655932203381</v>
      </c>
      <c r="G2590" s="53">
        <v>0</v>
      </c>
      <c r="H2590" s="53">
        <v>0</v>
      </c>
      <c r="I2590" s="53">
        <v>0</v>
      </c>
      <c r="J2590" s="32">
        <v>0</v>
      </c>
      <c r="K2590" s="54">
        <f>Лист4!E2588/1000-J2590</f>
        <v>113.26358999999999</v>
      </c>
      <c r="L2590" s="55"/>
      <c r="M2590" s="55"/>
    </row>
    <row r="2591" spans="1:13" s="57" customFormat="1" ht="18.75" customHeight="1" x14ac:dyDescent="0.25">
      <c r="A2591" s="44" t="str">
        <f>Лист4!A2589</f>
        <v xml:space="preserve">Чекалина ул. д.3 </v>
      </c>
      <c r="B2591" s="74" t="str">
        <f>Лист4!C2589</f>
        <v>г. Астрахань</v>
      </c>
      <c r="C2591" s="45">
        <f t="shared" si="80"/>
        <v>74.961884745762717</v>
      </c>
      <c r="D2591" s="45">
        <f t="shared" si="81"/>
        <v>4.015815254237288</v>
      </c>
      <c r="E2591" s="52">
        <v>0</v>
      </c>
      <c r="F2591" s="31">
        <v>4.015815254237288</v>
      </c>
      <c r="G2591" s="53">
        <v>0</v>
      </c>
      <c r="H2591" s="53">
        <v>0</v>
      </c>
      <c r="I2591" s="53">
        <v>0</v>
      </c>
      <c r="J2591" s="32">
        <v>0</v>
      </c>
      <c r="K2591" s="54">
        <f>Лист4!E2589/1000</f>
        <v>78.977699999999999</v>
      </c>
      <c r="L2591" s="55"/>
      <c r="M2591" s="55"/>
    </row>
    <row r="2592" spans="1:13" s="57" customFormat="1" ht="18.75" customHeight="1" x14ac:dyDescent="0.25">
      <c r="A2592" s="44" t="str">
        <f>Лист4!A2590</f>
        <v xml:space="preserve">Чекалина ул. д.5 </v>
      </c>
      <c r="B2592" s="74" t="str">
        <f>Лист4!C2590</f>
        <v>г. Астрахань</v>
      </c>
      <c r="C2592" s="45">
        <f t="shared" si="80"/>
        <v>71.346211525423726</v>
      </c>
      <c r="D2592" s="45">
        <f t="shared" si="81"/>
        <v>3.8221184745762709</v>
      </c>
      <c r="E2592" s="52">
        <v>0</v>
      </c>
      <c r="F2592" s="31">
        <v>3.8221184745762709</v>
      </c>
      <c r="G2592" s="53">
        <v>0</v>
      </c>
      <c r="H2592" s="53">
        <v>0</v>
      </c>
      <c r="I2592" s="53">
        <v>0</v>
      </c>
      <c r="J2592" s="32">
        <v>0</v>
      </c>
      <c r="K2592" s="54">
        <f>Лист4!E2590/1000</f>
        <v>75.168329999999997</v>
      </c>
      <c r="L2592" s="55"/>
      <c r="M2592" s="55"/>
    </row>
    <row r="2593" spans="1:13" s="57" customFormat="1" ht="18.75" customHeight="1" x14ac:dyDescent="0.25">
      <c r="A2593" s="44" t="str">
        <f>Лист4!A2591</f>
        <v xml:space="preserve">Чехова (Трусовский) ул. д.50 </v>
      </c>
      <c r="B2593" s="74" t="str">
        <f>Лист4!C2591</f>
        <v>г. Астрахань</v>
      </c>
      <c r="C2593" s="45">
        <f t="shared" si="80"/>
        <v>0</v>
      </c>
      <c r="D2593" s="45">
        <f t="shared" si="81"/>
        <v>0</v>
      </c>
      <c r="E2593" s="52">
        <v>0</v>
      </c>
      <c r="F2593" s="31">
        <v>0</v>
      </c>
      <c r="G2593" s="53">
        <v>0</v>
      </c>
      <c r="H2593" s="53">
        <v>0</v>
      </c>
      <c r="I2593" s="53">
        <v>0</v>
      </c>
      <c r="J2593" s="32">
        <v>0</v>
      </c>
      <c r="K2593" s="54">
        <f>Лист4!E2591/1000</f>
        <v>0</v>
      </c>
      <c r="L2593" s="55"/>
      <c r="M2593" s="55"/>
    </row>
    <row r="2594" spans="1:13" s="57" customFormat="1" ht="18.75" customHeight="1" x14ac:dyDescent="0.25">
      <c r="A2594" s="44" t="str">
        <f>Лист4!A2592</f>
        <v xml:space="preserve">Чехова ул. д.1 </v>
      </c>
      <c r="B2594" s="74" t="str">
        <f>Лист4!C2592</f>
        <v>г. Астрахань</v>
      </c>
      <c r="C2594" s="45">
        <f t="shared" si="80"/>
        <v>0</v>
      </c>
      <c r="D2594" s="45">
        <f t="shared" si="81"/>
        <v>0</v>
      </c>
      <c r="E2594" s="52">
        <v>0</v>
      </c>
      <c r="F2594" s="31">
        <v>0</v>
      </c>
      <c r="G2594" s="53">
        <v>0</v>
      </c>
      <c r="H2594" s="53">
        <v>0</v>
      </c>
      <c r="I2594" s="53">
        <v>0</v>
      </c>
      <c r="J2594" s="32">
        <v>0</v>
      </c>
      <c r="K2594" s="54">
        <f>Лист4!E2592/1000</f>
        <v>0</v>
      </c>
      <c r="L2594" s="55"/>
      <c r="M2594" s="55"/>
    </row>
    <row r="2595" spans="1:13" s="57" customFormat="1" ht="18.75" customHeight="1" x14ac:dyDescent="0.25">
      <c r="A2595" s="44" t="str">
        <f>Лист4!A2593</f>
        <v xml:space="preserve">Шахтерский пер. д.22 </v>
      </c>
      <c r="B2595" s="74" t="str">
        <f>Лист4!C2593</f>
        <v>г. Астрахань</v>
      </c>
      <c r="C2595" s="45">
        <f t="shared" si="80"/>
        <v>0.16515254237288135</v>
      </c>
      <c r="D2595" s="45">
        <f t="shared" si="81"/>
        <v>8.847457627118643E-3</v>
      </c>
      <c r="E2595" s="52">
        <v>0</v>
      </c>
      <c r="F2595" s="31">
        <v>8.847457627118643E-3</v>
      </c>
      <c r="G2595" s="53">
        <v>0</v>
      </c>
      <c r="H2595" s="53">
        <v>0</v>
      </c>
      <c r="I2595" s="53">
        <v>0</v>
      </c>
      <c r="J2595" s="32">
        <v>0</v>
      </c>
      <c r="K2595" s="54">
        <f>Лист4!E2593/1000</f>
        <v>0.17399999999999999</v>
      </c>
      <c r="L2595" s="55"/>
      <c r="M2595" s="55"/>
    </row>
    <row r="2596" spans="1:13" s="57" customFormat="1" ht="18.75" customHeight="1" x14ac:dyDescent="0.25">
      <c r="A2596" s="44" t="str">
        <f>Лист4!A2594</f>
        <v xml:space="preserve">Шахтерский пер. д.3 </v>
      </c>
      <c r="B2596" s="74" t="str">
        <f>Лист4!C2594</f>
        <v>г. Астрахань</v>
      </c>
      <c r="C2596" s="45">
        <f t="shared" si="80"/>
        <v>26.779769491525425</v>
      </c>
      <c r="D2596" s="45">
        <f t="shared" si="81"/>
        <v>1.4346305084745763</v>
      </c>
      <c r="E2596" s="52">
        <v>0</v>
      </c>
      <c r="F2596" s="31">
        <v>1.4346305084745763</v>
      </c>
      <c r="G2596" s="53">
        <v>0</v>
      </c>
      <c r="H2596" s="53">
        <v>0</v>
      </c>
      <c r="I2596" s="53">
        <v>0</v>
      </c>
      <c r="J2596" s="32">
        <v>0</v>
      </c>
      <c r="K2596" s="54">
        <f>Лист4!E2594/1000</f>
        <v>28.214400000000001</v>
      </c>
      <c r="L2596" s="55"/>
      <c r="M2596" s="55"/>
    </row>
    <row r="2597" spans="1:13" s="57" customFormat="1" ht="18.75" customHeight="1" x14ac:dyDescent="0.25">
      <c r="A2597" s="44" t="str">
        <f>Лист4!A2595</f>
        <v xml:space="preserve">Школьная (Трусовский р-н) ул. д.2А </v>
      </c>
      <c r="B2597" s="74" t="str">
        <f>Лист4!C2595</f>
        <v>г. Астрахань</v>
      </c>
      <c r="C2597" s="45">
        <f t="shared" si="80"/>
        <v>7.6027118644067793</v>
      </c>
      <c r="D2597" s="45">
        <f t="shared" si="81"/>
        <v>0.4072881355932203</v>
      </c>
      <c r="E2597" s="52">
        <v>0</v>
      </c>
      <c r="F2597" s="31">
        <v>0.4072881355932203</v>
      </c>
      <c r="G2597" s="53">
        <v>0</v>
      </c>
      <c r="H2597" s="53">
        <v>0</v>
      </c>
      <c r="I2597" s="53">
        <v>0</v>
      </c>
      <c r="J2597" s="32">
        <v>0</v>
      </c>
      <c r="K2597" s="54">
        <f>Лист4!E2595/1000-J2597</f>
        <v>8.01</v>
      </c>
      <c r="L2597" s="55"/>
      <c r="M2597" s="55"/>
    </row>
    <row r="2598" spans="1:13" s="57" customFormat="1" ht="18.75" customHeight="1" x14ac:dyDescent="0.25">
      <c r="A2598" s="44" t="str">
        <f>Лист4!A2596</f>
        <v xml:space="preserve">Шоссейная (Трусовский р-н) ул. д.1 </v>
      </c>
      <c r="B2598" s="74" t="str">
        <f>Лист4!C2596</f>
        <v>г. Астрахань</v>
      </c>
      <c r="C2598" s="45">
        <f t="shared" si="80"/>
        <v>5.8062508474576271</v>
      </c>
      <c r="D2598" s="45">
        <f t="shared" si="81"/>
        <v>0.31104915254237286</v>
      </c>
      <c r="E2598" s="52">
        <v>0</v>
      </c>
      <c r="F2598" s="31">
        <v>0.31104915254237286</v>
      </c>
      <c r="G2598" s="53">
        <v>0</v>
      </c>
      <c r="H2598" s="53">
        <v>0</v>
      </c>
      <c r="I2598" s="53">
        <v>0</v>
      </c>
      <c r="J2598" s="32">
        <v>0</v>
      </c>
      <c r="K2598" s="54">
        <f>Лист4!E2596/1000-J2598</f>
        <v>6.1173000000000002</v>
      </c>
      <c r="L2598" s="55"/>
      <c r="M2598" s="55"/>
    </row>
    <row r="2599" spans="1:13" s="57" customFormat="1" ht="18.75" customHeight="1" x14ac:dyDescent="0.25">
      <c r="A2599" s="44" t="str">
        <f>Лист4!A2597</f>
        <v xml:space="preserve">Шоссейная (Трусовский р-н) ул. д.11 </v>
      </c>
      <c r="B2599" s="74" t="str">
        <f>Лист4!C2597</f>
        <v>г. Астрахань</v>
      </c>
      <c r="C2599" s="45">
        <f t="shared" si="80"/>
        <v>14.111810169491525</v>
      </c>
      <c r="D2599" s="45">
        <f t="shared" si="81"/>
        <v>0.75598983050847446</v>
      </c>
      <c r="E2599" s="52">
        <v>0</v>
      </c>
      <c r="F2599" s="31">
        <v>0.75598983050847446</v>
      </c>
      <c r="G2599" s="53">
        <v>0</v>
      </c>
      <c r="H2599" s="53">
        <v>0</v>
      </c>
      <c r="I2599" s="53">
        <v>0</v>
      </c>
      <c r="J2599" s="32">
        <v>0</v>
      </c>
      <c r="K2599" s="54">
        <f>Лист4!E2597/1000-J2599</f>
        <v>14.867799999999999</v>
      </c>
      <c r="L2599" s="55"/>
      <c r="M2599" s="55"/>
    </row>
    <row r="2600" spans="1:13" s="57" customFormat="1" ht="18.75" customHeight="1" x14ac:dyDescent="0.25">
      <c r="A2600" s="44" t="str">
        <f>Лист4!A2598</f>
        <v xml:space="preserve">Шоссейная (Трусовский р-н) ул. д.13 </v>
      </c>
      <c r="B2600" s="74" t="str">
        <f>Лист4!C2598</f>
        <v>г. Астрахань</v>
      </c>
      <c r="C2600" s="45">
        <f t="shared" si="80"/>
        <v>41.763471186440675</v>
      </c>
      <c r="D2600" s="45">
        <f t="shared" si="81"/>
        <v>2.2373288135593219</v>
      </c>
      <c r="E2600" s="52">
        <v>0</v>
      </c>
      <c r="F2600" s="31">
        <v>2.2373288135593219</v>
      </c>
      <c r="G2600" s="53">
        <v>0</v>
      </c>
      <c r="H2600" s="53">
        <v>0</v>
      </c>
      <c r="I2600" s="53">
        <v>0</v>
      </c>
      <c r="J2600" s="32">
        <v>0</v>
      </c>
      <c r="K2600" s="54">
        <f>Лист4!E2598/1000-J2600</f>
        <v>44.000799999999998</v>
      </c>
      <c r="L2600" s="55"/>
      <c r="M2600" s="55"/>
    </row>
    <row r="2601" spans="1:13" s="57" customFormat="1" ht="18.75" customHeight="1" x14ac:dyDescent="0.25">
      <c r="A2601" s="44" t="str">
        <f>Лист4!A2599</f>
        <v xml:space="preserve">Шоссейная (Трусовский р-н) ул. д.15 </v>
      </c>
      <c r="B2601" s="74" t="str">
        <f>Лист4!C2599</f>
        <v>г. Астрахань</v>
      </c>
      <c r="C2601" s="45">
        <f t="shared" si="80"/>
        <v>0</v>
      </c>
      <c r="D2601" s="45">
        <f t="shared" si="81"/>
        <v>0</v>
      </c>
      <c r="E2601" s="52">
        <v>0</v>
      </c>
      <c r="F2601" s="31">
        <v>0</v>
      </c>
      <c r="G2601" s="53">
        <v>0</v>
      </c>
      <c r="H2601" s="53">
        <v>0</v>
      </c>
      <c r="I2601" s="53">
        <v>0</v>
      </c>
      <c r="J2601" s="32">
        <v>0</v>
      </c>
      <c r="K2601" s="54">
        <f>Лист4!E2599/1000</f>
        <v>0</v>
      </c>
      <c r="L2601" s="55"/>
      <c r="M2601" s="55"/>
    </row>
    <row r="2602" spans="1:13" s="57" customFormat="1" ht="25.5" customHeight="1" x14ac:dyDescent="0.25">
      <c r="A2602" s="44" t="str">
        <f>Лист4!A2600</f>
        <v xml:space="preserve">Шоссейная (Трусовский р-н) ул. д.15/10 - корп. 1 </v>
      </c>
      <c r="B2602" s="74" t="str">
        <f>Лист4!C2600</f>
        <v>г. Астрахань</v>
      </c>
      <c r="C2602" s="45">
        <f t="shared" si="80"/>
        <v>43.665193220338985</v>
      </c>
      <c r="D2602" s="45">
        <f t="shared" si="81"/>
        <v>2.339206779661017</v>
      </c>
      <c r="E2602" s="52">
        <v>0</v>
      </c>
      <c r="F2602" s="31">
        <v>2.339206779661017</v>
      </c>
      <c r="G2602" s="53">
        <v>0</v>
      </c>
      <c r="H2602" s="53">
        <v>0</v>
      </c>
      <c r="I2602" s="53">
        <v>0</v>
      </c>
      <c r="J2602" s="32">
        <v>0</v>
      </c>
      <c r="K2602" s="54">
        <f>Лист4!E2600/1000</f>
        <v>46.004400000000004</v>
      </c>
      <c r="L2602" s="55"/>
      <c r="M2602" s="55"/>
    </row>
    <row r="2603" spans="1:13" s="57" customFormat="1" ht="25.5" customHeight="1" x14ac:dyDescent="0.25">
      <c r="A2603" s="44" t="str">
        <f>Лист4!A2601</f>
        <v xml:space="preserve">Шоссейная (Трусовский р-н) ул. д.15/10 - корп. 2 </v>
      </c>
      <c r="B2603" s="74" t="str">
        <f>Лист4!C2601</f>
        <v>г. Астрахань</v>
      </c>
      <c r="C2603" s="45">
        <f t="shared" si="80"/>
        <v>0</v>
      </c>
      <c r="D2603" s="45">
        <f t="shared" si="81"/>
        <v>0</v>
      </c>
      <c r="E2603" s="52">
        <v>0</v>
      </c>
      <c r="F2603" s="31">
        <v>0</v>
      </c>
      <c r="G2603" s="53">
        <v>0</v>
      </c>
      <c r="H2603" s="53">
        <v>0</v>
      </c>
      <c r="I2603" s="53">
        <v>0</v>
      </c>
      <c r="J2603" s="32">
        <v>0</v>
      </c>
      <c r="K2603" s="54">
        <f>Лист4!E2601/1000</f>
        <v>0</v>
      </c>
      <c r="L2603" s="55"/>
      <c r="M2603" s="55"/>
    </row>
    <row r="2604" spans="1:13" s="57" customFormat="1" ht="18.75" customHeight="1" x14ac:dyDescent="0.25">
      <c r="A2604" s="44" t="str">
        <f>Лист4!A2602</f>
        <v xml:space="preserve">Шоссейная (Трусовский р-н) ул. д.2/4 - корп. 10 </v>
      </c>
      <c r="B2604" s="74" t="str">
        <f>Лист4!C2602</f>
        <v>г. Астрахань</v>
      </c>
      <c r="C2604" s="45">
        <f t="shared" si="80"/>
        <v>37.694264406779659</v>
      </c>
      <c r="D2604" s="45">
        <f t="shared" si="81"/>
        <v>2.019335593220339</v>
      </c>
      <c r="E2604" s="52">
        <v>0</v>
      </c>
      <c r="F2604" s="31">
        <v>2.019335593220339</v>
      </c>
      <c r="G2604" s="53">
        <v>0</v>
      </c>
      <c r="H2604" s="53">
        <v>0</v>
      </c>
      <c r="I2604" s="53">
        <v>0</v>
      </c>
      <c r="J2604" s="32">
        <v>0</v>
      </c>
      <c r="K2604" s="54">
        <f>Лист4!E2602/1000</f>
        <v>39.7136</v>
      </c>
      <c r="L2604" s="55"/>
      <c r="M2604" s="55"/>
    </row>
    <row r="2605" spans="1:13" s="57" customFormat="1" ht="18.75" customHeight="1" x14ac:dyDescent="0.25">
      <c r="A2605" s="44" t="str">
        <f>Лист4!A2603</f>
        <v xml:space="preserve">Шоссейная (Трусовский р-н) ул. д.2/4 - корп. 6 </v>
      </c>
      <c r="B2605" s="74" t="str">
        <f>Лист4!C2603</f>
        <v>г. Астрахань</v>
      </c>
      <c r="C2605" s="45">
        <f t="shared" si="80"/>
        <v>66.966128813559322</v>
      </c>
      <c r="D2605" s="45">
        <f t="shared" si="81"/>
        <v>3.5874711864406779</v>
      </c>
      <c r="E2605" s="52">
        <v>0</v>
      </c>
      <c r="F2605" s="31">
        <v>3.5874711864406779</v>
      </c>
      <c r="G2605" s="53">
        <v>0</v>
      </c>
      <c r="H2605" s="53">
        <v>0</v>
      </c>
      <c r="I2605" s="53">
        <v>0</v>
      </c>
      <c r="J2605" s="32">
        <v>0</v>
      </c>
      <c r="K2605" s="54">
        <f>Лист4!E2603/1000</f>
        <v>70.553600000000003</v>
      </c>
      <c r="L2605" s="55"/>
      <c r="M2605" s="55"/>
    </row>
    <row r="2606" spans="1:13" s="57" customFormat="1" ht="18.75" customHeight="1" x14ac:dyDescent="0.25">
      <c r="A2606" s="44" t="str">
        <f>Лист4!A2604</f>
        <v xml:space="preserve">Шоссейная (Трусовский р-н) ул. д.2/4 - корп. 7 </v>
      </c>
      <c r="B2606" s="74" t="str">
        <f>Лист4!C2604</f>
        <v>г. Астрахань</v>
      </c>
      <c r="C2606" s="45">
        <f t="shared" si="80"/>
        <v>24.65053559322034</v>
      </c>
      <c r="D2606" s="45">
        <f t="shared" si="81"/>
        <v>1.3205644067796611</v>
      </c>
      <c r="E2606" s="52">
        <v>0</v>
      </c>
      <c r="F2606" s="31">
        <v>1.3205644067796611</v>
      </c>
      <c r="G2606" s="53">
        <v>0</v>
      </c>
      <c r="H2606" s="53">
        <v>0</v>
      </c>
      <c r="I2606" s="53">
        <v>0</v>
      </c>
      <c r="J2606" s="32">
        <v>0</v>
      </c>
      <c r="K2606" s="54">
        <f>Лист4!E2604/1000</f>
        <v>25.9711</v>
      </c>
      <c r="L2606" s="55"/>
      <c r="M2606" s="55"/>
    </row>
    <row r="2607" spans="1:13" s="57" customFormat="1" ht="18.75" customHeight="1" x14ac:dyDescent="0.25">
      <c r="A2607" s="44" t="str">
        <f>Лист4!A2605</f>
        <v xml:space="preserve">Шоссейная (Трусовский р-н) ул. д.2/4 - корп. 8 </v>
      </c>
      <c r="B2607" s="74" t="str">
        <f>Лист4!C2605</f>
        <v>г. Астрахань</v>
      </c>
      <c r="C2607" s="45">
        <f t="shared" si="80"/>
        <v>28.838785084745762</v>
      </c>
      <c r="D2607" s="45">
        <f t="shared" si="81"/>
        <v>1.5449349152542373</v>
      </c>
      <c r="E2607" s="52">
        <v>0</v>
      </c>
      <c r="F2607" s="31">
        <v>1.5449349152542373</v>
      </c>
      <c r="G2607" s="53">
        <v>0</v>
      </c>
      <c r="H2607" s="53">
        <v>0</v>
      </c>
      <c r="I2607" s="53">
        <v>0</v>
      </c>
      <c r="J2607" s="32">
        <v>0</v>
      </c>
      <c r="K2607" s="54">
        <f>Лист4!E2605/1000</f>
        <v>30.38372</v>
      </c>
      <c r="L2607" s="55"/>
      <c r="M2607" s="55"/>
    </row>
    <row r="2608" spans="1:13" s="56" customFormat="1" ht="18.75" customHeight="1" x14ac:dyDescent="0.25">
      <c r="A2608" s="44" t="str">
        <f>Лист4!A2606</f>
        <v xml:space="preserve">Шоссейная (Трусовский р-н) ул. д.2/4 - корп. 9 </v>
      </c>
      <c r="B2608" s="74" t="str">
        <f>Лист4!C2606</f>
        <v>г. Астрахань</v>
      </c>
      <c r="C2608" s="45">
        <f t="shared" si="80"/>
        <v>20.120705084745762</v>
      </c>
      <c r="D2608" s="45">
        <f t="shared" si="81"/>
        <v>1.0778949152542372</v>
      </c>
      <c r="E2608" s="52">
        <v>0</v>
      </c>
      <c r="F2608" s="31">
        <v>1.0778949152542372</v>
      </c>
      <c r="G2608" s="53">
        <v>0</v>
      </c>
      <c r="H2608" s="53">
        <v>0</v>
      </c>
      <c r="I2608" s="53">
        <v>0</v>
      </c>
      <c r="J2608" s="32">
        <v>0</v>
      </c>
      <c r="K2608" s="54">
        <f>Лист4!E2606/1000</f>
        <v>21.198599999999999</v>
      </c>
      <c r="L2608" s="55"/>
      <c r="M2608" s="55"/>
    </row>
    <row r="2609" spans="1:13" s="56" customFormat="1" ht="18.75" customHeight="1" x14ac:dyDescent="0.25">
      <c r="A2609" s="44" t="str">
        <f>Лист4!A2607</f>
        <v xml:space="preserve">Шоссейная (Трусовский р-н) ул. д.3 </v>
      </c>
      <c r="B2609" s="74" t="str">
        <f>Лист4!C2607</f>
        <v>г. Астрахань</v>
      </c>
      <c r="C2609" s="45">
        <f t="shared" si="80"/>
        <v>16.417301694915253</v>
      </c>
      <c r="D2609" s="45">
        <f t="shared" si="81"/>
        <v>0.87949830508474558</v>
      </c>
      <c r="E2609" s="52">
        <v>0</v>
      </c>
      <c r="F2609" s="31">
        <v>0.87949830508474558</v>
      </c>
      <c r="G2609" s="53">
        <v>0</v>
      </c>
      <c r="H2609" s="53">
        <v>0</v>
      </c>
      <c r="I2609" s="53">
        <v>0</v>
      </c>
      <c r="J2609" s="32">
        <v>0</v>
      </c>
      <c r="K2609" s="54">
        <f>Лист4!E2607/1000</f>
        <v>17.296799999999998</v>
      </c>
      <c r="L2609" s="55"/>
      <c r="M2609" s="55"/>
    </row>
    <row r="2610" spans="1:13" s="56" customFormat="1" ht="18.75" customHeight="1" x14ac:dyDescent="0.25">
      <c r="A2610" s="44" t="str">
        <f>Лист4!A2608</f>
        <v xml:space="preserve">Шоссейная (Трусовский р-н) ул. д.5 </v>
      </c>
      <c r="B2610" s="74" t="str">
        <f>Лист4!C2608</f>
        <v>г. Астрахань</v>
      </c>
      <c r="C2610" s="45">
        <f t="shared" si="80"/>
        <v>0</v>
      </c>
      <c r="D2610" s="45">
        <f t="shared" si="81"/>
        <v>0</v>
      </c>
      <c r="E2610" s="52">
        <v>0</v>
      </c>
      <c r="F2610" s="31">
        <v>0</v>
      </c>
      <c r="G2610" s="53">
        <v>0</v>
      </c>
      <c r="H2610" s="53">
        <v>0</v>
      </c>
      <c r="I2610" s="53">
        <v>0</v>
      </c>
      <c r="J2610" s="32">
        <v>0</v>
      </c>
      <c r="K2610" s="54">
        <f>Лист4!E2608/1000</f>
        <v>0</v>
      </c>
      <c r="L2610" s="55"/>
      <c r="M2610" s="55"/>
    </row>
    <row r="2611" spans="1:13" s="56" customFormat="1" ht="18.75" customHeight="1" x14ac:dyDescent="0.25">
      <c r="A2611" s="44" t="str">
        <f>Лист4!A2609</f>
        <v xml:space="preserve">Шоссейная (Трусовский р-н) ул. д.6/12 - корп. 1 </v>
      </c>
      <c r="B2611" s="74" t="str">
        <f>Лист4!C2609</f>
        <v>г. Астрахань</v>
      </c>
      <c r="C2611" s="45">
        <f t="shared" si="80"/>
        <v>42.31274576271187</v>
      </c>
      <c r="D2611" s="45">
        <f t="shared" si="81"/>
        <v>2.266754237288136</v>
      </c>
      <c r="E2611" s="52">
        <v>0</v>
      </c>
      <c r="F2611" s="31">
        <v>2.266754237288136</v>
      </c>
      <c r="G2611" s="53">
        <v>0</v>
      </c>
      <c r="H2611" s="53">
        <v>0</v>
      </c>
      <c r="I2611" s="53">
        <v>0</v>
      </c>
      <c r="J2611" s="32">
        <v>0</v>
      </c>
      <c r="K2611" s="54">
        <f>Лист4!E2609/1000-J2611</f>
        <v>44.579500000000003</v>
      </c>
      <c r="L2611" s="55"/>
      <c r="M2611" s="55"/>
    </row>
    <row r="2612" spans="1:13" s="56" customFormat="1" ht="25.5" customHeight="1" x14ac:dyDescent="0.25">
      <c r="A2612" s="44" t="str">
        <f>Лист4!A2610</f>
        <v xml:space="preserve">Шоссейная (Трусовский р-н) ул. д.6/12 - корп. 2 </v>
      </c>
      <c r="B2612" s="74" t="str">
        <f>Лист4!C2610</f>
        <v>г. Астрахань</v>
      </c>
      <c r="C2612" s="45">
        <f t="shared" si="80"/>
        <v>39.773458983050851</v>
      </c>
      <c r="D2612" s="45">
        <f t="shared" si="81"/>
        <v>2.1307210169491526</v>
      </c>
      <c r="E2612" s="52">
        <v>0</v>
      </c>
      <c r="F2612" s="31">
        <v>2.1307210169491526</v>
      </c>
      <c r="G2612" s="53">
        <v>0</v>
      </c>
      <c r="H2612" s="53">
        <v>0</v>
      </c>
      <c r="I2612" s="53">
        <v>0</v>
      </c>
      <c r="J2612" s="32">
        <v>0</v>
      </c>
      <c r="K2612" s="54">
        <f>Лист4!E2610/1000</f>
        <v>41.904180000000004</v>
      </c>
      <c r="L2612" s="55"/>
      <c r="M2612" s="55"/>
    </row>
    <row r="2613" spans="1:13" s="56" customFormat="1" ht="18.75" customHeight="1" x14ac:dyDescent="0.25">
      <c r="A2613" s="44" t="str">
        <f>Лист4!A2611</f>
        <v xml:space="preserve">Шоссейная (Трусовский р-н) ул. д.6/12 - корп. 3 </v>
      </c>
      <c r="B2613" s="74" t="str">
        <f>Лист4!C2611</f>
        <v>г. Астрахань</v>
      </c>
      <c r="C2613" s="45">
        <f t="shared" si="80"/>
        <v>37.182737627118641</v>
      </c>
      <c r="D2613" s="45">
        <f t="shared" si="81"/>
        <v>1.9919323728813558</v>
      </c>
      <c r="E2613" s="52">
        <v>0</v>
      </c>
      <c r="F2613" s="31">
        <v>1.9919323728813558</v>
      </c>
      <c r="G2613" s="53">
        <v>0</v>
      </c>
      <c r="H2613" s="53">
        <v>0</v>
      </c>
      <c r="I2613" s="53">
        <v>0</v>
      </c>
      <c r="J2613" s="32">
        <v>0</v>
      </c>
      <c r="K2613" s="54">
        <f>Лист4!E2611/1000</f>
        <v>39.174669999999999</v>
      </c>
      <c r="L2613" s="55"/>
      <c r="M2613" s="55"/>
    </row>
    <row r="2614" spans="1:13" s="56" customFormat="1" ht="25.5" customHeight="1" x14ac:dyDescent="0.25">
      <c r="A2614" s="44" t="str">
        <f>Лист4!A2612</f>
        <v xml:space="preserve">Шоссейная (Трусовский р-н) ул. д.6/12 - корп. 4 </v>
      </c>
      <c r="B2614" s="74" t="str">
        <f>Лист4!C2612</f>
        <v>г. Астрахань</v>
      </c>
      <c r="C2614" s="45">
        <f t="shared" si="80"/>
        <v>62.895877966101693</v>
      </c>
      <c r="D2614" s="45">
        <f t="shared" si="81"/>
        <v>3.3694220338983052</v>
      </c>
      <c r="E2614" s="52">
        <v>0</v>
      </c>
      <c r="F2614" s="31">
        <v>3.3694220338983052</v>
      </c>
      <c r="G2614" s="53">
        <v>0</v>
      </c>
      <c r="H2614" s="53">
        <v>0</v>
      </c>
      <c r="I2614" s="53">
        <v>0</v>
      </c>
      <c r="J2614" s="32">
        <v>0</v>
      </c>
      <c r="K2614" s="54">
        <f>Лист4!E2612/1000</f>
        <v>66.265299999999996</v>
      </c>
      <c r="L2614" s="55"/>
      <c r="M2614" s="55"/>
    </row>
    <row r="2615" spans="1:13" s="56" customFormat="1" ht="25.5" customHeight="1" x14ac:dyDescent="0.25">
      <c r="A2615" s="44" t="str">
        <f>Лист4!A2613</f>
        <v xml:space="preserve">Шоссейная (Трусовский р-н) ул. д.6/12 - корп. 5 </v>
      </c>
      <c r="B2615" s="74" t="str">
        <f>Лист4!C2613</f>
        <v>г. Астрахань</v>
      </c>
      <c r="C2615" s="45">
        <f t="shared" si="80"/>
        <v>42.713572881355937</v>
      </c>
      <c r="D2615" s="45">
        <f t="shared" si="81"/>
        <v>2.2882271186440679</v>
      </c>
      <c r="E2615" s="52">
        <v>0</v>
      </c>
      <c r="F2615" s="31">
        <v>2.2882271186440679</v>
      </c>
      <c r="G2615" s="53">
        <v>0</v>
      </c>
      <c r="H2615" s="53">
        <v>0</v>
      </c>
      <c r="I2615" s="53">
        <v>0</v>
      </c>
      <c r="J2615" s="32">
        <v>0</v>
      </c>
      <c r="K2615" s="54">
        <f>Лист4!E2613/1000</f>
        <v>45.001800000000003</v>
      </c>
      <c r="L2615" s="55"/>
      <c r="M2615" s="55"/>
    </row>
    <row r="2616" spans="1:13" s="56" customFormat="1" ht="18.75" customHeight="1" x14ac:dyDescent="0.25">
      <c r="A2616" s="44" t="str">
        <f>Лист4!A2614</f>
        <v xml:space="preserve">Шоссейная (Трусовский р-н) ул. д.7 </v>
      </c>
      <c r="B2616" s="74" t="str">
        <f>Лист4!C2614</f>
        <v>г. Астрахань</v>
      </c>
      <c r="C2616" s="45">
        <f t="shared" si="80"/>
        <v>26.293993220338987</v>
      </c>
      <c r="D2616" s="45">
        <f t="shared" si="81"/>
        <v>1.4086067796610171</v>
      </c>
      <c r="E2616" s="52">
        <v>0</v>
      </c>
      <c r="F2616" s="31">
        <v>1.4086067796610171</v>
      </c>
      <c r="G2616" s="53">
        <v>0</v>
      </c>
      <c r="H2616" s="53">
        <v>0</v>
      </c>
      <c r="I2616" s="53">
        <v>0</v>
      </c>
      <c r="J2616" s="32">
        <v>0</v>
      </c>
      <c r="K2616" s="54">
        <f>Лист4!E2614/1000</f>
        <v>27.702600000000004</v>
      </c>
      <c r="L2616" s="55"/>
      <c r="M2616" s="55"/>
    </row>
    <row r="2617" spans="1:13" s="56" customFormat="1" ht="25.5" customHeight="1" x14ac:dyDescent="0.25">
      <c r="A2617" s="44" t="str">
        <f>Лист4!A2615</f>
        <v xml:space="preserve">Шоссейная (Трусовский р-н) ул. д.9 </v>
      </c>
      <c r="B2617" s="74" t="str">
        <f>Лист4!C2615</f>
        <v>г. Астрахань</v>
      </c>
      <c r="C2617" s="45">
        <f t="shared" si="80"/>
        <v>8.2507932203389824</v>
      </c>
      <c r="D2617" s="45">
        <f t="shared" si="81"/>
        <v>0.44200677966101698</v>
      </c>
      <c r="E2617" s="52">
        <v>0</v>
      </c>
      <c r="F2617" s="31">
        <v>0.44200677966101698</v>
      </c>
      <c r="G2617" s="53">
        <v>0</v>
      </c>
      <c r="H2617" s="53">
        <v>0</v>
      </c>
      <c r="I2617" s="53">
        <v>0</v>
      </c>
      <c r="J2617" s="32">
        <v>0</v>
      </c>
      <c r="K2617" s="54">
        <f>Лист4!E2615/1000</f>
        <v>8.6928000000000001</v>
      </c>
      <c r="L2617" s="55"/>
      <c r="M2617" s="55"/>
    </row>
    <row r="2618" spans="1:13" s="56" customFormat="1" ht="18.75" customHeight="1" x14ac:dyDescent="0.25">
      <c r="A2618" s="44" t="str">
        <f>Лист4!A2616</f>
        <v xml:space="preserve">Шоссейно-Икрянинская ул. д.10/18 - корп. 8 </v>
      </c>
      <c r="B2618" s="74" t="str">
        <f>Лист4!C2616</f>
        <v>г. Астрахань</v>
      </c>
      <c r="C2618" s="45">
        <f t="shared" si="80"/>
        <v>32.513030508474571</v>
      </c>
      <c r="D2618" s="45">
        <f t="shared" si="81"/>
        <v>1.7417694915254234</v>
      </c>
      <c r="E2618" s="52">
        <v>0</v>
      </c>
      <c r="F2618" s="31">
        <v>1.7417694915254234</v>
      </c>
      <c r="G2618" s="53">
        <v>0</v>
      </c>
      <c r="H2618" s="53">
        <v>0</v>
      </c>
      <c r="I2618" s="53">
        <v>0</v>
      </c>
      <c r="J2618" s="32">
        <v>0</v>
      </c>
      <c r="K2618" s="54">
        <f>Лист4!E2616/1000</f>
        <v>34.254799999999996</v>
      </c>
      <c r="L2618" s="55"/>
      <c r="M2618" s="55"/>
    </row>
    <row r="2619" spans="1:13" s="56" customFormat="1" ht="18.75" customHeight="1" x14ac:dyDescent="0.25">
      <c r="A2619" s="44" t="str">
        <f>Лист4!A2617</f>
        <v xml:space="preserve">Шушенская ул. д.10 </v>
      </c>
      <c r="B2619" s="74" t="str">
        <f>Лист4!C2617</f>
        <v>г. Астрахань</v>
      </c>
      <c r="C2619" s="45">
        <f t="shared" si="80"/>
        <v>83.390928813559313</v>
      </c>
      <c r="D2619" s="45">
        <f t="shared" si="81"/>
        <v>4.4673711864406771</v>
      </c>
      <c r="E2619" s="52">
        <v>0</v>
      </c>
      <c r="F2619" s="31">
        <v>4.4673711864406771</v>
      </c>
      <c r="G2619" s="53">
        <v>0</v>
      </c>
      <c r="H2619" s="53">
        <v>0</v>
      </c>
      <c r="I2619" s="53">
        <v>0</v>
      </c>
      <c r="J2619" s="32">
        <v>0</v>
      </c>
      <c r="K2619" s="54">
        <f>Лист4!E2617/1000</f>
        <v>87.858299999999986</v>
      </c>
      <c r="L2619" s="55"/>
      <c r="M2619" s="55"/>
    </row>
    <row r="2620" spans="1:13" s="56" customFormat="1" ht="18.75" customHeight="1" x14ac:dyDescent="0.25">
      <c r="A2620" s="44" t="str">
        <f>Лист4!A2618</f>
        <v xml:space="preserve">Шушенская ул. д.4 </v>
      </c>
      <c r="B2620" s="74" t="str">
        <f>Лист4!C2618</f>
        <v>г. Астрахань</v>
      </c>
      <c r="C2620" s="45">
        <f t="shared" ref="C2620:C2647" si="82">K2620+J2620-F2620</f>
        <v>43.543530847457632</v>
      </c>
      <c r="D2620" s="45">
        <f t="shared" ref="D2620:D2647" si="83">F2620</f>
        <v>2.3326891525423732</v>
      </c>
      <c r="E2620" s="52">
        <v>0</v>
      </c>
      <c r="F2620" s="31">
        <v>2.3326891525423732</v>
      </c>
      <c r="G2620" s="53">
        <v>0</v>
      </c>
      <c r="H2620" s="53">
        <v>0</v>
      </c>
      <c r="I2620" s="53">
        <v>0</v>
      </c>
      <c r="J2620" s="32">
        <v>0</v>
      </c>
      <c r="K2620" s="54">
        <f>Лист4!E2618/1000</f>
        <v>45.876220000000004</v>
      </c>
      <c r="L2620" s="55"/>
      <c r="M2620" s="55"/>
    </row>
    <row r="2621" spans="1:13" s="57" customFormat="1" ht="18.75" customHeight="1" x14ac:dyDescent="0.25">
      <c r="A2621" s="44" t="str">
        <f>Лист4!A2619</f>
        <v xml:space="preserve">Шушенская ул. д.6А </v>
      </c>
      <c r="B2621" s="74" t="str">
        <f>Лист4!C2619</f>
        <v>г. Астрахань</v>
      </c>
      <c r="C2621" s="45">
        <f t="shared" si="82"/>
        <v>0</v>
      </c>
      <c r="D2621" s="45">
        <f t="shared" si="83"/>
        <v>0</v>
      </c>
      <c r="E2621" s="52">
        <v>0</v>
      </c>
      <c r="F2621" s="31">
        <v>0</v>
      </c>
      <c r="G2621" s="53">
        <v>0</v>
      </c>
      <c r="H2621" s="53">
        <v>0</v>
      </c>
      <c r="I2621" s="53">
        <v>0</v>
      </c>
      <c r="J2621" s="32">
        <v>0</v>
      </c>
      <c r="K2621" s="54">
        <f>Лист4!E2619/1000</f>
        <v>0</v>
      </c>
      <c r="L2621" s="55"/>
      <c r="M2621" s="55"/>
    </row>
    <row r="2622" spans="1:13" s="56" customFormat="1" ht="18.75" customHeight="1" x14ac:dyDescent="0.25">
      <c r="A2622" s="44" t="str">
        <f>Лист4!A2620</f>
        <v xml:space="preserve">Шушенская ул. д.9 </v>
      </c>
      <c r="B2622" s="74" t="str">
        <f>Лист4!C2620</f>
        <v>г. Астрахань</v>
      </c>
      <c r="C2622" s="45">
        <f t="shared" si="82"/>
        <v>0</v>
      </c>
      <c r="D2622" s="45">
        <f t="shared" si="83"/>
        <v>0</v>
      </c>
      <c r="E2622" s="52">
        <v>0</v>
      </c>
      <c r="F2622" s="31">
        <v>0</v>
      </c>
      <c r="G2622" s="53">
        <v>0</v>
      </c>
      <c r="H2622" s="53">
        <v>0</v>
      </c>
      <c r="I2622" s="53">
        <v>0</v>
      </c>
      <c r="J2622" s="32">
        <v>0</v>
      </c>
      <c r="K2622" s="54">
        <f>Лист4!E2620/1000</f>
        <v>0</v>
      </c>
      <c r="L2622" s="55"/>
      <c r="M2622" s="55"/>
    </row>
    <row r="2623" spans="1:13" s="56" customFormat="1" ht="18.75" customHeight="1" x14ac:dyDescent="0.25">
      <c r="A2623" s="44" t="str">
        <f>Лист4!A2621</f>
        <v xml:space="preserve">Якуба Коласа ул. д.1А </v>
      </c>
      <c r="B2623" s="74" t="str">
        <f>Лист4!C2621</f>
        <v>г. Астрахань</v>
      </c>
      <c r="C2623" s="45">
        <f t="shared" si="82"/>
        <v>1370.3846752542377</v>
      </c>
      <c r="D2623" s="45">
        <f t="shared" si="83"/>
        <v>73.413464745762724</v>
      </c>
      <c r="E2623" s="52">
        <v>0</v>
      </c>
      <c r="F2623" s="31">
        <v>73.413464745762724</v>
      </c>
      <c r="G2623" s="53">
        <v>0</v>
      </c>
      <c r="H2623" s="53">
        <v>0</v>
      </c>
      <c r="I2623" s="53">
        <v>0</v>
      </c>
      <c r="J2623" s="32">
        <v>0</v>
      </c>
      <c r="K2623" s="54">
        <f>Лист4!E2621/1000</f>
        <v>1443.7981400000003</v>
      </c>
      <c r="L2623" s="55"/>
      <c r="M2623" s="55"/>
    </row>
    <row r="2624" spans="1:13" s="57" customFormat="1" ht="18.75" customHeight="1" x14ac:dyDescent="0.25">
      <c r="A2624" s="44" t="str">
        <f>Лист4!A2622</f>
        <v xml:space="preserve">9 Мая пр-кт д.1 </v>
      </c>
      <c r="B2624" s="74" t="str">
        <f>Лист4!C2622</f>
        <v>-, г. Знаменск</v>
      </c>
      <c r="C2624" s="45">
        <f t="shared" si="82"/>
        <v>168.95126915254238</v>
      </c>
      <c r="D2624" s="45">
        <f t="shared" si="83"/>
        <v>9.0509608474576275</v>
      </c>
      <c r="E2624" s="52">
        <v>0</v>
      </c>
      <c r="F2624" s="31">
        <v>9.0509608474576275</v>
      </c>
      <c r="G2624" s="53">
        <v>0</v>
      </c>
      <c r="H2624" s="53">
        <v>0</v>
      </c>
      <c r="I2624" s="53">
        <v>0</v>
      </c>
      <c r="J2624" s="32">
        <v>0</v>
      </c>
      <c r="K2624" s="54">
        <f>Лист4!E2622/1000</f>
        <v>178.00223</v>
      </c>
      <c r="L2624" s="55"/>
      <c r="M2624" s="55"/>
    </row>
    <row r="2625" spans="1:13" s="56" customFormat="1" ht="18.75" customHeight="1" x14ac:dyDescent="0.25">
      <c r="A2625" s="44" t="str">
        <f>Лист4!A2623</f>
        <v xml:space="preserve">9 Мая пр-кт д.10 </v>
      </c>
      <c r="B2625" s="74" t="str">
        <f>Лист4!C2623</f>
        <v>-, г. Знаменск</v>
      </c>
      <c r="C2625" s="45">
        <f t="shared" si="82"/>
        <v>9.1164203389830494</v>
      </c>
      <c r="D2625" s="45">
        <f t="shared" si="83"/>
        <v>0.48837966101694907</v>
      </c>
      <c r="E2625" s="52">
        <v>0</v>
      </c>
      <c r="F2625" s="31">
        <v>0.48837966101694907</v>
      </c>
      <c r="G2625" s="53">
        <v>0</v>
      </c>
      <c r="H2625" s="53">
        <v>0</v>
      </c>
      <c r="I2625" s="53">
        <v>0</v>
      </c>
      <c r="J2625" s="32">
        <v>0</v>
      </c>
      <c r="K2625" s="54">
        <f>Лист4!E2623/1000</f>
        <v>9.6047999999999991</v>
      </c>
      <c r="L2625" s="55"/>
      <c r="M2625" s="55"/>
    </row>
    <row r="2626" spans="1:13" s="56" customFormat="1" ht="18.75" customHeight="1" x14ac:dyDescent="0.25">
      <c r="A2626" s="44" t="str">
        <f>Лист4!A2624</f>
        <v xml:space="preserve">9 Мая пр-кт д.13 </v>
      </c>
      <c r="B2626" s="74" t="str">
        <f>Лист4!C2624</f>
        <v>-, г. Знаменск</v>
      </c>
      <c r="C2626" s="45">
        <f t="shared" si="82"/>
        <v>74.183067118644047</v>
      </c>
      <c r="D2626" s="45">
        <f t="shared" si="83"/>
        <v>3.9740928813559324</v>
      </c>
      <c r="E2626" s="52">
        <v>0</v>
      </c>
      <c r="F2626" s="31">
        <v>3.9740928813559324</v>
      </c>
      <c r="G2626" s="53">
        <v>0</v>
      </c>
      <c r="H2626" s="53">
        <v>0</v>
      </c>
      <c r="I2626" s="53">
        <v>0</v>
      </c>
      <c r="J2626" s="32">
        <v>346.48</v>
      </c>
      <c r="K2626" s="54">
        <f>Лист4!E2624/1000-J2626</f>
        <v>-268.32284000000004</v>
      </c>
      <c r="L2626" s="55"/>
      <c r="M2626" s="55"/>
    </row>
    <row r="2627" spans="1:13" s="56" customFormat="1" ht="18.75" customHeight="1" x14ac:dyDescent="0.25">
      <c r="A2627" s="44" t="str">
        <f>Лист4!A2625</f>
        <v xml:space="preserve">9 Мая пр-кт д.14А </v>
      </c>
      <c r="B2627" s="74" t="str">
        <f>Лист4!C2625</f>
        <v>-, г. Знаменск</v>
      </c>
      <c r="C2627" s="45">
        <f t="shared" si="82"/>
        <v>1020.2208325423727</v>
      </c>
      <c r="D2627" s="45">
        <f t="shared" si="83"/>
        <v>54.654687457627112</v>
      </c>
      <c r="E2627" s="52">
        <v>0</v>
      </c>
      <c r="F2627" s="31">
        <v>54.654687457627112</v>
      </c>
      <c r="G2627" s="53">
        <v>0</v>
      </c>
      <c r="H2627" s="53">
        <v>0</v>
      </c>
      <c r="I2627" s="53">
        <v>0</v>
      </c>
      <c r="J2627" s="32">
        <v>0</v>
      </c>
      <c r="K2627" s="54">
        <f>Лист4!E2625/1000-J2627</f>
        <v>1074.8755199999998</v>
      </c>
      <c r="L2627" s="55"/>
      <c r="M2627" s="55"/>
    </row>
    <row r="2628" spans="1:13" s="56" customFormat="1" ht="18.75" customHeight="1" x14ac:dyDescent="0.25">
      <c r="A2628" s="44" t="str">
        <f>Лист4!A2626</f>
        <v xml:space="preserve">9 Мая пр-кт д.15 </v>
      </c>
      <c r="B2628" s="74" t="str">
        <f>Лист4!C2626</f>
        <v>-, г. Знаменск</v>
      </c>
      <c r="C2628" s="45">
        <f t="shared" si="82"/>
        <v>15.110698305084767</v>
      </c>
      <c r="D2628" s="45">
        <f t="shared" si="83"/>
        <v>0.80950169491525426</v>
      </c>
      <c r="E2628" s="52">
        <v>0</v>
      </c>
      <c r="F2628" s="31">
        <v>0.80950169491525426</v>
      </c>
      <c r="G2628" s="53">
        <v>0</v>
      </c>
      <c r="H2628" s="53">
        <v>0</v>
      </c>
      <c r="I2628" s="53">
        <v>0</v>
      </c>
      <c r="J2628" s="32">
        <v>1082.7</v>
      </c>
      <c r="K2628" s="54">
        <f>Лист4!E2626/1000-J2628</f>
        <v>-1066.7798</v>
      </c>
      <c r="L2628" s="55"/>
      <c r="M2628" s="55"/>
    </row>
    <row r="2629" spans="1:13" s="57" customFormat="1" ht="18.75" customHeight="1" x14ac:dyDescent="0.25">
      <c r="A2629" s="44" t="str">
        <f>Лист4!A2627</f>
        <v xml:space="preserve">9 Мая пр-кт д.16 </v>
      </c>
      <c r="B2629" s="74" t="str">
        <f>Лист4!C2627</f>
        <v>-, г. Знаменск</v>
      </c>
      <c r="C2629" s="45">
        <f t="shared" si="82"/>
        <v>435.38451932203384</v>
      </c>
      <c r="D2629" s="45">
        <f t="shared" si="83"/>
        <v>23.324170677966098</v>
      </c>
      <c r="E2629" s="52">
        <v>0</v>
      </c>
      <c r="F2629" s="31">
        <v>23.324170677966098</v>
      </c>
      <c r="G2629" s="53">
        <v>0</v>
      </c>
      <c r="H2629" s="53">
        <v>0</v>
      </c>
      <c r="I2629" s="53">
        <v>0</v>
      </c>
      <c r="J2629" s="32">
        <v>0</v>
      </c>
      <c r="K2629" s="54">
        <f>Лист4!E2627/1000-J2629</f>
        <v>458.70868999999993</v>
      </c>
      <c r="L2629" s="55"/>
      <c r="M2629" s="55"/>
    </row>
    <row r="2630" spans="1:13" s="56" customFormat="1" ht="18.75" customHeight="1" x14ac:dyDescent="0.25">
      <c r="A2630" s="44" t="str">
        <f>Лист4!A2628</f>
        <v xml:space="preserve">9 Мая пр-кт д.17 </v>
      </c>
      <c r="B2630" s="74" t="str">
        <f>Лист4!C2628</f>
        <v>-, г. Знаменск</v>
      </c>
      <c r="C2630" s="45">
        <f t="shared" si="82"/>
        <v>56.914290169491494</v>
      </c>
      <c r="D2630" s="45">
        <f t="shared" si="83"/>
        <v>3.0489798305084745</v>
      </c>
      <c r="E2630" s="52">
        <v>0</v>
      </c>
      <c r="F2630" s="31">
        <v>3.0489798305084745</v>
      </c>
      <c r="G2630" s="53">
        <v>0</v>
      </c>
      <c r="H2630" s="53">
        <v>0</v>
      </c>
      <c r="I2630" s="53">
        <v>0</v>
      </c>
      <c r="J2630" s="32">
        <v>1087.9000000000001</v>
      </c>
      <c r="K2630" s="54">
        <f>Лист4!E2628/1000-J2630</f>
        <v>-1027.9367300000001</v>
      </c>
      <c r="L2630" s="55"/>
      <c r="M2630" s="55"/>
    </row>
    <row r="2631" spans="1:13" s="56" customFormat="1" ht="18.75" customHeight="1" x14ac:dyDescent="0.25">
      <c r="A2631" s="44" t="str">
        <f>Лист4!A2629</f>
        <v xml:space="preserve">9 Мая пр-кт д.18 </v>
      </c>
      <c r="B2631" s="74" t="str">
        <f>Лист4!C2629</f>
        <v>-, г. Знаменск</v>
      </c>
      <c r="C2631" s="45">
        <f t="shared" si="82"/>
        <v>547.16520813559316</v>
      </c>
      <c r="D2631" s="45">
        <f t="shared" si="83"/>
        <v>29.31242186440678</v>
      </c>
      <c r="E2631" s="52">
        <v>0</v>
      </c>
      <c r="F2631" s="31">
        <v>29.31242186440678</v>
      </c>
      <c r="G2631" s="53">
        <v>0</v>
      </c>
      <c r="H2631" s="53">
        <v>0</v>
      </c>
      <c r="I2631" s="53">
        <v>0</v>
      </c>
      <c r="J2631" s="32">
        <v>0</v>
      </c>
      <c r="K2631" s="54">
        <f>Лист4!E2629/1000-J2631</f>
        <v>576.47762999999998</v>
      </c>
      <c r="L2631" s="55"/>
      <c r="M2631" s="55"/>
    </row>
    <row r="2632" spans="1:13" s="56" customFormat="1" ht="18.75" customHeight="1" x14ac:dyDescent="0.25">
      <c r="A2632" s="44" t="str">
        <f>Лист4!A2630</f>
        <v xml:space="preserve">9 Мая пр-кт д.19 </v>
      </c>
      <c r="B2632" s="74" t="str">
        <f>Лист4!C2630</f>
        <v>-, г. Знаменск</v>
      </c>
      <c r="C2632" s="45">
        <f t="shared" si="82"/>
        <v>132.01489355932205</v>
      </c>
      <c r="D2632" s="45">
        <f t="shared" si="83"/>
        <v>7.0722264406779658</v>
      </c>
      <c r="E2632" s="52">
        <v>0</v>
      </c>
      <c r="F2632" s="31">
        <v>7.0722264406779658</v>
      </c>
      <c r="G2632" s="53">
        <v>0</v>
      </c>
      <c r="H2632" s="53">
        <v>0</v>
      </c>
      <c r="I2632" s="53">
        <v>0</v>
      </c>
      <c r="J2632" s="32">
        <v>0</v>
      </c>
      <c r="K2632" s="54">
        <f>Лист4!E2630/1000-J2632</f>
        <v>139.08712</v>
      </c>
      <c r="L2632" s="55"/>
      <c r="M2632" s="55"/>
    </row>
    <row r="2633" spans="1:13" s="56" customFormat="1" ht="18.75" customHeight="1" x14ac:dyDescent="0.25">
      <c r="A2633" s="44" t="str">
        <f>Лист4!A2631</f>
        <v xml:space="preserve">9 Мая пр-кт д.23 </v>
      </c>
      <c r="B2633" s="74" t="str">
        <f>Лист4!C2631</f>
        <v>-, г. Знаменск</v>
      </c>
      <c r="C2633" s="45">
        <f t="shared" si="82"/>
        <v>113.43170169491525</v>
      </c>
      <c r="D2633" s="45">
        <f t="shared" si="83"/>
        <v>6.0766983050847454</v>
      </c>
      <c r="E2633" s="52">
        <v>0</v>
      </c>
      <c r="F2633" s="31">
        <v>6.0766983050847454</v>
      </c>
      <c r="G2633" s="53">
        <v>0</v>
      </c>
      <c r="H2633" s="53">
        <v>0</v>
      </c>
      <c r="I2633" s="53">
        <v>0</v>
      </c>
      <c r="J2633" s="32">
        <v>0</v>
      </c>
      <c r="K2633" s="54">
        <f>Лист4!E2631/1000-J2633</f>
        <v>119.50839999999999</v>
      </c>
      <c r="L2633" s="55"/>
      <c r="M2633" s="55"/>
    </row>
    <row r="2634" spans="1:13" s="56" customFormat="1" ht="18.75" customHeight="1" x14ac:dyDescent="0.25">
      <c r="A2634" s="44" t="str">
        <f>Лист4!A2632</f>
        <v xml:space="preserve">9 Мая пр-кт д.25 </v>
      </c>
      <c r="B2634" s="74" t="str">
        <f>Лист4!C2632</f>
        <v>-, г. Знаменск</v>
      </c>
      <c r="C2634" s="45">
        <f t="shared" si="82"/>
        <v>94.354305084745761</v>
      </c>
      <c r="D2634" s="45">
        <f t="shared" si="83"/>
        <v>5.0546949152542382</v>
      </c>
      <c r="E2634" s="52">
        <v>0</v>
      </c>
      <c r="F2634" s="31">
        <v>5.0546949152542382</v>
      </c>
      <c r="G2634" s="53">
        <v>0</v>
      </c>
      <c r="H2634" s="53">
        <v>0</v>
      </c>
      <c r="I2634" s="53">
        <v>0</v>
      </c>
      <c r="J2634" s="32">
        <v>0</v>
      </c>
      <c r="K2634" s="54">
        <f>Лист4!E2632/1000-J2634</f>
        <v>99.409000000000006</v>
      </c>
      <c r="L2634" s="55"/>
      <c r="M2634" s="55"/>
    </row>
    <row r="2635" spans="1:13" s="56" customFormat="1" ht="18.75" customHeight="1" x14ac:dyDescent="0.25">
      <c r="A2635" s="44" t="str">
        <f>Лист4!A2633</f>
        <v xml:space="preserve">9 Мая пр-кт д.27 </v>
      </c>
      <c r="B2635" s="74" t="str">
        <f>Лист4!C2633</f>
        <v>-, г. Знаменск</v>
      </c>
      <c r="C2635" s="45">
        <f t="shared" si="82"/>
        <v>96.466947796610157</v>
      </c>
      <c r="D2635" s="45">
        <f t="shared" si="83"/>
        <v>5.1678722033898303</v>
      </c>
      <c r="E2635" s="52">
        <v>0</v>
      </c>
      <c r="F2635" s="31">
        <v>5.1678722033898303</v>
      </c>
      <c r="G2635" s="53">
        <v>0</v>
      </c>
      <c r="H2635" s="53">
        <v>0</v>
      </c>
      <c r="I2635" s="53">
        <v>0</v>
      </c>
      <c r="J2635" s="32">
        <v>338.78</v>
      </c>
      <c r="K2635" s="54">
        <f>Лист4!E2633/1000-J2635</f>
        <v>-237.14517999999998</v>
      </c>
      <c r="L2635" s="55"/>
      <c r="M2635" s="55"/>
    </row>
    <row r="2636" spans="1:13" s="56" customFormat="1" ht="18.75" customHeight="1" x14ac:dyDescent="0.25">
      <c r="A2636" s="44" t="str">
        <f>Лист4!A2634</f>
        <v xml:space="preserve">9 Мая пр-кт д.29 </v>
      </c>
      <c r="B2636" s="74" t="str">
        <f>Лист4!C2634</f>
        <v>-, г. Знаменск</v>
      </c>
      <c r="C2636" s="45">
        <f t="shared" si="82"/>
        <v>15.916149152542372</v>
      </c>
      <c r="D2636" s="45">
        <f t="shared" si="83"/>
        <v>0.85265084745762709</v>
      </c>
      <c r="E2636" s="52">
        <v>0</v>
      </c>
      <c r="F2636" s="31">
        <v>0.85265084745762709</v>
      </c>
      <c r="G2636" s="53">
        <v>0</v>
      </c>
      <c r="H2636" s="53">
        <v>0</v>
      </c>
      <c r="I2636" s="53">
        <v>0</v>
      </c>
      <c r="J2636" s="32">
        <v>224.03</v>
      </c>
      <c r="K2636" s="54">
        <f>Лист4!E2634/1000-J2636</f>
        <v>-207.2612</v>
      </c>
      <c r="L2636" s="55"/>
      <c r="M2636" s="55"/>
    </row>
    <row r="2637" spans="1:13" s="56" customFormat="1" ht="18.75" customHeight="1" x14ac:dyDescent="0.25">
      <c r="A2637" s="44" t="str">
        <f>Лист4!A2635</f>
        <v xml:space="preserve">9 Мая пр-кт д.3 </v>
      </c>
      <c r="B2637" s="74" t="str">
        <f>Лист4!C2635</f>
        <v>-, г. Знаменск</v>
      </c>
      <c r="C2637" s="45">
        <f t="shared" si="82"/>
        <v>75.047213559322017</v>
      </c>
      <c r="D2637" s="45">
        <f t="shared" si="83"/>
        <v>4.0203864406779655</v>
      </c>
      <c r="E2637" s="52">
        <v>0</v>
      </c>
      <c r="F2637" s="31">
        <v>4.0203864406779655</v>
      </c>
      <c r="G2637" s="53">
        <v>0</v>
      </c>
      <c r="H2637" s="53">
        <v>0</v>
      </c>
      <c r="I2637" s="53">
        <v>0</v>
      </c>
      <c r="J2637" s="32">
        <v>0</v>
      </c>
      <c r="K2637" s="54">
        <f>Лист4!E2635/1000-J2637</f>
        <v>79.067599999999985</v>
      </c>
      <c r="L2637" s="55"/>
      <c r="M2637" s="55"/>
    </row>
    <row r="2638" spans="1:13" s="57" customFormat="1" ht="18.75" customHeight="1" x14ac:dyDescent="0.25">
      <c r="A2638" s="44" t="str">
        <f>Лист4!A2636</f>
        <v xml:space="preserve">9 Мая пр-кт д.31 </v>
      </c>
      <c r="B2638" s="74" t="str">
        <f>Лист4!C2636</f>
        <v>-, г. Знаменск</v>
      </c>
      <c r="C2638" s="45">
        <f t="shared" si="82"/>
        <v>119.74926101694915</v>
      </c>
      <c r="D2638" s="45">
        <f t="shared" si="83"/>
        <v>6.4151389830508476</v>
      </c>
      <c r="E2638" s="52">
        <v>0</v>
      </c>
      <c r="F2638" s="31">
        <v>6.4151389830508476</v>
      </c>
      <c r="G2638" s="53">
        <v>0</v>
      </c>
      <c r="H2638" s="53">
        <v>0</v>
      </c>
      <c r="I2638" s="53">
        <v>0</v>
      </c>
      <c r="J2638" s="32">
        <v>0</v>
      </c>
      <c r="K2638" s="54">
        <f>Лист4!E2636/1000-J2638</f>
        <v>126.1644</v>
      </c>
      <c r="L2638" s="55"/>
      <c r="M2638" s="55"/>
    </row>
    <row r="2639" spans="1:13" s="57" customFormat="1" ht="25.5" customHeight="1" x14ac:dyDescent="0.25">
      <c r="A2639" s="44" t="str">
        <f>Лист4!A2637</f>
        <v xml:space="preserve">9 Мая пр-кт д.39 </v>
      </c>
      <c r="B2639" s="74" t="str">
        <f>Лист4!C2637</f>
        <v>-, г. Знаменск</v>
      </c>
      <c r="C2639" s="45">
        <f t="shared" si="82"/>
        <v>129.65001355932205</v>
      </c>
      <c r="D2639" s="45">
        <f t="shared" si="83"/>
        <v>6.9455364406779649</v>
      </c>
      <c r="E2639" s="52">
        <v>0</v>
      </c>
      <c r="F2639" s="31">
        <v>6.9455364406779649</v>
      </c>
      <c r="G2639" s="53">
        <v>0</v>
      </c>
      <c r="H2639" s="53">
        <v>0</v>
      </c>
      <c r="I2639" s="53">
        <v>0</v>
      </c>
      <c r="J2639" s="32">
        <v>1088.71</v>
      </c>
      <c r="K2639" s="54">
        <f>Лист4!E2637/1000-J2639</f>
        <v>-952.11445000000003</v>
      </c>
      <c r="L2639" s="55"/>
      <c r="M2639" s="55"/>
    </row>
    <row r="2640" spans="1:13" s="57" customFormat="1" ht="18.75" customHeight="1" x14ac:dyDescent="0.25">
      <c r="A2640" s="44" t="str">
        <f>Лист4!A2638</f>
        <v xml:space="preserve">9 Мая пр-кт д.41 </v>
      </c>
      <c r="B2640" s="74" t="str">
        <f>Лист4!C2638</f>
        <v>-, г. Знаменск</v>
      </c>
      <c r="C2640" s="45">
        <f t="shared" si="82"/>
        <v>71.146168135593257</v>
      </c>
      <c r="D2640" s="45">
        <f t="shared" si="83"/>
        <v>3.81140186440678</v>
      </c>
      <c r="E2640" s="52">
        <v>0</v>
      </c>
      <c r="F2640" s="31">
        <v>3.81140186440678</v>
      </c>
      <c r="G2640" s="53">
        <v>0</v>
      </c>
      <c r="H2640" s="53">
        <v>0</v>
      </c>
      <c r="I2640" s="53">
        <v>0</v>
      </c>
      <c r="J2640" s="32">
        <v>904.01</v>
      </c>
      <c r="K2640" s="54">
        <f>Лист4!E2638/1000-J2640</f>
        <v>-829.05242999999996</v>
      </c>
      <c r="L2640" s="55"/>
      <c r="M2640" s="55"/>
    </row>
    <row r="2641" spans="1:13" s="57" customFormat="1" ht="25.5" customHeight="1" x14ac:dyDescent="0.25">
      <c r="A2641" s="44" t="str">
        <f>Лист4!A2639</f>
        <v xml:space="preserve">9 Мая пр-кт д.43 </v>
      </c>
      <c r="B2641" s="74" t="str">
        <f>Лист4!C2639</f>
        <v>-, г. Знаменск</v>
      </c>
      <c r="C2641" s="45">
        <f t="shared" si="82"/>
        <v>70.797126779661028</v>
      </c>
      <c r="D2641" s="45">
        <f t="shared" si="83"/>
        <v>3.7927032203389834</v>
      </c>
      <c r="E2641" s="52">
        <v>0</v>
      </c>
      <c r="F2641" s="31">
        <v>3.7927032203389834</v>
      </c>
      <c r="G2641" s="53">
        <v>0</v>
      </c>
      <c r="H2641" s="53">
        <v>0</v>
      </c>
      <c r="I2641" s="53">
        <v>0</v>
      </c>
      <c r="J2641" s="32">
        <v>0</v>
      </c>
      <c r="K2641" s="54">
        <f>Лист4!E2639/1000-J2641</f>
        <v>74.589830000000006</v>
      </c>
      <c r="L2641" s="55"/>
      <c r="M2641" s="55"/>
    </row>
    <row r="2642" spans="1:13" s="57" customFormat="1" ht="25.5" customHeight="1" x14ac:dyDescent="0.25">
      <c r="A2642" s="44" t="str">
        <f>Лист4!A2640</f>
        <v xml:space="preserve">9 Мая пр-кт д.45 </v>
      </c>
      <c r="B2642" s="74" t="str">
        <f>Лист4!C2640</f>
        <v>-, г. Знаменск</v>
      </c>
      <c r="C2642" s="45">
        <f t="shared" si="82"/>
        <v>133.50513898305084</v>
      </c>
      <c r="D2642" s="45">
        <f t="shared" si="83"/>
        <v>7.1520610169491512</v>
      </c>
      <c r="E2642" s="52">
        <v>0</v>
      </c>
      <c r="F2642" s="31">
        <v>7.1520610169491512</v>
      </c>
      <c r="G2642" s="53">
        <v>0</v>
      </c>
      <c r="H2642" s="53">
        <v>0</v>
      </c>
      <c r="I2642" s="53">
        <v>0</v>
      </c>
      <c r="J2642" s="32">
        <v>0</v>
      </c>
      <c r="K2642" s="54">
        <f>Лист4!E2640/1000-J2642</f>
        <v>140.65719999999999</v>
      </c>
      <c r="L2642" s="55"/>
      <c r="M2642" s="55"/>
    </row>
    <row r="2643" spans="1:13" s="57" customFormat="1" ht="18.75" customHeight="1" x14ac:dyDescent="0.25">
      <c r="A2643" s="44" t="str">
        <f>Лист4!A2641</f>
        <v xml:space="preserve">9 Мая пр-кт д.47 </v>
      </c>
      <c r="B2643" s="74" t="str">
        <f>Лист4!C2641</f>
        <v>-, г. Знаменск</v>
      </c>
      <c r="C2643" s="45">
        <f t="shared" si="82"/>
        <v>52.216867796610167</v>
      </c>
      <c r="D2643" s="45">
        <f t="shared" si="83"/>
        <v>2.7973322033898302</v>
      </c>
      <c r="E2643" s="52">
        <v>0</v>
      </c>
      <c r="F2643" s="31">
        <v>2.7973322033898302</v>
      </c>
      <c r="G2643" s="53">
        <v>0</v>
      </c>
      <c r="H2643" s="53">
        <v>0</v>
      </c>
      <c r="I2643" s="53">
        <v>0</v>
      </c>
      <c r="J2643" s="32">
        <v>0</v>
      </c>
      <c r="K2643" s="54">
        <f>Лист4!E2641/1000-J2643</f>
        <v>55.014199999999995</v>
      </c>
      <c r="L2643" s="55"/>
      <c r="M2643" s="55"/>
    </row>
    <row r="2644" spans="1:13" s="57" customFormat="1" ht="18.75" customHeight="1" x14ac:dyDescent="0.25">
      <c r="A2644" s="44" t="str">
        <f>Лист4!A2642</f>
        <v xml:space="preserve">9 Мая пр-кт д.4А </v>
      </c>
      <c r="B2644" s="74" t="str">
        <f>Лист4!C2642</f>
        <v>-, г. Знаменск</v>
      </c>
      <c r="C2644" s="45">
        <f t="shared" si="82"/>
        <v>282.37080271186437</v>
      </c>
      <c r="D2644" s="45">
        <f t="shared" si="83"/>
        <v>15.127007288135591</v>
      </c>
      <c r="E2644" s="52">
        <v>0</v>
      </c>
      <c r="F2644" s="31">
        <v>15.127007288135591</v>
      </c>
      <c r="G2644" s="53">
        <v>0</v>
      </c>
      <c r="H2644" s="53">
        <v>0</v>
      </c>
      <c r="I2644" s="53">
        <v>0</v>
      </c>
      <c r="J2644" s="32">
        <v>0</v>
      </c>
      <c r="K2644" s="54">
        <f>Лист4!E2642/1000-J2644</f>
        <v>297.49780999999996</v>
      </c>
      <c r="L2644" s="55"/>
      <c r="M2644" s="55"/>
    </row>
    <row r="2645" spans="1:13" s="57" customFormat="1" ht="18.75" customHeight="1" x14ac:dyDescent="0.25">
      <c r="A2645" s="44" t="str">
        <f>Лист4!A2643</f>
        <v xml:space="preserve">9 Мая пр-кт д.5 </v>
      </c>
      <c r="B2645" s="74" t="str">
        <f>Лист4!C2643</f>
        <v>-, г. Знаменск</v>
      </c>
      <c r="C2645" s="45">
        <f t="shared" si="82"/>
        <v>97.442277966101628</v>
      </c>
      <c r="D2645" s="45">
        <f t="shared" si="83"/>
        <v>5.2201220338983045</v>
      </c>
      <c r="E2645" s="52">
        <v>0</v>
      </c>
      <c r="F2645" s="31">
        <v>5.2201220338983045</v>
      </c>
      <c r="G2645" s="53">
        <v>0</v>
      </c>
      <c r="H2645" s="53">
        <v>0</v>
      </c>
      <c r="I2645" s="53">
        <v>0</v>
      </c>
      <c r="J2645" s="32">
        <v>1270.29</v>
      </c>
      <c r="K2645" s="54">
        <f>Лист4!E2643/1000-J2645</f>
        <v>-1167.6276</v>
      </c>
      <c r="L2645" s="55"/>
      <c r="M2645" s="55"/>
    </row>
    <row r="2646" spans="1:13" s="57" customFormat="1" ht="25.5" customHeight="1" x14ac:dyDescent="0.25">
      <c r="A2646" s="44" t="str">
        <f>Лист4!A2644</f>
        <v xml:space="preserve">9 Мая пр-кт д.57 </v>
      </c>
      <c r="B2646" s="74" t="str">
        <f>Лист4!C2644</f>
        <v>-, г. Знаменск</v>
      </c>
      <c r="C2646" s="45">
        <f t="shared" si="82"/>
        <v>301.98261016949158</v>
      </c>
      <c r="D2646" s="45">
        <f t="shared" si="83"/>
        <v>16.177639830508479</v>
      </c>
      <c r="E2646" s="52">
        <v>0</v>
      </c>
      <c r="F2646" s="31">
        <v>16.177639830508479</v>
      </c>
      <c r="G2646" s="53">
        <v>0</v>
      </c>
      <c r="H2646" s="53">
        <v>0</v>
      </c>
      <c r="I2646" s="53">
        <v>0</v>
      </c>
      <c r="J2646" s="32">
        <v>0</v>
      </c>
      <c r="K2646" s="54">
        <f>Лист4!E2644/1000-J2646</f>
        <v>318.16025000000008</v>
      </c>
      <c r="L2646" s="55"/>
      <c r="M2646" s="55"/>
    </row>
    <row r="2647" spans="1:13" s="57" customFormat="1" ht="18.75" customHeight="1" x14ac:dyDescent="0.25">
      <c r="A2647" s="44" t="str">
        <f>Лист4!A2645</f>
        <v xml:space="preserve">9 Мая пр-кт д.57А </v>
      </c>
      <c r="B2647" s="74" t="str">
        <f>Лист4!C2645</f>
        <v>-, г. Знаменск</v>
      </c>
      <c r="C2647" s="45">
        <f t="shared" si="82"/>
        <v>302.275366779661</v>
      </c>
      <c r="D2647" s="45">
        <f t="shared" si="83"/>
        <v>16.193323220338982</v>
      </c>
      <c r="E2647" s="52">
        <v>0</v>
      </c>
      <c r="F2647" s="31">
        <v>16.193323220338982</v>
      </c>
      <c r="G2647" s="53">
        <v>0</v>
      </c>
      <c r="H2647" s="53">
        <v>0</v>
      </c>
      <c r="I2647" s="53">
        <v>0</v>
      </c>
      <c r="J2647" s="32">
        <v>0</v>
      </c>
      <c r="K2647" s="54">
        <f>Лист4!E2645/1000-J2647</f>
        <v>318.46868999999998</v>
      </c>
      <c r="L2647" s="55"/>
      <c r="M2647" s="55"/>
    </row>
    <row r="2648" spans="1:13" s="57" customFormat="1" ht="25.5" customHeight="1" x14ac:dyDescent="0.25">
      <c r="A2648" s="44" t="str">
        <f>Лист4!A2646</f>
        <v xml:space="preserve">9 Мая пр-кт д.59 </v>
      </c>
      <c r="B2648" s="74" t="str">
        <f>Лист4!C2646</f>
        <v>-, г. Знаменск</v>
      </c>
      <c r="C2648" s="45">
        <f t="shared" ref="C2648:C2711" si="84">K2648+J2648-F2648</f>
        <v>275.02644067796609</v>
      </c>
      <c r="D2648" s="45">
        <f t="shared" ref="D2648:D2711" si="85">F2648</f>
        <v>14.733559322033898</v>
      </c>
      <c r="E2648" s="52">
        <v>0</v>
      </c>
      <c r="F2648" s="31">
        <v>14.733559322033898</v>
      </c>
      <c r="G2648" s="53">
        <v>0</v>
      </c>
      <c r="H2648" s="53">
        <v>0</v>
      </c>
      <c r="I2648" s="53">
        <v>0</v>
      </c>
      <c r="J2648" s="32">
        <v>0</v>
      </c>
      <c r="K2648" s="54">
        <f>Лист4!E2646/1000-J2648</f>
        <v>289.76</v>
      </c>
      <c r="L2648" s="55"/>
      <c r="M2648" s="55"/>
    </row>
    <row r="2649" spans="1:13" s="57" customFormat="1" ht="18.75" customHeight="1" x14ac:dyDescent="0.25">
      <c r="A2649" s="44" t="str">
        <f>Лист4!A2647</f>
        <v xml:space="preserve">9 Мая пр-кт д.6 </v>
      </c>
      <c r="B2649" s="74" t="str">
        <f>Лист4!C2647</f>
        <v>-, г. Знаменск</v>
      </c>
      <c r="C2649" s="45">
        <f t="shared" si="84"/>
        <v>248.51566101694934</v>
      </c>
      <c r="D2649" s="45">
        <f t="shared" si="85"/>
        <v>13.313338983050848</v>
      </c>
      <c r="E2649" s="52">
        <v>0</v>
      </c>
      <c r="F2649" s="31">
        <v>13.313338983050848</v>
      </c>
      <c r="G2649" s="53">
        <v>0</v>
      </c>
      <c r="H2649" s="53">
        <v>0</v>
      </c>
      <c r="I2649" s="53">
        <v>0</v>
      </c>
      <c r="J2649" s="32">
        <v>2478.9299999999998</v>
      </c>
      <c r="K2649" s="54">
        <f>Лист4!E2647/1000-J2649</f>
        <v>-2217.1009999999997</v>
      </c>
      <c r="L2649" s="55"/>
      <c r="M2649" s="55"/>
    </row>
    <row r="2650" spans="1:13" s="57" customFormat="1" ht="25.5" customHeight="1" x14ac:dyDescent="0.25">
      <c r="A2650" s="44" t="str">
        <f>Лист4!A2648</f>
        <v xml:space="preserve">9 Мая пр-кт д.61 </v>
      </c>
      <c r="B2650" s="74" t="str">
        <f>Лист4!C2648</f>
        <v>-, г. Знаменск</v>
      </c>
      <c r="C2650" s="45">
        <f t="shared" si="84"/>
        <v>331.51218847457631</v>
      </c>
      <c r="D2650" s="45">
        <f t="shared" si="85"/>
        <v>17.75958152542373</v>
      </c>
      <c r="E2650" s="52">
        <v>0</v>
      </c>
      <c r="F2650" s="31">
        <v>17.75958152542373</v>
      </c>
      <c r="G2650" s="53">
        <v>0</v>
      </c>
      <c r="H2650" s="53">
        <v>0</v>
      </c>
      <c r="I2650" s="53">
        <v>0</v>
      </c>
      <c r="J2650" s="32">
        <v>0</v>
      </c>
      <c r="K2650" s="54">
        <f>Лист4!E2648/1000-J2650</f>
        <v>349.27177000000006</v>
      </c>
      <c r="L2650" s="55"/>
      <c r="M2650" s="55"/>
    </row>
    <row r="2651" spans="1:13" s="57" customFormat="1" ht="18.75" customHeight="1" x14ac:dyDescent="0.25">
      <c r="A2651" s="44" t="str">
        <f>Лист4!A2649</f>
        <v xml:space="preserve">9 Мая пр-кт д.63 </v>
      </c>
      <c r="B2651" s="74" t="str">
        <f>Лист4!C2649</f>
        <v>-, г. Знаменск</v>
      </c>
      <c r="C2651" s="45">
        <f t="shared" si="84"/>
        <v>408.89461152542367</v>
      </c>
      <c r="D2651" s="45">
        <f t="shared" si="85"/>
        <v>21.905068474576272</v>
      </c>
      <c r="E2651" s="52">
        <v>0</v>
      </c>
      <c r="F2651" s="31">
        <v>21.905068474576272</v>
      </c>
      <c r="G2651" s="53">
        <v>0</v>
      </c>
      <c r="H2651" s="53">
        <v>0</v>
      </c>
      <c r="I2651" s="53">
        <v>0</v>
      </c>
      <c r="J2651" s="32">
        <v>0</v>
      </c>
      <c r="K2651" s="54">
        <f>Лист4!E2649/1000-J2651</f>
        <v>430.79967999999997</v>
      </c>
      <c r="L2651" s="55"/>
      <c r="M2651" s="55"/>
    </row>
    <row r="2652" spans="1:13" s="57" customFormat="1" ht="25.5" customHeight="1" x14ac:dyDescent="0.25">
      <c r="A2652" s="44" t="str">
        <f>Лист4!A2650</f>
        <v xml:space="preserve">9 Мая пр-кт д.65 </v>
      </c>
      <c r="B2652" s="74" t="str">
        <f>Лист4!C2650</f>
        <v>-, г. Знаменск</v>
      </c>
      <c r="C2652" s="45">
        <f t="shared" si="84"/>
        <v>248.50164203389832</v>
      </c>
      <c r="D2652" s="45">
        <f t="shared" si="85"/>
        <v>13.312587966101695</v>
      </c>
      <c r="E2652" s="52">
        <v>0</v>
      </c>
      <c r="F2652" s="31">
        <v>13.312587966101695</v>
      </c>
      <c r="G2652" s="53">
        <v>0</v>
      </c>
      <c r="H2652" s="53">
        <v>0</v>
      </c>
      <c r="I2652" s="53">
        <v>0</v>
      </c>
      <c r="J2652" s="32">
        <v>0</v>
      </c>
      <c r="K2652" s="54">
        <f>Лист4!E2650/1000-J2652</f>
        <v>261.81423000000001</v>
      </c>
      <c r="L2652" s="55"/>
      <c r="M2652" s="55"/>
    </row>
    <row r="2653" spans="1:13" s="57" customFormat="1" ht="18.75" customHeight="1" x14ac:dyDescent="0.25">
      <c r="A2653" s="44" t="str">
        <f>Лист4!A2651</f>
        <v xml:space="preserve">9 Мая пр-кт д.67 </v>
      </c>
      <c r="B2653" s="74" t="str">
        <f>Лист4!C2651</f>
        <v>-, г. Знаменск</v>
      </c>
      <c r="C2653" s="45">
        <f t="shared" si="84"/>
        <v>239.97951457627119</v>
      </c>
      <c r="D2653" s="45">
        <f t="shared" si="85"/>
        <v>12.856045423728812</v>
      </c>
      <c r="E2653" s="52">
        <v>0</v>
      </c>
      <c r="F2653" s="31">
        <v>12.856045423728812</v>
      </c>
      <c r="G2653" s="53">
        <v>0</v>
      </c>
      <c r="H2653" s="53">
        <v>0</v>
      </c>
      <c r="I2653" s="53">
        <v>0</v>
      </c>
      <c r="J2653" s="32">
        <v>0</v>
      </c>
      <c r="K2653" s="54">
        <f>Лист4!E2651/1000-J2653</f>
        <v>252.83555999999999</v>
      </c>
      <c r="L2653" s="55"/>
      <c r="M2653" s="55"/>
    </row>
    <row r="2654" spans="1:13" s="57" customFormat="1" ht="18.75" customHeight="1" x14ac:dyDescent="0.25">
      <c r="A2654" s="44" t="str">
        <f>Лист4!A2652</f>
        <v xml:space="preserve">9 Мая пр-кт д.69 </v>
      </c>
      <c r="B2654" s="74" t="str">
        <f>Лист4!C2652</f>
        <v>-, г. Знаменск</v>
      </c>
      <c r="C2654" s="45">
        <f t="shared" si="84"/>
        <v>280.02634847457625</v>
      </c>
      <c r="D2654" s="45">
        <f t="shared" si="85"/>
        <v>15.001411525423729</v>
      </c>
      <c r="E2654" s="52">
        <v>0</v>
      </c>
      <c r="F2654" s="31">
        <v>15.001411525423729</v>
      </c>
      <c r="G2654" s="53">
        <v>0</v>
      </c>
      <c r="H2654" s="53">
        <v>0</v>
      </c>
      <c r="I2654" s="53">
        <v>0</v>
      </c>
      <c r="J2654" s="32">
        <v>0</v>
      </c>
      <c r="K2654" s="54">
        <f>Лист4!E2652/1000-J2654</f>
        <v>295.02776</v>
      </c>
      <c r="L2654" s="55"/>
      <c r="M2654" s="55"/>
    </row>
    <row r="2655" spans="1:13" s="57" customFormat="1" ht="25.5" customHeight="1" x14ac:dyDescent="0.25">
      <c r="A2655" s="44" t="str">
        <f>Лист4!A2653</f>
        <v xml:space="preserve">9 Мая пр-кт д.6А </v>
      </c>
      <c r="B2655" s="74" t="str">
        <f>Лист4!C2653</f>
        <v>-, г. Знаменск</v>
      </c>
      <c r="C2655" s="45">
        <f t="shared" si="84"/>
        <v>486.47793220338986</v>
      </c>
      <c r="D2655" s="45">
        <f t="shared" si="85"/>
        <v>26.061317796610172</v>
      </c>
      <c r="E2655" s="52">
        <v>0</v>
      </c>
      <c r="F2655" s="31">
        <v>26.061317796610172</v>
      </c>
      <c r="G2655" s="53">
        <v>0</v>
      </c>
      <c r="H2655" s="53">
        <v>0</v>
      </c>
      <c r="I2655" s="53">
        <v>0</v>
      </c>
      <c r="J2655" s="32">
        <v>1916.77</v>
      </c>
      <c r="K2655" s="54">
        <f>Лист4!E2653/1000-J2655</f>
        <v>-1404.2307499999999</v>
      </c>
      <c r="L2655" s="55"/>
      <c r="M2655" s="55"/>
    </row>
    <row r="2656" spans="1:13" s="57" customFormat="1" ht="25.5" customHeight="1" x14ac:dyDescent="0.25">
      <c r="A2656" s="44" t="str">
        <f>Лист4!A2654</f>
        <v xml:space="preserve">9 Мая пр-кт д.71 </v>
      </c>
      <c r="B2656" s="74" t="str">
        <f>Лист4!C2654</f>
        <v>-, г. Знаменск</v>
      </c>
      <c r="C2656" s="45">
        <f t="shared" si="84"/>
        <v>427.82198508474568</v>
      </c>
      <c r="D2656" s="45">
        <f t="shared" si="85"/>
        <v>22.919034915254237</v>
      </c>
      <c r="E2656" s="52">
        <v>0</v>
      </c>
      <c r="F2656" s="31">
        <v>22.919034915254237</v>
      </c>
      <c r="G2656" s="53">
        <v>0</v>
      </c>
      <c r="H2656" s="53">
        <v>0</v>
      </c>
      <c r="I2656" s="53">
        <v>0</v>
      </c>
      <c r="J2656" s="32">
        <v>0</v>
      </c>
      <c r="K2656" s="54">
        <f>Лист4!E2654/1000</f>
        <v>450.74101999999993</v>
      </c>
      <c r="L2656" s="55"/>
      <c r="M2656" s="55"/>
    </row>
    <row r="2657" spans="1:13" s="56" customFormat="1" ht="25.5" customHeight="1" x14ac:dyDescent="0.25">
      <c r="A2657" s="44" t="str">
        <f>Лист4!A2655</f>
        <v xml:space="preserve">9 Мая пр-кт д.8 </v>
      </c>
      <c r="B2657" s="74" t="str">
        <f>Лист4!C2655</f>
        <v>-, г. Знаменск</v>
      </c>
      <c r="C2657" s="45">
        <f t="shared" si="84"/>
        <v>7.594966779661017</v>
      </c>
      <c r="D2657" s="45">
        <f t="shared" si="85"/>
        <v>0.40687322033898299</v>
      </c>
      <c r="E2657" s="52">
        <v>0</v>
      </c>
      <c r="F2657" s="31">
        <v>0.40687322033898299</v>
      </c>
      <c r="G2657" s="53">
        <v>0</v>
      </c>
      <c r="H2657" s="53">
        <v>0</v>
      </c>
      <c r="I2657" s="53">
        <v>0</v>
      </c>
      <c r="J2657" s="32">
        <v>0</v>
      </c>
      <c r="K2657" s="54">
        <f>Лист4!E2655/1000</f>
        <v>8.0018399999999996</v>
      </c>
      <c r="L2657" s="55"/>
      <c r="M2657" s="55"/>
    </row>
    <row r="2658" spans="1:13" s="56" customFormat="1" ht="25.5" customHeight="1" x14ac:dyDescent="0.25">
      <c r="A2658" s="44" t="str">
        <f>Лист4!A2656</f>
        <v xml:space="preserve">Астраханская ул. д.10 </v>
      </c>
      <c r="B2658" s="74" t="str">
        <f>Лист4!C2656</f>
        <v>-, г. Знаменск</v>
      </c>
      <c r="C2658" s="45">
        <f t="shared" si="84"/>
        <v>509.20861694915254</v>
      </c>
      <c r="D2658" s="45">
        <f t="shared" si="85"/>
        <v>27.27903305084746</v>
      </c>
      <c r="E2658" s="52">
        <v>0</v>
      </c>
      <c r="F2658" s="31">
        <v>27.27903305084746</v>
      </c>
      <c r="G2658" s="53">
        <v>0</v>
      </c>
      <c r="H2658" s="53">
        <v>0</v>
      </c>
      <c r="I2658" s="53">
        <v>0</v>
      </c>
      <c r="J2658" s="32">
        <v>0</v>
      </c>
      <c r="K2658" s="54">
        <f>Лист4!E2656/1000</f>
        <v>536.48765000000003</v>
      </c>
      <c r="L2658" s="55"/>
      <c r="M2658" s="55"/>
    </row>
    <row r="2659" spans="1:13" s="56" customFormat="1" ht="25.5" customHeight="1" x14ac:dyDescent="0.25">
      <c r="A2659" s="44" t="str">
        <f>Лист4!A2657</f>
        <v xml:space="preserve">Астраханская ул. д.10А </v>
      </c>
      <c r="B2659" s="74" t="str">
        <f>Лист4!C2657</f>
        <v>-, г. Знаменск</v>
      </c>
      <c r="C2659" s="45">
        <f t="shared" si="84"/>
        <v>620.96059389830509</v>
      </c>
      <c r="D2659" s="45">
        <f t="shared" si="85"/>
        <v>33.265746101694916</v>
      </c>
      <c r="E2659" s="52">
        <v>0</v>
      </c>
      <c r="F2659" s="31">
        <v>33.265746101694916</v>
      </c>
      <c r="G2659" s="53">
        <v>0</v>
      </c>
      <c r="H2659" s="53">
        <v>0</v>
      </c>
      <c r="I2659" s="53">
        <v>0</v>
      </c>
      <c r="J2659" s="32">
        <v>0</v>
      </c>
      <c r="K2659" s="54">
        <f>Лист4!E2657/1000</f>
        <v>654.22634000000005</v>
      </c>
      <c r="L2659" s="55"/>
      <c r="M2659" s="55"/>
    </row>
    <row r="2660" spans="1:13" s="56" customFormat="1" ht="25.5" customHeight="1" x14ac:dyDescent="0.25">
      <c r="A2660" s="44" t="str">
        <f>Лист4!A2658</f>
        <v xml:space="preserve">Астраханская ул. д.12 </v>
      </c>
      <c r="B2660" s="74" t="str">
        <f>Лист4!C2658</f>
        <v>-, г. Знаменск</v>
      </c>
      <c r="C2660" s="45">
        <f t="shared" si="84"/>
        <v>398.96345762711854</v>
      </c>
      <c r="D2660" s="45">
        <f t="shared" si="85"/>
        <v>21.373042372881358</v>
      </c>
      <c r="E2660" s="52">
        <v>0</v>
      </c>
      <c r="F2660" s="31">
        <v>21.373042372881358</v>
      </c>
      <c r="G2660" s="53">
        <v>0</v>
      </c>
      <c r="H2660" s="53">
        <v>0</v>
      </c>
      <c r="I2660" s="53">
        <v>0</v>
      </c>
      <c r="J2660" s="32">
        <v>1713.88</v>
      </c>
      <c r="K2660" s="54">
        <f>Лист4!E2658/1000-J2660</f>
        <v>-1293.5435000000002</v>
      </c>
      <c r="L2660" s="55"/>
      <c r="M2660" s="55"/>
    </row>
    <row r="2661" spans="1:13" s="56" customFormat="1" ht="25.5" customHeight="1" x14ac:dyDescent="0.25">
      <c r="A2661" s="44" t="str">
        <f>Лист4!A2659</f>
        <v xml:space="preserve">Астраханская ул. д.14 </v>
      </c>
      <c r="B2661" s="74" t="str">
        <f>Лист4!C2659</f>
        <v>-, г. Знаменск</v>
      </c>
      <c r="C2661" s="45">
        <f t="shared" si="84"/>
        <v>416.78949152542378</v>
      </c>
      <c r="D2661" s="45">
        <f t="shared" si="85"/>
        <v>22.328008474576276</v>
      </c>
      <c r="E2661" s="52">
        <v>0</v>
      </c>
      <c r="F2661" s="31">
        <v>22.328008474576276</v>
      </c>
      <c r="G2661" s="53">
        <v>0</v>
      </c>
      <c r="H2661" s="53">
        <v>0</v>
      </c>
      <c r="I2661" s="53">
        <v>0</v>
      </c>
      <c r="J2661" s="32">
        <v>0</v>
      </c>
      <c r="K2661" s="54">
        <f>Лист4!E2659/1000-J2661</f>
        <v>439.11750000000006</v>
      </c>
      <c r="L2661" s="55"/>
      <c r="M2661" s="55"/>
    </row>
    <row r="2662" spans="1:13" s="56" customFormat="1" ht="18.75" customHeight="1" x14ac:dyDescent="0.25">
      <c r="A2662" s="44" t="str">
        <f>Лист4!A2660</f>
        <v xml:space="preserve">Астраханская ул. д.4 </v>
      </c>
      <c r="B2662" s="74" t="str">
        <f>Лист4!C2660</f>
        <v>-, г. Знаменск</v>
      </c>
      <c r="C2662" s="45">
        <f t="shared" si="84"/>
        <v>283.44153220338984</v>
      </c>
      <c r="D2662" s="45">
        <f t="shared" si="85"/>
        <v>15.184367796610168</v>
      </c>
      <c r="E2662" s="52">
        <v>0</v>
      </c>
      <c r="F2662" s="31">
        <v>15.184367796610168</v>
      </c>
      <c r="G2662" s="53">
        <v>0</v>
      </c>
      <c r="H2662" s="53">
        <v>0</v>
      </c>
      <c r="I2662" s="53">
        <v>0</v>
      </c>
      <c r="J2662" s="32">
        <v>0</v>
      </c>
      <c r="K2662" s="54">
        <f>Лист4!E2660/1000</f>
        <v>298.6259</v>
      </c>
      <c r="L2662" s="55"/>
      <c r="M2662" s="55"/>
    </row>
    <row r="2663" spans="1:13" s="56" customFormat="1" ht="18.75" customHeight="1" x14ac:dyDescent="0.25">
      <c r="A2663" s="44" t="str">
        <f>Лист4!A2661</f>
        <v xml:space="preserve">Астраханская ул. д.5 </v>
      </c>
      <c r="B2663" s="74" t="str">
        <f>Лист4!C2661</f>
        <v>-, г. Знаменск</v>
      </c>
      <c r="C2663" s="45">
        <f t="shared" si="84"/>
        <v>427.24469152542366</v>
      </c>
      <c r="D2663" s="45">
        <f t="shared" si="85"/>
        <v>22.888108474576267</v>
      </c>
      <c r="E2663" s="52">
        <v>0</v>
      </c>
      <c r="F2663" s="31">
        <v>22.888108474576267</v>
      </c>
      <c r="G2663" s="53">
        <v>0</v>
      </c>
      <c r="H2663" s="53">
        <v>0</v>
      </c>
      <c r="I2663" s="53">
        <v>0</v>
      </c>
      <c r="J2663" s="32">
        <v>0</v>
      </c>
      <c r="K2663" s="54">
        <f>Лист4!E2661/1000-J2663</f>
        <v>450.13279999999992</v>
      </c>
      <c r="L2663" s="55"/>
      <c r="M2663" s="55"/>
    </row>
    <row r="2664" spans="1:13" s="57" customFormat="1" ht="18.75" customHeight="1" x14ac:dyDescent="0.25">
      <c r="A2664" s="44" t="str">
        <f>Лист4!A2662</f>
        <v xml:space="preserve">Астраханская ул. д.6 </v>
      </c>
      <c r="B2664" s="74" t="str">
        <f>Лист4!C2662</f>
        <v>-, г. Знаменск</v>
      </c>
      <c r="C2664" s="45">
        <f t="shared" si="84"/>
        <v>312.5920854237288</v>
      </c>
      <c r="D2664" s="45">
        <f t="shared" si="85"/>
        <v>16.74600457627119</v>
      </c>
      <c r="E2664" s="52">
        <v>0</v>
      </c>
      <c r="F2664" s="31">
        <v>16.74600457627119</v>
      </c>
      <c r="G2664" s="53">
        <v>0</v>
      </c>
      <c r="H2664" s="53">
        <v>0</v>
      </c>
      <c r="I2664" s="53">
        <v>0</v>
      </c>
      <c r="J2664" s="32">
        <v>0</v>
      </c>
      <c r="K2664" s="54">
        <f>Лист4!E2662/1000-J2664</f>
        <v>329.33809000000002</v>
      </c>
      <c r="L2664" s="55"/>
      <c r="M2664" s="55"/>
    </row>
    <row r="2665" spans="1:13" s="56" customFormat="1" ht="18.75" customHeight="1" x14ac:dyDescent="0.25">
      <c r="A2665" s="44" t="str">
        <f>Лист4!A2663</f>
        <v xml:space="preserve">Астраханская ул. д.6А </v>
      </c>
      <c r="B2665" s="74" t="str">
        <f>Лист4!C2663</f>
        <v>-, г. Знаменск</v>
      </c>
      <c r="C2665" s="45">
        <f t="shared" si="84"/>
        <v>268.76161627118648</v>
      </c>
      <c r="D2665" s="45">
        <f t="shared" si="85"/>
        <v>14.397943728813562</v>
      </c>
      <c r="E2665" s="52">
        <v>0</v>
      </c>
      <c r="F2665" s="31">
        <v>14.397943728813562</v>
      </c>
      <c r="G2665" s="53">
        <v>0</v>
      </c>
      <c r="H2665" s="53">
        <v>0</v>
      </c>
      <c r="I2665" s="53">
        <v>0</v>
      </c>
      <c r="J2665" s="32">
        <v>0</v>
      </c>
      <c r="K2665" s="54">
        <f>Лист4!E2663/1000</f>
        <v>283.15956000000006</v>
      </c>
      <c r="L2665" s="55"/>
      <c r="M2665" s="55"/>
    </row>
    <row r="2666" spans="1:13" s="56" customFormat="1" ht="18.75" customHeight="1" x14ac:dyDescent="0.25">
      <c r="A2666" s="44" t="str">
        <f>Лист4!A2664</f>
        <v xml:space="preserve">Астраханская ул. д.6Б </v>
      </c>
      <c r="B2666" s="74" t="str">
        <f>Лист4!C2664</f>
        <v>-, г. Знаменск</v>
      </c>
      <c r="C2666" s="45">
        <f t="shared" si="84"/>
        <v>278.87103050847463</v>
      </c>
      <c r="D2666" s="45">
        <f t="shared" si="85"/>
        <v>14.939519491525427</v>
      </c>
      <c r="E2666" s="52">
        <v>0</v>
      </c>
      <c r="F2666" s="31">
        <v>14.939519491525427</v>
      </c>
      <c r="G2666" s="53">
        <v>0</v>
      </c>
      <c r="H2666" s="53">
        <v>0</v>
      </c>
      <c r="I2666" s="53">
        <v>0</v>
      </c>
      <c r="J2666" s="32">
        <v>0</v>
      </c>
      <c r="K2666" s="54">
        <f>Лист4!E2664/1000</f>
        <v>293.81055000000003</v>
      </c>
      <c r="L2666" s="55"/>
      <c r="M2666" s="55"/>
    </row>
    <row r="2667" spans="1:13" s="57" customFormat="1" ht="18.75" customHeight="1" x14ac:dyDescent="0.25">
      <c r="A2667" s="44" t="str">
        <f>Лист4!A2665</f>
        <v xml:space="preserve">Астраханская ул. д.6В </v>
      </c>
      <c r="B2667" s="74" t="str">
        <f>Лист4!C2665</f>
        <v>-, г. Знаменск</v>
      </c>
      <c r="C2667" s="45">
        <f t="shared" si="84"/>
        <v>244.2151457627119</v>
      </c>
      <c r="D2667" s="45">
        <f t="shared" si="85"/>
        <v>13.082954237288137</v>
      </c>
      <c r="E2667" s="52">
        <v>0</v>
      </c>
      <c r="F2667" s="31">
        <v>13.082954237288137</v>
      </c>
      <c r="G2667" s="53">
        <v>0</v>
      </c>
      <c r="H2667" s="53">
        <v>0</v>
      </c>
      <c r="I2667" s="53">
        <v>0</v>
      </c>
      <c r="J2667" s="32">
        <v>0</v>
      </c>
      <c r="K2667" s="54">
        <f>Лист4!E2665/1000-J2667</f>
        <v>257.29810000000003</v>
      </c>
      <c r="L2667" s="55"/>
      <c r="M2667" s="55"/>
    </row>
    <row r="2668" spans="1:13" s="57" customFormat="1" ht="18.75" customHeight="1" x14ac:dyDescent="0.25">
      <c r="A2668" s="44" t="str">
        <f>Лист4!A2666</f>
        <v xml:space="preserve">Астраханская ул. д.7 </v>
      </c>
      <c r="B2668" s="74" t="str">
        <f>Лист4!C2666</f>
        <v>-, г. Знаменск</v>
      </c>
      <c r="C2668" s="45">
        <f t="shared" si="84"/>
        <v>354.58399864406778</v>
      </c>
      <c r="D2668" s="45">
        <f t="shared" si="85"/>
        <v>18.995571355932203</v>
      </c>
      <c r="E2668" s="52">
        <v>0</v>
      </c>
      <c r="F2668" s="31">
        <v>18.995571355932203</v>
      </c>
      <c r="G2668" s="53">
        <v>0</v>
      </c>
      <c r="H2668" s="53">
        <v>0</v>
      </c>
      <c r="I2668" s="53">
        <v>0</v>
      </c>
      <c r="J2668" s="32">
        <v>0</v>
      </c>
      <c r="K2668" s="54">
        <f>Лист4!E2666/1000</f>
        <v>373.57956999999999</v>
      </c>
      <c r="L2668" s="55"/>
      <c r="M2668" s="55"/>
    </row>
    <row r="2669" spans="1:13" s="57" customFormat="1" ht="18.75" customHeight="1" x14ac:dyDescent="0.25">
      <c r="A2669" s="44" t="str">
        <f>Лист4!A2667</f>
        <v xml:space="preserve">Астраханская ул. д.7А </v>
      </c>
      <c r="B2669" s="74" t="str">
        <f>Лист4!C2667</f>
        <v>-, г. Знаменск</v>
      </c>
      <c r="C2669" s="45">
        <f t="shared" si="84"/>
        <v>668.77970576271196</v>
      </c>
      <c r="D2669" s="45">
        <f t="shared" si="85"/>
        <v>35.827484237288139</v>
      </c>
      <c r="E2669" s="52">
        <v>0</v>
      </c>
      <c r="F2669" s="31">
        <v>35.827484237288139</v>
      </c>
      <c r="G2669" s="53">
        <v>0</v>
      </c>
      <c r="H2669" s="53">
        <v>0</v>
      </c>
      <c r="I2669" s="53">
        <v>0</v>
      </c>
      <c r="J2669" s="32">
        <v>0</v>
      </c>
      <c r="K2669" s="54">
        <f>Лист4!E2667/1000</f>
        <v>704.60719000000006</v>
      </c>
      <c r="L2669" s="55"/>
      <c r="M2669" s="55"/>
    </row>
    <row r="2670" spans="1:13" s="57" customFormat="1" ht="18.75" customHeight="1" x14ac:dyDescent="0.25">
      <c r="A2670" s="44" t="str">
        <f>Лист4!A2668</f>
        <v xml:space="preserve">Астраханская ул. д.8А </v>
      </c>
      <c r="B2670" s="74" t="str">
        <f>Лист4!C2668</f>
        <v>-, г. Знаменск</v>
      </c>
      <c r="C2670" s="45">
        <f t="shared" si="84"/>
        <v>389.37477694915259</v>
      </c>
      <c r="D2670" s="45">
        <f t="shared" si="85"/>
        <v>20.859363050847456</v>
      </c>
      <c r="E2670" s="52">
        <v>0</v>
      </c>
      <c r="F2670" s="31">
        <v>20.859363050847456</v>
      </c>
      <c r="G2670" s="53">
        <v>0</v>
      </c>
      <c r="H2670" s="53">
        <v>0</v>
      </c>
      <c r="I2670" s="53">
        <v>0</v>
      </c>
      <c r="J2670" s="32">
        <v>1099.07</v>
      </c>
      <c r="K2670" s="54">
        <f>Лист4!E2668/1000-J2670</f>
        <v>-688.83585999999991</v>
      </c>
      <c r="L2670" s="55"/>
      <c r="M2670" s="55"/>
    </row>
    <row r="2671" spans="1:13" s="57" customFormat="1" ht="18.75" customHeight="1" x14ac:dyDescent="0.25">
      <c r="A2671" s="44" t="str">
        <f>Лист4!A2669</f>
        <v xml:space="preserve">Астраханская ул. д.8Б </v>
      </c>
      <c r="B2671" s="74" t="str">
        <f>Лист4!C2669</f>
        <v>-, г. Знаменск</v>
      </c>
      <c r="C2671" s="45">
        <f t="shared" si="84"/>
        <v>254.11345898305083</v>
      </c>
      <c r="D2671" s="45">
        <f t="shared" si="85"/>
        <v>13.613221016949153</v>
      </c>
      <c r="E2671" s="52">
        <v>0</v>
      </c>
      <c r="F2671" s="31">
        <v>13.613221016949153</v>
      </c>
      <c r="G2671" s="53">
        <v>0</v>
      </c>
      <c r="H2671" s="53">
        <v>0</v>
      </c>
      <c r="I2671" s="53">
        <v>0</v>
      </c>
      <c r="J2671" s="32">
        <v>0</v>
      </c>
      <c r="K2671" s="54">
        <f>Лист4!E2669/1000</f>
        <v>267.72667999999999</v>
      </c>
      <c r="L2671" s="55"/>
      <c r="M2671" s="55"/>
    </row>
    <row r="2672" spans="1:13" s="57" customFormat="1" ht="18.75" customHeight="1" x14ac:dyDescent="0.25">
      <c r="A2672" s="44" t="str">
        <f>Лист4!A2670</f>
        <v xml:space="preserve">Астраханская ул. д.9 </v>
      </c>
      <c r="B2672" s="74" t="str">
        <f>Лист4!C2670</f>
        <v>-, г. Знаменск</v>
      </c>
      <c r="C2672" s="45">
        <f t="shared" si="84"/>
        <v>570.52387118644072</v>
      </c>
      <c r="D2672" s="45">
        <f t="shared" si="85"/>
        <v>30.563778813559324</v>
      </c>
      <c r="E2672" s="52">
        <v>0</v>
      </c>
      <c r="F2672" s="31">
        <v>30.563778813559324</v>
      </c>
      <c r="G2672" s="53">
        <v>0</v>
      </c>
      <c r="H2672" s="53">
        <v>0</v>
      </c>
      <c r="I2672" s="53">
        <v>0</v>
      </c>
      <c r="J2672" s="32">
        <v>0</v>
      </c>
      <c r="K2672" s="54">
        <f>Лист4!E2670/1000</f>
        <v>601.08765000000005</v>
      </c>
      <c r="L2672" s="55"/>
      <c r="M2672" s="55"/>
    </row>
    <row r="2673" spans="1:13" s="57" customFormat="1" ht="18.75" customHeight="1" x14ac:dyDescent="0.25">
      <c r="A2673" s="44" t="str">
        <f>Лист4!A2671</f>
        <v xml:space="preserve">Ватутина ул. д.10 </v>
      </c>
      <c r="B2673" s="74" t="str">
        <f>Лист4!C2671</f>
        <v>-, г. Знаменск</v>
      </c>
      <c r="C2673" s="45">
        <f t="shared" si="84"/>
        <v>28.082974915254237</v>
      </c>
      <c r="D2673" s="45">
        <f t="shared" si="85"/>
        <v>1.5044450847457624</v>
      </c>
      <c r="E2673" s="52">
        <v>0</v>
      </c>
      <c r="F2673" s="31">
        <v>1.5044450847457624</v>
      </c>
      <c r="G2673" s="53">
        <v>0</v>
      </c>
      <c r="H2673" s="53">
        <v>0</v>
      </c>
      <c r="I2673" s="53">
        <v>0</v>
      </c>
      <c r="J2673" s="32">
        <v>0</v>
      </c>
      <c r="K2673" s="54">
        <f>Лист4!E2671/1000</f>
        <v>29.587419999999998</v>
      </c>
      <c r="L2673" s="55"/>
      <c r="M2673" s="55"/>
    </row>
    <row r="2674" spans="1:13" s="57" customFormat="1" ht="18.75" customHeight="1" x14ac:dyDescent="0.25">
      <c r="A2674" s="44" t="str">
        <f>Лист4!A2672</f>
        <v xml:space="preserve">Ватутина ул. д.12 </v>
      </c>
      <c r="B2674" s="74" t="str">
        <f>Лист4!C2672</f>
        <v>-, г. Знаменск</v>
      </c>
      <c r="C2674" s="45">
        <f t="shared" si="84"/>
        <v>35.710535593220335</v>
      </c>
      <c r="D2674" s="45">
        <f t="shared" si="85"/>
        <v>1.9130644067796607</v>
      </c>
      <c r="E2674" s="52">
        <v>0</v>
      </c>
      <c r="F2674" s="31">
        <v>1.9130644067796607</v>
      </c>
      <c r="G2674" s="53">
        <v>0</v>
      </c>
      <c r="H2674" s="53">
        <v>0</v>
      </c>
      <c r="I2674" s="53">
        <v>0</v>
      </c>
      <c r="J2674" s="32">
        <v>0</v>
      </c>
      <c r="K2674" s="54">
        <f>Лист4!E2672/1000-J2674</f>
        <v>37.623599999999996</v>
      </c>
      <c r="L2674" s="55"/>
      <c r="M2674" s="55"/>
    </row>
    <row r="2675" spans="1:13" s="57" customFormat="1" ht="18.75" customHeight="1" x14ac:dyDescent="0.25">
      <c r="A2675" s="44" t="str">
        <f>Лист4!A2673</f>
        <v xml:space="preserve">Ватутина ул. д.14 </v>
      </c>
      <c r="B2675" s="74" t="str">
        <f>Лист4!C2673</f>
        <v>-, г. Знаменск</v>
      </c>
      <c r="C2675" s="45">
        <f t="shared" si="84"/>
        <v>21.329393898305192</v>
      </c>
      <c r="D2675" s="45">
        <f t="shared" si="85"/>
        <v>1.1426461016949152</v>
      </c>
      <c r="E2675" s="52">
        <v>0</v>
      </c>
      <c r="F2675" s="31">
        <v>1.1426461016949152</v>
      </c>
      <c r="G2675" s="53">
        <v>0</v>
      </c>
      <c r="H2675" s="53">
        <v>0</v>
      </c>
      <c r="I2675" s="53">
        <v>0</v>
      </c>
      <c r="J2675" s="32">
        <f>947.98+916.29+314.08</f>
        <v>2178.35</v>
      </c>
      <c r="K2675" s="54">
        <f>Лист4!E2673/1000-J2675</f>
        <v>-2155.8779599999998</v>
      </c>
      <c r="L2675" s="55"/>
      <c r="M2675" s="55"/>
    </row>
    <row r="2676" spans="1:13" s="57" customFormat="1" ht="18.75" customHeight="1" x14ac:dyDescent="0.25">
      <c r="A2676" s="44" t="str">
        <f>Лист4!A2674</f>
        <v xml:space="preserve">Ватутина ул. д.18 </v>
      </c>
      <c r="B2676" s="74" t="str">
        <f>Лист4!C2674</f>
        <v>-, г. Знаменск</v>
      </c>
      <c r="C2676" s="45">
        <f t="shared" si="84"/>
        <v>79.911648813559324</v>
      </c>
      <c r="D2676" s="45">
        <f t="shared" si="85"/>
        <v>4.2809811864406786</v>
      </c>
      <c r="E2676" s="52">
        <v>0</v>
      </c>
      <c r="F2676" s="31">
        <v>4.2809811864406786</v>
      </c>
      <c r="G2676" s="53">
        <v>0</v>
      </c>
      <c r="H2676" s="53">
        <v>0</v>
      </c>
      <c r="I2676" s="53">
        <v>0</v>
      </c>
      <c r="J2676" s="32">
        <v>0</v>
      </c>
      <c r="K2676" s="54">
        <f>Лист4!E2674/1000-J2676</f>
        <v>84.192630000000008</v>
      </c>
      <c r="L2676" s="55"/>
      <c r="M2676" s="55"/>
    </row>
    <row r="2677" spans="1:13" s="57" customFormat="1" ht="18.75" customHeight="1" x14ac:dyDescent="0.25">
      <c r="A2677" s="44" t="str">
        <f>Лист4!A2675</f>
        <v xml:space="preserve">Вознюка ул. д.11 </v>
      </c>
      <c r="B2677" s="74" t="str">
        <f>Лист4!C2675</f>
        <v>-, г. Знаменск</v>
      </c>
      <c r="C2677" s="45">
        <f t="shared" si="84"/>
        <v>94.018067796610168</v>
      </c>
      <c r="D2677" s="45">
        <f t="shared" si="85"/>
        <v>5.0366822033898302</v>
      </c>
      <c r="E2677" s="52">
        <v>0</v>
      </c>
      <c r="F2677" s="31">
        <v>5.0366822033898302</v>
      </c>
      <c r="G2677" s="53">
        <v>0</v>
      </c>
      <c r="H2677" s="53">
        <v>0</v>
      </c>
      <c r="I2677" s="53">
        <v>0</v>
      </c>
      <c r="J2677" s="32">
        <v>0</v>
      </c>
      <c r="K2677" s="54">
        <f>Лист4!E2675/1000</f>
        <v>99.054749999999999</v>
      </c>
      <c r="L2677" s="55"/>
      <c r="M2677" s="55"/>
    </row>
    <row r="2678" spans="1:13" s="57" customFormat="1" ht="18.75" customHeight="1" x14ac:dyDescent="0.25">
      <c r="A2678" s="44" t="str">
        <f>Лист4!A2676</f>
        <v xml:space="preserve">Вознюка ул. д.15 </v>
      </c>
      <c r="B2678" s="74" t="str">
        <f>Лист4!C2676</f>
        <v>-, г. Знаменск</v>
      </c>
      <c r="C2678" s="45">
        <f t="shared" si="84"/>
        <v>26.316564067796609</v>
      </c>
      <c r="D2678" s="45">
        <f t="shared" si="85"/>
        <v>1.4098159322033899</v>
      </c>
      <c r="E2678" s="52">
        <v>0</v>
      </c>
      <c r="F2678" s="31">
        <v>1.4098159322033899</v>
      </c>
      <c r="G2678" s="53">
        <v>0</v>
      </c>
      <c r="H2678" s="53">
        <v>0</v>
      </c>
      <c r="I2678" s="53">
        <v>0</v>
      </c>
      <c r="J2678" s="32">
        <v>0</v>
      </c>
      <c r="K2678" s="54">
        <f>Лист4!E2676/1000-J2678</f>
        <v>27.726379999999999</v>
      </c>
      <c r="L2678" s="55"/>
      <c r="M2678" s="55"/>
    </row>
    <row r="2679" spans="1:13" s="57" customFormat="1" ht="18.75" customHeight="1" x14ac:dyDescent="0.25">
      <c r="A2679" s="44" t="str">
        <f>Лист4!A2677</f>
        <v xml:space="preserve">Волгоградская ул. д.10 </v>
      </c>
      <c r="B2679" s="74" t="str">
        <f>Лист4!C2677</f>
        <v>-, г. Знаменск</v>
      </c>
      <c r="C2679" s="45">
        <f t="shared" si="84"/>
        <v>388.20295322033894</v>
      </c>
      <c r="D2679" s="45">
        <f t="shared" si="85"/>
        <v>20.796586779661016</v>
      </c>
      <c r="E2679" s="52">
        <v>0</v>
      </c>
      <c r="F2679" s="31">
        <v>20.796586779661016</v>
      </c>
      <c r="G2679" s="53">
        <v>0</v>
      </c>
      <c r="H2679" s="53">
        <v>0</v>
      </c>
      <c r="I2679" s="53">
        <v>0</v>
      </c>
      <c r="J2679" s="32">
        <v>0</v>
      </c>
      <c r="K2679" s="54">
        <f>Лист4!E2677/1000</f>
        <v>408.99953999999997</v>
      </c>
      <c r="L2679" s="55"/>
      <c r="M2679" s="55"/>
    </row>
    <row r="2680" spans="1:13" s="57" customFormat="1" ht="18.75" customHeight="1" x14ac:dyDescent="0.25">
      <c r="A2680" s="44" t="str">
        <f>Лист4!A2678</f>
        <v xml:space="preserve">Волгоградская ул. д.12 </v>
      </c>
      <c r="B2680" s="74" t="str">
        <f>Лист4!C2678</f>
        <v>-, г. Знаменск</v>
      </c>
      <c r="C2680" s="45">
        <f t="shared" si="84"/>
        <v>522.70388610169493</v>
      </c>
      <c r="D2680" s="45">
        <f t="shared" si="85"/>
        <v>28.001993898305084</v>
      </c>
      <c r="E2680" s="52">
        <v>0</v>
      </c>
      <c r="F2680" s="31">
        <v>28.001993898305084</v>
      </c>
      <c r="G2680" s="53">
        <v>0</v>
      </c>
      <c r="H2680" s="53">
        <v>0</v>
      </c>
      <c r="I2680" s="53">
        <v>0</v>
      </c>
      <c r="J2680" s="32">
        <v>0</v>
      </c>
      <c r="K2680" s="54">
        <f>Лист4!E2678/1000-J2680</f>
        <v>550.70587999999998</v>
      </c>
      <c r="L2680" s="55"/>
      <c r="M2680" s="55"/>
    </row>
    <row r="2681" spans="1:13" s="57" customFormat="1" ht="18.75" customHeight="1" x14ac:dyDescent="0.25">
      <c r="A2681" s="44" t="str">
        <f>Лист4!A2679</f>
        <v xml:space="preserve">Волгоградская ул. д.18 </v>
      </c>
      <c r="B2681" s="74" t="str">
        <f>Лист4!C2679</f>
        <v>-, г. Знаменск</v>
      </c>
      <c r="C2681" s="45">
        <f t="shared" si="84"/>
        <v>444.0246169491524</v>
      </c>
      <c r="D2681" s="45">
        <f t="shared" si="85"/>
        <v>23.787033050847455</v>
      </c>
      <c r="E2681" s="52">
        <v>0</v>
      </c>
      <c r="F2681" s="31">
        <v>23.787033050847455</v>
      </c>
      <c r="G2681" s="53">
        <v>0</v>
      </c>
      <c r="H2681" s="53">
        <v>0</v>
      </c>
      <c r="I2681" s="53">
        <v>0</v>
      </c>
      <c r="J2681" s="32">
        <v>1800.09</v>
      </c>
      <c r="K2681" s="54">
        <f>Лист4!E2679/1000-J2681</f>
        <v>-1332.27835</v>
      </c>
      <c r="L2681" s="55"/>
      <c r="M2681" s="55"/>
    </row>
    <row r="2682" spans="1:13" s="57" customFormat="1" ht="18.75" customHeight="1" x14ac:dyDescent="0.25">
      <c r="A2682" s="44" t="str">
        <f>Лист4!A2680</f>
        <v xml:space="preserve">Волгоградская ул. д.2 </v>
      </c>
      <c r="B2682" s="74" t="str">
        <f>Лист4!C2680</f>
        <v>-, г. Знаменск</v>
      </c>
      <c r="C2682" s="45">
        <f t="shared" si="84"/>
        <v>390.00532745762712</v>
      </c>
      <c r="D2682" s="45">
        <f t="shared" si="85"/>
        <v>20.893142542372882</v>
      </c>
      <c r="E2682" s="52">
        <v>0</v>
      </c>
      <c r="F2682" s="31">
        <v>20.893142542372882</v>
      </c>
      <c r="G2682" s="53">
        <v>0</v>
      </c>
      <c r="H2682" s="53">
        <v>0</v>
      </c>
      <c r="I2682" s="53">
        <v>0</v>
      </c>
      <c r="J2682" s="32">
        <v>0</v>
      </c>
      <c r="K2682" s="54">
        <f>Лист4!E2680/1000</f>
        <v>410.89846999999997</v>
      </c>
      <c r="L2682" s="55"/>
      <c r="M2682" s="55"/>
    </row>
    <row r="2683" spans="1:13" s="57" customFormat="1" ht="18.75" customHeight="1" x14ac:dyDescent="0.25">
      <c r="A2683" s="44" t="str">
        <f>Лист4!A2681</f>
        <v xml:space="preserve">Волгоградская ул. д.20 </v>
      </c>
      <c r="B2683" s="74" t="str">
        <f>Лист4!C2681</f>
        <v>-, г. Знаменск</v>
      </c>
      <c r="C2683" s="45">
        <f t="shared" si="84"/>
        <v>294.10716881355916</v>
      </c>
      <c r="D2683" s="45">
        <f t="shared" si="85"/>
        <v>15.755741186440673</v>
      </c>
      <c r="E2683" s="52">
        <v>0</v>
      </c>
      <c r="F2683" s="31">
        <v>15.755741186440673</v>
      </c>
      <c r="G2683" s="53">
        <v>0</v>
      </c>
      <c r="H2683" s="53">
        <v>0</v>
      </c>
      <c r="I2683" s="53">
        <v>0</v>
      </c>
      <c r="J2683" s="32">
        <v>2070.56</v>
      </c>
      <c r="K2683" s="54">
        <f>Лист4!E2681/1000-J2683</f>
        <v>-1760.6970900000001</v>
      </c>
      <c r="L2683" s="55"/>
      <c r="M2683" s="55"/>
    </row>
    <row r="2684" spans="1:13" s="56" customFormat="1" ht="18.75" customHeight="1" x14ac:dyDescent="0.25">
      <c r="A2684" s="44" t="str">
        <f>Лист4!A2682</f>
        <v xml:space="preserve">Волгоградская ул. д.22 </v>
      </c>
      <c r="B2684" s="74" t="str">
        <f>Лист4!C2682</f>
        <v>-, г. Знаменск</v>
      </c>
      <c r="C2684" s="45">
        <f t="shared" si="84"/>
        <v>360.30772067796613</v>
      </c>
      <c r="D2684" s="45">
        <f t="shared" si="85"/>
        <v>19.3021993220339</v>
      </c>
      <c r="E2684" s="52">
        <v>0</v>
      </c>
      <c r="F2684" s="31">
        <v>19.3021993220339</v>
      </c>
      <c r="G2684" s="53">
        <v>0</v>
      </c>
      <c r="H2684" s="53">
        <v>0</v>
      </c>
      <c r="I2684" s="53">
        <v>0</v>
      </c>
      <c r="J2684" s="32">
        <v>0</v>
      </c>
      <c r="K2684" s="54">
        <f>Лист4!E2682/1000</f>
        <v>379.60992000000005</v>
      </c>
      <c r="L2684" s="55"/>
      <c r="M2684" s="55"/>
    </row>
    <row r="2685" spans="1:13" s="57" customFormat="1" ht="18.75" customHeight="1" x14ac:dyDescent="0.25">
      <c r="A2685" s="44" t="str">
        <f>Лист4!A2683</f>
        <v xml:space="preserve">Волгоградская ул. д.24 </v>
      </c>
      <c r="B2685" s="74" t="str">
        <f>Лист4!C2683</f>
        <v>-, г. Знаменск</v>
      </c>
      <c r="C2685" s="45">
        <f t="shared" si="84"/>
        <v>379.28559864406776</v>
      </c>
      <c r="D2685" s="45">
        <f t="shared" si="85"/>
        <v>20.318871355932206</v>
      </c>
      <c r="E2685" s="52">
        <v>0</v>
      </c>
      <c r="F2685" s="31">
        <v>20.318871355932206</v>
      </c>
      <c r="G2685" s="53">
        <v>0</v>
      </c>
      <c r="H2685" s="53">
        <v>0</v>
      </c>
      <c r="I2685" s="53">
        <v>0</v>
      </c>
      <c r="J2685" s="32">
        <v>1858.39</v>
      </c>
      <c r="K2685" s="54">
        <f>Лист4!E2683/1000-J2685</f>
        <v>-1458.7855300000001</v>
      </c>
      <c r="L2685" s="55"/>
      <c r="M2685" s="55"/>
    </row>
    <row r="2686" spans="1:13" s="57" customFormat="1" ht="18.75" customHeight="1" x14ac:dyDescent="0.25">
      <c r="A2686" s="44" t="str">
        <f>Лист4!A2684</f>
        <v xml:space="preserve">Волгоградская ул. д.24А </v>
      </c>
      <c r="B2686" s="74" t="str">
        <f>Лист4!C2684</f>
        <v>-, г. Знаменск</v>
      </c>
      <c r="C2686" s="45">
        <f t="shared" si="84"/>
        <v>408.20114169491524</v>
      </c>
      <c r="D2686" s="45">
        <f t="shared" si="85"/>
        <v>21.867918305084743</v>
      </c>
      <c r="E2686" s="52">
        <v>0</v>
      </c>
      <c r="F2686" s="31">
        <v>21.867918305084743</v>
      </c>
      <c r="G2686" s="53">
        <v>0</v>
      </c>
      <c r="H2686" s="53">
        <v>0</v>
      </c>
      <c r="I2686" s="53">
        <v>0</v>
      </c>
      <c r="J2686" s="32">
        <v>0</v>
      </c>
      <c r="K2686" s="54">
        <f>Лист4!E2684/1000-J2686</f>
        <v>430.06905999999998</v>
      </c>
      <c r="L2686" s="55"/>
      <c r="M2686" s="55"/>
    </row>
    <row r="2687" spans="1:13" s="57" customFormat="1" ht="18.75" customHeight="1" x14ac:dyDescent="0.25">
      <c r="A2687" s="44" t="str">
        <f>Лист4!A2685</f>
        <v xml:space="preserve">Волгоградская ул. д.26 </v>
      </c>
      <c r="B2687" s="74" t="str">
        <f>Лист4!C2685</f>
        <v>-, г. Знаменск</v>
      </c>
      <c r="C2687" s="45">
        <f t="shared" si="84"/>
        <v>1504.77577220339</v>
      </c>
      <c r="D2687" s="45">
        <f t="shared" si="85"/>
        <v>80.612987796610184</v>
      </c>
      <c r="E2687" s="52">
        <v>0</v>
      </c>
      <c r="F2687" s="31">
        <v>80.612987796610184</v>
      </c>
      <c r="G2687" s="53">
        <v>0</v>
      </c>
      <c r="H2687" s="53">
        <v>0</v>
      </c>
      <c r="I2687" s="53">
        <v>0</v>
      </c>
      <c r="J2687" s="32">
        <v>0</v>
      </c>
      <c r="K2687" s="54">
        <f>Лист4!E2685/1000-J2687</f>
        <v>1585.3887600000003</v>
      </c>
      <c r="L2687" s="55"/>
      <c r="M2687" s="55"/>
    </row>
    <row r="2688" spans="1:13" s="57" customFormat="1" ht="18.75" customHeight="1" x14ac:dyDescent="0.25">
      <c r="A2688" s="44" t="str">
        <f>Лист4!A2686</f>
        <v xml:space="preserve">Волгоградская ул. д.30 </v>
      </c>
      <c r="B2688" s="74" t="str">
        <f>Лист4!C2686</f>
        <v>-, г. Знаменск</v>
      </c>
      <c r="C2688" s="45">
        <f t="shared" si="84"/>
        <v>932.21557016949134</v>
      </c>
      <c r="D2688" s="45">
        <f t="shared" si="85"/>
        <v>49.940119830508465</v>
      </c>
      <c r="E2688" s="52">
        <v>0</v>
      </c>
      <c r="F2688" s="31">
        <v>49.940119830508465</v>
      </c>
      <c r="G2688" s="53">
        <v>0</v>
      </c>
      <c r="H2688" s="53">
        <v>0</v>
      </c>
      <c r="I2688" s="53">
        <v>0</v>
      </c>
      <c r="J2688" s="32">
        <v>0</v>
      </c>
      <c r="K2688" s="54">
        <f>Лист4!E2686/1000</f>
        <v>982.15568999999982</v>
      </c>
      <c r="L2688" s="55"/>
      <c r="M2688" s="55"/>
    </row>
    <row r="2689" spans="1:13" s="57" customFormat="1" ht="18.75" customHeight="1" x14ac:dyDescent="0.25">
      <c r="A2689" s="44" t="str">
        <f>Лист4!A2687</f>
        <v>Волгоградская ул. д.34-60</v>
      </c>
      <c r="B2689" s="74" t="str">
        <f>Лист4!C2687</f>
        <v>-, г. Знаменск</v>
      </c>
      <c r="C2689" s="45">
        <f t="shared" si="84"/>
        <v>454.91570576271181</v>
      </c>
      <c r="D2689" s="45">
        <f t="shared" si="85"/>
        <v>24.370484237288132</v>
      </c>
      <c r="E2689" s="52">
        <v>0</v>
      </c>
      <c r="F2689" s="31">
        <v>24.370484237288132</v>
      </c>
      <c r="G2689" s="53">
        <v>0</v>
      </c>
      <c r="H2689" s="53">
        <v>0</v>
      </c>
      <c r="I2689" s="53">
        <v>0</v>
      </c>
      <c r="J2689" s="32">
        <v>0</v>
      </c>
      <c r="K2689" s="54">
        <f>Лист4!E2687/1000-J2689</f>
        <v>479.28618999999992</v>
      </c>
      <c r="L2689" s="55"/>
      <c r="M2689" s="55"/>
    </row>
    <row r="2690" spans="1:13" s="57" customFormat="1" ht="18.75" customHeight="1" x14ac:dyDescent="0.25">
      <c r="A2690" s="44" t="str">
        <f>Лист4!A2688</f>
        <v xml:space="preserve">Волгоградская ул. д.36 </v>
      </c>
      <c r="B2690" s="74" t="str">
        <f>Лист4!C2688</f>
        <v>-, г. Знаменск</v>
      </c>
      <c r="C2690" s="45">
        <f t="shared" si="84"/>
        <v>450.77601491525439</v>
      </c>
      <c r="D2690" s="45">
        <f t="shared" si="85"/>
        <v>24.148715084745767</v>
      </c>
      <c r="E2690" s="52">
        <v>0</v>
      </c>
      <c r="F2690" s="31">
        <v>24.148715084745767</v>
      </c>
      <c r="G2690" s="53">
        <v>0</v>
      </c>
      <c r="H2690" s="53">
        <v>0</v>
      </c>
      <c r="I2690" s="53">
        <v>0</v>
      </c>
      <c r="J2690" s="32">
        <v>2112.19</v>
      </c>
      <c r="K2690" s="54">
        <f>Лист4!E2688/1000-J2690</f>
        <v>-1637.2652699999999</v>
      </c>
      <c r="L2690" s="55"/>
      <c r="M2690" s="55"/>
    </row>
    <row r="2691" spans="1:13" s="57" customFormat="1" ht="18.75" customHeight="1" x14ac:dyDescent="0.25">
      <c r="A2691" s="44" t="str">
        <f>Лист4!A2689</f>
        <v xml:space="preserve">Волгоградская ул. д.38 </v>
      </c>
      <c r="B2691" s="74" t="str">
        <f>Лист4!C2689</f>
        <v>-, г. Знаменск</v>
      </c>
      <c r="C2691" s="45">
        <f t="shared" si="84"/>
        <v>490.63956745762721</v>
      </c>
      <c r="D2691" s="45">
        <f t="shared" si="85"/>
        <v>26.284262542372886</v>
      </c>
      <c r="E2691" s="52">
        <v>0</v>
      </c>
      <c r="F2691" s="31">
        <v>26.284262542372886</v>
      </c>
      <c r="G2691" s="53">
        <v>0</v>
      </c>
      <c r="H2691" s="53">
        <v>0</v>
      </c>
      <c r="I2691" s="53">
        <v>0</v>
      </c>
      <c r="J2691" s="32">
        <v>0</v>
      </c>
      <c r="K2691" s="54">
        <f>Лист4!E2689/1000-J2691</f>
        <v>516.92383000000007</v>
      </c>
      <c r="L2691" s="55"/>
      <c r="M2691" s="55"/>
    </row>
    <row r="2692" spans="1:13" s="57" customFormat="1" ht="18.75" customHeight="1" x14ac:dyDescent="0.25">
      <c r="A2692" s="44" t="str">
        <f>Лист4!A2690</f>
        <v xml:space="preserve">Волгоградская ул. д.4 </v>
      </c>
      <c r="B2692" s="74" t="str">
        <f>Лист4!C2690</f>
        <v>-, г. Знаменск</v>
      </c>
      <c r="C2692" s="45">
        <f t="shared" si="84"/>
        <v>307.22704813559312</v>
      </c>
      <c r="D2692" s="45">
        <f t="shared" si="85"/>
        <v>16.458591864406774</v>
      </c>
      <c r="E2692" s="52">
        <v>0</v>
      </c>
      <c r="F2692" s="31">
        <v>16.458591864406774</v>
      </c>
      <c r="G2692" s="53">
        <v>0</v>
      </c>
      <c r="H2692" s="53">
        <v>0</v>
      </c>
      <c r="I2692" s="53">
        <v>0</v>
      </c>
      <c r="J2692" s="32">
        <v>0</v>
      </c>
      <c r="K2692" s="54">
        <f>Лист4!E2690/1000</f>
        <v>323.68563999999992</v>
      </c>
      <c r="L2692" s="55"/>
      <c r="M2692" s="55"/>
    </row>
    <row r="2693" spans="1:13" s="57" customFormat="1" ht="18.75" customHeight="1" x14ac:dyDescent="0.25">
      <c r="A2693" s="44" t="str">
        <f>Лист4!A2691</f>
        <v xml:space="preserve">Волгоградская ул. д.40 </v>
      </c>
      <c r="B2693" s="74" t="str">
        <f>Лист4!C2691</f>
        <v>-, г. Знаменск</v>
      </c>
      <c r="C2693" s="45">
        <f t="shared" si="84"/>
        <v>351.00909152542363</v>
      </c>
      <c r="D2693" s="45">
        <f t="shared" si="85"/>
        <v>18.804058474576266</v>
      </c>
      <c r="E2693" s="52">
        <v>0</v>
      </c>
      <c r="F2693" s="31">
        <v>18.804058474576266</v>
      </c>
      <c r="G2693" s="53">
        <v>0</v>
      </c>
      <c r="H2693" s="53">
        <v>0</v>
      </c>
      <c r="I2693" s="53">
        <v>0</v>
      </c>
      <c r="J2693" s="32">
        <v>0</v>
      </c>
      <c r="K2693" s="54">
        <f>Лист4!E2691/1000</f>
        <v>369.81314999999989</v>
      </c>
      <c r="L2693" s="55"/>
      <c r="M2693" s="55"/>
    </row>
    <row r="2694" spans="1:13" s="57" customFormat="1" ht="18.75" customHeight="1" x14ac:dyDescent="0.25">
      <c r="A2694" s="44" t="str">
        <f>Лист4!A2692</f>
        <v xml:space="preserve">Волгоградская ул. д.42 </v>
      </c>
      <c r="B2694" s="74" t="str">
        <f>Лист4!C2692</f>
        <v>-, г. Знаменск</v>
      </c>
      <c r="C2694" s="45">
        <f t="shared" si="84"/>
        <v>435.32886101694913</v>
      </c>
      <c r="D2694" s="45">
        <f t="shared" si="85"/>
        <v>23.321188983050845</v>
      </c>
      <c r="E2694" s="52">
        <v>0</v>
      </c>
      <c r="F2694" s="31">
        <v>23.321188983050845</v>
      </c>
      <c r="G2694" s="53">
        <v>0</v>
      </c>
      <c r="H2694" s="53">
        <v>0</v>
      </c>
      <c r="I2694" s="53">
        <v>0</v>
      </c>
      <c r="J2694" s="32">
        <v>0</v>
      </c>
      <c r="K2694" s="54">
        <f>Лист4!E2692/1000</f>
        <v>458.65004999999996</v>
      </c>
      <c r="L2694" s="55"/>
      <c r="M2694" s="55"/>
    </row>
    <row r="2695" spans="1:13" s="56" customFormat="1" ht="18.75" customHeight="1" x14ac:dyDescent="0.25">
      <c r="A2695" s="44" t="str">
        <f>Лист4!A2693</f>
        <v xml:space="preserve">Волгоградская ул. д.44 </v>
      </c>
      <c r="B2695" s="74" t="str">
        <f>Лист4!C2693</f>
        <v>-, г. Знаменск</v>
      </c>
      <c r="C2695" s="45">
        <f t="shared" si="84"/>
        <v>309.68152813559323</v>
      </c>
      <c r="D2695" s="45">
        <f t="shared" si="85"/>
        <v>16.59008186440678</v>
      </c>
      <c r="E2695" s="52">
        <v>0</v>
      </c>
      <c r="F2695" s="31">
        <v>16.59008186440678</v>
      </c>
      <c r="G2695" s="53">
        <v>0</v>
      </c>
      <c r="H2695" s="53">
        <v>0</v>
      </c>
      <c r="I2695" s="53">
        <v>0</v>
      </c>
      <c r="J2695" s="32">
        <v>0</v>
      </c>
      <c r="K2695" s="54">
        <f>Лист4!E2693/1000</f>
        <v>326.27161000000001</v>
      </c>
      <c r="L2695" s="55"/>
      <c r="M2695" s="55"/>
    </row>
    <row r="2696" spans="1:13" s="56" customFormat="1" ht="25.5" customHeight="1" x14ac:dyDescent="0.25">
      <c r="A2696" s="44" t="str">
        <f>Лист4!A2694</f>
        <v xml:space="preserve">Волгоградская ул. д.46 </v>
      </c>
      <c r="B2696" s="74" t="str">
        <f>Лист4!C2694</f>
        <v>-, г. Знаменск</v>
      </c>
      <c r="C2696" s="45">
        <f t="shared" si="84"/>
        <v>70.610067796610153</v>
      </c>
      <c r="D2696" s="45">
        <f t="shared" si="85"/>
        <v>3.7826822033898306</v>
      </c>
      <c r="E2696" s="52">
        <v>0</v>
      </c>
      <c r="F2696" s="31">
        <v>3.7826822033898306</v>
      </c>
      <c r="G2696" s="53">
        <v>0</v>
      </c>
      <c r="H2696" s="53">
        <v>0</v>
      </c>
      <c r="I2696" s="53">
        <v>0</v>
      </c>
      <c r="J2696" s="32">
        <v>1577.88</v>
      </c>
      <c r="K2696" s="54">
        <f>Лист4!E2694/1000-J2696</f>
        <v>-1503.4872500000001</v>
      </c>
      <c r="L2696" s="55"/>
      <c r="M2696" s="55"/>
    </row>
    <row r="2697" spans="1:13" s="56" customFormat="1" ht="18.75" customHeight="1" x14ac:dyDescent="0.25">
      <c r="A2697" s="44" t="str">
        <f>Лист4!A2695</f>
        <v xml:space="preserve">Волгоградская ул. д.6 </v>
      </c>
      <c r="B2697" s="74" t="str">
        <f>Лист4!C2695</f>
        <v>-, г. Знаменск</v>
      </c>
      <c r="C2697" s="45">
        <f t="shared" si="84"/>
        <v>294.81828338983053</v>
      </c>
      <c r="D2697" s="45">
        <f t="shared" si="85"/>
        <v>15.793836610169492</v>
      </c>
      <c r="E2697" s="52">
        <v>0</v>
      </c>
      <c r="F2697" s="31">
        <v>15.793836610169492</v>
      </c>
      <c r="G2697" s="53">
        <v>0</v>
      </c>
      <c r="H2697" s="53">
        <v>0</v>
      </c>
      <c r="I2697" s="53">
        <v>0</v>
      </c>
      <c r="J2697" s="32">
        <v>0</v>
      </c>
      <c r="K2697" s="54">
        <f>Лист4!E2695/1000-J2697</f>
        <v>310.61212</v>
      </c>
      <c r="L2697" s="55"/>
      <c r="M2697" s="55"/>
    </row>
    <row r="2698" spans="1:13" s="56" customFormat="1" ht="18.75" customHeight="1" x14ac:dyDescent="0.25">
      <c r="A2698" s="44" t="str">
        <f>Лист4!A2696</f>
        <v xml:space="preserve">Волгоградская ул. д.8 </v>
      </c>
      <c r="B2698" s="74" t="str">
        <f>Лист4!C2696</f>
        <v>-, г. Знаменск</v>
      </c>
      <c r="C2698" s="45">
        <f t="shared" si="84"/>
        <v>373.92358915254232</v>
      </c>
      <c r="D2698" s="45">
        <f t="shared" si="85"/>
        <v>20.031620847457624</v>
      </c>
      <c r="E2698" s="52">
        <v>0</v>
      </c>
      <c r="F2698" s="31">
        <v>20.031620847457624</v>
      </c>
      <c r="G2698" s="53">
        <v>0</v>
      </c>
      <c r="H2698" s="53">
        <v>0</v>
      </c>
      <c r="I2698" s="53">
        <v>0</v>
      </c>
      <c r="J2698" s="32">
        <v>0</v>
      </c>
      <c r="K2698" s="54">
        <f>Лист4!E2696/1000-J2698</f>
        <v>393.95520999999997</v>
      </c>
      <c r="L2698" s="55"/>
      <c r="M2698" s="55"/>
    </row>
    <row r="2699" spans="1:13" s="56" customFormat="1" ht="18.75" customHeight="1" x14ac:dyDescent="0.25">
      <c r="A2699" s="44" t="str">
        <f>Лист4!A2697</f>
        <v xml:space="preserve">г. Знаменск ул. Комсомольская д. 16  </v>
      </c>
      <c r="B2699" s="74" t="str">
        <f>Лист4!C2697</f>
        <v>-, г. Знаменск</v>
      </c>
      <c r="C2699" s="45">
        <f t="shared" si="84"/>
        <v>443.75252338983051</v>
      </c>
      <c r="D2699" s="45">
        <f t="shared" si="85"/>
        <v>23.772456610169492</v>
      </c>
      <c r="E2699" s="52">
        <v>0</v>
      </c>
      <c r="F2699" s="31">
        <v>23.772456610169492</v>
      </c>
      <c r="G2699" s="53">
        <v>0</v>
      </c>
      <c r="H2699" s="53">
        <v>0</v>
      </c>
      <c r="I2699" s="53">
        <v>0</v>
      </c>
      <c r="J2699" s="32">
        <v>0</v>
      </c>
      <c r="K2699" s="54">
        <f>Лист4!E2697/1000-J2699</f>
        <v>467.52498000000003</v>
      </c>
      <c r="L2699" s="55"/>
      <c r="M2699" s="55"/>
    </row>
    <row r="2700" spans="1:13" s="56" customFormat="1" ht="18.75" customHeight="1" x14ac:dyDescent="0.25">
      <c r="A2700" s="44" t="str">
        <f>Лист4!A2698</f>
        <v xml:space="preserve">г. Знаменск ул. Янгеля д. 1 а </v>
      </c>
      <c r="B2700" s="74" t="str">
        <f>Лист4!C2698</f>
        <v>-, г. Знаменск</v>
      </c>
      <c r="C2700" s="45">
        <f t="shared" si="84"/>
        <v>343.60232271186442</v>
      </c>
      <c r="D2700" s="45">
        <f t="shared" si="85"/>
        <v>18.407267288135593</v>
      </c>
      <c r="E2700" s="52">
        <v>0</v>
      </c>
      <c r="F2700" s="31">
        <v>18.407267288135593</v>
      </c>
      <c r="G2700" s="53">
        <v>0</v>
      </c>
      <c r="H2700" s="53">
        <v>0</v>
      </c>
      <c r="I2700" s="53">
        <v>0</v>
      </c>
      <c r="J2700" s="32">
        <v>0</v>
      </c>
      <c r="K2700" s="54">
        <f>Лист4!E2698/1000</f>
        <v>362.00959</v>
      </c>
      <c r="L2700" s="55"/>
      <c r="M2700" s="55"/>
    </row>
    <row r="2701" spans="1:13" s="56" customFormat="1" ht="18.75" customHeight="1" x14ac:dyDescent="0.25">
      <c r="A2701" s="44" t="str">
        <f>Лист4!A2699</f>
        <v>Гагарина ул. д.1. кв 6</v>
      </c>
      <c r="B2701" s="74" t="str">
        <f>Лист4!C2699</f>
        <v>-, г. Знаменск</v>
      </c>
      <c r="C2701" s="45">
        <f t="shared" si="84"/>
        <v>62.747515932203385</v>
      </c>
      <c r="D2701" s="45">
        <f t="shared" si="85"/>
        <v>3.3614740677966095</v>
      </c>
      <c r="E2701" s="52">
        <v>0</v>
      </c>
      <c r="F2701" s="31">
        <v>3.3614740677966095</v>
      </c>
      <c r="G2701" s="53">
        <v>0</v>
      </c>
      <c r="H2701" s="53">
        <v>0</v>
      </c>
      <c r="I2701" s="53">
        <v>0</v>
      </c>
      <c r="J2701" s="32">
        <v>0</v>
      </c>
      <c r="K2701" s="54">
        <f>Лист4!E2699/1000-J2701</f>
        <v>66.108989999999991</v>
      </c>
      <c r="L2701" s="55"/>
      <c r="M2701" s="55"/>
    </row>
    <row r="2702" spans="1:13" s="57" customFormat="1" ht="18.75" customHeight="1" x14ac:dyDescent="0.25">
      <c r="A2702" s="44" t="str">
        <f>Лист4!A2700</f>
        <v xml:space="preserve">Гагарина ул. д.3 </v>
      </c>
      <c r="B2702" s="74" t="str">
        <f>Лист4!C2700</f>
        <v>-, г. Знаменск</v>
      </c>
      <c r="C2702" s="45">
        <f t="shared" si="84"/>
        <v>106.58153491525425</v>
      </c>
      <c r="D2702" s="45">
        <f t="shared" si="85"/>
        <v>5.709725084745763</v>
      </c>
      <c r="E2702" s="52">
        <v>0</v>
      </c>
      <c r="F2702" s="31">
        <v>5.709725084745763</v>
      </c>
      <c r="G2702" s="53">
        <v>0</v>
      </c>
      <c r="H2702" s="53">
        <v>0</v>
      </c>
      <c r="I2702" s="53">
        <v>0</v>
      </c>
      <c r="J2702" s="32">
        <v>0</v>
      </c>
      <c r="K2702" s="54">
        <f>Лист4!E2700/1000-J2702</f>
        <v>112.29126000000001</v>
      </c>
      <c r="L2702" s="55"/>
      <c r="M2702" s="55"/>
    </row>
    <row r="2703" spans="1:13" s="57" customFormat="1" ht="18.75" customHeight="1" x14ac:dyDescent="0.25">
      <c r="A2703" s="44" t="str">
        <f>Лист4!A2701</f>
        <v xml:space="preserve">Гагарина ул. д.5 </v>
      </c>
      <c r="B2703" s="74" t="str">
        <f>Лист4!C2701</f>
        <v>-, г. Знаменск</v>
      </c>
      <c r="C2703" s="45">
        <f t="shared" si="84"/>
        <v>139.43237830508474</v>
      </c>
      <c r="D2703" s="45">
        <f t="shared" si="85"/>
        <v>7.4695916949152537</v>
      </c>
      <c r="E2703" s="52">
        <v>0</v>
      </c>
      <c r="F2703" s="31">
        <v>7.4695916949152537</v>
      </c>
      <c r="G2703" s="53">
        <v>0</v>
      </c>
      <c r="H2703" s="53">
        <v>0</v>
      </c>
      <c r="I2703" s="53">
        <v>0</v>
      </c>
      <c r="J2703" s="32">
        <v>0</v>
      </c>
      <c r="K2703" s="54">
        <f>Лист4!E2701/1000-J2703</f>
        <v>146.90197000000001</v>
      </c>
      <c r="L2703" s="55"/>
      <c r="M2703" s="55"/>
    </row>
    <row r="2704" spans="1:13" s="57" customFormat="1" ht="18.75" customHeight="1" x14ac:dyDescent="0.25">
      <c r="A2704" s="44" t="str">
        <f>Лист4!A2702</f>
        <v xml:space="preserve">Гагарина ул. д.7 </v>
      </c>
      <c r="B2704" s="74" t="str">
        <f>Лист4!C2702</f>
        <v>-, г. Знаменск</v>
      </c>
      <c r="C2704" s="45">
        <f t="shared" si="84"/>
        <v>79.184939661016941</v>
      </c>
      <c r="D2704" s="45">
        <f t="shared" si="85"/>
        <v>4.2420503389830504</v>
      </c>
      <c r="E2704" s="52">
        <v>0</v>
      </c>
      <c r="F2704" s="31">
        <v>4.2420503389830504</v>
      </c>
      <c r="G2704" s="53">
        <v>0</v>
      </c>
      <c r="H2704" s="53">
        <v>0</v>
      </c>
      <c r="I2704" s="53">
        <v>0</v>
      </c>
      <c r="J2704" s="32">
        <v>0</v>
      </c>
      <c r="K2704" s="54">
        <f>Лист4!E2702/1000-J2704</f>
        <v>83.426989999999989</v>
      </c>
      <c r="L2704" s="55"/>
      <c r="M2704" s="55"/>
    </row>
    <row r="2705" spans="1:13" s="57" customFormat="1" ht="18.75" customHeight="1" x14ac:dyDescent="0.25">
      <c r="A2705" s="44" t="str">
        <f>Лист4!A2703</f>
        <v xml:space="preserve">Гагарина ул. д.9 </v>
      </c>
      <c r="B2705" s="74" t="str">
        <f>Лист4!C2703</f>
        <v>-, г. Знаменск</v>
      </c>
      <c r="C2705" s="45">
        <f t="shared" si="84"/>
        <v>79.816610169491526</v>
      </c>
      <c r="D2705" s="45">
        <f t="shared" si="85"/>
        <v>4.2758898305084747</v>
      </c>
      <c r="E2705" s="52">
        <v>0</v>
      </c>
      <c r="F2705" s="31">
        <v>4.2758898305084747</v>
      </c>
      <c r="G2705" s="53">
        <v>0</v>
      </c>
      <c r="H2705" s="53">
        <v>0</v>
      </c>
      <c r="I2705" s="53">
        <v>0</v>
      </c>
      <c r="J2705" s="32">
        <v>0</v>
      </c>
      <c r="K2705" s="54">
        <f>Лист4!E2703/1000-J2705</f>
        <v>84.092500000000001</v>
      </c>
      <c r="L2705" s="55"/>
      <c r="M2705" s="55"/>
    </row>
    <row r="2706" spans="1:13" s="57" customFormat="1" ht="18.75" customHeight="1" x14ac:dyDescent="0.25">
      <c r="A2706" s="44" t="str">
        <f>Лист4!A2704</f>
        <v xml:space="preserve">Комсомольская ул. д.10 </v>
      </c>
      <c r="B2706" s="74" t="str">
        <f>Лист4!C2704</f>
        <v>-, г. Знаменск</v>
      </c>
      <c r="C2706" s="45">
        <f t="shared" si="84"/>
        <v>316.73130169491526</v>
      </c>
      <c r="D2706" s="45">
        <f t="shared" si="85"/>
        <v>16.967748305084747</v>
      </c>
      <c r="E2706" s="52">
        <v>0</v>
      </c>
      <c r="F2706" s="31">
        <v>16.967748305084747</v>
      </c>
      <c r="G2706" s="53">
        <v>0</v>
      </c>
      <c r="H2706" s="53">
        <v>0</v>
      </c>
      <c r="I2706" s="53">
        <v>0</v>
      </c>
      <c r="J2706" s="32">
        <v>0</v>
      </c>
      <c r="K2706" s="54">
        <f>Лист4!E2704/1000-J2706</f>
        <v>333.69905</v>
      </c>
      <c r="L2706" s="55"/>
      <c r="M2706" s="55"/>
    </row>
    <row r="2707" spans="1:13" s="57" customFormat="1" ht="18.75" customHeight="1" x14ac:dyDescent="0.25">
      <c r="A2707" s="44" t="str">
        <f>Лист4!A2705</f>
        <v xml:space="preserve">Комсомольская ул. д.11 </v>
      </c>
      <c r="B2707" s="74" t="str">
        <f>Лист4!C2705</f>
        <v>-, г. Знаменск</v>
      </c>
      <c r="C2707" s="45">
        <f t="shared" si="84"/>
        <v>328.98398779661011</v>
      </c>
      <c r="D2707" s="45">
        <f t="shared" si="85"/>
        <v>17.624142203389823</v>
      </c>
      <c r="E2707" s="52">
        <v>0</v>
      </c>
      <c r="F2707" s="31">
        <v>17.624142203389823</v>
      </c>
      <c r="G2707" s="53">
        <v>0</v>
      </c>
      <c r="H2707" s="53">
        <v>0</v>
      </c>
      <c r="I2707" s="53">
        <v>0</v>
      </c>
      <c r="J2707" s="32">
        <v>856.75</v>
      </c>
      <c r="K2707" s="54">
        <f>Лист4!E2705/1000-J2707</f>
        <v>-510.1418700000001</v>
      </c>
      <c r="L2707" s="55"/>
      <c r="M2707" s="55"/>
    </row>
    <row r="2708" spans="1:13" s="56" customFormat="1" ht="18.75" customHeight="1" x14ac:dyDescent="0.25">
      <c r="A2708" s="44" t="str">
        <f>Лист4!A2706</f>
        <v xml:space="preserve">Комсомольская ул. д.12 </v>
      </c>
      <c r="B2708" s="74" t="str">
        <f>Лист4!C2706</f>
        <v>-, г. Знаменск</v>
      </c>
      <c r="C2708" s="45">
        <f t="shared" si="84"/>
        <v>374.09349694915244</v>
      </c>
      <c r="D2708" s="45">
        <f t="shared" si="85"/>
        <v>20.040723050847454</v>
      </c>
      <c r="E2708" s="52">
        <v>0</v>
      </c>
      <c r="F2708" s="31">
        <v>20.040723050847454</v>
      </c>
      <c r="G2708" s="53">
        <v>0</v>
      </c>
      <c r="H2708" s="53">
        <v>0</v>
      </c>
      <c r="I2708" s="53">
        <v>0</v>
      </c>
      <c r="J2708" s="32">
        <v>0</v>
      </c>
      <c r="K2708" s="54">
        <f>Лист4!E2706/1000</f>
        <v>394.13421999999991</v>
      </c>
      <c r="L2708" s="55"/>
      <c r="M2708" s="55"/>
    </row>
    <row r="2709" spans="1:13" s="56" customFormat="1" ht="18.75" customHeight="1" x14ac:dyDescent="0.25">
      <c r="A2709" s="44" t="str">
        <f>Лист4!A2707</f>
        <v xml:space="preserve">Комсомольская ул. д.13 </v>
      </c>
      <c r="B2709" s="74" t="str">
        <f>Лист4!C2707</f>
        <v>-, г. Знаменск</v>
      </c>
      <c r="C2709" s="45">
        <f t="shared" si="84"/>
        <v>292.76277016949155</v>
      </c>
      <c r="D2709" s="45">
        <f t="shared" si="85"/>
        <v>15.683719830508476</v>
      </c>
      <c r="E2709" s="52">
        <v>0</v>
      </c>
      <c r="F2709" s="31">
        <v>15.683719830508476</v>
      </c>
      <c r="G2709" s="53">
        <v>0</v>
      </c>
      <c r="H2709" s="53">
        <v>0</v>
      </c>
      <c r="I2709" s="53">
        <v>0</v>
      </c>
      <c r="J2709" s="32">
        <v>0</v>
      </c>
      <c r="K2709" s="54">
        <f>Лист4!E2707/1000-J2709</f>
        <v>308.44649000000004</v>
      </c>
      <c r="L2709" s="55"/>
      <c r="M2709" s="55"/>
    </row>
    <row r="2710" spans="1:13" s="56" customFormat="1" ht="18.75" customHeight="1" x14ac:dyDescent="0.25">
      <c r="A2710" s="44" t="str">
        <f>Лист4!A2708</f>
        <v xml:space="preserve">Комсомольская ул. д.14 </v>
      </c>
      <c r="B2710" s="74" t="str">
        <f>Лист4!C2708</f>
        <v>-, г. Знаменск</v>
      </c>
      <c r="C2710" s="45">
        <f t="shared" si="84"/>
        <v>565.24056542372887</v>
      </c>
      <c r="D2710" s="45">
        <f t="shared" si="85"/>
        <v>30.280744576271189</v>
      </c>
      <c r="E2710" s="52">
        <v>0</v>
      </c>
      <c r="F2710" s="31">
        <v>30.280744576271189</v>
      </c>
      <c r="G2710" s="53">
        <v>0</v>
      </c>
      <c r="H2710" s="53">
        <v>0</v>
      </c>
      <c r="I2710" s="53">
        <v>0</v>
      </c>
      <c r="J2710" s="32">
        <v>2592.89</v>
      </c>
      <c r="K2710" s="54">
        <f>Лист4!E2708/1000-J2710</f>
        <v>-1997.3686899999998</v>
      </c>
      <c r="L2710" s="55"/>
      <c r="M2710" s="55"/>
    </row>
    <row r="2711" spans="1:13" s="56" customFormat="1" ht="18.75" customHeight="1" x14ac:dyDescent="0.25">
      <c r="A2711" s="44" t="str">
        <f>Лист4!A2709</f>
        <v xml:space="preserve">Комсомольская ул. д.16А </v>
      </c>
      <c r="B2711" s="74" t="str">
        <f>Лист4!C2709</f>
        <v>-, г. Знаменск</v>
      </c>
      <c r="C2711" s="45">
        <f t="shared" si="84"/>
        <v>1035.9554372881355</v>
      </c>
      <c r="D2711" s="45">
        <f t="shared" si="85"/>
        <v>55.497612711864399</v>
      </c>
      <c r="E2711" s="52">
        <v>0</v>
      </c>
      <c r="F2711" s="31">
        <v>55.497612711864399</v>
      </c>
      <c r="G2711" s="53">
        <v>0</v>
      </c>
      <c r="H2711" s="53">
        <v>0</v>
      </c>
      <c r="I2711" s="53">
        <v>0</v>
      </c>
      <c r="J2711" s="32">
        <v>0</v>
      </c>
      <c r="K2711" s="54">
        <f>Лист4!E2709/1000-J2711</f>
        <v>1091.4530499999998</v>
      </c>
      <c r="L2711" s="55"/>
      <c r="M2711" s="55"/>
    </row>
    <row r="2712" spans="1:13" s="56" customFormat="1" ht="18.75" customHeight="1" x14ac:dyDescent="0.25">
      <c r="A2712" s="44" t="str">
        <f>Лист4!A2710</f>
        <v xml:space="preserve">Комсомольская ул. д.17 </v>
      </c>
      <c r="B2712" s="74" t="str">
        <f>Лист4!C2710</f>
        <v>-, г. Знаменск</v>
      </c>
      <c r="C2712" s="45">
        <f t="shared" ref="C2712:C2775" si="86">K2712+J2712-F2712</f>
        <v>243.01069966101696</v>
      </c>
      <c r="D2712" s="45">
        <f t="shared" ref="D2712:D2775" si="87">F2712</f>
        <v>13.018430338983052</v>
      </c>
      <c r="E2712" s="52">
        <v>0</v>
      </c>
      <c r="F2712" s="31">
        <v>13.018430338983052</v>
      </c>
      <c r="G2712" s="53">
        <v>0</v>
      </c>
      <c r="H2712" s="53">
        <v>0</v>
      </c>
      <c r="I2712" s="53">
        <v>0</v>
      </c>
      <c r="J2712" s="32">
        <v>0</v>
      </c>
      <c r="K2712" s="54">
        <f>Лист4!E2710/1000-J2712</f>
        <v>256.02913000000001</v>
      </c>
      <c r="L2712" s="55"/>
      <c r="M2712" s="55"/>
    </row>
    <row r="2713" spans="1:13" s="56" customFormat="1" ht="18.75" customHeight="1" x14ac:dyDescent="0.25">
      <c r="A2713" s="44" t="str">
        <f>Лист4!A2711</f>
        <v xml:space="preserve">Комсомольская ул. д.18 </v>
      </c>
      <c r="B2713" s="74" t="str">
        <f>Лист4!C2711</f>
        <v>-, г. Знаменск</v>
      </c>
      <c r="C2713" s="45">
        <f t="shared" si="86"/>
        <v>227.38385220338981</v>
      </c>
      <c r="D2713" s="45">
        <f t="shared" si="87"/>
        <v>12.181277796610168</v>
      </c>
      <c r="E2713" s="52">
        <v>0</v>
      </c>
      <c r="F2713" s="31">
        <v>12.181277796610168</v>
      </c>
      <c r="G2713" s="53">
        <v>0</v>
      </c>
      <c r="H2713" s="53">
        <v>0</v>
      </c>
      <c r="I2713" s="53">
        <v>0</v>
      </c>
      <c r="J2713" s="32">
        <v>0</v>
      </c>
      <c r="K2713" s="54">
        <f>Лист4!E2711/1000-J2713</f>
        <v>239.56512999999998</v>
      </c>
      <c r="L2713" s="55"/>
      <c r="M2713" s="55"/>
    </row>
    <row r="2714" spans="1:13" s="56" customFormat="1" ht="18.75" customHeight="1" x14ac:dyDescent="0.25">
      <c r="A2714" s="44" t="str">
        <f>Лист4!A2712</f>
        <v xml:space="preserve">Комсомольская ул. д.18А </v>
      </c>
      <c r="B2714" s="74" t="str">
        <f>Лист4!C2712</f>
        <v>-, г. Знаменск</v>
      </c>
      <c r="C2714" s="45">
        <f t="shared" si="86"/>
        <v>285.41970847457617</v>
      </c>
      <c r="D2714" s="45">
        <f t="shared" si="87"/>
        <v>15.290341525423724</v>
      </c>
      <c r="E2714" s="52">
        <v>0</v>
      </c>
      <c r="F2714" s="31">
        <v>15.290341525423724</v>
      </c>
      <c r="G2714" s="53">
        <v>0</v>
      </c>
      <c r="H2714" s="53">
        <v>0</v>
      </c>
      <c r="I2714" s="53">
        <v>0</v>
      </c>
      <c r="J2714" s="32">
        <v>0</v>
      </c>
      <c r="K2714" s="54">
        <f>Лист4!E2712/1000</f>
        <v>300.71004999999991</v>
      </c>
      <c r="L2714" s="55"/>
      <c r="M2714" s="55"/>
    </row>
    <row r="2715" spans="1:13" s="56" customFormat="1" ht="18.75" customHeight="1" x14ac:dyDescent="0.25">
      <c r="A2715" s="44" t="str">
        <f>Лист4!A2713</f>
        <v xml:space="preserve">Комсомольская ул. д.18Б </v>
      </c>
      <c r="B2715" s="74" t="str">
        <f>Лист4!C2713</f>
        <v>-, г. Знаменск</v>
      </c>
      <c r="C2715" s="45">
        <f t="shared" si="86"/>
        <v>326.90495457627111</v>
      </c>
      <c r="D2715" s="45">
        <f t="shared" si="87"/>
        <v>17.512765423728808</v>
      </c>
      <c r="E2715" s="52">
        <v>0</v>
      </c>
      <c r="F2715" s="31">
        <v>17.512765423728808</v>
      </c>
      <c r="G2715" s="53">
        <v>0</v>
      </c>
      <c r="H2715" s="53">
        <v>0</v>
      </c>
      <c r="I2715" s="53">
        <v>0</v>
      </c>
      <c r="J2715" s="32">
        <v>0</v>
      </c>
      <c r="K2715" s="54">
        <f>Лист4!E2713/1000</f>
        <v>344.41771999999992</v>
      </c>
      <c r="L2715" s="55"/>
      <c r="M2715" s="55"/>
    </row>
    <row r="2716" spans="1:13" s="56" customFormat="1" ht="18.75" customHeight="1" x14ac:dyDescent="0.25">
      <c r="A2716" s="44" t="str">
        <f>Лист4!A2714</f>
        <v xml:space="preserve">Комсомольская ул. д.2 </v>
      </c>
      <c r="B2716" s="74" t="str">
        <f>Лист4!C2714</f>
        <v>-, г. Знаменск</v>
      </c>
      <c r="C2716" s="45">
        <f t="shared" si="86"/>
        <v>294.90716203389826</v>
      </c>
      <c r="D2716" s="45">
        <f t="shared" si="87"/>
        <v>15.798597966101692</v>
      </c>
      <c r="E2716" s="52">
        <v>0</v>
      </c>
      <c r="F2716" s="31">
        <v>15.798597966101692</v>
      </c>
      <c r="G2716" s="53">
        <v>0</v>
      </c>
      <c r="H2716" s="53">
        <v>0</v>
      </c>
      <c r="I2716" s="53">
        <v>0</v>
      </c>
      <c r="J2716" s="32">
        <v>0</v>
      </c>
      <c r="K2716" s="54">
        <f>Лист4!E2714/1000-J2716</f>
        <v>310.70575999999994</v>
      </c>
      <c r="L2716" s="55"/>
      <c r="M2716" s="55"/>
    </row>
    <row r="2717" spans="1:13" s="56" customFormat="1" ht="18.75" customHeight="1" x14ac:dyDescent="0.25">
      <c r="A2717" s="44" t="str">
        <f>Лист4!A2715</f>
        <v xml:space="preserve">Комсомольская ул. д.20 </v>
      </c>
      <c r="B2717" s="74" t="str">
        <f>Лист4!C2715</f>
        <v>-, г. Знаменск</v>
      </c>
      <c r="C2717" s="45">
        <f t="shared" si="86"/>
        <v>208.27025491525424</v>
      </c>
      <c r="D2717" s="45">
        <f t="shared" si="87"/>
        <v>11.157335084745764</v>
      </c>
      <c r="E2717" s="52">
        <v>0</v>
      </c>
      <c r="F2717" s="31">
        <v>11.157335084745764</v>
      </c>
      <c r="G2717" s="53">
        <v>0</v>
      </c>
      <c r="H2717" s="53">
        <v>0</v>
      </c>
      <c r="I2717" s="53">
        <v>0</v>
      </c>
      <c r="J2717" s="32">
        <v>0</v>
      </c>
      <c r="K2717" s="54">
        <f>Лист4!E2715/1000-J2717</f>
        <v>219.42759000000001</v>
      </c>
      <c r="L2717" s="55"/>
      <c r="M2717" s="55"/>
    </row>
    <row r="2718" spans="1:13" s="56" customFormat="1" ht="18.75" customHeight="1" x14ac:dyDescent="0.25">
      <c r="A2718" s="44" t="str">
        <f>Лист4!A2716</f>
        <v xml:space="preserve">Комсомольская ул. д.3 </v>
      </c>
      <c r="B2718" s="74" t="str">
        <f>Лист4!C2716</f>
        <v>-, г. Знаменск</v>
      </c>
      <c r="C2718" s="45">
        <f t="shared" si="86"/>
        <v>158.71303593220341</v>
      </c>
      <c r="D2718" s="45">
        <f t="shared" si="87"/>
        <v>8.5024840677966118</v>
      </c>
      <c r="E2718" s="52">
        <v>0</v>
      </c>
      <c r="F2718" s="31">
        <v>8.5024840677966118</v>
      </c>
      <c r="G2718" s="53">
        <v>0</v>
      </c>
      <c r="H2718" s="53">
        <v>0</v>
      </c>
      <c r="I2718" s="53">
        <v>0</v>
      </c>
      <c r="J2718" s="32">
        <v>0</v>
      </c>
      <c r="K2718" s="54">
        <f>Лист4!E2716/1000</f>
        <v>167.21552000000003</v>
      </c>
      <c r="L2718" s="55"/>
      <c r="M2718" s="55"/>
    </row>
    <row r="2719" spans="1:13" s="56" customFormat="1" ht="18.75" customHeight="1" x14ac:dyDescent="0.25">
      <c r="A2719" s="44" t="str">
        <f>Лист4!A2717</f>
        <v xml:space="preserve">Комсомольская ул. д.4 </v>
      </c>
      <c r="B2719" s="74" t="str">
        <f>Лист4!C2717</f>
        <v>-, г. Знаменск</v>
      </c>
      <c r="C2719" s="45">
        <f t="shared" si="86"/>
        <v>267.32181830508472</v>
      </c>
      <c r="D2719" s="45">
        <f t="shared" si="87"/>
        <v>14.320811694915255</v>
      </c>
      <c r="E2719" s="52">
        <v>0</v>
      </c>
      <c r="F2719" s="31">
        <v>14.320811694915255</v>
      </c>
      <c r="G2719" s="53">
        <v>0</v>
      </c>
      <c r="H2719" s="53">
        <v>0</v>
      </c>
      <c r="I2719" s="53">
        <v>0</v>
      </c>
      <c r="J2719" s="32">
        <v>0</v>
      </c>
      <c r="K2719" s="54">
        <f>Лист4!E2717/1000</f>
        <v>281.64263</v>
      </c>
      <c r="L2719" s="55"/>
      <c r="M2719" s="55"/>
    </row>
    <row r="2720" spans="1:13" s="56" customFormat="1" ht="18.75" customHeight="1" x14ac:dyDescent="0.25">
      <c r="A2720" s="44" t="str">
        <f>Лист4!A2718</f>
        <v xml:space="preserve">Комсомольская ул. д.4А </v>
      </c>
      <c r="B2720" s="74" t="str">
        <f>Лист4!C2718</f>
        <v>-, г. Знаменск</v>
      </c>
      <c r="C2720" s="45">
        <f t="shared" si="86"/>
        <v>155.02425898305086</v>
      </c>
      <c r="D2720" s="45">
        <f t="shared" si="87"/>
        <v>8.3048710169491535</v>
      </c>
      <c r="E2720" s="52">
        <v>0</v>
      </c>
      <c r="F2720" s="31">
        <v>8.3048710169491535</v>
      </c>
      <c r="G2720" s="53">
        <v>0</v>
      </c>
      <c r="H2720" s="53">
        <v>0</v>
      </c>
      <c r="I2720" s="53">
        <v>0</v>
      </c>
      <c r="J2720" s="32">
        <v>0</v>
      </c>
      <c r="K2720" s="54">
        <f>Лист4!E2718/1000-J2720</f>
        <v>163.32913000000002</v>
      </c>
      <c r="L2720" s="55"/>
      <c r="M2720" s="55"/>
    </row>
    <row r="2721" spans="1:13" s="56" customFormat="1" ht="18.75" customHeight="1" x14ac:dyDescent="0.25">
      <c r="A2721" s="44" t="str">
        <f>Лист4!A2719</f>
        <v xml:space="preserve">Комсомольская ул. д.6 </v>
      </c>
      <c r="B2721" s="74" t="str">
        <f>Лист4!C2719</f>
        <v>-, г. Знаменск</v>
      </c>
      <c r="C2721" s="45">
        <f t="shared" si="86"/>
        <v>208.0589545762713</v>
      </c>
      <c r="D2721" s="45">
        <f t="shared" si="87"/>
        <v>11.146015423728816</v>
      </c>
      <c r="E2721" s="52">
        <v>0</v>
      </c>
      <c r="F2721" s="31">
        <v>11.146015423728816</v>
      </c>
      <c r="G2721" s="53">
        <v>0</v>
      </c>
      <c r="H2721" s="53">
        <v>0</v>
      </c>
      <c r="I2721" s="53">
        <v>0</v>
      </c>
      <c r="J2721" s="32">
        <v>774.15</v>
      </c>
      <c r="K2721" s="54">
        <f>Лист4!E2719/1000-J2721</f>
        <v>-554.94502999999986</v>
      </c>
      <c r="L2721" s="55"/>
      <c r="M2721" s="55"/>
    </row>
    <row r="2722" spans="1:13" s="56" customFormat="1" ht="18.75" customHeight="1" x14ac:dyDescent="0.25">
      <c r="A2722" s="44" t="str">
        <f>Лист4!A2720</f>
        <v xml:space="preserve">Комсомольская ул. д.6А </v>
      </c>
      <c r="B2722" s="74" t="str">
        <f>Лист4!C2720</f>
        <v>-, г. Знаменск</v>
      </c>
      <c r="C2722" s="45">
        <f t="shared" si="86"/>
        <v>167.62342372881358</v>
      </c>
      <c r="D2722" s="45">
        <f t="shared" si="87"/>
        <v>8.9798262711864414</v>
      </c>
      <c r="E2722" s="52">
        <v>0</v>
      </c>
      <c r="F2722" s="31">
        <v>8.9798262711864414</v>
      </c>
      <c r="G2722" s="53">
        <v>0</v>
      </c>
      <c r="H2722" s="53">
        <v>0</v>
      </c>
      <c r="I2722" s="53">
        <v>0</v>
      </c>
      <c r="J2722" s="32">
        <v>0</v>
      </c>
      <c r="K2722" s="54">
        <f>Лист4!E2720/1000-J2722</f>
        <v>176.60325000000003</v>
      </c>
      <c r="L2722" s="55"/>
      <c r="M2722" s="55"/>
    </row>
    <row r="2723" spans="1:13" s="56" customFormat="1" ht="18.75" customHeight="1" x14ac:dyDescent="0.25">
      <c r="A2723" s="44" t="str">
        <f>Лист4!A2721</f>
        <v xml:space="preserve">Комсомольская ул. д.6Б </v>
      </c>
      <c r="B2723" s="74" t="str">
        <f>Лист4!C2721</f>
        <v>-, г. Знаменск</v>
      </c>
      <c r="C2723" s="45">
        <f t="shared" si="86"/>
        <v>308.15908745762715</v>
      </c>
      <c r="D2723" s="45">
        <f t="shared" si="87"/>
        <v>16.508522542372884</v>
      </c>
      <c r="E2723" s="52">
        <v>0</v>
      </c>
      <c r="F2723" s="31">
        <v>16.508522542372884</v>
      </c>
      <c r="G2723" s="53">
        <v>0</v>
      </c>
      <c r="H2723" s="53">
        <v>0</v>
      </c>
      <c r="I2723" s="53">
        <v>0</v>
      </c>
      <c r="J2723" s="32">
        <v>0</v>
      </c>
      <c r="K2723" s="54">
        <f>Лист4!E2721/1000-J2723</f>
        <v>324.66761000000002</v>
      </c>
      <c r="L2723" s="55"/>
      <c r="M2723" s="55"/>
    </row>
    <row r="2724" spans="1:13" s="56" customFormat="1" ht="18.75" customHeight="1" x14ac:dyDescent="0.25">
      <c r="A2724" s="44" t="str">
        <f>Лист4!A2722</f>
        <v xml:space="preserve">Комсомольская ул. д.7 </v>
      </c>
      <c r="B2724" s="74" t="str">
        <f>Лист4!C2722</f>
        <v>-, г. Знаменск</v>
      </c>
      <c r="C2724" s="45">
        <f t="shared" si="86"/>
        <v>310.94304677966096</v>
      </c>
      <c r="D2724" s="45">
        <f t="shared" si="87"/>
        <v>16.657663220338979</v>
      </c>
      <c r="E2724" s="52">
        <v>0</v>
      </c>
      <c r="F2724" s="31">
        <v>16.657663220338979</v>
      </c>
      <c r="G2724" s="53">
        <v>0</v>
      </c>
      <c r="H2724" s="53">
        <v>0</v>
      </c>
      <c r="I2724" s="53">
        <v>0</v>
      </c>
      <c r="J2724" s="32">
        <v>1632.36</v>
      </c>
      <c r="K2724" s="54">
        <f>Лист4!E2722/1000-J2724</f>
        <v>-1304.75929</v>
      </c>
      <c r="L2724" s="55"/>
      <c r="M2724" s="55"/>
    </row>
    <row r="2725" spans="1:13" s="56" customFormat="1" ht="18.75" customHeight="1" x14ac:dyDescent="0.25">
      <c r="A2725" s="44" t="str">
        <f>Лист4!A2723</f>
        <v xml:space="preserve">Комсомольская ул. д.8 </v>
      </c>
      <c r="B2725" s="74" t="str">
        <f>Лист4!C2723</f>
        <v>-, г. Знаменск</v>
      </c>
      <c r="C2725" s="45">
        <f t="shared" si="86"/>
        <v>224.49760271186437</v>
      </c>
      <c r="D2725" s="45">
        <f t="shared" si="87"/>
        <v>12.026657288135592</v>
      </c>
      <c r="E2725" s="52">
        <v>0</v>
      </c>
      <c r="F2725" s="31">
        <v>12.026657288135592</v>
      </c>
      <c r="G2725" s="53">
        <v>0</v>
      </c>
      <c r="H2725" s="53">
        <v>0</v>
      </c>
      <c r="I2725" s="53">
        <v>0</v>
      </c>
      <c r="J2725" s="32">
        <v>0</v>
      </c>
      <c r="K2725" s="54">
        <f>Лист4!E2723/1000</f>
        <v>236.52425999999997</v>
      </c>
      <c r="L2725" s="55"/>
      <c r="M2725" s="55"/>
    </row>
    <row r="2726" spans="1:13" s="56" customFormat="1" ht="18.75" customHeight="1" x14ac:dyDescent="0.25">
      <c r="A2726" s="44" t="str">
        <f>Лист4!A2724</f>
        <v xml:space="preserve">Комсомольская ул. д.9 </v>
      </c>
      <c r="B2726" s="74" t="str">
        <f>Лист4!C2724</f>
        <v>-, г. Знаменск</v>
      </c>
      <c r="C2726" s="45">
        <f t="shared" si="86"/>
        <v>121.84157288135593</v>
      </c>
      <c r="D2726" s="45">
        <f t="shared" si="87"/>
        <v>6.5272271186440669</v>
      </c>
      <c r="E2726" s="52">
        <v>0</v>
      </c>
      <c r="F2726" s="31">
        <v>6.5272271186440669</v>
      </c>
      <c r="G2726" s="53">
        <v>0</v>
      </c>
      <c r="H2726" s="53">
        <v>0</v>
      </c>
      <c r="I2726" s="53">
        <v>0</v>
      </c>
      <c r="J2726" s="32">
        <v>0</v>
      </c>
      <c r="K2726" s="54">
        <f>Лист4!E2724/1000</f>
        <v>128.36879999999999</v>
      </c>
      <c r="L2726" s="55"/>
      <c r="M2726" s="55"/>
    </row>
    <row r="2727" spans="1:13" s="56" customFormat="1" ht="18.75" customHeight="1" x14ac:dyDescent="0.25">
      <c r="A2727" s="44" t="str">
        <f>Лист4!A2725</f>
        <v xml:space="preserve">Королева ул. д.2 </v>
      </c>
      <c r="B2727" s="74" t="str">
        <f>Лист4!C2725</f>
        <v>-, г. Знаменск</v>
      </c>
      <c r="C2727" s="45">
        <f t="shared" si="86"/>
        <v>292.37706305084743</v>
      </c>
      <c r="D2727" s="45">
        <f t="shared" si="87"/>
        <v>15.663056949152541</v>
      </c>
      <c r="E2727" s="52">
        <v>0</v>
      </c>
      <c r="F2727" s="31">
        <v>15.663056949152541</v>
      </c>
      <c r="G2727" s="53">
        <v>0</v>
      </c>
      <c r="H2727" s="53">
        <v>0</v>
      </c>
      <c r="I2727" s="53">
        <v>0</v>
      </c>
      <c r="J2727" s="32">
        <v>0</v>
      </c>
      <c r="K2727" s="54">
        <f>Лист4!E2725/1000</f>
        <v>308.04011999999994</v>
      </c>
      <c r="L2727" s="55"/>
      <c r="M2727" s="55"/>
    </row>
    <row r="2728" spans="1:13" s="56" customFormat="1" ht="18.75" customHeight="1" x14ac:dyDescent="0.25">
      <c r="A2728" s="44" t="str">
        <f>Лист4!A2726</f>
        <v xml:space="preserve">Королева ул. д.6 </v>
      </c>
      <c r="B2728" s="74" t="str">
        <f>Лист4!C2726</f>
        <v>-, г. Знаменск</v>
      </c>
      <c r="C2728" s="45">
        <f t="shared" si="86"/>
        <v>225.7523918644068</v>
      </c>
      <c r="D2728" s="45">
        <f t="shared" si="87"/>
        <v>12.093878135593222</v>
      </c>
      <c r="E2728" s="52">
        <v>0</v>
      </c>
      <c r="F2728" s="31">
        <v>12.093878135593222</v>
      </c>
      <c r="G2728" s="53">
        <v>0</v>
      </c>
      <c r="H2728" s="53">
        <v>0</v>
      </c>
      <c r="I2728" s="53">
        <v>0</v>
      </c>
      <c r="J2728" s="32">
        <v>0</v>
      </c>
      <c r="K2728" s="54">
        <f>Лист4!E2726/1000</f>
        <v>237.84627000000003</v>
      </c>
      <c r="L2728" s="55"/>
      <c r="M2728" s="55"/>
    </row>
    <row r="2729" spans="1:13" s="56" customFormat="1" ht="18.75" customHeight="1" x14ac:dyDescent="0.25">
      <c r="A2729" s="44" t="str">
        <f>Лист4!A2727</f>
        <v xml:space="preserve">Королева ул. д.8 </v>
      </c>
      <c r="B2729" s="74" t="str">
        <f>Лист4!C2727</f>
        <v>-, г. Знаменск</v>
      </c>
      <c r="C2729" s="45">
        <f t="shared" si="86"/>
        <v>255.40188610169494</v>
      </c>
      <c r="D2729" s="45">
        <f t="shared" si="87"/>
        <v>13.682243898305085</v>
      </c>
      <c r="E2729" s="52">
        <v>0</v>
      </c>
      <c r="F2729" s="31">
        <v>13.682243898305085</v>
      </c>
      <c r="G2729" s="53">
        <v>0</v>
      </c>
      <c r="H2729" s="53">
        <v>0</v>
      </c>
      <c r="I2729" s="53">
        <v>0</v>
      </c>
      <c r="J2729" s="32">
        <v>0</v>
      </c>
      <c r="K2729" s="54">
        <f>Лист4!E2727/1000</f>
        <v>269.08413000000002</v>
      </c>
      <c r="L2729" s="55"/>
      <c r="M2729" s="55"/>
    </row>
    <row r="2730" spans="1:13" s="56" customFormat="1" ht="18.75" customHeight="1" x14ac:dyDescent="0.25">
      <c r="A2730" s="44" t="str">
        <f>Лист4!A2728</f>
        <v xml:space="preserve">Ленина ул. д.1 </v>
      </c>
      <c r="B2730" s="74" t="str">
        <f>Лист4!C2728</f>
        <v>-, г. Знаменск</v>
      </c>
      <c r="C2730" s="45">
        <f t="shared" si="86"/>
        <v>60.678961355932202</v>
      </c>
      <c r="D2730" s="45">
        <f t="shared" si="87"/>
        <v>3.2506586440677969</v>
      </c>
      <c r="E2730" s="52">
        <v>0</v>
      </c>
      <c r="F2730" s="31">
        <v>3.2506586440677969</v>
      </c>
      <c r="G2730" s="53">
        <v>0</v>
      </c>
      <c r="H2730" s="53">
        <v>0</v>
      </c>
      <c r="I2730" s="53">
        <v>0</v>
      </c>
      <c r="J2730" s="32">
        <v>0</v>
      </c>
      <c r="K2730" s="54">
        <f>Лист4!E2728/1000</f>
        <v>63.92962</v>
      </c>
      <c r="L2730" s="55"/>
      <c r="M2730" s="55"/>
    </row>
    <row r="2731" spans="1:13" s="56" customFormat="1" ht="18.75" customHeight="1" x14ac:dyDescent="0.25">
      <c r="A2731" s="44" t="str">
        <f>Лист4!A2729</f>
        <v xml:space="preserve">Ленина ул. д.10 </v>
      </c>
      <c r="B2731" s="74" t="str">
        <f>Лист4!C2729</f>
        <v>-, г. Знаменск</v>
      </c>
      <c r="C2731" s="45">
        <f t="shared" si="86"/>
        <v>48.858718644067793</v>
      </c>
      <c r="D2731" s="45">
        <f t="shared" si="87"/>
        <v>2.6174313559322031</v>
      </c>
      <c r="E2731" s="52">
        <v>0</v>
      </c>
      <c r="F2731" s="31">
        <v>2.6174313559322031</v>
      </c>
      <c r="G2731" s="53">
        <v>0</v>
      </c>
      <c r="H2731" s="53">
        <v>0</v>
      </c>
      <c r="I2731" s="53">
        <v>0</v>
      </c>
      <c r="J2731" s="32">
        <v>0</v>
      </c>
      <c r="K2731" s="54">
        <f>Лист4!E2729/1000-J2731</f>
        <v>51.476149999999997</v>
      </c>
      <c r="L2731" s="55"/>
      <c r="M2731" s="55"/>
    </row>
    <row r="2732" spans="1:13" s="56" customFormat="1" ht="18.75" customHeight="1" x14ac:dyDescent="0.25">
      <c r="A2732" s="44" t="str">
        <f>Лист4!A2730</f>
        <v xml:space="preserve">Ленина ул. д.13 </v>
      </c>
      <c r="B2732" s="74" t="str">
        <f>Лист4!C2730</f>
        <v>-, г. Знаменск</v>
      </c>
      <c r="C2732" s="45">
        <f t="shared" si="86"/>
        <v>89.497776271186424</v>
      </c>
      <c r="D2732" s="45">
        <f t="shared" si="87"/>
        <v>4.7945237288135587</v>
      </c>
      <c r="E2732" s="52">
        <v>0</v>
      </c>
      <c r="F2732" s="31">
        <v>4.7945237288135587</v>
      </c>
      <c r="G2732" s="53">
        <v>0</v>
      </c>
      <c r="H2732" s="53">
        <v>0</v>
      </c>
      <c r="I2732" s="53">
        <v>0</v>
      </c>
      <c r="J2732" s="32">
        <v>0</v>
      </c>
      <c r="K2732" s="54">
        <f>Лист4!E2730/1000</f>
        <v>94.292299999999983</v>
      </c>
      <c r="L2732" s="55"/>
      <c r="M2732" s="55"/>
    </row>
    <row r="2733" spans="1:13" s="56" customFormat="1" ht="25.5" customHeight="1" x14ac:dyDescent="0.25">
      <c r="A2733" s="44" t="str">
        <f>Лист4!A2731</f>
        <v xml:space="preserve">Ленина ул. д.15 </v>
      </c>
      <c r="B2733" s="74" t="str">
        <f>Лист4!C2731</f>
        <v>-, г. Знаменск</v>
      </c>
      <c r="C2733" s="45">
        <f t="shared" si="86"/>
        <v>105.42227796610169</v>
      </c>
      <c r="D2733" s="45">
        <f t="shared" si="87"/>
        <v>5.6476220338983047</v>
      </c>
      <c r="E2733" s="52">
        <v>0</v>
      </c>
      <c r="F2733" s="31">
        <v>5.6476220338983047</v>
      </c>
      <c r="G2733" s="53">
        <v>0</v>
      </c>
      <c r="H2733" s="53">
        <v>0</v>
      </c>
      <c r="I2733" s="53">
        <v>0</v>
      </c>
      <c r="J2733" s="32">
        <v>0</v>
      </c>
      <c r="K2733" s="54">
        <f>Лист4!E2731/1000-J2733</f>
        <v>111.06989999999999</v>
      </c>
      <c r="L2733" s="55"/>
      <c r="M2733" s="55"/>
    </row>
    <row r="2734" spans="1:13" s="56" customFormat="1" ht="18.75" customHeight="1" x14ac:dyDescent="0.25">
      <c r="A2734" s="44" t="str">
        <f>Лист4!A2732</f>
        <v xml:space="preserve">Ленина ул. д.17 </v>
      </c>
      <c r="B2734" s="74" t="str">
        <f>Лист4!C2732</f>
        <v>-, г. Знаменск</v>
      </c>
      <c r="C2734" s="45">
        <f t="shared" si="86"/>
        <v>123.09357152542373</v>
      </c>
      <c r="D2734" s="45">
        <f t="shared" si="87"/>
        <v>6.5942984745762718</v>
      </c>
      <c r="E2734" s="52">
        <v>0</v>
      </c>
      <c r="F2734" s="31">
        <v>6.5942984745762718</v>
      </c>
      <c r="G2734" s="53">
        <v>0</v>
      </c>
      <c r="H2734" s="53">
        <v>0</v>
      </c>
      <c r="I2734" s="53">
        <v>0</v>
      </c>
      <c r="J2734" s="32">
        <v>0</v>
      </c>
      <c r="K2734" s="54">
        <f>Лист4!E2732/1000-J2734</f>
        <v>129.68787</v>
      </c>
      <c r="L2734" s="55"/>
      <c r="M2734" s="55"/>
    </row>
    <row r="2735" spans="1:13" s="56" customFormat="1" ht="18.75" customHeight="1" x14ac:dyDescent="0.25">
      <c r="A2735" s="44" t="str">
        <f>Лист4!A2733</f>
        <v xml:space="preserve">Ленина ул. д.19 </v>
      </c>
      <c r="B2735" s="74" t="str">
        <f>Лист4!C2733</f>
        <v>-, г. Знаменск</v>
      </c>
      <c r="C2735" s="45">
        <f t="shared" si="86"/>
        <v>16.667877966101695</v>
      </c>
      <c r="D2735" s="45">
        <f t="shared" si="87"/>
        <v>0.89292203389830516</v>
      </c>
      <c r="E2735" s="52">
        <v>0</v>
      </c>
      <c r="F2735" s="31">
        <v>0.89292203389830516</v>
      </c>
      <c r="G2735" s="53">
        <v>0</v>
      </c>
      <c r="H2735" s="53">
        <v>0</v>
      </c>
      <c r="I2735" s="53">
        <v>0</v>
      </c>
      <c r="J2735" s="32">
        <v>0</v>
      </c>
      <c r="K2735" s="54">
        <f>Лист4!E2733/1000</f>
        <v>17.5608</v>
      </c>
      <c r="L2735" s="55"/>
      <c r="M2735" s="55"/>
    </row>
    <row r="2736" spans="1:13" s="57" customFormat="1" ht="18.75" customHeight="1" x14ac:dyDescent="0.25">
      <c r="A2736" s="44" t="str">
        <f>Лист4!A2734</f>
        <v xml:space="preserve">Ленина ул. д.2 </v>
      </c>
      <c r="B2736" s="74" t="str">
        <f>Лист4!C2734</f>
        <v>-, г. Знаменск</v>
      </c>
      <c r="C2736" s="45">
        <f t="shared" si="86"/>
        <v>97.592623728813521</v>
      </c>
      <c r="D2736" s="45">
        <f t="shared" si="87"/>
        <v>5.2281762711864408</v>
      </c>
      <c r="E2736" s="52">
        <v>0</v>
      </c>
      <c r="F2736" s="31">
        <v>5.2281762711864408</v>
      </c>
      <c r="G2736" s="53">
        <v>0</v>
      </c>
      <c r="H2736" s="53">
        <v>0</v>
      </c>
      <c r="I2736" s="53">
        <v>0</v>
      </c>
      <c r="J2736" s="32">
        <v>2694.63</v>
      </c>
      <c r="K2736" s="54">
        <f>Лист4!E2734/1000-J2736</f>
        <v>-2591.8092000000001</v>
      </c>
      <c r="L2736" s="55"/>
      <c r="M2736" s="55"/>
    </row>
    <row r="2737" spans="1:13" s="57" customFormat="1" ht="18.75" customHeight="1" x14ac:dyDescent="0.25">
      <c r="A2737" s="44" t="str">
        <f>Лист4!A2735</f>
        <v xml:space="preserve">Ленина ул. д.20 </v>
      </c>
      <c r="B2737" s="74" t="str">
        <f>Лист4!C2735</f>
        <v>-, г. Знаменск</v>
      </c>
      <c r="C2737" s="45">
        <f t="shared" si="86"/>
        <v>132.76119322033898</v>
      </c>
      <c r="D2737" s="45">
        <f t="shared" si="87"/>
        <v>7.1122067796610171</v>
      </c>
      <c r="E2737" s="52">
        <v>0</v>
      </c>
      <c r="F2737" s="31">
        <v>7.1122067796610171</v>
      </c>
      <c r="G2737" s="53">
        <v>0</v>
      </c>
      <c r="H2737" s="53">
        <v>0</v>
      </c>
      <c r="I2737" s="53">
        <v>0</v>
      </c>
      <c r="J2737" s="32">
        <v>0</v>
      </c>
      <c r="K2737" s="54">
        <f>Лист4!E2735/1000-J2737</f>
        <v>139.8734</v>
      </c>
      <c r="L2737" s="55"/>
      <c r="M2737" s="55"/>
    </row>
    <row r="2738" spans="1:13" s="57" customFormat="1" ht="18.75" customHeight="1" x14ac:dyDescent="0.25">
      <c r="A2738" s="44" t="str">
        <f>Лист4!A2736</f>
        <v xml:space="preserve">Ленина ул. д.21 </v>
      </c>
      <c r="B2738" s="74" t="str">
        <f>Лист4!C2736</f>
        <v>-, г. Знаменск</v>
      </c>
      <c r="C2738" s="45">
        <f t="shared" si="86"/>
        <v>125.26915254237286</v>
      </c>
      <c r="D2738" s="45">
        <f t="shared" si="87"/>
        <v>6.7108474576271178</v>
      </c>
      <c r="E2738" s="52">
        <v>0</v>
      </c>
      <c r="F2738" s="31">
        <v>6.7108474576271178</v>
      </c>
      <c r="G2738" s="53">
        <v>0</v>
      </c>
      <c r="H2738" s="53">
        <v>0</v>
      </c>
      <c r="I2738" s="53">
        <v>0</v>
      </c>
      <c r="J2738" s="32">
        <v>0</v>
      </c>
      <c r="K2738" s="54">
        <f>Лист4!E2736/1000-J2738</f>
        <v>131.97999999999999</v>
      </c>
      <c r="L2738" s="55"/>
      <c r="M2738" s="55"/>
    </row>
    <row r="2739" spans="1:13" s="57" customFormat="1" ht="18.75" customHeight="1" x14ac:dyDescent="0.25">
      <c r="A2739" s="44" t="str">
        <f>Лист4!A2737</f>
        <v xml:space="preserve">Ленина ул. д.23 </v>
      </c>
      <c r="B2739" s="74" t="str">
        <f>Лист4!C2737</f>
        <v>-, г. Знаменск</v>
      </c>
      <c r="C2739" s="45">
        <f t="shared" si="86"/>
        <v>53.278115254237292</v>
      </c>
      <c r="D2739" s="45">
        <f t="shared" si="87"/>
        <v>2.8541847457627116</v>
      </c>
      <c r="E2739" s="52">
        <v>0</v>
      </c>
      <c r="F2739" s="31">
        <v>2.8541847457627116</v>
      </c>
      <c r="G2739" s="53">
        <v>0</v>
      </c>
      <c r="H2739" s="53">
        <v>0</v>
      </c>
      <c r="I2739" s="53">
        <v>0</v>
      </c>
      <c r="J2739" s="32">
        <v>0</v>
      </c>
      <c r="K2739" s="54">
        <f>Лист4!E2737/1000</f>
        <v>56.132300000000001</v>
      </c>
      <c r="L2739" s="55"/>
      <c r="M2739" s="55"/>
    </row>
    <row r="2740" spans="1:13" s="57" customFormat="1" ht="18.75" customHeight="1" x14ac:dyDescent="0.25">
      <c r="A2740" s="44" t="str">
        <f>Лист4!A2738</f>
        <v xml:space="preserve">Ленина ул. д.24 </v>
      </c>
      <c r="B2740" s="74" t="str">
        <f>Лист4!C2738</f>
        <v>-, г. Знаменск</v>
      </c>
      <c r="C2740" s="45">
        <f t="shared" si="86"/>
        <v>71.097970169491546</v>
      </c>
      <c r="D2740" s="45">
        <f t="shared" si="87"/>
        <v>3.8088198305084755</v>
      </c>
      <c r="E2740" s="52">
        <v>0</v>
      </c>
      <c r="F2740" s="31">
        <v>3.8088198305084755</v>
      </c>
      <c r="G2740" s="53">
        <v>0</v>
      </c>
      <c r="H2740" s="53">
        <v>0</v>
      </c>
      <c r="I2740" s="53">
        <v>0</v>
      </c>
      <c r="J2740" s="32">
        <v>0</v>
      </c>
      <c r="K2740" s="54">
        <f>Лист4!E2738/1000-J2740</f>
        <v>74.906790000000015</v>
      </c>
      <c r="L2740" s="55"/>
      <c r="M2740" s="55"/>
    </row>
    <row r="2741" spans="1:13" s="57" customFormat="1" ht="18.75" customHeight="1" x14ac:dyDescent="0.25">
      <c r="A2741" s="44" t="str">
        <f>Лист4!A2739</f>
        <v xml:space="preserve">Ленина ул. д.25 </v>
      </c>
      <c r="B2741" s="74" t="str">
        <f>Лист4!C2739</f>
        <v>-, г. Знаменск</v>
      </c>
      <c r="C2741" s="45">
        <f t="shared" si="86"/>
        <v>172.47136271186437</v>
      </c>
      <c r="D2741" s="45">
        <f t="shared" si="87"/>
        <v>9.2395372881355904</v>
      </c>
      <c r="E2741" s="52">
        <v>0</v>
      </c>
      <c r="F2741" s="31">
        <v>9.2395372881355904</v>
      </c>
      <c r="G2741" s="53">
        <v>0</v>
      </c>
      <c r="H2741" s="53">
        <v>0</v>
      </c>
      <c r="I2741" s="53">
        <v>0</v>
      </c>
      <c r="J2741" s="32">
        <v>0</v>
      </c>
      <c r="K2741" s="54">
        <f>Лист4!E2739/1000-J2741</f>
        <v>181.71089999999995</v>
      </c>
      <c r="L2741" s="55"/>
      <c r="M2741" s="55"/>
    </row>
    <row r="2742" spans="1:13" s="57" customFormat="1" ht="18.75" customHeight="1" x14ac:dyDescent="0.25">
      <c r="A2742" s="44" t="str">
        <f>Лист4!A2740</f>
        <v xml:space="preserve">Ленина ул. д.28 </v>
      </c>
      <c r="B2742" s="74" t="str">
        <f>Лист4!C2740</f>
        <v>-, г. Знаменск</v>
      </c>
      <c r="C2742" s="45">
        <f t="shared" si="86"/>
        <v>96.68437016949153</v>
      </c>
      <c r="D2742" s="45">
        <f t="shared" si="87"/>
        <v>5.1795198305084744</v>
      </c>
      <c r="E2742" s="52">
        <v>0</v>
      </c>
      <c r="F2742" s="31">
        <v>5.1795198305084744</v>
      </c>
      <c r="G2742" s="53">
        <v>0</v>
      </c>
      <c r="H2742" s="53">
        <v>0</v>
      </c>
      <c r="I2742" s="53">
        <v>0</v>
      </c>
      <c r="J2742" s="32">
        <v>0</v>
      </c>
      <c r="K2742" s="54">
        <f>Лист4!E2740/1000</f>
        <v>101.86389</v>
      </c>
      <c r="L2742" s="55"/>
      <c r="M2742" s="55"/>
    </row>
    <row r="2743" spans="1:13" s="57" customFormat="1" ht="18.75" customHeight="1" x14ac:dyDescent="0.25">
      <c r="A2743" s="44" t="str">
        <f>Лист4!A2741</f>
        <v xml:space="preserve">Ленина ул. д.31 </v>
      </c>
      <c r="B2743" s="74" t="str">
        <f>Лист4!C2741</f>
        <v>-, г. Знаменск</v>
      </c>
      <c r="C2743" s="45">
        <f t="shared" si="86"/>
        <v>118.20666033898307</v>
      </c>
      <c r="D2743" s="45">
        <f t="shared" si="87"/>
        <v>6.3324996610169499</v>
      </c>
      <c r="E2743" s="52">
        <v>0</v>
      </c>
      <c r="F2743" s="31">
        <v>6.3324996610169499</v>
      </c>
      <c r="G2743" s="53">
        <v>0</v>
      </c>
      <c r="H2743" s="53">
        <v>0</v>
      </c>
      <c r="I2743" s="53">
        <v>0</v>
      </c>
      <c r="J2743" s="32">
        <v>0</v>
      </c>
      <c r="K2743" s="54">
        <f>Лист4!E2741/1000</f>
        <v>124.53916000000002</v>
      </c>
      <c r="L2743" s="55"/>
      <c r="M2743" s="55"/>
    </row>
    <row r="2744" spans="1:13" s="57" customFormat="1" ht="18.75" customHeight="1" x14ac:dyDescent="0.25">
      <c r="A2744" s="44" t="str">
        <f>Лист4!A2742</f>
        <v xml:space="preserve">Ленина ул. д.33 </v>
      </c>
      <c r="B2744" s="74" t="str">
        <f>Лист4!C2742</f>
        <v>-, г. Знаменск</v>
      </c>
      <c r="C2744" s="45">
        <f t="shared" si="86"/>
        <v>94.315247457627095</v>
      </c>
      <c r="D2744" s="45">
        <f t="shared" si="87"/>
        <v>5.0526025423728811</v>
      </c>
      <c r="E2744" s="52">
        <v>0</v>
      </c>
      <c r="F2744" s="31">
        <v>5.0526025423728811</v>
      </c>
      <c r="G2744" s="53">
        <v>0</v>
      </c>
      <c r="H2744" s="53">
        <v>0</v>
      </c>
      <c r="I2744" s="53">
        <v>0</v>
      </c>
      <c r="J2744" s="32">
        <v>1014.89</v>
      </c>
      <c r="K2744" s="54">
        <f>Лист4!E2742/1000-J2744</f>
        <v>-915.52215000000001</v>
      </c>
      <c r="L2744" s="55"/>
      <c r="M2744" s="55"/>
    </row>
    <row r="2745" spans="1:13" s="57" customFormat="1" ht="18.75" customHeight="1" x14ac:dyDescent="0.25">
      <c r="A2745" s="44" t="str">
        <f>Лист4!A2743</f>
        <v xml:space="preserve">Ленина ул. д.34 </v>
      </c>
      <c r="B2745" s="74" t="str">
        <f>Лист4!C2743</f>
        <v>-, г. Знаменск</v>
      </c>
      <c r="C2745" s="45">
        <f t="shared" si="86"/>
        <v>156.13182508474577</v>
      </c>
      <c r="D2745" s="45">
        <f t="shared" si="87"/>
        <v>8.3642049152542377</v>
      </c>
      <c r="E2745" s="52">
        <v>0</v>
      </c>
      <c r="F2745" s="31">
        <v>8.3642049152542377</v>
      </c>
      <c r="G2745" s="53">
        <v>0</v>
      </c>
      <c r="H2745" s="53">
        <v>0</v>
      </c>
      <c r="I2745" s="53">
        <v>0</v>
      </c>
      <c r="J2745" s="32">
        <v>0</v>
      </c>
      <c r="K2745" s="54">
        <f>Лист4!E2743/1000-J2745</f>
        <v>164.49603000000002</v>
      </c>
      <c r="L2745" s="55"/>
      <c r="M2745" s="55"/>
    </row>
    <row r="2746" spans="1:13" s="57" customFormat="1" ht="18.75" customHeight="1" x14ac:dyDescent="0.25">
      <c r="A2746" s="44" t="str">
        <f>Лист4!A2744</f>
        <v xml:space="preserve">Ленина ул. д.35 </v>
      </c>
      <c r="B2746" s="74" t="str">
        <f>Лист4!C2744</f>
        <v>-, г. Знаменск</v>
      </c>
      <c r="C2746" s="45">
        <f t="shared" si="86"/>
        <v>104.11396610169481</v>
      </c>
      <c r="D2746" s="45">
        <f t="shared" si="87"/>
        <v>5.5775338983050844</v>
      </c>
      <c r="E2746" s="52">
        <v>0</v>
      </c>
      <c r="F2746" s="31">
        <v>5.5775338983050844</v>
      </c>
      <c r="G2746" s="53">
        <v>0</v>
      </c>
      <c r="H2746" s="53">
        <v>0</v>
      </c>
      <c r="I2746" s="53">
        <v>0</v>
      </c>
      <c r="J2746" s="32">
        <f>1012.86+761.39</f>
        <v>1774.25</v>
      </c>
      <c r="K2746" s="54">
        <f>Лист4!E2744/1000-J2746</f>
        <v>-1664.5585000000001</v>
      </c>
      <c r="L2746" s="55"/>
      <c r="M2746" s="55"/>
    </row>
    <row r="2747" spans="1:13" s="57" customFormat="1" ht="18.75" customHeight="1" x14ac:dyDescent="0.25">
      <c r="A2747" s="44" t="str">
        <f>Лист4!A2745</f>
        <v xml:space="preserve">Ленина ул. д.36 </v>
      </c>
      <c r="B2747" s="74" t="str">
        <f>Лист4!C2745</f>
        <v>-, г. Знаменск</v>
      </c>
      <c r="C2747" s="45">
        <f t="shared" si="86"/>
        <v>73.908610169491467</v>
      </c>
      <c r="D2747" s="45">
        <f t="shared" si="87"/>
        <v>3.9593898305084743</v>
      </c>
      <c r="E2747" s="52">
        <v>0</v>
      </c>
      <c r="F2747" s="31">
        <v>3.9593898305084743</v>
      </c>
      <c r="G2747" s="53">
        <v>0</v>
      </c>
      <c r="H2747" s="53">
        <v>0</v>
      </c>
      <c r="I2747" s="53">
        <v>0</v>
      </c>
      <c r="J2747" s="32">
        <v>827.73</v>
      </c>
      <c r="K2747" s="54">
        <f>Лист4!E2745/1000-J2747</f>
        <v>-749.86200000000008</v>
      </c>
      <c r="L2747" s="55"/>
      <c r="M2747" s="55"/>
    </row>
    <row r="2748" spans="1:13" s="56" customFormat="1" ht="18.75" customHeight="1" x14ac:dyDescent="0.25">
      <c r="A2748" s="44" t="str">
        <f>Лист4!A2746</f>
        <v xml:space="preserve">Ленина ул. д.37 </v>
      </c>
      <c r="B2748" s="74" t="str">
        <f>Лист4!C2746</f>
        <v>-, г. Знаменск</v>
      </c>
      <c r="C2748" s="45">
        <f t="shared" si="86"/>
        <v>147.77631186440675</v>
      </c>
      <c r="D2748" s="45">
        <f t="shared" si="87"/>
        <v>7.9165881355932193</v>
      </c>
      <c r="E2748" s="52">
        <v>0</v>
      </c>
      <c r="F2748" s="31">
        <v>7.9165881355932193</v>
      </c>
      <c r="G2748" s="53">
        <v>0</v>
      </c>
      <c r="H2748" s="53">
        <v>0</v>
      </c>
      <c r="I2748" s="53">
        <v>0</v>
      </c>
      <c r="J2748" s="32">
        <v>0</v>
      </c>
      <c r="K2748" s="54">
        <f>Лист4!E2746/1000-J2748</f>
        <v>155.69289999999998</v>
      </c>
      <c r="L2748" s="55"/>
      <c r="M2748" s="55"/>
    </row>
    <row r="2749" spans="1:13" s="57" customFormat="1" ht="18.75" customHeight="1" x14ac:dyDescent="0.25">
      <c r="A2749" s="44" t="str">
        <f>Лист4!A2747</f>
        <v xml:space="preserve">Ленина ул. д.38 </v>
      </c>
      <c r="B2749" s="74" t="str">
        <f>Лист4!C2747</f>
        <v>-, г. Знаменск</v>
      </c>
      <c r="C2749" s="45">
        <f t="shared" si="86"/>
        <v>72.881959322033865</v>
      </c>
      <c r="D2749" s="45">
        <f t="shared" si="87"/>
        <v>3.9043906779661013</v>
      </c>
      <c r="E2749" s="52">
        <v>0</v>
      </c>
      <c r="F2749" s="31">
        <v>3.9043906779661013</v>
      </c>
      <c r="G2749" s="53">
        <v>0</v>
      </c>
      <c r="H2749" s="53">
        <v>0</v>
      </c>
      <c r="I2749" s="53">
        <v>0</v>
      </c>
      <c r="J2749" s="32">
        <v>806.3</v>
      </c>
      <c r="K2749" s="54">
        <f>Лист4!E2747/1000-J2749</f>
        <v>-729.51364999999998</v>
      </c>
      <c r="L2749" s="55"/>
      <c r="M2749" s="55"/>
    </row>
    <row r="2750" spans="1:13" s="57" customFormat="1" ht="25.5" customHeight="1" x14ac:dyDescent="0.25">
      <c r="A2750" s="44" t="str">
        <f>Лист4!A2748</f>
        <v xml:space="preserve">Ленина ул. д.4 </v>
      </c>
      <c r="B2750" s="74" t="str">
        <f>Лист4!C2748</f>
        <v>-, г. Знаменск</v>
      </c>
      <c r="C2750" s="45">
        <f t="shared" si="86"/>
        <v>47.687189152542381</v>
      </c>
      <c r="D2750" s="45">
        <f t="shared" si="87"/>
        <v>2.5546708474576274</v>
      </c>
      <c r="E2750" s="52">
        <v>0</v>
      </c>
      <c r="F2750" s="31">
        <v>2.5546708474576274</v>
      </c>
      <c r="G2750" s="53">
        <v>0</v>
      </c>
      <c r="H2750" s="53">
        <v>0</v>
      </c>
      <c r="I2750" s="53">
        <v>0</v>
      </c>
      <c r="J2750" s="32">
        <v>0</v>
      </c>
      <c r="K2750" s="54">
        <f>Лист4!E2748/1000-J2750</f>
        <v>50.24186000000001</v>
      </c>
      <c r="L2750" s="55"/>
      <c r="M2750" s="55"/>
    </row>
    <row r="2751" spans="1:13" s="57" customFormat="1" ht="18.75" customHeight="1" x14ac:dyDescent="0.25">
      <c r="A2751" s="44" t="str">
        <f>Лист4!A2749</f>
        <v xml:space="preserve">Ленина ул. д.40 </v>
      </c>
      <c r="B2751" s="74" t="str">
        <f>Лист4!C2749</f>
        <v>-, г. Знаменск</v>
      </c>
      <c r="C2751" s="45">
        <f t="shared" si="86"/>
        <v>86.322386440677946</v>
      </c>
      <c r="D2751" s="45">
        <f t="shared" si="87"/>
        <v>4.6244135593220328</v>
      </c>
      <c r="E2751" s="52">
        <v>0</v>
      </c>
      <c r="F2751" s="31">
        <v>4.6244135593220328</v>
      </c>
      <c r="G2751" s="53">
        <v>0</v>
      </c>
      <c r="H2751" s="53">
        <v>0</v>
      </c>
      <c r="I2751" s="53">
        <v>0</v>
      </c>
      <c r="J2751" s="32">
        <v>0</v>
      </c>
      <c r="K2751" s="54">
        <f>Лист4!E2749/1000-J2751</f>
        <v>90.946799999999982</v>
      </c>
      <c r="L2751" s="55"/>
      <c r="M2751" s="55"/>
    </row>
    <row r="2752" spans="1:13" s="56" customFormat="1" ht="25.5" customHeight="1" x14ac:dyDescent="0.25">
      <c r="A2752" s="44" t="str">
        <f>Лист4!A2750</f>
        <v xml:space="preserve">Ленина ул. д.45 </v>
      </c>
      <c r="B2752" s="74" t="str">
        <f>Лист4!C2750</f>
        <v>-, г. Знаменск</v>
      </c>
      <c r="C2752" s="45">
        <f t="shared" si="86"/>
        <v>83.177654237288138</v>
      </c>
      <c r="D2752" s="45">
        <f t="shared" si="87"/>
        <v>4.4559457627118642</v>
      </c>
      <c r="E2752" s="52">
        <v>0</v>
      </c>
      <c r="F2752" s="31">
        <v>4.4559457627118642</v>
      </c>
      <c r="G2752" s="53">
        <v>0</v>
      </c>
      <c r="H2752" s="53">
        <v>0</v>
      </c>
      <c r="I2752" s="53">
        <v>0</v>
      </c>
      <c r="J2752" s="32">
        <v>0</v>
      </c>
      <c r="K2752" s="54">
        <f>Лист4!E2750/1000-J2752</f>
        <v>87.633600000000001</v>
      </c>
      <c r="L2752" s="55"/>
      <c r="M2752" s="55"/>
    </row>
    <row r="2753" spans="1:13" s="56" customFormat="1" ht="18.75" customHeight="1" x14ac:dyDescent="0.25">
      <c r="A2753" s="44" t="str">
        <f>Лист4!A2751</f>
        <v xml:space="preserve">Ленина ул. д.47 </v>
      </c>
      <c r="B2753" s="74" t="str">
        <f>Лист4!C2751</f>
        <v>-, г. Знаменск</v>
      </c>
      <c r="C2753" s="45">
        <f t="shared" si="86"/>
        <v>191.39507254237287</v>
      </c>
      <c r="D2753" s="45">
        <f t="shared" si="87"/>
        <v>10.253307457627118</v>
      </c>
      <c r="E2753" s="52">
        <v>0</v>
      </c>
      <c r="F2753" s="31">
        <v>10.253307457627118</v>
      </c>
      <c r="G2753" s="53">
        <v>0</v>
      </c>
      <c r="H2753" s="53">
        <v>0</v>
      </c>
      <c r="I2753" s="53">
        <v>0</v>
      </c>
      <c r="J2753" s="32">
        <v>0</v>
      </c>
      <c r="K2753" s="54">
        <f>Лист4!E2751/1000-J2753</f>
        <v>201.64838</v>
      </c>
      <c r="L2753" s="55"/>
      <c r="M2753" s="55"/>
    </row>
    <row r="2754" spans="1:13" s="56" customFormat="1" ht="18.75" customHeight="1" x14ac:dyDescent="0.25">
      <c r="A2754" s="44" t="str">
        <f>Лист4!A2752</f>
        <v xml:space="preserve">Ленина ул. д.48 </v>
      </c>
      <c r="B2754" s="74" t="str">
        <f>Лист4!C2752</f>
        <v>-, г. Знаменск</v>
      </c>
      <c r="C2754" s="45">
        <f t="shared" si="86"/>
        <v>246.3093559322034</v>
      </c>
      <c r="D2754" s="45">
        <f t="shared" si="87"/>
        <v>13.19514406779661</v>
      </c>
      <c r="E2754" s="52">
        <v>0</v>
      </c>
      <c r="F2754" s="31">
        <v>13.19514406779661</v>
      </c>
      <c r="G2754" s="53">
        <v>0</v>
      </c>
      <c r="H2754" s="53">
        <v>0</v>
      </c>
      <c r="I2754" s="53">
        <v>0</v>
      </c>
      <c r="J2754" s="32">
        <v>0</v>
      </c>
      <c r="K2754" s="54">
        <f>Лист4!E2752/1000</f>
        <v>259.50450000000001</v>
      </c>
      <c r="L2754" s="55"/>
      <c r="M2754" s="55"/>
    </row>
    <row r="2755" spans="1:13" s="56" customFormat="1" ht="18.75" customHeight="1" x14ac:dyDescent="0.25">
      <c r="A2755" s="44" t="str">
        <f>Лист4!A2753</f>
        <v xml:space="preserve">Ленина ул. д.48А </v>
      </c>
      <c r="B2755" s="74" t="str">
        <f>Лист4!C2753</f>
        <v>-, г. Знаменск</v>
      </c>
      <c r="C2755" s="45">
        <f t="shared" si="86"/>
        <v>292.80954440677959</v>
      </c>
      <c r="D2755" s="45">
        <f t="shared" si="87"/>
        <v>15.686225593220335</v>
      </c>
      <c r="E2755" s="52">
        <v>0</v>
      </c>
      <c r="F2755" s="31">
        <v>15.686225593220335</v>
      </c>
      <c r="G2755" s="53">
        <v>0</v>
      </c>
      <c r="H2755" s="53">
        <v>0</v>
      </c>
      <c r="I2755" s="53">
        <v>0</v>
      </c>
      <c r="J2755" s="32">
        <v>0</v>
      </c>
      <c r="K2755" s="54">
        <f>Лист4!E2753/1000-J2755</f>
        <v>308.49576999999994</v>
      </c>
      <c r="L2755" s="55"/>
      <c r="M2755" s="55"/>
    </row>
    <row r="2756" spans="1:13" s="56" customFormat="1" ht="18.75" customHeight="1" x14ac:dyDescent="0.25">
      <c r="A2756" s="44" t="str">
        <f>Лист4!A2754</f>
        <v xml:space="preserve">Ленина ул. д.48Б </v>
      </c>
      <c r="B2756" s="74" t="str">
        <f>Лист4!C2754</f>
        <v>-, г. Знаменск</v>
      </c>
      <c r="C2756" s="45">
        <f t="shared" si="86"/>
        <v>258.53166915254241</v>
      </c>
      <c r="D2756" s="45">
        <f t="shared" si="87"/>
        <v>13.849910847457629</v>
      </c>
      <c r="E2756" s="52">
        <v>0</v>
      </c>
      <c r="F2756" s="31">
        <v>13.849910847457629</v>
      </c>
      <c r="G2756" s="53">
        <v>0</v>
      </c>
      <c r="H2756" s="53">
        <v>0</v>
      </c>
      <c r="I2756" s="53">
        <v>0</v>
      </c>
      <c r="J2756" s="32">
        <v>0</v>
      </c>
      <c r="K2756" s="54">
        <f>Лист4!E2754/1000</f>
        <v>272.38158000000004</v>
      </c>
      <c r="L2756" s="55"/>
      <c r="M2756" s="55"/>
    </row>
    <row r="2757" spans="1:13" s="56" customFormat="1" ht="18.75" customHeight="1" x14ac:dyDescent="0.25">
      <c r="A2757" s="44" t="str">
        <f>Лист4!A2755</f>
        <v xml:space="preserve">Ленина ул. д.5 </v>
      </c>
      <c r="B2757" s="74" t="str">
        <f>Лист4!C2755</f>
        <v>-, г. Знаменск</v>
      </c>
      <c r="C2757" s="45">
        <f t="shared" si="86"/>
        <v>65.673762711864413</v>
      </c>
      <c r="D2757" s="45">
        <f t="shared" si="87"/>
        <v>3.5182372881355928</v>
      </c>
      <c r="E2757" s="52">
        <v>0</v>
      </c>
      <c r="F2757" s="31">
        <v>3.5182372881355928</v>
      </c>
      <c r="G2757" s="53">
        <v>0</v>
      </c>
      <c r="H2757" s="53">
        <v>0</v>
      </c>
      <c r="I2757" s="53">
        <v>0</v>
      </c>
      <c r="J2757" s="32">
        <v>340.72</v>
      </c>
      <c r="K2757" s="54">
        <f>Лист4!E2755/1000-J2757</f>
        <v>-271.52800000000002</v>
      </c>
      <c r="L2757" s="55"/>
      <c r="M2757" s="55"/>
    </row>
    <row r="2758" spans="1:13" s="56" customFormat="1" ht="18.75" customHeight="1" x14ac:dyDescent="0.25">
      <c r="A2758" s="44" t="str">
        <f>Лист4!A2756</f>
        <v xml:space="preserve">Ленина ул. д.50 </v>
      </c>
      <c r="B2758" s="74" t="str">
        <f>Лист4!C2756</f>
        <v>-, г. Знаменск</v>
      </c>
      <c r="C2758" s="45">
        <f t="shared" si="86"/>
        <v>209.40814644067794</v>
      </c>
      <c r="D2758" s="45">
        <f t="shared" si="87"/>
        <v>11.218293559322033</v>
      </c>
      <c r="E2758" s="52">
        <v>0</v>
      </c>
      <c r="F2758" s="31">
        <v>11.218293559322033</v>
      </c>
      <c r="G2758" s="53">
        <v>0</v>
      </c>
      <c r="H2758" s="53">
        <v>0</v>
      </c>
      <c r="I2758" s="53">
        <v>0</v>
      </c>
      <c r="J2758" s="32">
        <v>0</v>
      </c>
      <c r="K2758" s="54">
        <f>Лист4!E2756/1000-J2758</f>
        <v>220.62643999999997</v>
      </c>
      <c r="L2758" s="55"/>
      <c r="M2758" s="55"/>
    </row>
    <row r="2759" spans="1:13" s="56" customFormat="1" ht="25.5" customHeight="1" x14ac:dyDescent="0.25">
      <c r="A2759" s="44" t="str">
        <f>Лист4!A2757</f>
        <v xml:space="preserve">Ленина ул. д.50Б </v>
      </c>
      <c r="B2759" s="74" t="str">
        <f>Лист4!C2757</f>
        <v>-, г. Знаменск</v>
      </c>
      <c r="C2759" s="45">
        <f t="shared" si="86"/>
        <v>102.61276745762711</v>
      </c>
      <c r="D2759" s="45">
        <f t="shared" si="87"/>
        <v>5.4971125423728822</v>
      </c>
      <c r="E2759" s="52">
        <v>0</v>
      </c>
      <c r="F2759" s="31">
        <v>5.4971125423728822</v>
      </c>
      <c r="G2759" s="53">
        <v>0</v>
      </c>
      <c r="H2759" s="53">
        <v>0</v>
      </c>
      <c r="I2759" s="53">
        <v>0</v>
      </c>
      <c r="J2759" s="32">
        <v>0</v>
      </c>
      <c r="K2759" s="54">
        <f>Лист4!E2757/1000-J2759</f>
        <v>108.10988</v>
      </c>
      <c r="L2759" s="55"/>
      <c r="M2759" s="55"/>
    </row>
    <row r="2760" spans="1:13" s="56" customFormat="1" ht="18.75" customHeight="1" x14ac:dyDescent="0.25">
      <c r="A2760" s="44" t="str">
        <f>Лист4!A2758</f>
        <v xml:space="preserve">Ленина ул. д.52 </v>
      </c>
      <c r="B2760" s="74" t="str">
        <f>Лист4!C2758</f>
        <v>-, г. Знаменск</v>
      </c>
      <c r="C2760" s="45">
        <f t="shared" si="86"/>
        <v>176.73577220338981</v>
      </c>
      <c r="D2760" s="45">
        <f t="shared" si="87"/>
        <v>9.4679877966101689</v>
      </c>
      <c r="E2760" s="52">
        <v>0</v>
      </c>
      <c r="F2760" s="31">
        <v>9.4679877966101689</v>
      </c>
      <c r="G2760" s="53">
        <v>0</v>
      </c>
      <c r="H2760" s="53">
        <v>0</v>
      </c>
      <c r="I2760" s="53">
        <v>0</v>
      </c>
      <c r="J2760" s="32">
        <v>0</v>
      </c>
      <c r="K2760" s="54">
        <f>Лист4!E2758/1000-J2760</f>
        <v>186.20375999999999</v>
      </c>
      <c r="L2760" s="55"/>
      <c r="M2760" s="55"/>
    </row>
    <row r="2761" spans="1:13" s="56" customFormat="1" ht="18.75" customHeight="1" x14ac:dyDescent="0.25">
      <c r="A2761" s="44" t="str">
        <f>Лист4!A2759</f>
        <v xml:space="preserve">Ленина ул. д.52А </v>
      </c>
      <c r="B2761" s="74" t="str">
        <f>Лист4!C2759</f>
        <v>-, г. Знаменск</v>
      </c>
      <c r="C2761" s="45">
        <f t="shared" si="86"/>
        <v>126.86909152542376</v>
      </c>
      <c r="D2761" s="45">
        <f t="shared" si="87"/>
        <v>6.7965584745762726</v>
      </c>
      <c r="E2761" s="52">
        <v>0</v>
      </c>
      <c r="F2761" s="31">
        <v>6.7965584745762726</v>
      </c>
      <c r="G2761" s="53">
        <v>0</v>
      </c>
      <c r="H2761" s="53">
        <v>0</v>
      </c>
      <c r="I2761" s="53">
        <v>0</v>
      </c>
      <c r="J2761" s="32">
        <v>0</v>
      </c>
      <c r="K2761" s="54">
        <f>Лист4!E2759/1000-J2761</f>
        <v>133.66565000000003</v>
      </c>
      <c r="L2761" s="55"/>
      <c r="M2761" s="55"/>
    </row>
    <row r="2762" spans="1:13" s="56" customFormat="1" ht="18.75" customHeight="1" x14ac:dyDescent="0.25">
      <c r="A2762" s="44" t="str">
        <f>Лист4!A2760</f>
        <v xml:space="preserve">Ленина ул. д.54 </v>
      </c>
      <c r="B2762" s="74" t="str">
        <f>Лист4!C2760</f>
        <v>-, г. Знаменск</v>
      </c>
      <c r="C2762" s="45">
        <f t="shared" si="86"/>
        <v>201.18180338983058</v>
      </c>
      <c r="D2762" s="45">
        <f t="shared" si="87"/>
        <v>10.777596610169496</v>
      </c>
      <c r="E2762" s="52">
        <v>0</v>
      </c>
      <c r="F2762" s="31">
        <v>10.777596610169496</v>
      </c>
      <c r="G2762" s="53">
        <v>0</v>
      </c>
      <c r="H2762" s="53">
        <v>0</v>
      </c>
      <c r="I2762" s="53">
        <v>0</v>
      </c>
      <c r="J2762" s="32">
        <v>0</v>
      </c>
      <c r="K2762" s="54">
        <f>Лист4!E2760/1000-J2762</f>
        <v>211.95940000000007</v>
      </c>
      <c r="L2762" s="55"/>
      <c r="M2762" s="55"/>
    </row>
    <row r="2763" spans="1:13" s="56" customFormat="1" ht="18.75" customHeight="1" x14ac:dyDescent="0.25">
      <c r="A2763" s="44" t="str">
        <f>Лист4!A2761</f>
        <v xml:space="preserve">Ленина ул. д.54А </v>
      </c>
      <c r="B2763" s="74" t="str">
        <f>Лист4!C2761</f>
        <v>-, г. Знаменск</v>
      </c>
      <c r="C2763" s="45">
        <f t="shared" si="86"/>
        <v>293.21742372881363</v>
      </c>
      <c r="D2763" s="45">
        <f t="shared" si="87"/>
        <v>15.708076271186441</v>
      </c>
      <c r="E2763" s="52">
        <v>0</v>
      </c>
      <c r="F2763" s="31">
        <v>15.708076271186441</v>
      </c>
      <c r="G2763" s="53">
        <v>0</v>
      </c>
      <c r="H2763" s="53">
        <v>0</v>
      </c>
      <c r="I2763" s="53">
        <v>0</v>
      </c>
      <c r="J2763" s="32">
        <v>1956.82</v>
      </c>
      <c r="K2763" s="54">
        <f>Лист4!E2761/1000-J2763</f>
        <v>-1647.8944999999999</v>
      </c>
      <c r="L2763" s="55"/>
      <c r="M2763" s="55"/>
    </row>
    <row r="2764" spans="1:13" s="56" customFormat="1" ht="25.5" customHeight="1" x14ac:dyDescent="0.25">
      <c r="A2764" s="44" t="str">
        <f>Лист4!A2762</f>
        <v xml:space="preserve">Ленина ул. д.54Б </v>
      </c>
      <c r="B2764" s="74" t="str">
        <f>Лист4!C2762</f>
        <v>-, г. Знаменск</v>
      </c>
      <c r="C2764" s="45">
        <f t="shared" si="86"/>
        <v>259.80868745762695</v>
      </c>
      <c r="D2764" s="45">
        <f t="shared" si="87"/>
        <v>13.918322542372879</v>
      </c>
      <c r="E2764" s="52">
        <v>0</v>
      </c>
      <c r="F2764" s="31">
        <v>13.918322542372879</v>
      </c>
      <c r="G2764" s="53">
        <v>0</v>
      </c>
      <c r="H2764" s="53">
        <v>0</v>
      </c>
      <c r="I2764" s="53">
        <v>0</v>
      </c>
      <c r="J2764" s="32">
        <v>1956.82</v>
      </c>
      <c r="K2764" s="54">
        <f>Лист4!E2762/1000-J2764</f>
        <v>-1683.0929900000001</v>
      </c>
      <c r="L2764" s="55"/>
      <c r="M2764" s="55"/>
    </row>
    <row r="2765" spans="1:13" s="56" customFormat="1" ht="25.5" customHeight="1" x14ac:dyDescent="0.25">
      <c r="A2765" s="44" t="str">
        <f>Лист4!A2763</f>
        <v xml:space="preserve">Ленина ул. д.7 </v>
      </c>
      <c r="B2765" s="74" t="str">
        <f>Лист4!C2763</f>
        <v>-, г. Знаменск</v>
      </c>
      <c r="C2765" s="45">
        <f t="shared" si="86"/>
        <v>70.517667796610169</v>
      </c>
      <c r="D2765" s="45">
        <f t="shared" si="87"/>
        <v>3.7777322033898306</v>
      </c>
      <c r="E2765" s="52">
        <v>0</v>
      </c>
      <c r="F2765" s="31">
        <v>3.7777322033898306</v>
      </c>
      <c r="G2765" s="53">
        <v>0</v>
      </c>
      <c r="H2765" s="53">
        <v>0</v>
      </c>
      <c r="I2765" s="53">
        <v>0</v>
      </c>
      <c r="J2765" s="32">
        <v>0</v>
      </c>
      <c r="K2765" s="54">
        <f>Лист4!E2763/1000-J2765</f>
        <v>74.295400000000001</v>
      </c>
      <c r="L2765" s="55"/>
      <c r="M2765" s="55"/>
    </row>
    <row r="2766" spans="1:13" s="57" customFormat="1" ht="25.5" customHeight="1" x14ac:dyDescent="0.25">
      <c r="A2766" s="44" t="str">
        <f>Лист4!A2764</f>
        <v xml:space="preserve">Ленина ул. д.8 </v>
      </c>
      <c r="B2766" s="74" t="str">
        <f>Лист4!C2764</f>
        <v>-, г. Знаменск</v>
      </c>
      <c r="C2766" s="45">
        <f t="shared" si="86"/>
        <v>68.943783050847472</v>
      </c>
      <c r="D2766" s="45">
        <f t="shared" si="87"/>
        <v>3.6934169491525415</v>
      </c>
      <c r="E2766" s="52">
        <v>0</v>
      </c>
      <c r="F2766" s="31">
        <v>3.6934169491525415</v>
      </c>
      <c r="G2766" s="53">
        <v>0</v>
      </c>
      <c r="H2766" s="53">
        <v>0</v>
      </c>
      <c r="I2766" s="53">
        <v>0</v>
      </c>
      <c r="J2766" s="32">
        <v>463.27</v>
      </c>
      <c r="K2766" s="54">
        <f>Лист4!E2764/1000-J2766</f>
        <v>-390.63279999999997</v>
      </c>
      <c r="L2766" s="55"/>
      <c r="M2766" s="55"/>
    </row>
    <row r="2767" spans="1:13" s="56" customFormat="1" ht="18.75" customHeight="1" x14ac:dyDescent="0.25">
      <c r="A2767" s="44" t="str">
        <f>Лист4!A2765</f>
        <v xml:space="preserve">Ленина ул. д.9 </v>
      </c>
      <c r="B2767" s="74" t="str">
        <f>Лист4!C2765</f>
        <v>-, г. Знаменск</v>
      </c>
      <c r="C2767" s="45">
        <f t="shared" si="86"/>
        <v>65.250061016949161</v>
      </c>
      <c r="D2767" s="45">
        <f t="shared" si="87"/>
        <v>3.4955389830508481</v>
      </c>
      <c r="E2767" s="52">
        <v>0</v>
      </c>
      <c r="F2767" s="31">
        <v>3.4955389830508481</v>
      </c>
      <c r="G2767" s="53">
        <v>0</v>
      </c>
      <c r="H2767" s="53">
        <v>0</v>
      </c>
      <c r="I2767" s="53">
        <v>0</v>
      </c>
      <c r="J2767" s="32">
        <v>0</v>
      </c>
      <c r="K2767" s="54">
        <f>Лист4!E2765/1000</f>
        <v>68.74560000000001</v>
      </c>
      <c r="L2767" s="55"/>
      <c r="M2767" s="55"/>
    </row>
    <row r="2768" spans="1:13" s="56" customFormat="1" ht="18.75" customHeight="1" x14ac:dyDescent="0.25">
      <c r="A2768" s="44" t="str">
        <f>Лист4!A2766</f>
        <v xml:space="preserve">Маршала Жукова ул. д.1 </v>
      </c>
      <c r="B2768" s="74" t="str">
        <f>Лист4!C2766</f>
        <v>-, г. Знаменск</v>
      </c>
      <c r="C2768" s="45">
        <f t="shared" si="86"/>
        <v>413.48230237288135</v>
      </c>
      <c r="D2768" s="45">
        <f t="shared" si="87"/>
        <v>22.150837627118648</v>
      </c>
      <c r="E2768" s="52">
        <v>0</v>
      </c>
      <c r="F2768" s="31">
        <v>22.150837627118648</v>
      </c>
      <c r="G2768" s="53">
        <v>0</v>
      </c>
      <c r="H2768" s="53">
        <v>0</v>
      </c>
      <c r="I2768" s="53">
        <v>0</v>
      </c>
      <c r="J2768" s="32">
        <v>0</v>
      </c>
      <c r="K2768" s="54">
        <f>Лист4!E2766/1000-J2768</f>
        <v>435.63314000000003</v>
      </c>
      <c r="L2768" s="55"/>
      <c r="M2768" s="55"/>
    </row>
    <row r="2769" spans="1:13" s="56" customFormat="1" ht="18.75" customHeight="1" x14ac:dyDescent="0.25">
      <c r="A2769" s="44" t="str">
        <f>Лист4!A2767</f>
        <v xml:space="preserve">Маршала Жукова ул. д.10 </v>
      </c>
      <c r="B2769" s="74" t="str">
        <f>Лист4!C2767</f>
        <v>-, г. Знаменск</v>
      </c>
      <c r="C2769" s="45">
        <f t="shared" si="86"/>
        <v>41.293450847457635</v>
      </c>
      <c r="D2769" s="45">
        <f t="shared" si="87"/>
        <v>2.2121491525423735</v>
      </c>
      <c r="E2769" s="52">
        <v>0</v>
      </c>
      <c r="F2769" s="31">
        <v>2.2121491525423735</v>
      </c>
      <c r="G2769" s="53">
        <v>0</v>
      </c>
      <c r="H2769" s="53">
        <v>0</v>
      </c>
      <c r="I2769" s="53">
        <v>0</v>
      </c>
      <c r="J2769" s="32">
        <v>0</v>
      </c>
      <c r="K2769" s="54">
        <f>Лист4!E2767/1000</f>
        <v>43.505600000000008</v>
      </c>
      <c r="L2769" s="55"/>
      <c r="M2769" s="55"/>
    </row>
    <row r="2770" spans="1:13" s="56" customFormat="1" ht="18.75" customHeight="1" x14ac:dyDescent="0.25">
      <c r="A2770" s="44" t="str">
        <f>Лист4!A2768</f>
        <v xml:space="preserve">Маршала Жукова ул. д.2 </v>
      </c>
      <c r="B2770" s="74" t="str">
        <f>Лист4!C2768</f>
        <v>-, г. Знаменск</v>
      </c>
      <c r="C2770" s="45">
        <f t="shared" si="86"/>
        <v>46.715389830508478</v>
      </c>
      <c r="D2770" s="45">
        <f t="shared" si="87"/>
        <v>2.5026101694915255</v>
      </c>
      <c r="E2770" s="52">
        <v>0</v>
      </c>
      <c r="F2770" s="31">
        <v>2.5026101694915255</v>
      </c>
      <c r="G2770" s="53">
        <v>0</v>
      </c>
      <c r="H2770" s="53">
        <v>0</v>
      </c>
      <c r="I2770" s="53">
        <v>0</v>
      </c>
      <c r="J2770" s="32">
        <v>0</v>
      </c>
      <c r="K2770" s="54">
        <f>Лист4!E2768/1000-J2770</f>
        <v>49.218000000000004</v>
      </c>
      <c r="L2770" s="55"/>
      <c r="M2770" s="55"/>
    </row>
    <row r="2771" spans="1:13" s="56" customFormat="1" ht="18.75" customHeight="1" x14ac:dyDescent="0.25">
      <c r="A2771" s="44" t="str">
        <f>Лист4!A2769</f>
        <v xml:space="preserve">Маршала Жукова ул. д.4 </v>
      </c>
      <c r="B2771" s="74" t="str">
        <f>Лист4!C2769</f>
        <v>-, г. Знаменск</v>
      </c>
      <c r="C2771" s="45">
        <f t="shared" si="86"/>
        <v>53.487213559322036</v>
      </c>
      <c r="D2771" s="45">
        <f t="shared" si="87"/>
        <v>2.8653864406779661</v>
      </c>
      <c r="E2771" s="52">
        <v>0</v>
      </c>
      <c r="F2771" s="31">
        <v>2.8653864406779661</v>
      </c>
      <c r="G2771" s="53">
        <v>0</v>
      </c>
      <c r="H2771" s="53">
        <v>0</v>
      </c>
      <c r="I2771" s="53">
        <v>0</v>
      </c>
      <c r="J2771" s="32">
        <v>0</v>
      </c>
      <c r="K2771" s="54">
        <f>Лист4!E2769/1000-J2771</f>
        <v>56.352600000000002</v>
      </c>
      <c r="L2771" s="55"/>
      <c r="M2771" s="55"/>
    </row>
    <row r="2772" spans="1:13" s="56" customFormat="1" ht="18.75" customHeight="1" x14ac:dyDescent="0.25">
      <c r="A2772" s="44" t="str">
        <f>Лист4!A2770</f>
        <v xml:space="preserve">Маршала Жукова ул. д.5 </v>
      </c>
      <c r="B2772" s="74" t="str">
        <f>Лист4!C2770</f>
        <v>-, г. Знаменск</v>
      </c>
      <c r="C2772" s="45">
        <f t="shared" si="86"/>
        <v>344.22227118644065</v>
      </c>
      <c r="D2772" s="45">
        <f t="shared" si="87"/>
        <v>18.44047881355932</v>
      </c>
      <c r="E2772" s="52">
        <v>0</v>
      </c>
      <c r="F2772" s="31">
        <v>18.44047881355932</v>
      </c>
      <c r="G2772" s="53">
        <v>0</v>
      </c>
      <c r="H2772" s="53">
        <v>0</v>
      </c>
      <c r="I2772" s="53">
        <v>0</v>
      </c>
      <c r="J2772" s="32">
        <v>0</v>
      </c>
      <c r="K2772" s="54">
        <f>Лист4!E2770/1000-J2772</f>
        <v>362.66274999999996</v>
      </c>
      <c r="L2772" s="55"/>
      <c r="M2772" s="55"/>
    </row>
    <row r="2773" spans="1:13" s="56" customFormat="1" ht="18.75" customHeight="1" x14ac:dyDescent="0.25">
      <c r="A2773" s="44" t="str">
        <f>Лист4!A2771</f>
        <v xml:space="preserve">Маршала Жукова ул. д.8 </v>
      </c>
      <c r="B2773" s="74" t="str">
        <f>Лист4!C2771</f>
        <v>-, г. Знаменск</v>
      </c>
      <c r="C2773" s="45">
        <f t="shared" si="86"/>
        <v>116.09796610169479</v>
      </c>
      <c r="D2773" s="45">
        <f t="shared" si="87"/>
        <v>6.2195338983050839</v>
      </c>
      <c r="E2773" s="52">
        <v>0</v>
      </c>
      <c r="F2773" s="31">
        <v>6.2195338983050839</v>
      </c>
      <c r="G2773" s="53">
        <v>0</v>
      </c>
      <c r="H2773" s="53">
        <v>0</v>
      </c>
      <c r="I2773" s="53">
        <v>0</v>
      </c>
      <c r="J2773" s="32">
        <v>1917.26</v>
      </c>
      <c r="K2773" s="54">
        <f>Лист4!E2771/1000-J2773</f>
        <v>-1794.9425000000001</v>
      </c>
      <c r="L2773" s="55"/>
      <c r="M2773" s="55"/>
    </row>
    <row r="2774" spans="1:13" s="56" customFormat="1" ht="18.75" customHeight="1" x14ac:dyDescent="0.25">
      <c r="A2774" s="44" t="str">
        <f>Лист4!A2772</f>
        <v xml:space="preserve">Мира ул. д.2 </v>
      </c>
      <c r="B2774" s="74" t="str">
        <f>Лист4!C2772</f>
        <v>-, г. Знаменск</v>
      </c>
      <c r="C2774" s="45">
        <f t="shared" si="86"/>
        <v>36.499850847457623</v>
      </c>
      <c r="D2774" s="45">
        <f t="shared" si="87"/>
        <v>1.9553491525423727</v>
      </c>
      <c r="E2774" s="52">
        <v>0</v>
      </c>
      <c r="F2774" s="31">
        <v>1.9553491525423727</v>
      </c>
      <c r="G2774" s="53">
        <v>0</v>
      </c>
      <c r="H2774" s="53">
        <v>0</v>
      </c>
      <c r="I2774" s="53">
        <v>0</v>
      </c>
      <c r="J2774" s="32">
        <v>0</v>
      </c>
      <c r="K2774" s="54">
        <f>Лист4!E2772/1000-J2774</f>
        <v>38.455199999999998</v>
      </c>
      <c r="L2774" s="55"/>
      <c r="M2774" s="55"/>
    </row>
    <row r="2775" spans="1:13" s="56" customFormat="1" ht="18.75" customHeight="1" x14ac:dyDescent="0.25">
      <c r="A2775" s="44" t="str">
        <f>Лист4!A2773</f>
        <v xml:space="preserve">Мира ул. д.4 </v>
      </c>
      <c r="B2775" s="74" t="str">
        <f>Лист4!C2773</f>
        <v>-, г. Знаменск</v>
      </c>
      <c r="C2775" s="45">
        <f t="shared" si="86"/>
        <v>126.98601762711864</v>
      </c>
      <c r="D2775" s="45">
        <f t="shared" si="87"/>
        <v>6.8028223728813551</v>
      </c>
      <c r="E2775" s="52">
        <v>0</v>
      </c>
      <c r="F2775" s="31">
        <v>6.8028223728813551</v>
      </c>
      <c r="G2775" s="53">
        <v>0</v>
      </c>
      <c r="H2775" s="53">
        <v>0</v>
      </c>
      <c r="I2775" s="53">
        <v>0</v>
      </c>
      <c r="J2775" s="32">
        <v>0</v>
      </c>
      <c r="K2775" s="54">
        <f>Лист4!E2773/1000-J2775</f>
        <v>133.78883999999999</v>
      </c>
      <c r="L2775" s="55"/>
      <c r="M2775" s="55"/>
    </row>
    <row r="2776" spans="1:13" s="56" customFormat="1" ht="18.75" customHeight="1" x14ac:dyDescent="0.25">
      <c r="A2776" s="44" t="str">
        <f>Лист4!A2774</f>
        <v xml:space="preserve">Мира ул. д.6 </v>
      </c>
      <c r="B2776" s="74" t="str">
        <f>Лист4!C2774</f>
        <v>-, г. Знаменск</v>
      </c>
      <c r="C2776" s="45">
        <f t="shared" ref="C2776:C2837" si="88">K2776+J2776-F2776</f>
        <v>152.99275932203392</v>
      </c>
      <c r="D2776" s="45">
        <f t="shared" ref="D2776:D2837" si="89">F2776</f>
        <v>8.196040677966101</v>
      </c>
      <c r="E2776" s="52">
        <v>0</v>
      </c>
      <c r="F2776" s="31">
        <v>8.196040677966101</v>
      </c>
      <c r="G2776" s="53">
        <v>0</v>
      </c>
      <c r="H2776" s="53">
        <v>0</v>
      </c>
      <c r="I2776" s="53">
        <v>0</v>
      </c>
      <c r="J2776" s="32">
        <v>808.72</v>
      </c>
      <c r="K2776" s="54">
        <f>Лист4!E2774/1000-J2776</f>
        <v>-647.53120000000001</v>
      </c>
      <c r="L2776" s="55"/>
      <c r="M2776" s="55"/>
    </row>
    <row r="2777" spans="1:13" s="56" customFormat="1" ht="25.5" customHeight="1" x14ac:dyDescent="0.25">
      <c r="A2777" s="44" t="str">
        <f>Лист4!A2775</f>
        <v xml:space="preserve">Ниловского ул. д.13 </v>
      </c>
      <c r="B2777" s="74" t="str">
        <f>Лист4!C2775</f>
        <v>-, г. Знаменск</v>
      </c>
      <c r="C2777" s="45">
        <f t="shared" si="88"/>
        <v>67.811928135593206</v>
      </c>
      <c r="D2777" s="45">
        <f t="shared" si="89"/>
        <v>3.6327818644067791</v>
      </c>
      <c r="E2777" s="52">
        <v>0</v>
      </c>
      <c r="F2777" s="31">
        <v>3.6327818644067791</v>
      </c>
      <c r="G2777" s="53">
        <v>0</v>
      </c>
      <c r="H2777" s="53">
        <v>0</v>
      </c>
      <c r="I2777" s="53">
        <v>0</v>
      </c>
      <c r="J2777" s="32">
        <v>0</v>
      </c>
      <c r="K2777" s="54">
        <f>Лист4!E2775/1000-J2777</f>
        <v>71.444709999999986</v>
      </c>
      <c r="L2777" s="55"/>
      <c r="M2777" s="55"/>
    </row>
    <row r="2778" spans="1:13" s="56" customFormat="1" ht="25.5" customHeight="1" x14ac:dyDescent="0.25">
      <c r="A2778" s="44" t="str">
        <f>Лист4!A2776</f>
        <v xml:space="preserve">Ниловского ул. д.15 </v>
      </c>
      <c r="B2778" s="74" t="str">
        <f>Лист4!C2776</f>
        <v>-, г. Знаменск</v>
      </c>
      <c r="C2778" s="45">
        <f t="shared" si="88"/>
        <v>125.02787796610163</v>
      </c>
      <c r="D2778" s="45">
        <f t="shared" si="89"/>
        <v>6.6979220338983048</v>
      </c>
      <c r="E2778" s="52">
        <v>0</v>
      </c>
      <c r="F2778" s="31">
        <v>6.6979220338983048</v>
      </c>
      <c r="G2778" s="53">
        <v>0</v>
      </c>
      <c r="H2778" s="53">
        <v>0</v>
      </c>
      <c r="I2778" s="53">
        <v>0</v>
      </c>
      <c r="J2778" s="32">
        <v>808.48</v>
      </c>
      <c r="K2778" s="54">
        <f>Лист4!E2776/1000-J2778</f>
        <v>-676.75420000000008</v>
      </c>
      <c r="L2778" s="55"/>
      <c r="M2778" s="55"/>
    </row>
    <row r="2779" spans="1:13" s="56" customFormat="1" ht="25.5" customHeight="1" x14ac:dyDescent="0.25">
      <c r="A2779" s="44" t="str">
        <f>Лист4!A2777</f>
        <v xml:space="preserve">Ниловского ул. д.16 </v>
      </c>
      <c r="B2779" s="74" t="str">
        <f>Лист4!C2777</f>
        <v>-, г. Знаменск</v>
      </c>
      <c r="C2779" s="45">
        <f t="shared" si="88"/>
        <v>103.29687864406782</v>
      </c>
      <c r="D2779" s="45">
        <f t="shared" si="89"/>
        <v>5.5337613559322048</v>
      </c>
      <c r="E2779" s="52">
        <v>0</v>
      </c>
      <c r="F2779" s="31">
        <v>5.5337613559322048</v>
      </c>
      <c r="G2779" s="53">
        <v>0</v>
      </c>
      <c r="H2779" s="53">
        <v>0</v>
      </c>
      <c r="I2779" s="53">
        <v>0</v>
      </c>
      <c r="J2779" s="32">
        <v>0</v>
      </c>
      <c r="K2779" s="54">
        <f>Лист4!E2777/1000-J2779</f>
        <v>108.83064000000002</v>
      </c>
      <c r="L2779" s="55"/>
      <c r="M2779" s="55"/>
    </row>
    <row r="2780" spans="1:13" s="56" customFormat="1" ht="25.5" customHeight="1" x14ac:dyDescent="0.25">
      <c r="A2780" s="44" t="str">
        <f>Лист4!A2778</f>
        <v xml:space="preserve">Ниловского ул. д.17 </v>
      </c>
      <c r="B2780" s="74" t="str">
        <f>Лист4!C2778</f>
        <v>-, г. Знаменск</v>
      </c>
      <c r="C2780" s="45">
        <f t="shared" si="88"/>
        <v>93.319007457627123</v>
      </c>
      <c r="D2780" s="45">
        <f t="shared" si="89"/>
        <v>4.9992325423728818</v>
      </c>
      <c r="E2780" s="52">
        <v>0</v>
      </c>
      <c r="F2780" s="31">
        <v>4.9992325423728818</v>
      </c>
      <c r="G2780" s="53">
        <v>0</v>
      </c>
      <c r="H2780" s="53">
        <v>0</v>
      </c>
      <c r="I2780" s="53">
        <v>0</v>
      </c>
      <c r="J2780" s="32">
        <v>0</v>
      </c>
      <c r="K2780" s="54">
        <f>Лист4!E2778/1000</f>
        <v>98.318240000000003</v>
      </c>
      <c r="L2780" s="55"/>
      <c r="M2780" s="55"/>
    </row>
    <row r="2781" spans="1:13" s="56" customFormat="1" ht="18.75" customHeight="1" x14ac:dyDescent="0.25">
      <c r="A2781" s="44" t="str">
        <f>Лист4!A2779</f>
        <v xml:space="preserve">Ниловского ул. д.18 </v>
      </c>
      <c r="B2781" s="74" t="str">
        <f>Лист4!C2779</f>
        <v>-, г. Знаменск</v>
      </c>
      <c r="C2781" s="45">
        <f t="shared" si="88"/>
        <v>124.65565830508473</v>
      </c>
      <c r="D2781" s="45">
        <f t="shared" si="89"/>
        <v>6.6779816949152533</v>
      </c>
      <c r="E2781" s="52">
        <v>0</v>
      </c>
      <c r="F2781" s="31">
        <v>6.6779816949152533</v>
      </c>
      <c r="G2781" s="53">
        <v>0</v>
      </c>
      <c r="H2781" s="53">
        <v>0</v>
      </c>
      <c r="I2781" s="53">
        <v>0</v>
      </c>
      <c r="J2781" s="32">
        <v>0</v>
      </c>
      <c r="K2781" s="54">
        <f>Лист4!E2779/1000</f>
        <v>131.33363999999997</v>
      </c>
      <c r="L2781" s="55"/>
      <c r="M2781" s="55"/>
    </row>
    <row r="2782" spans="1:13" s="56" customFormat="1" ht="25.5" customHeight="1" x14ac:dyDescent="0.25">
      <c r="A2782" s="44" t="str">
        <f>Лист4!A2780</f>
        <v xml:space="preserve">Ниловского ул. д.19 </v>
      </c>
      <c r="B2782" s="74" t="str">
        <f>Лист4!C2780</f>
        <v>-, г. Знаменск</v>
      </c>
      <c r="C2782" s="45">
        <f t="shared" si="88"/>
        <v>129.4368813559322</v>
      </c>
      <c r="D2782" s="45">
        <f t="shared" si="89"/>
        <v>6.9341186440677962</v>
      </c>
      <c r="E2782" s="52">
        <v>0</v>
      </c>
      <c r="F2782" s="31">
        <v>6.9341186440677962</v>
      </c>
      <c r="G2782" s="53">
        <v>0</v>
      </c>
      <c r="H2782" s="53">
        <v>0</v>
      </c>
      <c r="I2782" s="53">
        <v>0</v>
      </c>
      <c r="J2782" s="32">
        <v>0</v>
      </c>
      <c r="K2782" s="54">
        <f>Лист4!E2780/1000</f>
        <v>136.37100000000001</v>
      </c>
      <c r="L2782" s="55"/>
      <c r="M2782" s="55"/>
    </row>
    <row r="2783" spans="1:13" s="56" customFormat="1" ht="18.75" customHeight="1" x14ac:dyDescent="0.25">
      <c r="A2783" s="44" t="str">
        <f>Лист4!A2781</f>
        <v xml:space="preserve">Ниловского ул. д.20 </v>
      </c>
      <c r="B2783" s="74" t="str">
        <f>Лист4!C2781</f>
        <v>-, г. Знаменск</v>
      </c>
      <c r="C2783" s="45">
        <f t="shared" si="88"/>
        <v>85.669426440677881</v>
      </c>
      <c r="D2783" s="45">
        <f t="shared" si="89"/>
        <v>4.5894335593220328</v>
      </c>
      <c r="E2783" s="52">
        <v>0</v>
      </c>
      <c r="F2783" s="31">
        <v>4.5894335593220328</v>
      </c>
      <c r="G2783" s="53">
        <v>0</v>
      </c>
      <c r="H2783" s="53">
        <v>0</v>
      </c>
      <c r="I2783" s="53">
        <v>0</v>
      </c>
      <c r="J2783" s="32">
        <f>1643.84+900.61</f>
        <v>2544.4499999999998</v>
      </c>
      <c r="K2783" s="54">
        <f>Лист4!E2781/1000-J2783</f>
        <v>-2454.1911399999999</v>
      </c>
      <c r="L2783" s="55"/>
      <c r="M2783" s="55"/>
    </row>
    <row r="2784" spans="1:13" s="57" customFormat="1" ht="18.75" customHeight="1" x14ac:dyDescent="0.25">
      <c r="A2784" s="44" t="str">
        <f>Лист4!A2782</f>
        <v xml:space="preserve">Ниловского ул. д.21 </v>
      </c>
      <c r="B2784" s="74" t="str">
        <f>Лист4!C2782</f>
        <v>-, г. Знаменск</v>
      </c>
      <c r="C2784" s="45">
        <f t="shared" si="88"/>
        <v>134.48098169491524</v>
      </c>
      <c r="D2784" s="45">
        <f t="shared" si="89"/>
        <v>7.2043383050847449</v>
      </c>
      <c r="E2784" s="52">
        <v>0</v>
      </c>
      <c r="F2784" s="31">
        <v>7.2043383050847449</v>
      </c>
      <c r="G2784" s="53">
        <v>0</v>
      </c>
      <c r="H2784" s="53">
        <v>0</v>
      </c>
      <c r="I2784" s="53">
        <v>0</v>
      </c>
      <c r="J2784" s="32">
        <v>0</v>
      </c>
      <c r="K2784" s="54">
        <f>Лист4!E2782/1000</f>
        <v>141.68531999999999</v>
      </c>
      <c r="L2784" s="55"/>
      <c r="M2784" s="55"/>
    </row>
    <row r="2785" spans="1:13" s="56" customFormat="1" ht="25.5" customHeight="1" x14ac:dyDescent="0.25">
      <c r="A2785" s="44" t="str">
        <f>Лист4!A2783</f>
        <v xml:space="preserve">Ниловского ул. д.22 </v>
      </c>
      <c r="B2785" s="74" t="str">
        <f>Лист4!C2783</f>
        <v>-, г. Знаменск</v>
      </c>
      <c r="C2785" s="45">
        <f t="shared" si="88"/>
        <v>125.24664813559319</v>
      </c>
      <c r="D2785" s="45">
        <f t="shared" si="89"/>
        <v>6.7096418644067777</v>
      </c>
      <c r="E2785" s="52">
        <v>0</v>
      </c>
      <c r="F2785" s="31">
        <v>6.7096418644067777</v>
      </c>
      <c r="G2785" s="53">
        <v>0</v>
      </c>
      <c r="H2785" s="53">
        <v>0</v>
      </c>
      <c r="I2785" s="53">
        <v>0</v>
      </c>
      <c r="J2785" s="32">
        <v>0</v>
      </c>
      <c r="K2785" s="54">
        <f>Лист4!E2783/1000-J2785</f>
        <v>131.95628999999997</v>
      </c>
      <c r="L2785" s="55"/>
      <c r="M2785" s="55"/>
    </row>
    <row r="2786" spans="1:13" s="56" customFormat="1" ht="25.5" customHeight="1" x14ac:dyDescent="0.25">
      <c r="A2786" s="44" t="str">
        <f>Лист4!A2784</f>
        <v xml:space="preserve">Ниловского ул. д.23 </v>
      </c>
      <c r="B2786" s="74" t="str">
        <f>Лист4!C2784</f>
        <v>-, г. Знаменск</v>
      </c>
      <c r="C2786" s="45">
        <f t="shared" si="88"/>
        <v>11.556501694915285</v>
      </c>
      <c r="D2786" s="45">
        <f t="shared" si="89"/>
        <v>0.61909830508474584</v>
      </c>
      <c r="E2786" s="52">
        <v>0</v>
      </c>
      <c r="F2786" s="31">
        <v>0.61909830508474584</v>
      </c>
      <c r="G2786" s="53">
        <v>0</v>
      </c>
      <c r="H2786" s="53">
        <v>0</v>
      </c>
      <c r="I2786" s="53">
        <v>0</v>
      </c>
      <c r="J2786" s="32">
        <v>1074.1300000000001</v>
      </c>
      <c r="K2786" s="54">
        <f>Лист4!E2784/1000-J2786</f>
        <v>-1061.9544000000001</v>
      </c>
      <c r="L2786" s="55"/>
      <c r="M2786" s="55"/>
    </row>
    <row r="2787" spans="1:13" s="56" customFormat="1" ht="18.75" customHeight="1" x14ac:dyDescent="0.25">
      <c r="A2787" s="44" t="str">
        <f>Лист4!A2785</f>
        <v xml:space="preserve">Ниловского ул. д.24 </v>
      </c>
      <c r="B2787" s="74" t="str">
        <f>Лист4!C2785</f>
        <v>-, г. Знаменск</v>
      </c>
      <c r="C2787" s="45">
        <f t="shared" si="88"/>
        <v>7.6484230508474571</v>
      </c>
      <c r="D2787" s="45">
        <f t="shared" si="89"/>
        <v>0.40973694915254233</v>
      </c>
      <c r="E2787" s="52">
        <v>0</v>
      </c>
      <c r="F2787" s="31">
        <v>0.40973694915254233</v>
      </c>
      <c r="G2787" s="53">
        <v>0</v>
      </c>
      <c r="H2787" s="53">
        <v>0</v>
      </c>
      <c r="I2787" s="53">
        <v>0</v>
      </c>
      <c r="J2787" s="32">
        <v>0</v>
      </c>
      <c r="K2787" s="54">
        <f>Лист4!E2785/1000-J2787</f>
        <v>8.0581599999999991</v>
      </c>
      <c r="L2787" s="55"/>
      <c r="M2787" s="55"/>
    </row>
    <row r="2788" spans="1:13" s="56" customFormat="1" ht="25.5" customHeight="1" x14ac:dyDescent="0.25">
      <c r="A2788" s="44" t="str">
        <f>Лист4!A2786</f>
        <v xml:space="preserve">Ниловского ул. д.26 </v>
      </c>
      <c r="B2788" s="74" t="str">
        <f>Лист4!C2786</f>
        <v>-, г. Знаменск</v>
      </c>
      <c r="C2788" s="45">
        <f t="shared" si="88"/>
        <v>41.275606779660919</v>
      </c>
      <c r="D2788" s="45">
        <f t="shared" si="89"/>
        <v>2.2111932203389828</v>
      </c>
      <c r="E2788" s="52">
        <v>0</v>
      </c>
      <c r="F2788" s="31">
        <v>2.2111932203389828</v>
      </c>
      <c r="G2788" s="53">
        <v>0</v>
      </c>
      <c r="H2788" s="53">
        <v>0</v>
      </c>
      <c r="I2788" s="53">
        <v>0</v>
      </c>
      <c r="J2788" s="32">
        <v>1490.82</v>
      </c>
      <c r="K2788" s="54">
        <f>Лист4!E2786/1000-J2788</f>
        <v>-1447.3332</v>
      </c>
      <c r="L2788" s="55"/>
      <c r="M2788" s="55"/>
    </row>
    <row r="2789" spans="1:13" s="56" customFormat="1" ht="18.75" customHeight="1" x14ac:dyDescent="0.25">
      <c r="A2789" s="44" t="str">
        <f>Лист4!A2787</f>
        <v xml:space="preserve">Ниловского ул. д.28 </v>
      </c>
      <c r="B2789" s="74" t="str">
        <f>Лист4!C2787</f>
        <v>-, г. Знаменск</v>
      </c>
      <c r="C2789" s="45">
        <f t="shared" si="88"/>
        <v>74.224640000000008</v>
      </c>
      <c r="D2789" s="45">
        <f t="shared" si="89"/>
        <v>3.9763200000000003</v>
      </c>
      <c r="E2789" s="52">
        <v>0</v>
      </c>
      <c r="F2789" s="31">
        <v>3.9763200000000003</v>
      </c>
      <c r="G2789" s="53">
        <v>0</v>
      </c>
      <c r="H2789" s="53">
        <v>0</v>
      </c>
      <c r="I2789" s="53">
        <v>0</v>
      </c>
      <c r="J2789" s="32">
        <v>0</v>
      </c>
      <c r="K2789" s="54">
        <f>Лист4!E2787/1000-J2789</f>
        <v>78.200960000000009</v>
      </c>
      <c r="L2789" s="55"/>
      <c r="M2789" s="55"/>
    </row>
    <row r="2790" spans="1:13" s="56" customFormat="1" ht="18.75" customHeight="1" x14ac:dyDescent="0.25">
      <c r="A2790" s="44" t="str">
        <f>Лист4!A2788</f>
        <v xml:space="preserve">Ниловского ул. д.30 </v>
      </c>
      <c r="B2790" s="74" t="str">
        <f>Лист4!C2788</f>
        <v>-, г. Знаменск</v>
      </c>
      <c r="C2790" s="45">
        <f t="shared" si="88"/>
        <v>75.346509830508467</v>
      </c>
      <c r="D2790" s="45">
        <f t="shared" si="89"/>
        <v>4.0364201694915245</v>
      </c>
      <c r="E2790" s="52">
        <v>0</v>
      </c>
      <c r="F2790" s="31">
        <v>4.0364201694915245</v>
      </c>
      <c r="G2790" s="53">
        <v>0</v>
      </c>
      <c r="H2790" s="53">
        <v>0</v>
      </c>
      <c r="I2790" s="53">
        <v>0</v>
      </c>
      <c r="J2790" s="32">
        <v>0</v>
      </c>
      <c r="K2790" s="54">
        <f>Лист4!E2788/1000-J2790</f>
        <v>79.382929999999988</v>
      </c>
      <c r="L2790" s="55"/>
      <c r="M2790" s="55"/>
    </row>
    <row r="2791" spans="1:13" s="56" customFormat="1" ht="25.5" customHeight="1" x14ac:dyDescent="0.25">
      <c r="A2791" s="44" t="str">
        <f>Лист4!A2789</f>
        <v xml:space="preserve">Островского ул. д.11 </v>
      </c>
      <c r="B2791" s="74" t="str">
        <f>Лист4!C2789</f>
        <v>-, г. Знаменск</v>
      </c>
      <c r="C2791" s="45">
        <f t="shared" si="88"/>
        <v>83.893808813559332</v>
      </c>
      <c r="D2791" s="45">
        <f t="shared" si="89"/>
        <v>4.4943111864406777</v>
      </c>
      <c r="E2791" s="52">
        <v>0</v>
      </c>
      <c r="F2791" s="31">
        <v>4.4943111864406777</v>
      </c>
      <c r="G2791" s="53">
        <v>0</v>
      </c>
      <c r="H2791" s="53">
        <v>0</v>
      </c>
      <c r="I2791" s="53">
        <v>0</v>
      </c>
      <c r="J2791" s="32">
        <v>540.42999999999995</v>
      </c>
      <c r="K2791" s="54">
        <f>Лист4!E2789/1000-J2791</f>
        <v>-452.04187999999994</v>
      </c>
      <c r="L2791" s="55"/>
      <c r="M2791" s="55"/>
    </row>
    <row r="2792" spans="1:13" s="56" customFormat="1" ht="18.75" customHeight="1" x14ac:dyDescent="0.25">
      <c r="A2792" s="44" t="str">
        <f>Лист4!A2790</f>
        <v xml:space="preserve">Островского ул. д.12 </v>
      </c>
      <c r="B2792" s="74" t="str">
        <f>Лист4!C2790</f>
        <v>-, г. Знаменск</v>
      </c>
      <c r="C2792" s="45">
        <f t="shared" si="88"/>
        <v>48.896276610169494</v>
      </c>
      <c r="D2792" s="45">
        <f t="shared" si="89"/>
        <v>2.6194433898305087</v>
      </c>
      <c r="E2792" s="52">
        <v>0</v>
      </c>
      <c r="F2792" s="31">
        <v>2.6194433898305087</v>
      </c>
      <c r="G2792" s="53">
        <v>0</v>
      </c>
      <c r="H2792" s="53">
        <v>0</v>
      </c>
      <c r="I2792" s="53">
        <v>0</v>
      </c>
      <c r="J2792" s="32">
        <v>0</v>
      </c>
      <c r="K2792" s="54">
        <f>Лист4!E2790/1000</f>
        <v>51.515720000000002</v>
      </c>
      <c r="L2792" s="55"/>
      <c r="M2792" s="55"/>
    </row>
    <row r="2793" spans="1:13" s="56" customFormat="1" ht="18.75" customHeight="1" x14ac:dyDescent="0.25">
      <c r="A2793" s="44" t="str">
        <f>Лист4!A2791</f>
        <v xml:space="preserve">Островского ул. д.14 </v>
      </c>
      <c r="B2793" s="74" t="str">
        <f>Лист4!C2791</f>
        <v>-, г. Знаменск</v>
      </c>
      <c r="C2793" s="45">
        <f t="shared" si="88"/>
        <v>39.458738983050857</v>
      </c>
      <c r="D2793" s="45">
        <f t="shared" si="89"/>
        <v>2.1138610169491532</v>
      </c>
      <c r="E2793" s="52">
        <v>0</v>
      </c>
      <c r="F2793" s="31">
        <v>2.1138610169491532</v>
      </c>
      <c r="G2793" s="53">
        <v>0</v>
      </c>
      <c r="H2793" s="53">
        <v>0</v>
      </c>
      <c r="I2793" s="53">
        <v>0</v>
      </c>
      <c r="J2793" s="32">
        <v>0</v>
      </c>
      <c r="K2793" s="54">
        <f>Лист4!E2791/1000</f>
        <v>41.572600000000008</v>
      </c>
      <c r="L2793" s="55"/>
      <c r="M2793" s="55"/>
    </row>
    <row r="2794" spans="1:13" s="56" customFormat="1" ht="18.75" customHeight="1" x14ac:dyDescent="0.25">
      <c r="A2794" s="44" t="str">
        <f>Лист4!A2792</f>
        <v xml:space="preserve">Островского ул. д.15 </v>
      </c>
      <c r="B2794" s="74" t="str">
        <f>Лист4!C2792</f>
        <v>-, г. Знаменск</v>
      </c>
      <c r="C2794" s="45">
        <f t="shared" si="88"/>
        <v>12.156603389830508</v>
      </c>
      <c r="D2794" s="45">
        <f t="shared" si="89"/>
        <v>0.65124661016949148</v>
      </c>
      <c r="E2794" s="52">
        <v>0</v>
      </c>
      <c r="F2794" s="31">
        <v>0.65124661016949148</v>
      </c>
      <c r="G2794" s="53">
        <v>0</v>
      </c>
      <c r="H2794" s="53">
        <v>0</v>
      </c>
      <c r="I2794" s="53">
        <v>0</v>
      </c>
      <c r="J2794" s="32">
        <v>0</v>
      </c>
      <c r="K2794" s="54">
        <f>Лист4!E2792/1000</f>
        <v>12.80785</v>
      </c>
      <c r="L2794" s="55"/>
      <c r="M2794" s="55"/>
    </row>
    <row r="2795" spans="1:13" s="56" customFormat="1" ht="25.5" customHeight="1" x14ac:dyDescent="0.25">
      <c r="A2795" s="44" t="str">
        <f>Лист4!A2793</f>
        <v xml:space="preserve">Островского ул. д.17 </v>
      </c>
      <c r="B2795" s="74" t="str">
        <f>Лист4!C2793</f>
        <v>-, г. Знаменск</v>
      </c>
      <c r="C2795" s="45">
        <f t="shared" si="88"/>
        <v>51.248665762711866</v>
      </c>
      <c r="D2795" s="45">
        <f t="shared" si="89"/>
        <v>2.7454642372881355</v>
      </c>
      <c r="E2795" s="52">
        <v>0</v>
      </c>
      <c r="F2795" s="31">
        <v>2.7454642372881355</v>
      </c>
      <c r="G2795" s="53">
        <v>0</v>
      </c>
      <c r="H2795" s="53">
        <v>0</v>
      </c>
      <c r="I2795" s="53">
        <v>0</v>
      </c>
      <c r="J2795" s="32">
        <v>0</v>
      </c>
      <c r="K2795" s="54">
        <f>Лист4!E2793/1000-J2795</f>
        <v>53.994129999999998</v>
      </c>
      <c r="L2795" s="55"/>
      <c r="M2795" s="55"/>
    </row>
    <row r="2796" spans="1:13" s="56" customFormat="1" ht="18.75" customHeight="1" x14ac:dyDescent="0.25">
      <c r="A2796" s="44" t="str">
        <f>Лист4!A2794</f>
        <v xml:space="preserve">Островского ул. д.9 </v>
      </c>
      <c r="B2796" s="74" t="str">
        <f>Лист4!C2794</f>
        <v>-, г. Знаменск</v>
      </c>
      <c r="C2796" s="45">
        <f t="shared" si="88"/>
        <v>100.58644067796608</v>
      </c>
      <c r="D2796" s="45">
        <f t="shared" si="89"/>
        <v>5.3885593220338972</v>
      </c>
      <c r="E2796" s="52">
        <v>0</v>
      </c>
      <c r="F2796" s="31">
        <v>5.3885593220338972</v>
      </c>
      <c r="G2796" s="53">
        <v>0</v>
      </c>
      <c r="H2796" s="53">
        <v>0</v>
      </c>
      <c r="I2796" s="53">
        <v>0</v>
      </c>
      <c r="J2796" s="32">
        <v>0</v>
      </c>
      <c r="K2796" s="54">
        <f>Лист4!E2794/1000-J2796</f>
        <v>105.97499999999998</v>
      </c>
      <c r="L2796" s="55"/>
      <c r="M2796" s="55"/>
    </row>
    <row r="2797" spans="1:13" s="56" customFormat="1" ht="18.75" customHeight="1" x14ac:dyDescent="0.25">
      <c r="A2797" s="44" t="str">
        <f>Лист4!A2795</f>
        <v xml:space="preserve">Первомайская ул. д.10 </v>
      </c>
      <c r="B2797" s="74" t="str">
        <f>Лист4!C2795</f>
        <v>-, г. Знаменск</v>
      </c>
      <c r="C2797" s="45">
        <f t="shared" si="88"/>
        <v>361.96679186440673</v>
      </c>
      <c r="D2797" s="45">
        <f t="shared" si="89"/>
        <v>19.391078135593219</v>
      </c>
      <c r="E2797" s="52">
        <v>0</v>
      </c>
      <c r="F2797" s="31">
        <v>19.391078135593219</v>
      </c>
      <c r="G2797" s="53">
        <v>0</v>
      </c>
      <c r="H2797" s="53">
        <v>0</v>
      </c>
      <c r="I2797" s="53">
        <v>0</v>
      </c>
      <c r="J2797" s="32">
        <v>0</v>
      </c>
      <c r="K2797" s="54">
        <f>Лист4!E2795/1000-J2797</f>
        <v>381.35786999999993</v>
      </c>
      <c r="L2797" s="55"/>
      <c r="M2797" s="55"/>
    </row>
    <row r="2798" spans="1:13" s="56" customFormat="1" ht="18.75" customHeight="1" x14ac:dyDescent="0.25">
      <c r="A2798" s="44" t="str">
        <f>Лист4!A2796</f>
        <v xml:space="preserve">Первомайская ул. д.12 </v>
      </c>
      <c r="B2798" s="74" t="str">
        <f>Лист4!C2796</f>
        <v>-, г. Знаменск</v>
      </c>
      <c r="C2798" s="45">
        <f t="shared" si="88"/>
        <v>406.93874033898294</v>
      </c>
      <c r="D2798" s="45">
        <f t="shared" si="89"/>
        <v>21.800289661016944</v>
      </c>
      <c r="E2798" s="52">
        <v>0</v>
      </c>
      <c r="F2798" s="31">
        <v>21.800289661016944</v>
      </c>
      <c r="G2798" s="53">
        <v>0</v>
      </c>
      <c r="H2798" s="53">
        <v>0</v>
      </c>
      <c r="I2798" s="53">
        <v>0</v>
      </c>
      <c r="J2798" s="32">
        <v>0</v>
      </c>
      <c r="K2798" s="54">
        <f>Лист4!E2796/1000-J2798</f>
        <v>428.7390299999999</v>
      </c>
      <c r="L2798" s="55"/>
      <c r="M2798" s="55"/>
    </row>
    <row r="2799" spans="1:13" s="56" customFormat="1" ht="18.75" customHeight="1" x14ac:dyDescent="0.25">
      <c r="A2799" s="44" t="str">
        <f>Лист4!A2797</f>
        <v xml:space="preserve">Первомайская ул. д.14 </v>
      </c>
      <c r="B2799" s="74" t="str">
        <f>Лист4!C2797</f>
        <v>-, г. Знаменск</v>
      </c>
      <c r="C2799" s="45">
        <f t="shared" si="88"/>
        <v>246.28920542372882</v>
      </c>
      <c r="D2799" s="45">
        <f t="shared" si="89"/>
        <v>13.194064576271185</v>
      </c>
      <c r="E2799" s="52">
        <v>0</v>
      </c>
      <c r="F2799" s="31">
        <v>13.194064576271185</v>
      </c>
      <c r="G2799" s="53">
        <v>0</v>
      </c>
      <c r="H2799" s="53">
        <v>0</v>
      </c>
      <c r="I2799" s="53">
        <v>0</v>
      </c>
      <c r="J2799" s="32">
        <v>0</v>
      </c>
      <c r="K2799" s="54">
        <f>Лист4!E2797/1000-J2799</f>
        <v>259.48327</v>
      </c>
      <c r="L2799" s="55"/>
      <c r="M2799" s="55"/>
    </row>
    <row r="2800" spans="1:13" s="56" customFormat="1" ht="18.75" customHeight="1" x14ac:dyDescent="0.25">
      <c r="A2800" s="44" t="str">
        <f>Лист4!A2798</f>
        <v xml:space="preserve">Первомайская ул. д.16 </v>
      </c>
      <c r="B2800" s="74" t="str">
        <f>Лист4!C2798</f>
        <v>-, г. Знаменск</v>
      </c>
      <c r="C2800" s="45">
        <f t="shared" si="88"/>
        <v>442.52859118644068</v>
      </c>
      <c r="D2800" s="45">
        <f t="shared" si="89"/>
        <v>23.706888813559321</v>
      </c>
      <c r="E2800" s="52">
        <v>0</v>
      </c>
      <c r="F2800" s="31">
        <v>23.706888813559321</v>
      </c>
      <c r="G2800" s="53">
        <v>0</v>
      </c>
      <c r="H2800" s="53">
        <v>0</v>
      </c>
      <c r="I2800" s="53">
        <v>0</v>
      </c>
      <c r="J2800" s="32">
        <v>0</v>
      </c>
      <c r="K2800" s="54">
        <f>Лист4!E2798/1000-J2800</f>
        <v>466.23548</v>
      </c>
      <c r="L2800" s="55"/>
      <c r="M2800" s="55"/>
    </row>
    <row r="2801" spans="1:13" s="56" customFormat="1" ht="25.5" customHeight="1" x14ac:dyDescent="0.25">
      <c r="A2801" s="44" t="str">
        <f>Лист4!A2799</f>
        <v xml:space="preserve">Первомайская ул. д.18 </v>
      </c>
      <c r="B2801" s="74" t="str">
        <f>Лист4!C2799</f>
        <v>-, г. Знаменск</v>
      </c>
      <c r="C2801" s="45">
        <f t="shared" si="88"/>
        <v>259.45463457627125</v>
      </c>
      <c r="D2801" s="45">
        <f t="shared" si="89"/>
        <v>13.899355423728814</v>
      </c>
      <c r="E2801" s="52">
        <v>0</v>
      </c>
      <c r="F2801" s="31">
        <v>13.899355423728814</v>
      </c>
      <c r="G2801" s="53">
        <v>0</v>
      </c>
      <c r="H2801" s="53">
        <v>0</v>
      </c>
      <c r="I2801" s="53">
        <v>0</v>
      </c>
      <c r="J2801" s="32">
        <v>2749.84</v>
      </c>
      <c r="K2801" s="54">
        <f>Лист4!E2799/1000-J2801</f>
        <v>-2476.4860100000001</v>
      </c>
      <c r="L2801" s="55"/>
      <c r="M2801" s="55"/>
    </row>
    <row r="2802" spans="1:13" s="56" customFormat="1" ht="25.5" customHeight="1" x14ac:dyDescent="0.25">
      <c r="A2802" s="44" t="str">
        <f>Лист4!A2800</f>
        <v xml:space="preserve">Первомайская ул. д.2 </v>
      </c>
      <c r="B2802" s="74" t="str">
        <f>Лист4!C2800</f>
        <v>-, г. Знаменск</v>
      </c>
      <c r="C2802" s="45">
        <f t="shared" si="88"/>
        <v>204.04492203389833</v>
      </c>
      <c r="D2802" s="45">
        <f t="shared" si="89"/>
        <v>10.930977966101697</v>
      </c>
      <c r="E2802" s="52">
        <v>0</v>
      </c>
      <c r="F2802" s="31">
        <v>10.930977966101697</v>
      </c>
      <c r="G2802" s="53">
        <v>0</v>
      </c>
      <c r="H2802" s="53">
        <v>0</v>
      </c>
      <c r="I2802" s="53">
        <v>0</v>
      </c>
      <c r="J2802" s="32">
        <v>0</v>
      </c>
      <c r="K2802" s="54">
        <f>Лист4!E2800/1000-J2802</f>
        <v>214.97590000000002</v>
      </c>
      <c r="L2802" s="55"/>
      <c r="M2802" s="55"/>
    </row>
    <row r="2803" spans="1:13" s="56" customFormat="1" ht="18.75" customHeight="1" x14ac:dyDescent="0.25">
      <c r="A2803" s="44" t="str">
        <f>Лист4!A2801</f>
        <v xml:space="preserve">Первомайская ул. д.20 </v>
      </c>
      <c r="B2803" s="74" t="str">
        <f>Лист4!C2801</f>
        <v>-, г. Знаменск</v>
      </c>
      <c r="C2803" s="45">
        <f t="shared" si="88"/>
        <v>566.49354169491517</v>
      </c>
      <c r="D2803" s="45">
        <f t="shared" si="89"/>
        <v>30.347868305084738</v>
      </c>
      <c r="E2803" s="52">
        <v>0</v>
      </c>
      <c r="F2803" s="31">
        <v>30.347868305084738</v>
      </c>
      <c r="G2803" s="53">
        <v>0</v>
      </c>
      <c r="H2803" s="53">
        <v>0</v>
      </c>
      <c r="I2803" s="53">
        <v>0</v>
      </c>
      <c r="J2803" s="32">
        <v>0</v>
      </c>
      <c r="K2803" s="54">
        <f>Лист4!E2801/1000-J2803</f>
        <v>596.84140999999988</v>
      </c>
      <c r="L2803" s="55"/>
      <c r="M2803" s="55"/>
    </row>
    <row r="2804" spans="1:13" s="56" customFormat="1" ht="25.5" customHeight="1" x14ac:dyDescent="0.25">
      <c r="A2804" s="44" t="str">
        <f>Лист4!A2802</f>
        <v xml:space="preserve">Первомайская ул. д.22 </v>
      </c>
      <c r="B2804" s="74" t="str">
        <f>Лист4!C2802</f>
        <v>-, г. Знаменск</v>
      </c>
      <c r="C2804" s="45">
        <f t="shared" si="88"/>
        <v>430.15285694915252</v>
      </c>
      <c r="D2804" s="45">
        <f t="shared" si="89"/>
        <v>23.043903050847458</v>
      </c>
      <c r="E2804" s="52">
        <v>0</v>
      </c>
      <c r="F2804" s="31">
        <v>23.043903050847458</v>
      </c>
      <c r="G2804" s="53">
        <v>0</v>
      </c>
      <c r="H2804" s="53">
        <v>0</v>
      </c>
      <c r="I2804" s="53">
        <v>0</v>
      </c>
      <c r="J2804" s="32">
        <v>0</v>
      </c>
      <c r="K2804" s="54">
        <f>Лист4!E2802/1000-J2804</f>
        <v>453.19675999999998</v>
      </c>
      <c r="L2804" s="55"/>
      <c r="M2804" s="55"/>
    </row>
    <row r="2805" spans="1:13" s="56" customFormat="1" ht="25.5" customHeight="1" x14ac:dyDescent="0.25">
      <c r="A2805" s="44" t="str">
        <f>Лист4!A2803</f>
        <v xml:space="preserve">Первомайская ул. д.4 </v>
      </c>
      <c r="B2805" s="74" t="str">
        <f>Лист4!C2803</f>
        <v>-, г. Знаменск</v>
      </c>
      <c r="C2805" s="45">
        <f t="shared" si="88"/>
        <v>226.95736949152544</v>
      </c>
      <c r="D2805" s="45">
        <f t="shared" si="89"/>
        <v>12.158430508474577</v>
      </c>
      <c r="E2805" s="52">
        <v>0</v>
      </c>
      <c r="F2805" s="31">
        <v>12.158430508474577</v>
      </c>
      <c r="G2805" s="53">
        <v>0</v>
      </c>
      <c r="H2805" s="53">
        <v>0</v>
      </c>
      <c r="I2805" s="53">
        <v>0</v>
      </c>
      <c r="J2805" s="32">
        <v>0</v>
      </c>
      <c r="K2805" s="54">
        <f>Лист4!E2803/1000</f>
        <v>239.11580000000001</v>
      </c>
      <c r="L2805" s="55"/>
      <c r="M2805" s="55"/>
    </row>
    <row r="2806" spans="1:13" s="56" customFormat="1" ht="18.75" customHeight="1" x14ac:dyDescent="0.25">
      <c r="A2806" s="44" t="str">
        <f>Лист4!A2804</f>
        <v xml:space="preserve">Первомайская ул. д.6 </v>
      </c>
      <c r="B2806" s="74" t="str">
        <f>Лист4!C2804</f>
        <v>-, г. Знаменск</v>
      </c>
      <c r="C2806" s="45">
        <f t="shared" si="88"/>
        <v>292.49360000000007</v>
      </c>
      <c r="D2806" s="45">
        <f t="shared" si="89"/>
        <v>15.669300000000003</v>
      </c>
      <c r="E2806" s="52">
        <v>0</v>
      </c>
      <c r="F2806" s="31">
        <v>15.669300000000003</v>
      </c>
      <c r="G2806" s="53">
        <v>0</v>
      </c>
      <c r="H2806" s="53">
        <v>0</v>
      </c>
      <c r="I2806" s="53">
        <v>0</v>
      </c>
      <c r="J2806" s="32">
        <v>0</v>
      </c>
      <c r="K2806" s="54">
        <f>Лист4!E2804/1000</f>
        <v>308.16290000000009</v>
      </c>
      <c r="L2806" s="55"/>
      <c r="M2806" s="55"/>
    </row>
    <row r="2807" spans="1:13" s="56" customFormat="1" ht="25.5" customHeight="1" x14ac:dyDescent="0.25">
      <c r="A2807" s="44" t="str">
        <f>Лист4!A2805</f>
        <v xml:space="preserve">Первомайская ул. д.8 </v>
      </c>
      <c r="B2807" s="74" t="str">
        <f>Лист4!C2805</f>
        <v>-, г. Знаменск</v>
      </c>
      <c r="C2807" s="45">
        <f t="shared" si="88"/>
        <v>262.73239050847451</v>
      </c>
      <c r="D2807" s="45">
        <f t="shared" si="89"/>
        <v>14.07494949152542</v>
      </c>
      <c r="E2807" s="52">
        <v>0</v>
      </c>
      <c r="F2807" s="31">
        <v>14.07494949152542</v>
      </c>
      <c r="G2807" s="53">
        <v>0</v>
      </c>
      <c r="H2807" s="53">
        <v>0</v>
      </c>
      <c r="I2807" s="53">
        <v>0</v>
      </c>
      <c r="J2807" s="32">
        <v>0</v>
      </c>
      <c r="K2807" s="54">
        <f>Лист4!E2805/1000</f>
        <v>276.80733999999995</v>
      </c>
      <c r="L2807" s="55"/>
      <c r="M2807" s="55"/>
    </row>
    <row r="2808" spans="1:13" s="56" customFormat="1" ht="18.75" customHeight="1" x14ac:dyDescent="0.25">
      <c r="A2808" s="44" t="str">
        <f>Лист4!A2806</f>
        <v xml:space="preserve">Пионерская ул. д.1 </v>
      </c>
      <c r="B2808" s="74" t="str">
        <f>Лист4!C2806</f>
        <v>-, г. Знаменск</v>
      </c>
      <c r="C2808" s="45">
        <f t="shared" si="88"/>
        <v>260.3411905084746</v>
      </c>
      <c r="D2808" s="45">
        <f t="shared" si="89"/>
        <v>13.946849491525427</v>
      </c>
      <c r="E2808" s="52">
        <v>0</v>
      </c>
      <c r="F2808" s="31">
        <v>13.946849491525427</v>
      </c>
      <c r="G2808" s="53">
        <v>0</v>
      </c>
      <c r="H2808" s="53">
        <v>0</v>
      </c>
      <c r="I2808" s="53">
        <v>0</v>
      </c>
      <c r="J2808" s="32">
        <v>0</v>
      </c>
      <c r="K2808" s="54">
        <f>Лист4!E2806/1000</f>
        <v>274.28804000000002</v>
      </c>
      <c r="L2808" s="55"/>
      <c r="M2808" s="55"/>
    </row>
    <row r="2809" spans="1:13" s="56" customFormat="1" ht="18.75" customHeight="1" x14ac:dyDescent="0.25">
      <c r="A2809" s="44" t="str">
        <f>Лист4!A2807</f>
        <v xml:space="preserve">Пионерская ул. д.2 </v>
      </c>
      <c r="B2809" s="74" t="str">
        <f>Лист4!C2807</f>
        <v>-, г. Знаменск</v>
      </c>
      <c r="C2809" s="45">
        <f t="shared" si="88"/>
        <v>173.87600406779663</v>
      </c>
      <c r="D2809" s="45">
        <f t="shared" si="89"/>
        <v>9.3147859322033906</v>
      </c>
      <c r="E2809" s="52">
        <v>0</v>
      </c>
      <c r="F2809" s="31">
        <v>9.3147859322033906</v>
      </c>
      <c r="G2809" s="53">
        <v>0</v>
      </c>
      <c r="H2809" s="53">
        <v>0</v>
      </c>
      <c r="I2809" s="53">
        <v>0</v>
      </c>
      <c r="J2809" s="32">
        <v>0</v>
      </c>
      <c r="K2809" s="54">
        <f>Лист4!E2807/1000-J2809</f>
        <v>183.19079000000002</v>
      </c>
      <c r="L2809" s="55"/>
      <c r="M2809" s="55"/>
    </row>
    <row r="2810" spans="1:13" s="56" customFormat="1" ht="25.5" customHeight="1" x14ac:dyDescent="0.25">
      <c r="A2810" s="44" t="str">
        <f>Лист4!A2808</f>
        <v xml:space="preserve">Пионерская ул. д.4 </v>
      </c>
      <c r="B2810" s="74" t="str">
        <f>Лист4!C2808</f>
        <v>-, г. Знаменск</v>
      </c>
      <c r="C2810" s="45">
        <f t="shared" si="88"/>
        <v>116.85235254237288</v>
      </c>
      <c r="D2810" s="45">
        <f t="shared" si="89"/>
        <v>6.2599474576271188</v>
      </c>
      <c r="E2810" s="52">
        <v>0</v>
      </c>
      <c r="F2810" s="31">
        <v>6.2599474576271188</v>
      </c>
      <c r="G2810" s="53">
        <v>0</v>
      </c>
      <c r="H2810" s="53">
        <v>0</v>
      </c>
      <c r="I2810" s="53">
        <v>0</v>
      </c>
      <c r="J2810" s="32">
        <v>0</v>
      </c>
      <c r="K2810" s="54">
        <f>Лист4!E2808/1000-J2810</f>
        <v>123.1123</v>
      </c>
      <c r="L2810" s="55"/>
      <c r="M2810" s="55"/>
    </row>
    <row r="2811" spans="1:13" s="56" customFormat="1" ht="25.5" customHeight="1" x14ac:dyDescent="0.25">
      <c r="A2811" s="44" t="str">
        <f>Лист4!A2809</f>
        <v xml:space="preserve">Пионерская ул. д.5 </v>
      </c>
      <c r="B2811" s="74" t="str">
        <f>Лист4!C2809</f>
        <v>-, г. Знаменск</v>
      </c>
      <c r="C2811" s="45">
        <f t="shared" si="88"/>
        <v>358.92536542372875</v>
      </c>
      <c r="D2811" s="45">
        <f t="shared" si="89"/>
        <v>19.228144576271184</v>
      </c>
      <c r="E2811" s="52">
        <v>0</v>
      </c>
      <c r="F2811" s="31">
        <v>19.228144576271184</v>
      </c>
      <c r="G2811" s="53">
        <v>0</v>
      </c>
      <c r="H2811" s="53">
        <v>0</v>
      </c>
      <c r="I2811" s="53">
        <v>0</v>
      </c>
      <c r="J2811" s="32">
        <v>0</v>
      </c>
      <c r="K2811" s="54">
        <f>Лист4!E2809/1000</f>
        <v>378.15350999999993</v>
      </c>
      <c r="L2811" s="55"/>
      <c r="M2811" s="55"/>
    </row>
    <row r="2812" spans="1:13" s="56" customFormat="1" ht="18.75" customHeight="1" x14ac:dyDescent="0.25">
      <c r="A2812" s="44" t="str">
        <f>Лист4!A2810</f>
        <v xml:space="preserve">Победы ул. д.4 </v>
      </c>
      <c r="B2812" s="74" t="str">
        <f>Лист4!C2810</f>
        <v>-, г. Знаменск</v>
      </c>
      <c r="C2812" s="45">
        <f t="shared" si="88"/>
        <v>66.507498305084738</v>
      </c>
      <c r="D2812" s="45">
        <f t="shared" si="89"/>
        <v>3.5629016949152543</v>
      </c>
      <c r="E2812" s="52">
        <v>0</v>
      </c>
      <c r="F2812" s="31">
        <v>3.5629016949152543</v>
      </c>
      <c r="G2812" s="53">
        <v>0</v>
      </c>
      <c r="H2812" s="53">
        <v>0</v>
      </c>
      <c r="I2812" s="53">
        <v>0</v>
      </c>
      <c r="J2812" s="32">
        <v>0</v>
      </c>
      <c r="K2812" s="54">
        <f>Лист4!E2810/1000-J2812</f>
        <v>70.070399999999992</v>
      </c>
      <c r="L2812" s="55"/>
      <c r="M2812" s="55"/>
    </row>
    <row r="2813" spans="1:13" s="56" customFormat="1" ht="18.75" customHeight="1" x14ac:dyDescent="0.25">
      <c r="A2813" s="44" t="str">
        <f>Лист4!A2811</f>
        <v xml:space="preserve">Победы ул. д.8 </v>
      </c>
      <c r="B2813" s="74" t="str">
        <f>Лист4!C2811</f>
        <v>-, г. Знаменск</v>
      </c>
      <c r="C2813" s="45">
        <f t="shared" si="88"/>
        <v>124.34713627118644</v>
      </c>
      <c r="D2813" s="45">
        <f t="shared" si="89"/>
        <v>6.6614537288135587</v>
      </c>
      <c r="E2813" s="52">
        <v>0</v>
      </c>
      <c r="F2813" s="31">
        <v>6.6614537288135587</v>
      </c>
      <c r="G2813" s="53">
        <v>0</v>
      </c>
      <c r="H2813" s="53">
        <v>0</v>
      </c>
      <c r="I2813" s="53">
        <v>0</v>
      </c>
      <c r="J2813" s="32">
        <v>0</v>
      </c>
      <c r="K2813" s="54">
        <f>Лист4!E2811/1000-J2813</f>
        <v>131.00859</v>
      </c>
      <c r="L2813" s="55"/>
      <c r="M2813" s="55"/>
    </row>
    <row r="2814" spans="1:13" s="56" customFormat="1" ht="18.75" customHeight="1" x14ac:dyDescent="0.25">
      <c r="A2814" s="44" t="str">
        <f>Лист4!A2812</f>
        <v xml:space="preserve">свх Знаменский ул. д.40 </v>
      </c>
      <c r="B2814" s="74" t="str">
        <f>Лист4!C2812</f>
        <v>-, г. Знаменск</v>
      </c>
      <c r="C2814" s="45">
        <f t="shared" si="88"/>
        <v>3.8615322033898303</v>
      </c>
      <c r="D2814" s="45">
        <f t="shared" si="89"/>
        <v>0.20686779661016946</v>
      </c>
      <c r="E2814" s="52"/>
      <c r="F2814" s="31">
        <v>0.20686779661016946</v>
      </c>
      <c r="G2814" s="53"/>
      <c r="H2814" s="53"/>
      <c r="I2814" s="53"/>
      <c r="J2814" s="32">
        <v>0</v>
      </c>
      <c r="K2814" s="54">
        <f>Лист4!E2812/1000</f>
        <v>4.0683999999999996</v>
      </c>
      <c r="L2814" s="55"/>
      <c r="M2814" s="55"/>
    </row>
    <row r="2815" spans="1:13" s="56" customFormat="1" ht="38.25" customHeight="1" x14ac:dyDescent="0.25">
      <c r="A2815" s="44" t="str">
        <f>Лист4!A2813</f>
        <v xml:space="preserve">свх Знаменский ул. д.41 </v>
      </c>
      <c r="B2815" s="74" t="str">
        <f>Лист4!C2813</f>
        <v>-, г. Знаменск</v>
      </c>
      <c r="C2815" s="45">
        <f t="shared" si="88"/>
        <v>6.5491525423729726</v>
      </c>
      <c r="D2815" s="45">
        <f t="shared" si="89"/>
        <v>0.35084745762711866</v>
      </c>
      <c r="E2815" s="52">
        <v>0</v>
      </c>
      <c r="F2815" s="31">
        <v>0.35084745762711866</v>
      </c>
      <c r="G2815" s="53">
        <v>0</v>
      </c>
      <c r="H2815" s="53">
        <v>0</v>
      </c>
      <c r="I2815" s="53">
        <v>0</v>
      </c>
      <c r="J2815" s="32">
        <v>1586.76</v>
      </c>
      <c r="K2815" s="54">
        <f>Лист4!E2813/1000-J2815</f>
        <v>-1579.86</v>
      </c>
      <c r="L2815" s="55"/>
      <c r="M2815" s="55"/>
    </row>
    <row r="2816" spans="1:13" s="56" customFormat="1" ht="18.75" customHeight="1" x14ac:dyDescent="0.25">
      <c r="A2816" s="44" t="str">
        <f>Лист4!A2814</f>
        <v xml:space="preserve">свх Знаменский ул. д.42 </v>
      </c>
      <c r="B2816" s="74" t="str">
        <f>Лист4!C2814</f>
        <v>-, г. Знаменск</v>
      </c>
      <c r="C2816" s="45">
        <f t="shared" si="88"/>
        <v>29.047294915254238</v>
      </c>
      <c r="D2816" s="45">
        <f t="shared" si="89"/>
        <v>1.5561050847457625</v>
      </c>
      <c r="E2816" s="52">
        <v>0</v>
      </c>
      <c r="F2816" s="31">
        <v>1.5561050847457625</v>
      </c>
      <c r="G2816" s="53">
        <v>0</v>
      </c>
      <c r="H2816" s="53">
        <v>0</v>
      </c>
      <c r="I2816" s="53">
        <v>0</v>
      </c>
      <c r="J2816" s="32">
        <v>0</v>
      </c>
      <c r="K2816" s="54">
        <f>Лист4!E2814/1000</f>
        <v>30.603400000000001</v>
      </c>
      <c r="L2816" s="55"/>
      <c r="M2816" s="55"/>
    </row>
    <row r="2817" spans="1:13" s="56" customFormat="1" ht="18.75" customHeight="1" x14ac:dyDescent="0.25">
      <c r="A2817" s="44" t="str">
        <f>Лист4!A2815</f>
        <v xml:space="preserve">свх Знаменский ул. д.43 </v>
      </c>
      <c r="B2817" s="74" t="str">
        <f>Лист4!C2815</f>
        <v>-, г. Знаменск</v>
      </c>
      <c r="C2817" s="45">
        <f t="shared" si="88"/>
        <v>23.894155932203386</v>
      </c>
      <c r="D2817" s="45">
        <f t="shared" si="89"/>
        <v>1.2800440677966098</v>
      </c>
      <c r="E2817" s="52">
        <v>0</v>
      </c>
      <c r="F2817" s="31">
        <v>1.2800440677966098</v>
      </c>
      <c r="G2817" s="53">
        <v>0</v>
      </c>
      <c r="H2817" s="53">
        <v>0</v>
      </c>
      <c r="I2817" s="53">
        <v>0</v>
      </c>
      <c r="J2817" s="32">
        <v>0</v>
      </c>
      <c r="K2817" s="54">
        <f>Лист4!E2815/1000</f>
        <v>25.174199999999995</v>
      </c>
      <c r="L2817" s="55"/>
      <c r="M2817" s="55"/>
    </row>
    <row r="2818" spans="1:13" s="56" customFormat="1" ht="17.25" customHeight="1" x14ac:dyDescent="0.25">
      <c r="A2818" s="44" t="str">
        <f>Лист4!A2816</f>
        <v xml:space="preserve">свх Знаменский ул. д.44 </v>
      </c>
      <c r="B2818" s="74" t="str">
        <f>Лист4!C2816</f>
        <v>-, г. Знаменск</v>
      </c>
      <c r="C2818" s="45">
        <f t="shared" si="88"/>
        <v>67.646538305084732</v>
      </c>
      <c r="D2818" s="45">
        <f t="shared" si="89"/>
        <v>3.6239216949152535</v>
      </c>
      <c r="E2818" s="52">
        <v>0</v>
      </c>
      <c r="F2818" s="31">
        <v>3.6239216949152535</v>
      </c>
      <c r="G2818" s="53">
        <v>0</v>
      </c>
      <c r="H2818" s="53">
        <v>0</v>
      </c>
      <c r="I2818" s="53">
        <v>0</v>
      </c>
      <c r="J2818" s="32">
        <v>0</v>
      </c>
      <c r="K2818" s="54">
        <f>Лист4!E2816/1000</f>
        <v>71.270459999999986</v>
      </c>
      <c r="L2818" s="55"/>
      <c r="M2818" s="55"/>
    </row>
    <row r="2819" spans="1:13" s="56" customFormat="1" ht="18.75" customHeight="1" x14ac:dyDescent="0.25">
      <c r="A2819" s="44" t="str">
        <f>Лист4!A2817</f>
        <v xml:space="preserve">свх Ракетный ул. д.52 </v>
      </c>
      <c r="B2819" s="74" t="str">
        <f>Лист4!C2817</f>
        <v>-, г. Знаменск</v>
      </c>
      <c r="C2819" s="45">
        <f t="shared" si="88"/>
        <v>15.547118644067796</v>
      </c>
      <c r="D2819" s="45">
        <f t="shared" si="89"/>
        <v>0.83288135593220347</v>
      </c>
      <c r="E2819" s="52">
        <v>0</v>
      </c>
      <c r="F2819" s="31">
        <v>0.83288135593220347</v>
      </c>
      <c r="G2819" s="53">
        <v>0</v>
      </c>
      <c r="H2819" s="53">
        <v>0</v>
      </c>
      <c r="I2819" s="53">
        <v>0</v>
      </c>
      <c r="J2819" s="32">
        <v>0</v>
      </c>
      <c r="K2819" s="54">
        <f>Лист4!E2817/1000</f>
        <v>16.38</v>
      </c>
      <c r="L2819" s="55"/>
      <c r="M2819" s="55"/>
    </row>
    <row r="2820" spans="1:13" s="56" customFormat="1" ht="18.75" customHeight="1" x14ac:dyDescent="0.25">
      <c r="A2820" s="44" t="str">
        <f>Лист4!A2818</f>
        <v xml:space="preserve">свх Ракетный ул. д.59 </v>
      </c>
      <c r="B2820" s="74" t="str">
        <f>Лист4!C2818</f>
        <v>-, г. Знаменск</v>
      </c>
      <c r="C2820" s="45">
        <f t="shared" si="88"/>
        <v>1.6128664406779663</v>
      </c>
      <c r="D2820" s="45">
        <f t="shared" si="89"/>
        <v>8.640355932203389E-2</v>
      </c>
      <c r="E2820" s="52">
        <v>0</v>
      </c>
      <c r="F2820" s="31">
        <v>8.640355932203389E-2</v>
      </c>
      <c r="G2820" s="53">
        <v>0</v>
      </c>
      <c r="H2820" s="53">
        <v>0</v>
      </c>
      <c r="I2820" s="53">
        <v>0</v>
      </c>
      <c r="J2820" s="32">
        <v>0</v>
      </c>
      <c r="K2820" s="54">
        <f>Лист4!E2818/1000</f>
        <v>1.6992700000000001</v>
      </c>
      <c r="L2820" s="55"/>
      <c r="M2820" s="55"/>
    </row>
    <row r="2821" spans="1:13" s="56" customFormat="1" ht="18.75" customHeight="1" x14ac:dyDescent="0.25">
      <c r="A2821" s="44" t="str">
        <f>Лист4!A2819</f>
        <v xml:space="preserve">свх Ракетный ул. д.60 </v>
      </c>
      <c r="B2821" s="74" t="str">
        <f>Лист4!C2819</f>
        <v>-, г. Знаменск</v>
      </c>
      <c r="C2821" s="45">
        <f t="shared" si="88"/>
        <v>23.899281355932199</v>
      </c>
      <c r="D2821" s="45">
        <f t="shared" si="89"/>
        <v>1.2803186440677965</v>
      </c>
      <c r="E2821" s="52">
        <v>0</v>
      </c>
      <c r="F2821" s="31">
        <v>1.2803186440677965</v>
      </c>
      <c r="G2821" s="53">
        <v>0</v>
      </c>
      <c r="H2821" s="53">
        <v>0</v>
      </c>
      <c r="I2821" s="53">
        <v>0</v>
      </c>
      <c r="J2821" s="32">
        <v>0</v>
      </c>
      <c r="K2821" s="54">
        <f>Лист4!E2819/1000-J2821</f>
        <v>25.179599999999997</v>
      </c>
      <c r="L2821" s="55"/>
      <c r="M2821" s="55"/>
    </row>
    <row r="2822" spans="1:13" s="56" customFormat="1" ht="18" customHeight="1" x14ac:dyDescent="0.25">
      <c r="A2822" s="44" t="str">
        <f>Лист4!A2820</f>
        <v xml:space="preserve">свх Ракетный ул. д.61 </v>
      </c>
      <c r="B2822" s="74" t="str">
        <f>Лист4!C2820</f>
        <v>-, г. Знаменск</v>
      </c>
      <c r="C2822" s="45">
        <f t="shared" si="88"/>
        <v>16.432108474576296</v>
      </c>
      <c r="D2822" s="45">
        <f t="shared" si="89"/>
        <v>0.8802915254237289</v>
      </c>
      <c r="E2822" s="52">
        <v>0</v>
      </c>
      <c r="F2822" s="31">
        <v>0.8802915254237289</v>
      </c>
      <c r="G2822" s="53">
        <v>0</v>
      </c>
      <c r="H2822" s="53">
        <v>0</v>
      </c>
      <c r="I2822" s="53">
        <v>0</v>
      </c>
      <c r="J2822" s="32">
        <v>692.12</v>
      </c>
      <c r="K2822" s="54">
        <f>Лист4!E2820/1000-J2822</f>
        <v>-674.80759999999998</v>
      </c>
      <c r="L2822" s="55"/>
      <c r="M2822" s="55"/>
    </row>
    <row r="2823" spans="1:13" s="56" customFormat="1" ht="18.75" customHeight="1" x14ac:dyDescent="0.25">
      <c r="A2823" s="44" t="str">
        <f>Лист4!A2821</f>
        <v xml:space="preserve">свх Ракетный ул. д.62 </v>
      </c>
      <c r="B2823" s="74" t="str">
        <f>Лист4!C2821</f>
        <v>-, г. Знаменск</v>
      </c>
      <c r="C2823" s="45">
        <f t="shared" si="88"/>
        <v>11.116474576271186</v>
      </c>
      <c r="D2823" s="45">
        <f t="shared" si="89"/>
        <v>0.59552542372881356</v>
      </c>
      <c r="E2823" s="52">
        <v>0</v>
      </c>
      <c r="F2823" s="31">
        <v>0.59552542372881356</v>
      </c>
      <c r="G2823" s="53">
        <v>0</v>
      </c>
      <c r="H2823" s="53">
        <v>0</v>
      </c>
      <c r="I2823" s="53">
        <v>0</v>
      </c>
      <c r="J2823" s="32">
        <v>0</v>
      </c>
      <c r="K2823" s="54">
        <f>Лист4!E2821/1000</f>
        <v>11.712</v>
      </c>
      <c r="L2823" s="55"/>
      <c r="M2823" s="55"/>
    </row>
    <row r="2824" spans="1:13" s="56" customFormat="1" ht="18.75" customHeight="1" x14ac:dyDescent="0.25">
      <c r="A2824" s="44" t="str">
        <f>Лист4!A2822</f>
        <v xml:space="preserve">свх Ракетный ул. д.64 </v>
      </c>
      <c r="B2824" s="74" t="str">
        <f>Лист4!C2822</f>
        <v>-, г. Знаменск</v>
      </c>
      <c r="C2824" s="45">
        <f t="shared" si="88"/>
        <v>66.022870508474568</v>
      </c>
      <c r="D2824" s="45">
        <f t="shared" si="89"/>
        <v>3.5369394915254242</v>
      </c>
      <c r="E2824" s="52">
        <v>0</v>
      </c>
      <c r="F2824" s="31">
        <v>3.5369394915254242</v>
      </c>
      <c r="G2824" s="53">
        <v>0</v>
      </c>
      <c r="H2824" s="53">
        <v>0</v>
      </c>
      <c r="I2824" s="53">
        <v>0</v>
      </c>
      <c r="J2824" s="32">
        <v>0</v>
      </c>
      <c r="K2824" s="54">
        <f>Лист4!E2822/1000</f>
        <v>69.559809999999999</v>
      </c>
      <c r="L2824" s="55"/>
      <c r="M2824" s="55"/>
    </row>
    <row r="2825" spans="1:13" s="56" customFormat="1" ht="18.75" customHeight="1" x14ac:dyDescent="0.25">
      <c r="A2825" s="44" t="str">
        <f>Лист4!A2823</f>
        <v xml:space="preserve">свх Ракетный ул. д.65 </v>
      </c>
      <c r="B2825" s="74" t="str">
        <f>Лист4!C2823</f>
        <v>-, г. Знаменск</v>
      </c>
      <c r="C2825" s="45">
        <f t="shared" si="88"/>
        <v>5.296271186440678</v>
      </c>
      <c r="D2825" s="45">
        <f t="shared" si="89"/>
        <v>0.28372881355932206</v>
      </c>
      <c r="E2825" s="52">
        <v>0</v>
      </c>
      <c r="F2825" s="31">
        <v>0.28372881355932206</v>
      </c>
      <c r="G2825" s="53">
        <v>0</v>
      </c>
      <c r="H2825" s="53">
        <v>0</v>
      </c>
      <c r="I2825" s="53">
        <v>0</v>
      </c>
      <c r="J2825" s="32">
        <v>0</v>
      </c>
      <c r="K2825" s="54">
        <f>Лист4!E2823/1000</f>
        <v>5.58</v>
      </c>
      <c r="L2825" s="55"/>
      <c r="M2825" s="55"/>
    </row>
    <row r="2826" spans="1:13" s="56" customFormat="1" ht="18.75" customHeight="1" x14ac:dyDescent="0.25">
      <c r="A2826" s="44" t="str">
        <f>Лист4!A2824</f>
        <v xml:space="preserve">Советской Армии ул. д.45 </v>
      </c>
      <c r="B2826" s="74" t="str">
        <f>Лист4!C2824</f>
        <v>-, г. Знаменск</v>
      </c>
      <c r="C2826" s="45">
        <f t="shared" si="88"/>
        <v>471.04164610169499</v>
      </c>
      <c r="D2826" s="45">
        <f t="shared" si="89"/>
        <v>25.23437389830509</v>
      </c>
      <c r="E2826" s="52">
        <v>0</v>
      </c>
      <c r="F2826" s="31">
        <v>25.23437389830509</v>
      </c>
      <c r="G2826" s="53">
        <v>0</v>
      </c>
      <c r="H2826" s="53">
        <v>0</v>
      </c>
      <c r="I2826" s="53">
        <v>0</v>
      </c>
      <c r="J2826" s="32">
        <v>0</v>
      </c>
      <c r="K2826" s="54">
        <f>Лист4!E2824/1000-J2826</f>
        <v>496.27602000000007</v>
      </c>
      <c r="L2826" s="55"/>
      <c r="M2826" s="55"/>
    </row>
    <row r="2827" spans="1:13" s="56" customFormat="1" ht="18.75" customHeight="1" x14ac:dyDescent="0.25">
      <c r="A2827" s="44" t="str">
        <f>Лист4!A2825</f>
        <v xml:space="preserve">Толбухина ул. д.1 </v>
      </c>
      <c r="B2827" s="74" t="str">
        <f>Лист4!C2825</f>
        <v>-, г. Знаменск</v>
      </c>
      <c r="C2827" s="45">
        <f t="shared" si="88"/>
        <v>24.415715254237295</v>
      </c>
      <c r="D2827" s="45">
        <f t="shared" si="89"/>
        <v>1.3079847457627116</v>
      </c>
      <c r="E2827" s="52">
        <v>0</v>
      </c>
      <c r="F2827" s="31">
        <v>1.3079847457627116</v>
      </c>
      <c r="G2827" s="53">
        <v>0</v>
      </c>
      <c r="H2827" s="53">
        <v>0</v>
      </c>
      <c r="I2827" s="53">
        <v>0</v>
      </c>
      <c r="J2827" s="32">
        <v>1297.6500000000001</v>
      </c>
      <c r="K2827" s="54">
        <f>Лист4!E2825/1000-J2827</f>
        <v>-1271.9263000000001</v>
      </c>
      <c r="L2827" s="55"/>
      <c r="M2827" s="55"/>
    </row>
    <row r="2828" spans="1:13" s="56" customFormat="1" ht="18.75" customHeight="1" x14ac:dyDescent="0.25">
      <c r="A2828" s="44" t="str">
        <f>Лист4!A2826</f>
        <v xml:space="preserve">Толбухина ул. д.2 </v>
      </c>
      <c r="B2828" s="74" t="str">
        <f>Лист4!C2826</f>
        <v>-, г. Знаменск</v>
      </c>
      <c r="C2828" s="45">
        <f t="shared" si="88"/>
        <v>410.91780610169474</v>
      </c>
      <c r="D2828" s="45">
        <f t="shared" si="89"/>
        <v>22.01345389830508</v>
      </c>
      <c r="E2828" s="52">
        <v>0</v>
      </c>
      <c r="F2828" s="31">
        <v>22.01345389830508</v>
      </c>
      <c r="G2828" s="53">
        <v>0</v>
      </c>
      <c r="H2828" s="53">
        <v>0</v>
      </c>
      <c r="I2828" s="53">
        <v>0</v>
      </c>
      <c r="J2828" s="32">
        <v>2569.33</v>
      </c>
      <c r="K2828" s="54">
        <f>Лист4!E2826/1000-J2828</f>
        <v>-2136.3987400000001</v>
      </c>
      <c r="L2828" s="55"/>
      <c r="M2828" s="55"/>
    </row>
    <row r="2829" spans="1:13" s="56" customFormat="1" ht="18.75" customHeight="1" x14ac:dyDescent="0.25">
      <c r="A2829" s="44" t="str">
        <f>Лист4!A2827</f>
        <v xml:space="preserve">Толбухина ул. д.2А </v>
      </c>
      <c r="B2829" s="74" t="str">
        <f>Лист4!C2827</f>
        <v>-, г. Знаменск</v>
      </c>
      <c r="C2829" s="45">
        <f t="shared" si="88"/>
        <v>418.41600677966102</v>
      </c>
      <c r="D2829" s="45">
        <f t="shared" si="89"/>
        <v>22.415143220338983</v>
      </c>
      <c r="E2829" s="52">
        <v>0</v>
      </c>
      <c r="F2829" s="31">
        <v>22.415143220338983</v>
      </c>
      <c r="G2829" s="53">
        <v>0</v>
      </c>
      <c r="H2829" s="53">
        <v>0</v>
      </c>
      <c r="I2829" s="53">
        <v>0</v>
      </c>
      <c r="J2829" s="32">
        <v>0</v>
      </c>
      <c r="K2829" s="54">
        <f>Лист4!E2827/1000</f>
        <v>440.83114999999998</v>
      </c>
      <c r="L2829" s="55"/>
      <c r="M2829" s="55"/>
    </row>
    <row r="2830" spans="1:13" s="56" customFormat="1" ht="25.5" customHeight="1" x14ac:dyDescent="0.25">
      <c r="A2830" s="44" t="str">
        <f>Лист4!A2828</f>
        <v xml:space="preserve">Толбухина ул. д.3 </v>
      </c>
      <c r="B2830" s="74" t="str">
        <f>Лист4!C2828</f>
        <v>-, г. Знаменск</v>
      </c>
      <c r="C2830" s="45">
        <f t="shared" si="88"/>
        <v>74.047661016949135</v>
      </c>
      <c r="D2830" s="45">
        <f t="shared" si="89"/>
        <v>3.966838983050847</v>
      </c>
      <c r="E2830" s="52">
        <v>0</v>
      </c>
      <c r="F2830" s="31">
        <v>3.966838983050847</v>
      </c>
      <c r="G2830" s="53">
        <v>0</v>
      </c>
      <c r="H2830" s="53">
        <v>0</v>
      </c>
      <c r="I2830" s="53">
        <v>0</v>
      </c>
      <c r="J2830" s="32">
        <v>0</v>
      </c>
      <c r="K2830" s="54">
        <f>Лист4!E2828/1000</f>
        <v>78.014499999999984</v>
      </c>
      <c r="L2830" s="55"/>
      <c r="M2830" s="55"/>
    </row>
    <row r="2831" spans="1:13" s="56" customFormat="1" ht="25.5" customHeight="1" x14ac:dyDescent="0.25">
      <c r="A2831" s="44" t="str">
        <f>Лист4!A2829</f>
        <v xml:space="preserve">Толбухина ул. д.5 </v>
      </c>
      <c r="B2831" s="74" t="str">
        <f>Лист4!C2829</f>
        <v>-, г. Знаменск</v>
      </c>
      <c r="C2831" s="45">
        <f t="shared" si="88"/>
        <v>103.83175457627122</v>
      </c>
      <c r="D2831" s="45">
        <f t="shared" si="89"/>
        <v>5.5624154237288144</v>
      </c>
      <c r="E2831" s="52">
        <v>0</v>
      </c>
      <c r="F2831" s="31">
        <v>5.5624154237288144</v>
      </c>
      <c r="G2831" s="53">
        <v>0</v>
      </c>
      <c r="H2831" s="53">
        <v>0</v>
      </c>
      <c r="I2831" s="53">
        <v>0</v>
      </c>
      <c r="J2831" s="32">
        <v>1297.6500000000001</v>
      </c>
      <c r="K2831" s="54">
        <f>Лист4!E2829/1000-J2831</f>
        <v>-1188.2558300000001</v>
      </c>
      <c r="L2831" s="55"/>
      <c r="M2831" s="55"/>
    </row>
    <row r="2832" spans="1:13" s="56" customFormat="1" ht="18.75" customHeight="1" x14ac:dyDescent="0.25">
      <c r="A2832" s="44" t="str">
        <f>Лист4!A2830</f>
        <v xml:space="preserve">Фрунзе ул. д.1 </v>
      </c>
      <c r="B2832" s="74" t="str">
        <f>Лист4!C2830</f>
        <v>-, г. Знаменск</v>
      </c>
      <c r="C2832" s="45">
        <f t="shared" si="88"/>
        <v>63.587715254237281</v>
      </c>
      <c r="D2832" s="45">
        <f t="shared" si="89"/>
        <v>3.406484745762711</v>
      </c>
      <c r="E2832" s="52">
        <v>0</v>
      </c>
      <c r="F2832" s="31">
        <v>3.406484745762711</v>
      </c>
      <c r="G2832" s="53">
        <v>0</v>
      </c>
      <c r="H2832" s="53">
        <v>0</v>
      </c>
      <c r="I2832" s="53">
        <v>0</v>
      </c>
      <c r="J2832" s="32">
        <v>0</v>
      </c>
      <c r="K2832" s="54">
        <f>Лист4!E2830/1000</f>
        <v>66.994199999999992</v>
      </c>
      <c r="L2832" s="55"/>
      <c r="M2832" s="55"/>
    </row>
    <row r="2833" spans="1:13" s="56" customFormat="1" ht="25.5" customHeight="1" x14ac:dyDescent="0.25">
      <c r="A2833" s="44" t="str">
        <f>Лист4!A2831</f>
        <v xml:space="preserve">Фрунзе ул. д.2 </v>
      </c>
      <c r="B2833" s="74" t="str">
        <f>Лист4!C2831</f>
        <v>-, г. Знаменск</v>
      </c>
      <c r="C2833" s="45">
        <f t="shared" si="88"/>
        <v>116.79103728813558</v>
      </c>
      <c r="D2833" s="45">
        <f t="shared" si="89"/>
        <v>6.256662711864406</v>
      </c>
      <c r="E2833" s="52">
        <v>0</v>
      </c>
      <c r="F2833" s="31">
        <v>6.256662711864406</v>
      </c>
      <c r="G2833" s="53">
        <v>0</v>
      </c>
      <c r="H2833" s="53">
        <v>0</v>
      </c>
      <c r="I2833" s="53">
        <v>0</v>
      </c>
      <c r="J2833" s="32">
        <v>0</v>
      </c>
      <c r="K2833" s="54">
        <f>Лист4!E2831/1000-J2833</f>
        <v>123.04769999999999</v>
      </c>
      <c r="L2833" s="55"/>
      <c r="M2833" s="55"/>
    </row>
    <row r="2834" spans="1:13" s="58" customFormat="1" ht="27" customHeight="1" x14ac:dyDescent="0.25">
      <c r="A2834" s="44" t="str">
        <f>Лист4!A2832</f>
        <v xml:space="preserve">Фрунзе ул. д.3 </v>
      </c>
      <c r="B2834" s="74" t="str">
        <f>Лист4!C2832</f>
        <v>-, г. Знаменск</v>
      </c>
      <c r="C2834" s="45">
        <f t="shared" si="88"/>
        <v>27.640726779661019</v>
      </c>
      <c r="D2834" s="45">
        <f t="shared" si="89"/>
        <v>1.480753220338983</v>
      </c>
      <c r="E2834" s="52">
        <v>0</v>
      </c>
      <c r="F2834" s="31">
        <v>1.480753220338983</v>
      </c>
      <c r="G2834" s="53">
        <v>0</v>
      </c>
      <c r="H2834" s="53">
        <v>0</v>
      </c>
      <c r="I2834" s="53">
        <v>0</v>
      </c>
      <c r="J2834" s="32">
        <v>0</v>
      </c>
      <c r="K2834" s="54">
        <f>Лист4!E2832/1000-J2834</f>
        <v>29.121480000000002</v>
      </c>
      <c r="L2834" s="55"/>
      <c r="M2834" s="55"/>
    </row>
    <row r="2835" spans="1:13" s="56" customFormat="1" ht="18.75" customHeight="1" x14ac:dyDescent="0.25">
      <c r="A2835" s="44" t="str">
        <f>Лист4!A2833</f>
        <v xml:space="preserve">Фрунзе ул. д.4 </v>
      </c>
      <c r="B2835" s="74" t="str">
        <f>Лист4!C2833</f>
        <v>-, г. Знаменск</v>
      </c>
      <c r="C2835" s="45">
        <f t="shared" si="88"/>
        <v>35.748122033898298</v>
      </c>
      <c r="D2835" s="45">
        <f t="shared" si="89"/>
        <v>1.9150779661016948</v>
      </c>
      <c r="E2835" s="52">
        <v>0</v>
      </c>
      <c r="F2835" s="31">
        <v>1.9150779661016948</v>
      </c>
      <c r="G2835" s="53">
        <v>0</v>
      </c>
      <c r="H2835" s="53">
        <v>0</v>
      </c>
      <c r="I2835" s="53">
        <v>0</v>
      </c>
      <c r="J2835" s="32">
        <v>0</v>
      </c>
      <c r="K2835" s="54">
        <f>Лист4!E2833/1000-J2835</f>
        <v>37.663199999999996</v>
      </c>
      <c r="L2835" s="55"/>
      <c r="M2835" s="55"/>
    </row>
    <row r="2836" spans="1:13" s="56" customFormat="1" ht="18.75" customHeight="1" x14ac:dyDescent="0.25">
      <c r="A2836" s="44" t="str">
        <f>Лист4!A2834</f>
        <v xml:space="preserve">Фрунзе ул. д.5 </v>
      </c>
      <c r="B2836" s="74" t="str">
        <f>Лист4!C2834</f>
        <v>-, г. Знаменск</v>
      </c>
      <c r="C2836" s="45">
        <f t="shared" si="88"/>
        <v>66.997830508474578</v>
      </c>
      <c r="D2836" s="45">
        <f t="shared" si="89"/>
        <v>3.589169491525424</v>
      </c>
      <c r="E2836" s="52">
        <v>0</v>
      </c>
      <c r="F2836" s="31">
        <v>3.589169491525424</v>
      </c>
      <c r="G2836" s="53">
        <v>0</v>
      </c>
      <c r="H2836" s="53">
        <v>0</v>
      </c>
      <c r="I2836" s="53">
        <v>0</v>
      </c>
      <c r="J2836" s="32">
        <v>0</v>
      </c>
      <c r="K2836" s="54">
        <f>Лист4!E2834/1000</f>
        <v>70.587000000000003</v>
      </c>
      <c r="L2836" s="55"/>
      <c r="M2836" s="55"/>
    </row>
    <row r="2837" spans="1:13" s="56" customFormat="1" ht="18.75" customHeight="1" x14ac:dyDescent="0.25">
      <c r="A2837" s="44" t="str">
        <f>Лист4!A2835</f>
        <v xml:space="preserve">Черняховского ул. д.11 </v>
      </c>
      <c r="B2837" s="74" t="str">
        <f>Лист4!C2835</f>
        <v>-, г. Знаменск</v>
      </c>
      <c r="C2837" s="45">
        <f t="shared" si="88"/>
        <v>88.259796610169488</v>
      </c>
      <c r="D2837" s="45">
        <f t="shared" si="89"/>
        <v>4.728203389830508</v>
      </c>
      <c r="E2837" s="52">
        <v>0</v>
      </c>
      <c r="F2837" s="31">
        <v>4.728203389830508</v>
      </c>
      <c r="G2837" s="53">
        <v>0</v>
      </c>
      <c r="H2837" s="53">
        <v>0</v>
      </c>
      <c r="I2837" s="53">
        <v>0</v>
      </c>
      <c r="J2837" s="32">
        <v>0</v>
      </c>
      <c r="K2837" s="54">
        <f>Лист4!E2835/1000</f>
        <v>92.988</v>
      </c>
      <c r="L2837" s="55"/>
      <c r="M2837" s="55"/>
    </row>
    <row r="2838" spans="1:13" s="56" customFormat="1" ht="18.75" customHeight="1" x14ac:dyDescent="0.25">
      <c r="A2838" s="44" t="str">
        <f>Лист4!A2836</f>
        <v xml:space="preserve">Черняховского ул. д.12 </v>
      </c>
      <c r="B2838" s="74" t="str">
        <f>Лист4!C2836</f>
        <v>-, г. Знаменск</v>
      </c>
      <c r="C2838" s="45">
        <f t="shared" ref="C2838:C2901" si="90">K2838+J2838-F2838</f>
        <v>78.265296271186429</v>
      </c>
      <c r="D2838" s="45">
        <f t="shared" ref="D2838:D2901" si="91">F2838</f>
        <v>4.1927837288135592</v>
      </c>
      <c r="E2838" s="52">
        <v>0</v>
      </c>
      <c r="F2838" s="31">
        <v>4.1927837288135592</v>
      </c>
      <c r="G2838" s="53">
        <v>0</v>
      </c>
      <c r="H2838" s="53">
        <v>0</v>
      </c>
      <c r="I2838" s="53">
        <v>0</v>
      </c>
      <c r="J2838" s="32">
        <v>0</v>
      </c>
      <c r="K2838" s="54">
        <f>Лист4!E2836/1000</f>
        <v>82.458079999999995</v>
      </c>
      <c r="L2838" s="55"/>
      <c r="M2838" s="55"/>
    </row>
    <row r="2839" spans="1:13" s="56" customFormat="1" ht="18.75" customHeight="1" x14ac:dyDescent="0.25">
      <c r="A2839" s="44" t="str">
        <f>Лист4!A2837</f>
        <v xml:space="preserve">Черняховского ул. д.14 </v>
      </c>
      <c r="B2839" s="74" t="str">
        <f>Лист4!C2837</f>
        <v>-, г. Знаменск</v>
      </c>
      <c r="C2839" s="45">
        <f t="shared" si="90"/>
        <v>91.818330847457602</v>
      </c>
      <c r="D2839" s="45">
        <f t="shared" si="91"/>
        <v>4.9188391525423718</v>
      </c>
      <c r="E2839" s="52">
        <v>0</v>
      </c>
      <c r="F2839" s="31">
        <v>4.9188391525423718</v>
      </c>
      <c r="G2839" s="53">
        <v>0</v>
      </c>
      <c r="H2839" s="53">
        <v>0</v>
      </c>
      <c r="I2839" s="53">
        <v>0</v>
      </c>
      <c r="J2839" s="32">
        <v>0</v>
      </c>
      <c r="K2839" s="54">
        <f>Лист4!E2837/1000-J2839</f>
        <v>96.737169999999978</v>
      </c>
      <c r="L2839" s="55"/>
      <c r="M2839" s="55"/>
    </row>
    <row r="2840" spans="1:13" s="56" customFormat="1" ht="18.75" customHeight="1" x14ac:dyDescent="0.25">
      <c r="A2840" s="44" t="str">
        <f>Лист4!A2838</f>
        <v xml:space="preserve">Черняховского ул. д.16 </v>
      </c>
      <c r="B2840" s="74" t="str">
        <f>Лист4!C2838</f>
        <v>-, г. Знаменск</v>
      </c>
      <c r="C2840" s="45">
        <f t="shared" si="90"/>
        <v>33.762494915254237</v>
      </c>
      <c r="D2840" s="45">
        <f t="shared" si="91"/>
        <v>1.8087050847457626</v>
      </c>
      <c r="E2840" s="52">
        <v>0</v>
      </c>
      <c r="F2840" s="31">
        <v>1.8087050847457626</v>
      </c>
      <c r="G2840" s="53">
        <v>0</v>
      </c>
      <c r="H2840" s="53">
        <v>0</v>
      </c>
      <c r="I2840" s="53">
        <v>0</v>
      </c>
      <c r="J2840" s="32">
        <v>0</v>
      </c>
      <c r="K2840" s="54">
        <f>Лист4!E2838/1000</f>
        <v>35.571199999999997</v>
      </c>
      <c r="L2840" s="55"/>
      <c r="M2840" s="55"/>
    </row>
    <row r="2841" spans="1:13" s="56" customFormat="1" ht="25.5" customHeight="1" x14ac:dyDescent="0.25">
      <c r="A2841" s="44" t="str">
        <f>Лист4!A2839</f>
        <v xml:space="preserve">Черняховского ул. д.7 </v>
      </c>
      <c r="B2841" s="74" t="str">
        <f>Лист4!C2839</f>
        <v>-, г. Знаменск</v>
      </c>
      <c r="C2841" s="45">
        <f t="shared" si="90"/>
        <v>469.46060474576279</v>
      </c>
      <c r="D2841" s="45">
        <f t="shared" si="91"/>
        <v>25.149675254237291</v>
      </c>
      <c r="E2841" s="52">
        <v>0</v>
      </c>
      <c r="F2841" s="31">
        <v>25.149675254237291</v>
      </c>
      <c r="G2841" s="53">
        <v>0</v>
      </c>
      <c r="H2841" s="53">
        <v>0</v>
      </c>
      <c r="I2841" s="53">
        <v>0</v>
      </c>
      <c r="J2841" s="32">
        <v>0</v>
      </c>
      <c r="K2841" s="54">
        <f>Лист4!E2839/1000</f>
        <v>494.6102800000001</v>
      </c>
      <c r="L2841" s="55"/>
      <c r="M2841" s="55"/>
    </row>
    <row r="2842" spans="1:13" s="56" customFormat="1" ht="18.75" customHeight="1" x14ac:dyDescent="0.25">
      <c r="A2842" s="44" t="str">
        <f>Лист4!A2840</f>
        <v xml:space="preserve">Черняховского ул. д.9 </v>
      </c>
      <c r="B2842" s="74" t="str">
        <f>Лист4!C2840</f>
        <v>-, г. Знаменск</v>
      </c>
      <c r="C2842" s="45">
        <f t="shared" si="90"/>
        <v>39.346074576271192</v>
      </c>
      <c r="D2842" s="45">
        <f t="shared" si="91"/>
        <v>2.1078254237288139</v>
      </c>
      <c r="E2842" s="52">
        <v>0</v>
      </c>
      <c r="F2842" s="31">
        <v>2.1078254237288139</v>
      </c>
      <c r="G2842" s="53">
        <v>0</v>
      </c>
      <c r="H2842" s="53">
        <v>0</v>
      </c>
      <c r="I2842" s="53">
        <v>0</v>
      </c>
      <c r="J2842" s="32">
        <v>0</v>
      </c>
      <c r="K2842" s="54">
        <f>Лист4!E2840/1000-J2842</f>
        <v>41.453900000000004</v>
      </c>
      <c r="L2842" s="55"/>
      <c r="M2842" s="55"/>
    </row>
    <row r="2843" spans="1:13" s="56" customFormat="1" ht="18.75" customHeight="1" x14ac:dyDescent="0.25">
      <c r="A2843" s="44" t="str">
        <f>Лист4!A2841</f>
        <v xml:space="preserve">Янгеля ул. д.1 </v>
      </c>
      <c r="B2843" s="74" t="str">
        <f>Лист4!C2841</f>
        <v>-, г. Знаменск</v>
      </c>
      <c r="C2843" s="45">
        <f t="shared" si="90"/>
        <v>599.29305491525406</v>
      </c>
      <c r="D2843" s="45">
        <f t="shared" si="91"/>
        <v>32.104985084745749</v>
      </c>
      <c r="E2843" s="52">
        <v>0</v>
      </c>
      <c r="F2843" s="31">
        <v>32.104985084745749</v>
      </c>
      <c r="G2843" s="53">
        <v>0</v>
      </c>
      <c r="H2843" s="53">
        <v>0</v>
      </c>
      <c r="I2843" s="53">
        <v>0</v>
      </c>
      <c r="J2843" s="32">
        <v>0</v>
      </c>
      <c r="K2843" s="54">
        <f>Лист4!E2841/1000</f>
        <v>631.39803999999981</v>
      </c>
      <c r="L2843" s="55"/>
      <c r="M2843" s="55"/>
    </row>
    <row r="2844" spans="1:13" s="56" customFormat="1" ht="18.75" customHeight="1" x14ac:dyDescent="0.25">
      <c r="A2844" s="44" t="str">
        <f>Лист4!A2842</f>
        <v xml:space="preserve">Янгеля ул. д.11 </v>
      </c>
      <c r="B2844" s="74" t="str">
        <f>Лист4!C2842</f>
        <v>-, г. Знаменск</v>
      </c>
      <c r="C2844" s="45">
        <f t="shared" si="90"/>
        <v>409.98596610169488</v>
      </c>
      <c r="D2844" s="45">
        <f t="shared" si="91"/>
        <v>21.963533898305087</v>
      </c>
      <c r="E2844" s="52">
        <v>0</v>
      </c>
      <c r="F2844" s="31">
        <v>21.963533898305087</v>
      </c>
      <c r="G2844" s="53">
        <v>0</v>
      </c>
      <c r="H2844" s="53">
        <v>0</v>
      </c>
      <c r="I2844" s="53">
        <v>0</v>
      </c>
      <c r="J2844" s="32">
        <v>1345.03</v>
      </c>
      <c r="K2844" s="54">
        <f>Лист4!E2842/1000-J2844</f>
        <v>-913.08050000000003</v>
      </c>
      <c r="L2844" s="55"/>
      <c r="M2844" s="55"/>
    </row>
    <row r="2845" spans="1:13" s="56" customFormat="1" ht="25.5" customHeight="1" x14ac:dyDescent="0.25">
      <c r="A2845" s="44" t="str">
        <f>Лист4!A2843</f>
        <v xml:space="preserve">Янгеля ул. д.13 </v>
      </c>
      <c r="B2845" s="74" t="str">
        <f>Лист4!C2843</f>
        <v>-, г. Знаменск</v>
      </c>
      <c r="C2845" s="45">
        <f t="shared" si="90"/>
        <v>424.69313220338972</v>
      </c>
      <c r="D2845" s="45">
        <f t="shared" si="91"/>
        <v>22.751417796610163</v>
      </c>
      <c r="E2845" s="52">
        <v>0</v>
      </c>
      <c r="F2845" s="31">
        <v>22.751417796610163</v>
      </c>
      <c r="G2845" s="53">
        <v>0</v>
      </c>
      <c r="H2845" s="53">
        <v>0</v>
      </c>
      <c r="I2845" s="53">
        <v>0</v>
      </c>
      <c r="J2845" s="32">
        <v>0</v>
      </c>
      <c r="K2845" s="54">
        <f>Лист4!E2843/1000-J2845</f>
        <v>447.44454999999988</v>
      </c>
      <c r="L2845" s="55"/>
      <c r="M2845" s="55"/>
    </row>
    <row r="2846" spans="1:13" s="56" customFormat="1" ht="25.5" customHeight="1" x14ac:dyDescent="0.25">
      <c r="A2846" s="44" t="str">
        <f>Лист4!A2844</f>
        <v xml:space="preserve">Янгеля ул. д.15 </v>
      </c>
      <c r="B2846" s="74" t="str">
        <f>Лист4!C2844</f>
        <v>-, г. Знаменск</v>
      </c>
      <c r="C2846" s="45">
        <f t="shared" si="90"/>
        <v>733.55499118644116</v>
      </c>
      <c r="D2846" s="45">
        <f t="shared" si="91"/>
        <v>39.297588813559344</v>
      </c>
      <c r="E2846" s="52">
        <v>0</v>
      </c>
      <c r="F2846" s="31">
        <v>39.297588813559344</v>
      </c>
      <c r="G2846" s="53">
        <v>0</v>
      </c>
      <c r="H2846" s="53">
        <v>0</v>
      </c>
      <c r="I2846" s="53">
        <v>0</v>
      </c>
      <c r="J2846" s="32">
        <v>0</v>
      </c>
      <c r="K2846" s="54">
        <f>Лист4!E2844/1000</f>
        <v>772.85258000000044</v>
      </c>
      <c r="L2846" s="55"/>
      <c r="M2846" s="55"/>
    </row>
    <row r="2847" spans="1:13" s="56" customFormat="1" ht="18.75" customHeight="1" x14ac:dyDescent="0.25">
      <c r="A2847" s="44" t="str">
        <f>Лист4!A2845</f>
        <v xml:space="preserve">Янгеля ул. д.17 </v>
      </c>
      <c r="B2847" s="74" t="str">
        <f>Лист4!C2845</f>
        <v>-, г. Знаменск</v>
      </c>
      <c r="C2847" s="45">
        <f t="shared" si="90"/>
        <v>374.50091118644065</v>
      </c>
      <c r="D2847" s="45">
        <f t="shared" si="91"/>
        <v>20.062548813559321</v>
      </c>
      <c r="E2847" s="52">
        <v>0</v>
      </c>
      <c r="F2847" s="31">
        <v>20.062548813559321</v>
      </c>
      <c r="G2847" s="53">
        <v>0</v>
      </c>
      <c r="H2847" s="53">
        <v>0</v>
      </c>
      <c r="I2847" s="53">
        <v>0</v>
      </c>
      <c r="J2847" s="32">
        <v>1143.0999999999999</v>
      </c>
      <c r="K2847" s="54">
        <f>Лист4!E2845/1000-J2847</f>
        <v>-748.53653999999995</v>
      </c>
      <c r="L2847" s="55"/>
      <c r="M2847" s="55"/>
    </row>
    <row r="2848" spans="1:13" s="56" customFormat="1" ht="25.5" customHeight="1" x14ac:dyDescent="0.25">
      <c r="A2848" s="44" t="str">
        <f>Лист4!A2846</f>
        <v xml:space="preserve">Янгеля ул. д.19 </v>
      </c>
      <c r="B2848" s="74" t="str">
        <f>Лист4!C2846</f>
        <v>-, г. Знаменск</v>
      </c>
      <c r="C2848" s="45">
        <f t="shared" si="90"/>
        <v>442.32148610169486</v>
      </c>
      <c r="D2848" s="45">
        <f t="shared" si="91"/>
        <v>23.695793898305084</v>
      </c>
      <c r="E2848" s="52">
        <v>0</v>
      </c>
      <c r="F2848" s="31">
        <v>23.695793898305084</v>
      </c>
      <c r="G2848" s="53">
        <v>0</v>
      </c>
      <c r="H2848" s="53">
        <v>0</v>
      </c>
      <c r="I2848" s="53">
        <v>0</v>
      </c>
      <c r="J2848" s="32">
        <v>0</v>
      </c>
      <c r="K2848" s="54">
        <f>Лист4!E2846/1000-J2848</f>
        <v>466.01727999999997</v>
      </c>
      <c r="L2848" s="55"/>
      <c r="M2848" s="55"/>
    </row>
    <row r="2849" spans="1:13" s="56" customFormat="1" ht="30" customHeight="1" x14ac:dyDescent="0.25">
      <c r="A2849" s="44" t="str">
        <f>Лист4!A2847</f>
        <v xml:space="preserve">Янгеля ул. д.21 </v>
      </c>
      <c r="B2849" s="74" t="str">
        <f>Лист4!C2847</f>
        <v>-, г. Знаменск</v>
      </c>
      <c r="C2849" s="45">
        <f t="shared" si="90"/>
        <v>363.82232813559324</v>
      </c>
      <c r="D2849" s="45">
        <f t="shared" si="91"/>
        <v>19.490481864406782</v>
      </c>
      <c r="E2849" s="52">
        <v>0</v>
      </c>
      <c r="F2849" s="31">
        <v>19.490481864406782</v>
      </c>
      <c r="G2849" s="53">
        <v>0</v>
      </c>
      <c r="H2849" s="53">
        <v>0</v>
      </c>
      <c r="I2849" s="53">
        <v>0</v>
      </c>
      <c r="J2849" s="32">
        <v>0</v>
      </c>
      <c r="K2849" s="54">
        <f>Лист4!E2847/1000</f>
        <v>383.31281000000001</v>
      </c>
      <c r="L2849" s="55"/>
      <c r="M2849" s="55"/>
    </row>
    <row r="2850" spans="1:13" s="56" customFormat="1" ht="18.75" customHeight="1" x14ac:dyDescent="0.25">
      <c r="A2850" s="44" t="str">
        <f>Лист4!A2848</f>
        <v xml:space="preserve">Янгеля ул. д.23 </v>
      </c>
      <c r="B2850" s="74" t="str">
        <f>Лист4!C2848</f>
        <v>-, г. Знаменск</v>
      </c>
      <c r="C2850" s="45">
        <f t="shared" si="90"/>
        <v>409.52674711864398</v>
      </c>
      <c r="D2850" s="45">
        <f t="shared" si="91"/>
        <v>21.938932881355928</v>
      </c>
      <c r="E2850" s="52">
        <v>0</v>
      </c>
      <c r="F2850" s="31">
        <v>21.938932881355928</v>
      </c>
      <c r="G2850" s="53">
        <v>0</v>
      </c>
      <c r="H2850" s="53">
        <v>0</v>
      </c>
      <c r="I2850" s="53">
        <v>0</v>
      </c>
      <c r="J2850" s="32">
        <v>0</v>
      </c>
      <c r="K2850" s="54">
        <f>Лист4!E2848/1000</f>
        <v>431.46567999999991</v>
      </c>
      <c r="L2850" s="55"/>
      <c r="M2850" s="55"/>
    </row>
    <row r="2851" spans="1:13" s="56" customFormat="1" ht="18.75" customHeight="1" x14ac:dyDescent="0.25">
      <c r="A2851" s="44" t="str">
        <f>Лист4!A2849</f>
        <v xml:space="preserve">Янгеля ул. д.24 </v>
      </c>
      <c r="B2851" s="74" t="str">
        <f>Лист4!C2849</f>
        <v>-, г. Знаменск</v>
      </c>
      <c r="C2851" s="45">
        <f t="shared" si="90"/>
        <v>75.937898305084744</v>
      </c>
      <c r="D2851" s="45">
        <f t="shared" si="91"/>
        <v>4.0681016949152546</v>
      </c>
      <c r="E2851" s="52">
        <v>0</v>
      </c>
      <c r="F2851" s="31">
        <v>4.0681016949152546</v>
      </c>
      <c r="G2851" s="53">
        <v>0</v>
      </c>
      <c r="H2851" s="53">
        <v>0</v>
      </c>
      <c r="I2851" s="53">
        <v>0</v>
      </c>
      <c r="J2851" s="32">
        <v>0</v>
      </c>
      <c r="K2851" s="54">
        <f>Лист4!E2849/1000</f>
        <v>80.006</v>
      </c>
      <c r="L2851" s="55"/>
      <c r="M2851" s="55"/>
    </row>
    <row r="2852" spans="1:13" s="56" customFormat="1" ht="18.75" customHeight="1" x14ac:dyDescent="0.25">
      <c r="A2852" s="44" t="str">
        <f>Лист4!A2850</f>
        <v xml:space="preserve">Янгеля ул. д.3 </v>
      </c>
      <c r="B2852" s="74" t="str">
        <f>Лист4!C2850</f>
        <v>-, г. Знаменск</v>
      </c>
      <c r="C2852" s="45">
        <f t="shared" si="90"/>
        <v>398.95241898305085</v>
      </c>
      <c r="D2852" s="45">
        <f t="shared" si="91"/>
        <v>21.372451016949153</v>
      </c>
      <c r="E2852" s="52">
        <v>0</v>
      </c>
      <c r="F2852" s="31">
        <v>21.372451016949153</v>
      </c>
      <c r="G2852" s="53">
        <v>0</v>
      </c>
      <c r="H2852" s="53">
        <v>0</v>
      </c>
      <c r="I2852" s="53">
        <v>0</v>
      </c>
      <c r="J2852" s="32">
        <v>0</v>
      </c>
      <c r="K2852" s="54">
        <f>Лист4!E2850/1000-J2852</f>
        <v>420.32486999999998</v>
      </c>
      <c r="L2852" s="55"/>
      <c r="M2852" s="55"/>
    </row>
    <row r="2853" spans="1:13" s="60" customFormat="1" ht="18.75" customHeight="1" x14ac:dyDescent="0.25">
      <c r="A2853" s="44" t="str">
        <f>Лист4!A2851</f>
        <v xml:space="preserve">Янгеля ул. д.4 </v>
      </c>
      <c r="B2853" s="74" t="str">
        <f>Лист4!C2851</f>
        <v>-, г. Знаменск</v>
      </c>
      <c r="C2853" s="45">
        <f t="shared" si="90"/>
        <v>945.52607728813564</v>
      </c>
      <c r="D2853" s="45">
        <f t="shared" si="91"/>
        <v>50.653182711864403</v>
      </c>
      <c r="E2853" s="52">
        <v>0</v>
      </c>
      <c r="F2853" s="31">
        <v>50.653182711864403</v>
      </c>
      <c r="G2853" s="53">
        <v>0</v>
      </c>
      <c r="H2853" s="53">
        <v>0</v>
      </c>
      <c r="I2853" s="53">
        <v>0</v>
      </c>
      <c r="J2853" s="32">
        <v>0</v>
      </c>
      <c r="K2853" s="54">
        <f>Лист4!E2851/1000-J2853</f>
        <v>996.17926</v>
      </c>
      <c r="L2853" s="55"/>
      <c r="M2853" s="55"/>
    </row>
    <row r="2854" spans="1:13" s="56" customFormat="1" ht="18.75" customHeight="1" x14ac:dyDescent="0.25">
      <c r="A2854" s="44" t="str">
        <f>Лист4!A2852</f>
        <v xml:space="preserve">Янгеля ул. д.6 </v>
      </c>
      <c r="B2854" s="74" t="str">
        <f>Лист4!C2852</f>
        <v>-, г. Знаменск</v>
      </c>
      <c r="C2854" s="45">
        <f t="shared" si="90"/>
        <v>656.71663186440674</v>
      </c>
      <c r="D2854" s="45">
        <f t="shared" si="91"/>
        <v>35.181248135593222</v>
      </c>
      <c r="E2854" s="52">
        <v>0</v>
      </c>
      <c r="F2854" s="31">
        <v>35.181248135593222</v>
      </c>
      <c r="G2854" s="53">
        <v>0</v>
      </c>
      <c r="H2854" s="53">
        <v>0</v>
      </c>
      <c r="I2854" s="53">
        <v>0</v>
      </c>
      <c r="J2854" s="32">
        <v>0</v>
      </c>
      <c r="K2854" s="54">
        <f>Лист4!E2852/1000</f>
        <v>691.89787999999999</v>
      </c>
      <c r="L2854" s="55"/>
      <c r="M2854" s="55"/>
    </row>
    <row r="2855" spans="1:13" s="56" customFormat="1" ht="18.75" customHeight="1" x14ac:dyDescent="0.25">
      <c r="A2855" s="44" t="str">
        <f>Лист4!A2853</f>
        <v xml:space="preserve">Янгеля ул. д.6А </v>
      </c>
      <c r="B2855" s="74" t="str">
        <f>Лист4!C2853</f>
        <v>-, г. Знаменск</v>
      </c>
      <c r="C2855" s="45">
        <f t="shared" si="90"/>
        <v>348.67755525423735</v>
      </c>
      <c r="D2855" s="45">
        <f t="shared" si="91"/>
        <v>18.679154745762716</v>
      </c>
      <c r="E2855" s="52">
        <v>0</v>
      </c>
      <c r="F2855" s="31">
        <v>18.679154745762716</v>
      </c>
      <c r="G2855" s="53">
        <v>0</v>
      </c>
      <c r="H2855" s="53">
        <v>0</v>
      </c>
      <c r="I2855" s="53">
        <v>0</v>
      </c>
      <c r="J2855" s="32">
        <v>0</v>
      </c>
      <c r="K2855" s="54">
        <f>Лист4!E2853/1000-J2855</f>
        <v>367.35671000000008</v>
      </c>
      <c r="L2855" s="55"/>
      <c r="M2855" s="55"/>
    </row>
    <row r="2856" spans="1:13" s="56" customFormat="1" ht="18.75" customHeight="1" x14ac:dyDescent="0.25">
      <c r="A2856" s="44" t="str">
        <f>Лист4!A2854</f>
        <v xml:space="preserve">Янгеля ул. д.7 </v>
      </c>
      <c r="B2856" s="74" t="str">
        <f>Лист4!C2854</f>
        <v>-, г. Знаменск</v>
      </c>
      <c r="C2856" s="45">
        <f t="shared" si="90"/>
        <v>426.15464677966094</v>
      </c>
      <c r="D2856" s="45">
        <f t="shared" si="91"/>
        <v>22.829713220338981</v>
      </c>
      <c r="E2856" s="52">
        <v>0</v>
      </c>
      <c r="F2856" s="31">
        <v>22.829713220338981</v>
      </c>
      <c r="G2856" s="53">
        <v>0</v>
      </c>
      <c r="H2856" s="53">
        <v>0</v>
      </c>
      <c r="I2856" s="53">
        <v>0</v>
      </c>
      <c r="J2856" s="32">
        <v>0</v>
      </c>
      <c r="K2856" s="54">
        <f>Лист4!E2854/1000-J2856</f>
        <v>448.98435999999992</v>
      </c>
      <c r="L2856" s="55"/>
      <c r="M2856" s="55"/>
    </row>
    <row r="2857" spans="1:13" s="56" customFormat="1" ht="18.75" customHeight="1" x14ac:dyDescent="0.25">
      <c r="A2857" s="44" t="str">
        <f>Лист4!A2855</f>
        <v xml:space="preserve">8 Марта ул. д.38 </v>
      </c>
      <c r="B2857" s="74" t="str">
        <f>Лист4!C2855</f>
        <v>Ахтубинский район, г. Ахтубинск</v>
      </c>
      <c r="C2857" s="45">
        <f t="shared" si="90"/>
        <v>99.15154033898304</v>
      </c>
      <c r="D2857" s="45">
        <f t="shared" si="91"/>
        <v>5.3116896610169491</v>
      </c>
      <c r="E2857" s="52">
        <v>0</v>
      </c>
      <c r="F2857" s="31">
        <v>5.3116896610169491</v>
      </c>
      <c r="G2857" s="53">
        <v>0</v>
      </c>
      <c r="H2857" s="53">
        <v>0</v>
      </c>
      <c r="I2857" s="53">
        <v>0</v>
      </c>
      <c r="J2857" s="32">
        <v>0</v>
      </c>
      <c r="K2857" s="54">
        <f>Лист4!E2855/1000</f>
        <v>104.46323</v>
      </c>
      <c r="L2857" s="55"/>
      <c r="M2857" s="55"/>
    </row>
    <row r="2858" spans="1:13" s="56" customFormat="1" ht="18.75" customHeight="1" x14ac:dyDescent="0.25">
      <c r="A2858" s="44" t="str">
        <f>Лист4!A2856</f>
        <v xml:space="preserve">8 Марта ул. д.42 </v>
      </c>
      <c r="B2858" s="74" t="str">
        <f>Лист4!C2856</f>
        <v>Ахтубинский район, г. Ахтубинск</v>
      </c>
      <c r="C2858" s="45">
        <f t="shared" si="90"/>
        <v>83.168352542372887</v>
      </c>
      <c r="D2858" s="45">
        <f t="shared" si="91"/>
        <v>4.4554474576271188</v>
      </c>
      <c r="E2858" s="52">
        <v>0</v>
      </c>
      <c r="F2858" s="31">
        <v>4.4554474576271188</v>
      </c>
      <c r="G2858" s="53">
        <v>0</v>
      </c>
      <c r="H2858" s="53">
        <v>0</v>
      </c>
      <c r="I2858" s="53">
        <v>0</v>
      </c>
      <c r="J2858" s="32">
        <v>0</v>
      </c>
      <c r="K2858" s="54">
        <f>Лист4!E2856/1000-J2858</f>
        <v>87.623800000000003</v>
      </c>
      <c r="L2858" s="55"/>
      <c r="M2858" s="55"/>
    </row>
    <row r="2859" spans="1:13" s="56" customFormat="1" ht="18.75" customHeight="1" x14ac:dyDescent="0.25">
      <c r="A2859" s="44" t="str">
        <f>Лист4!A2857</f>
        <v xml:space="preserve">Агурина ул. д.1 </v>
      </c>
      <c r="B2859" s="74" t="str">
        <f>Лист4!C2857</f>
        <v>Ахтубинский район, г. Ахтубинск</v>
      </c>
      <c r="C2859" s="45">
        <f t="shared" si="90"/>
        <v>469.22241491525426</v>
      </c>
      <c r="D2859" s="45">
        <f t="shared" si="91"/>
        <v>25.136915084745766</v>
      </c>
      <c r="E2859" s="52">
        <v>0</v>
      </c>
      <c r="F2859" s="31">
        <v>25.136915084745766</v>
      </c>
      <c r="G2859" s="53">
        <v>0</v>
      </c>
      <c r="H2859" s="53">
        <v>0</v>
      </c>
      <c r="I2859" s="53">
        <v>0</v>
      </c>
      <c r="J2859" s="32">
        <v>0</v>
      </c>
      <c r="K2859" s="54">
        <f>Лист4!E2857/1000-J2859</f>
        <v>494.35933000000006</v>
      </c>
      <c r="L2859" s="55"/>
      <c r="M2859" s="55"/>
    </row>
    <row r="2860" spans="1:13" s="56" customFormat="1" ht="18.75" customHeight="1" x14ac:dyDescent="0.25">
      <c r="A2860" s="44" t="str">
        <f>Лист4!A2858</f>
        <v xml:space="preserve">Агурина ул. д.11 </v>
      </c>
      <c r="B2860" s="74" t="str">
        <f>Лист4!C2858</f>
        <v>Ахтубинский район, г. Ахтубинск</v>
      </c>
      <c r="C2860" s="45">
        <f t="shared" si="90"/>
        <v>263.34465084745756</v>
      </c>
      <c r="D2860" s="45">
        <f t="shared" si="91"/>
        <v>14.10774915254237</v>
      </c>
      <c r="E2860" s="52">
        <v>0</v>
      </c>
      <c r="F2860" s="31">
        <v>14.10774915254237</v>
      </c>
      <c r="G2860" s="53">
        <v>0</v>
      </c>
      <c r="H2860" s="53">
        <v>0</v>
      </c>
      <c r="I2860" s="53">
        <v>0</v>
      </c>
      <c r="J2860" s="32">
        <v>0</v>
      </c>
      <c r="K2860" s="54">
        <f>Лист4!E2858/1000-J2860</f>
        <v>277.45239999999995</v>
      </c>
      <c r="L2860" s="55"/>
      <c r="M2860" s="55"/>
    </row>
    <row r="2861" spans="1:13" s="56" customFormat="1" ht="18.75" customHeight="1" x14ac:dyDescent="0.25">
      <c r="A2861" s="44" t="str">
        <f>Лист4!A2859</f>
        <v xml:space="preserve">Агурина ул. д.13 </v>
      </c>
      <c r="B2861" s="74" t="str">
        <f>Лист4!C2859</f>
        <v>Ахтубинский район, г. Ахтубинск</v>
      </c>
      <c r="C2861" s="45">
        <f t="shared" si="90"/>
        <v>550.05029966101722</v>
      </c>
      <c r="D2861" s="45">
        <f t="shared" si="91"/>
        <v>29.466980338983063</v>
      </c>
      <c r="E2861" s="52">
        <v>0</v>
      </c>
      <c r="F2861" s="31">
        <v>29.466980338983063</v>
      </c>
      <c r="G2861" s="53">
        <v>0</v>
      </c>
      <c r="H2861" s="53">
        <v>0</v>
      </c>
      <c r="I2861" s="53">
        <v>0</v>
      </c>
      <c r="J2861" s="32">
        <v>0</v>
      </c>
      <c r="K2861" s="54">
        <f>Лист4!E2859/1000-J2861</f>
        <v>579.51728000000026</v>
      </c>
      <c r="L2861" s="55"/>
      <c r="M2861" s="55"/>
    </row>
    <row r="2862" spans="1:13" s="56" customFormat="1" ht="18.75" customHeight="1" x14ac:dyDescent="0.25">
      <c r="A2862" s="44" t="str">
        <f>Лист4!A2860</f>
        <v xml:space="preserve">Агурина ул. д.14 </v>
      </c>
      <c r="B2862" s="74" t="str">
        <f>Лист4!C2860</f>
        <v>Ахтубинский район, г. Ахтубинск</v>
      </c>
      <c r="C2862" s="45">
        <f t="shared" si="90"/>
        <v>262.38315932203392</v>
      </c>
      <c r="D2862" s="45">
        <f t="shared" si="91"/>
        <v>14.056240677966104</v>
      </c>
      <c r="E2862" s="52">
        <v>0</v>
      </c>
      <c r="F2862" s="31">
        <v>14.056240677966104</v>
      </c>
      <c r="G2862" s="53">
        <v>0</v>
      </c>
      <c r="H2862" s="53">
        <v>0</v>
      </c>
      <c r="I2862" s="53">
        <v>0</v>
      </c>
      <c r="J2862" s="32">
        <v>0</v>
      </c>
      <c r="K2862" s="54">
        <f>Лист4!E2860/1000-J2862</f>
        <v>276.43940000000003</v>
      </c>
      <c r="L2862" s="55"/>
      <c r="M2862" s="55"/>
    </row>
    <row r="2863" spans="1:13" s="56" customFormat="1" ht="18.75" customHeight="1" x14ac:dyDescent="0.25">
      <c r="A2863" s="44" t="str">
        <f>Лист4!A2861</f>
        <v xml:space="preserve">Агурина ул. д.16 </v>
      </c>
      <c r="B2863" s="74" t="str">
        <f>Лист4!C2861</f>
        <v>Ахтубинский район, г. Ахтубинск</v>
      </c>
      <c r="C2863" s="45">
        <f t="shared" si="90"/>
        <v>592.256512542373</v>
      </c>
      <c r="D2863" s="45">
        <f t="shared" si="91"/>
        <v>31.728027457627128</v>
      </c>
      <c r="E2863" s="52">
        <v>0</v>
      </c>
      <c r="F2863" s="31">
        <v>31.728027457627128</v>
      </c>
      <c r="G2863" s="53">
        <v>0</v>
      </c>
      <c r="H2863" s="53">
        <v>0</v>
      </c>
      <c r="I2863" s="53">
        <v>0</v>
      </c>
      <c r="J2863" s="32">
        <v>0</v>
      </c>
      <c r="K2863" s="54">
        <f>Лист4!E2861/1000</f>
        <v>623.98454000000015</v>
      </c>
      <c r="L2863" s="55"/>
      <c r="M2863" s="55"/>
    </row>
    <row r="2864" spans="1:13" s="56" customFormat="1" ht="18.75" customHeight="1" x14ac:dyDescent="0.25">
      <c r="A2864" s="44" t="str">
        <f>Лист4!A2862</f>
        <v xml:space="preserve">Агурина ул. д.17 </v>
      </c>
      <c r="B2864" s="74" t="str">
        <f>Лист4!C2862</f>
        <v>Ахтубинский район, г. Ахтубинск</v>
      </c>
      <c r="C2864" s="45">
        <f t="shared" si="90"/>
        <v>616.03650440677973</v>
      </c>
      <c r="D2864" s="45">
        <f t="shared" si="91"/>
        <v>33.001955593220345</v>
      </c>
      <c r="E2864" s="52">
        <v>0</v>
      </c>
      <c r="F2864" s="31">
        <v>33.001955593220345</v>
      </c>
      <c r="G2864" s="53">
        <v>0</v>
      </c>
      <c r="H2864" s="53">
        <v>0</v>
      </c>
      <c r="I2864" s="53">
        <v>0</v>
      </c>
      <c r="J2864" s="32">
        <v>0</v>
      </c>
      <c r="K2864" s="54">
        <f>Лист4!E2862/1000</f>
        <v>649.0384600000001</v>
      </c>
      <c r="L2864" s="55"/>
      <c r="M2864" s="55"/>
    </row>
    <row r="2865" spans="1:13" s="56" customFormat="1" ht="18.75" customHeight="1" x14ac:dyDescent="0.25">
      <c r="A2865" s="44" t="str">
        <f>Лист4!A2863</f>
        <v xml:space="preserve">Агурина ул. д.17А </v>
      </c>
      <c r="B2865" s="74" t="str">
        <f>Лист4!C2863</f>
        <v>Ахтубинский район, г. Ахтубинск</v>
      </c>
      <c r="C2865" s="45">
        <f t="shared" si="90"/>
        <v>54.752054237288128</v>
      </c>
      <c r="D2865" s="45">
        <f t="shared" si="91"/>
        <v>2.933145762711864</v>
      </c>
      <c r="E2865" s="52">
        <v>0</v>
      </c>
      <c r="F2865" s="31">
        <v>2.933145762711864</v>
      </c>
      <c r="G2865" s="53">
        <v>0</v>
      </c>
      <c r="H2865" s="53">
        <v>0</v>
      </c>
      <c r="I2865" s="53">
        <v>0</v>
      </c>
      <c r="J2865" s="32">
        <v>0</v>
      </c>
      <c r="K2865" s="54">
        <f>Лист4!E2863/1000-J2865</f>
        <v>57.685199999999995</v>
      </c>
      <c r="L2865" s="55"/>
      <c r="M2865" s="55"/>
    </row>
    <row r="2866" spans="1:13" s="56" customFormat="1" ht="18.75" customHeight="1" x14ac:dyDescent="0.25">
      <c r="A2866" s="44" t="str">
        <f>Лист4!A2864</f>
        <v xml:space="preserve">Агурина ул. д.4 </v>
      </c>
      <c r="B2866" s="74" t="str">
        <f>Лист4!C2864</f>
        <v>Ахтубинский район, г. Ахтубинск</v>
      </c>
      <c r="C2866" s="45">
        <f t="shared" si="90"/>
        <v>641.50450711864391</v>
      </c>
      <c r="D2866" s="45">
        <f t="shared" si="91"/>
        <v>34.366312881355924</v>
      </c>
      <c r="E2866" s="52">
        <v>0</v>
      </c>
      <c r="F2866" s="31">
        <v>34.366312881355924</v>
      </c>
      <c r="G2866" s="53">
        <v>0</v>
      </c>
      <c r="H2866" s="53">
        <v>0</v>
      </c>
      <c r="I2866" s="53">
        <v>0</v>
      </c>
      <c r="J2866" s="32">
        <v>0</v>
      </c>
      <c r="K2866" s="54">
        <f>Лист4!E2864/1000-J2866</f>
        <v>675.87081999999987</v>
      </c>
      <c r="L2866" s="55"/>
      <c r="M2866" s="55"/>
    </row>
    <row r="2867" spans="1:13" s="56" customFormat="1" ht="18.75" customHeight="1" x14ac:dyDescent="0.25">
      <c r="A2867" s="44" t="str">
        <f>Лист4!A2865</f>
        <v xml:space="preserve">Агурина ул. д.5 </v>
      </c>
      <c r="B2867" s="74" t="str">
        <f>Лист4!C2865</f>
        <v>Ахтубинский район, г. Ахтубинск</v>
      </c>
      <c r="C2867" s="45">
        <f t="shared" si="90"/>
        <v>564.62723254237289</v>
      </c>
      <c r="D2867" s="45">
        <f t="shared" si="91"/>
        <v>30.247887457627122</v>
      </c>
      <c r="E2867" s="52">
        <v>0</v>
      </c>
      <c r="F2867" s="31">
        <v>30.247887457627122</v>
      </c>
      <c r="G2867" s="53">
        <v>0</v>
      </c>
      <c r="H2867" s="53">
        <v>0</v>
      </c>
      <c r="I2867" s="53">
        <v>0</v>
      </c>
      <c r="J2867" s="32">
        <v>0</v>
      </c>
      <c r="K2867" s="54">
        <f>Лист4!E2865/1000-J2867</f>
        <v>594.87512000000004</v>
      </c>
      <c r="L2867" s="55"/>
      <c r="M2867" s="55"/>
    </row>
    <row r="2868" spans="1:13" s="56" customFormat="1" ht="18.75" customHeight="1" x14ac:dyDescent="0.25">
      <c r="A2868" s="44" t="str">
        <f>Лист4!A2866</f>
        <v xml:space="preserve">Агурина ул. д.7 </v>
      </c>
      <c r="B2868" s="74" t="str">
        <f>Лист4!C2866</f>
        <v>Ахтубинский район, г. Ахтубинск</v>
      </c>
      <c r="C2868" s="45">
        <f t="shared" si="90"/>
        <v>1044.0962711864404</v>
      </c>
      <c r="D2868" s="45">
        <f t="shared" si="91"/>
        <v>55.933728813559313</v>
      </c>
      <c r="E2868" s="52">
        <v>0</v>
      </c>
      <c r="F2868" s="31">
        <v>55.933728813559313</v>
      </c>
      <c r="G2868" s="53">
        <v>0</v>
      </c>
      <c r="H2868" s="53">
        <v>0</v>
      </c>
      <c r="I2868" s="53">
        <v>0</v>
      </c>
      <c r="J2868" s="32">
        <v>0</v>
      </c>
      <c r="K2868" s="54">
        <f>Лист4!E2866/1000-J2868</f>
        <v>1100.0299999999997</v>
      </c>
      <c r="L2868" s="55"/>
      <c r="M2868" s="55"/>
    </row>
    <row r="2869" spans="1:13" s="56" customFormat="1" ht="18.75" customHeight="1" x14ac:dyDescent="0.25">
      <c r="A2869" s="44" t="str">
        <f>Лист4!A2867</f>
        <v xml:space="preserve">Агурина ул. д.8 </v>
      </c>
      <c r="B2869" s="74" t="str">
        <f>Лист4!C2867</f>
        <v>Ахтубинский район, г. Ахтубинск</v>
      </c>
      <c r="C2869" s="45">
        <f t="shared" si="90"/>
        <v>736.51682169491517</v>
      </c>
      <c r="D2869" s="45">
        <f t="shared" si="91"/>
        <v>39.456258305084738</v>
      </c>
      <c r="E2869" s="52">
        <v>0</v>
      </c>
      <c r="F2869" s="31">
        <v>39.456258305084738</v>
      </c>
      <c r="G2869" s="53">
        <v>0</v>
      </c>
      <c r="H2869" s="53">
        <v>0</v>
      </c>
      <c r="I2869" s="53">
        <v>0</v>
      </c>
      <c r="J2869" s="32">
        <v>0</v>
      </c>
      <c r="K2869" s="54">
        <f>Лист4!E2867/1000-J2869</f>
        <v>775.97307999999987</v>
      </c>
      <c r="L2869" s="55"/>
      <c r="M2869" s="55"/>
    </row>
    <row r="2870" spans="1:13" s="56" customFormat="1" ht="18.75" customHeight="1" x14ac:dyDescent="0.25">
      <c r="A2870" s="44" t="str">
        <f>Лист4!A2868</f>
        <v xml:space="preserve">Агурина ул. д.9 </v>
      </c>
      <c r="B2870" s="74" t="str">
        <f>Лист4!C2868</f>
        <v>Ахтубинский район, г. Ахтубинск</v>
      </c>
      <c r="C2870" s="45">
        <f t="shared" si="90"/>
        <v>1088.7028338983048</v>
      </c>
      <c r="D2870" s="45">
        <f t="shared" si="91"/>
        <v>58.323366101694909</v>
      </c>
      <c r="E2870" s="52">
        <v>0</v>
      </c>
      <c r="F2870" s="31">
        <v>58.323366101694909</v>
      </c>
      <c r="G2870" s="53">
        <v>0</v>
      </c>
      <c r="H2870" s="53">
        <v>0</v>
      </c>
      <c r="I2870" s="53">
        <v>0</v>
      </c>
      <c r="J2870" s="32">
        <v>0</v>
      </c>
      <c r="K2870" s="54">
        <f>Лист4!E2868/1000</f>
        <v>1147.0261999999998</v>
      </c>
      <c r="L2870" s="55"/>
      <c r="M2870" s="55"/>
    </row>
    <row r="2871" spans="1:13" s="56" customFormat="1" ht="18.75" customHeight="1" x14ac:dyDescent="0.25">
      <c r="A2871" s="44" t="str">
        <f>Лист4!A2869</f>
        <v xml:space="preserve">Андреева ул. д.1 </v>
      </c>
      <c r="B2871" s="74" t="str">
        <f>Лист4!C2869</f>
        <v>Ахтубинский район, г. Ахтубинск</v>
      </c>
      <c r="C2871" s="45">
        <f t="shared" si="90"/>
        <v>160.17853694915254</v>
      </c>
      <c r="D2871" s="45">
        <f t="shared" si="91"/>
        <v>8.5809930508474572</v>
      </c>
      <c r="E2871" s="52">
        <v>0</v>
      </c>
      <c r="F2871" s="31">
        <v>8.5809930508474572</v>
      </c>
      <c r="G2871" s="53">
        <v>0</v>
      </c>
      <c r="H2871" s="53">
        <v>0</v>
      </c>
      <c r="I2871" s="53">
        <v>0</v>
      </c>
      <c r="J2871" s="32">
        <v>0</v>
      </c>
      <c r="K2871" s="54">
        <f>Лист4!E2869/1000-J2871</f>
        <v>168.75953000000001</v>
      </c>
      <c r="L2871" s="55"/>
      <c r="M2871" s="55"/>
    </row>
    <row r="2872" spans="1:13" s="56" customFormat="1" ht="18.75" customHeight="1" x14ac:dyDescent="0.25">
      <c r="A2872" s="44" t="str">
        <f>Лист4!A2870</f>
        <v xml:space="preserve">Андреева ул. д.10 </v>
      </c>
      <c r="B2872" s="74" t="str">
        <f>Лист4!C2870</f>
        <v>Ахтубинский район, г. Ахтубинск</v>
      </c>
      <c r="C2872" s="45">
        <f t="shared" si="90"/>
        <v>213.29033220338982</v>
      </c>
      <c r="D2872" s="45">
        <f t="shared" si="91"/>
        <v>11.426267796610169</v>
      </c>
      <c r="E2872" s="52">
        <v>0</v>
      </c>
      <c r="F2872" s="31">
        <v>11.426267796610169</v>
      </c>
      <c r="G2872" s="53">
        <v>0</v>
      </c>
      <c r="H2872" s="53">
        <v>0</v>
      </c>
      <c r="I2872" s="53">
        <v>0</v>
      </c>
      <c r="J2872" s="32">
        <v>0</v>
      </c>
      <c r="K2872" s="54">
        <f>Лист4!E2870/1000-J2872</f>
        <v>224.7166</v>
      </c>
      <c r="L2872" s="55"/>
      <c r="M2872" s="55"/>
    </row>
    <row r="2873" spans="1:13" s="56" customFormat="1" ht="18.75" customHeight="1" x14ac:dyDescent="0.25">
      <c r="A2873" s="44" t="str">
        <f>Лист4!A2871</f>
        <v xml:space="preserve">Андреева ул. д.17 </v>
      </c>
      <c r="B2873" s="74" t="str">
        <f>Лист4!C2871</f>
        <v>Ахтубинский район, г. Ахтубинск</v>
      </c>
      <c r="C2873" s="45">
        <f t="shared" si="90"/>
        <v>174.71748474576273</v>
      </c>
      <c r="D2873" s="45">
        <f t="shared" si="91"/>
        <v>9.35986525423729</v>
      </c>
      <c r="E2873" s="52">
        <v>0</v>
      </c>
      <c r="F2873" s="31">
        <v>9.35986525423729</v>
      </c>
      <c r="G2873" s="53">
        <v>0</v>
      </c>
      <c r="H2873" s="53">
        <v>0</v>
      </c>
      <c r="I2873" s="53">
        <v>0</v>
      </c>
      <c r="J2873" s="32">
        <v>0</v>
      </c>
      <c r="K2873" s="54">
        <f>Лист4!E2871/1000-J2873</f>
        <v>184.07735000000002</v>
      </c>
      <c r="L2873" s="55"/>
      <c r="M2873" s="55"/>
    </row>
    <row r="2874" spans="1:13" s="56" customFormat="1" ht="18.75" customHeight="1" x14ac:dyDescent="0.25">
      <c r="A2874" s="44" t="str">
        <f>Лист4!A2872</f>
        <v xml:space="preserve">Андреева ул. д.2 </v>
      </c>
      <c r="B2874" s="74" t="str">
        <f>Лист4!C2872</f>
        <v>Ахтубинский район, г. Ахтубинск</v>
      </c>
      <c r="C2874" s="45">
        <f t="shared" si="90"/>
        <v>128.95053559322031</v>
      </c>
      <c r="D2874" s="45">
        <f t="shared" si="91"/>
        <v>6.9080644067796584</v>
      </c>
      <c r="E2874" s="52">
        <v>0</v>
      </c>
      <c r="F2874" s="31">
        <v>6.9080644067796584</v>
      </c>
      <c r="G2874" s="53">
        <v>0</v>
      </c>
      <c r="H2874" s="53">
        <v>0</v>
      </c>
      <c r="I2874" s="53">
        <v>0</v>
      </c>
      <c r="J2874" s="32">
        <v>0</v>
      </c>
      <c r="K2874" s="54">
        <f>Лист4!E2872/1000-J2874</f>
        <v>135.85859999999997</v>
      </c>
      <c r="L2874" s="55"/>
      <c r="M2874" s="55"/>
    </row>
    <row r="2875" spans="1:13" s="56" customFormat="1" ht="18.75" customHeight="1" x14ac:dyDescent="0.25">
      <c r="A2875" s="44" t="str">
        <f>Лист4!A2873</f>
        <v xml:space="preserve">Андреева ул. д.4 </v>
      </c>
      <c r="B2875" s="74" t="str">
        <f>Лист4!C2873</f>
        <v>Ахтубинский район, г. Ахтубинск</v>
      </c>
      <c r="C2875" s="45">
        <f t="shared" si="90"/>
        <v>246.27249084745759</v>
      </c>
      <c r="D2875" s="45">
        <f t="shared" si="91"/>
        <v>13.193169152542371</v>
      </c>
      <c r="E2875" s="52">
        <v>0</v>
      </c>
      <c r="F2875" s="31">
        <v>13.193169152542371</v>
      </c>
      <c r="G2875" s="53">
        <v>0</v>
      </c>
      <c r="H2875" s="53">
        <v>0</v>
      </c>
      <c r="I2875" s="53">
        <v>0</v>
      </c>
      <c r="J2875" s="32">
        <v>0</v>
      </c>
      <c r="K2875" s="54">
        <f>Лист4!E2873/1000-J2875</f>
        <v>259.46565999999996</v>
      </c>
      <c r="L2875" s="55"/>
      <c r="M2875" s="55"/>
    </row>
    <row r="2876" spans="1:13" s="56" customFormat="1" ht="18.75" customHeight="1" x14ac:dyDescent="0.25">
      <c r="A2876" s="44" t="str">
        <f>Лист4!A2874</f>
        <v xml:space="preserve">Андреева ул. д.6 </v>
      </c>
      <c r="B2876" s="74" t="str">
        <f>Лист4!C2874</f>
        <v>Ахтубинский район, г. Ахтубинск</v>
      </c>
      <c r="C2876" s="45">
        <f t="shared" si="90"/>
        <v>243.78680271186442</v>
      </c>
      <c r="D2876" s="45">
        <f t="shared" si="91"/>
        <v>13.060007288135594</v>
      </c>
      <c r="E2876" s="52">
        <v>0</v>
      </c>
      <c r="F2876" s="31">
        <v>13.060007288135594</v>
      </c>
      <c r="G2876" s="53">
        <v>0</v>
      </c>
      <c r="H2876" s="53">
        <v>0</v>
      </c>
      <c r="I2876" s="53">
        <v>0</v>
      </c>
      <c r="J2876" s="32">
        <v>0</v>
      </c>
      <c r="K2876" s="54">
        <f>Лист4!E2874/1000</f>
        <v>256.84681</v>
      </c>
      <c r="L2876" s="55"/>
      <c r="M2876" s="55"/>
    </row>
    <row r="2877" spans="1:13" s="56" customFormat="1" ht="18.75" customHeight="1" x14ac:dyDescent="0.25">
      <c r="A2877" s="44" t="str">
        <f>Лист4!A2875</f>
        <v xml:space="preserve">Андреева ул. д.8 </v>
      </c>
      <c r="B2877" s="74" t="str">
        <f>Лист4!C2875</f>
        <v>Ахтубинский район, г. Ахтубинск</v>
      </c>
      <c r="C2877" s="45">
        <f t="shared" si="90"/>
        <v>288.79747661016944</v>
      </c>
      <c r="D2877" s="45">
        <f t="shared" si="91"/>
        <v>15.471293389830507</v>
      </c>
      <c r="E2877" s="52">
        <v>0</v>
      </c>
      <c r="F2877" s="31">
        <v>15.471293389830507</v>
      </c>
      <c r="G2877" s="53">
        <v>0</v>
      </c>
      <c r="H2877" s="53">
        <v>0</v>
      </c>
      <c r="I2877" s="53">
        <v>0</v>
      </c>
      <c r="J2877" s="32">
        <v>0</v>
      </c>
      <c r="K2877" s="54">
        <f>Лист4!E2875/1000</f>
        <v>304.26876999999996</v>
      </c>
      <c r="L2877" s="55"/>
      <c r="M2877" s="55"/>
    </row>
    <row r="2878" spans="1:13" s="56" customFormat="1" ht="18.75" customHeight="1" x14ac:dyDescent="0.25">
      <c r="A2878" s="44" t="str">
        <f>Лист4!A2876</f>
        <v xml:space="preserve">Андреева ул. д.9 </v>
      </c>
      <c r="B2878" s="74" t="str">
        <f>Лист4!C2876</f>
        <v>Ахтубинский район, г. Ахтубинск</v>
      </c>
      <c r="C2878" s="45">
        <f t="shared" si="90"/>
        <v>41.144623728813563</v>
      </c>
      <c r="D2878" s="45">
        <f t="shared" si="91"/>
        <v>2.2041762711864408</v>
      </c>
      <c r="E2878" s="52">
        <v>0</v>
      </c>
      <c r="F2878" s="31">
        <v>2.2041762711864408</v>
      </c>
      <c r="G2878" s="53">
        <v>0</v>
      </c>
      <c r="H2878" s="53">
        <v>0</v>
      </c>
      <c r="I2878" s="53">
        <v>0</v>
      </c>
      <c r="J2878" s="32">
        <v>0</v>
      </c>
      <c r="K2878" s="54">
        <f>Лист4!E2876/1000</f>
        <v>43.348800000000004</v>
      </c>
      <c r="L2878" s="55"/>
      <c r="M2878" s="55"/>
    </row>
    <row r="2879" spans="1:13" s="56" customFormat="1" ht="18.75" customHeight="1" x14ac:dyDescent="0.25">
      <c r="A2879" s="44" t="str">
        <f>Лист4!A2877</f>
        <v xml:space="preserve">Астраханская обл., г. Ахтубинск ,  пер.   Школьный д. 4  </v>
      </c>
      <c r="B2879" s="74" t="str">
        <f>Лист4!C2877</f>
        <v>Ахтубинский район, г. Ахтубинск</v>
      </c>
      <c r="C2879" s="45">
        <f t="shared" si="90"/>
        <v>0</v>
      </c>
      <c r="D2879" s="45">
        <f t="shared" si="91"/>
        <v>0</v>
      </c>
      <c r="E2879" s="52">
        <v>0</v>
      </c>
      <c r="F2879" s="31">
        <v>0</v>
      </c>
      <c r="G2879" s="53">
        <v>0</v>
      </c>
      <c r="H2879" s="53">
        <v>0</v>
      </c>
      <c r="I2879" s="53">
        <v>0</v>
      </c>
      <c r="J2879" s="32">
        <v>0</v>
      </c>
      <c r="K2879" s="54">
        <f>Лист4!E2877/1000-J2879</f>
        <v>0</v>
      </c>
      <c r="L2879" s="55"/>
      <c r="M2879" s="55"/>
    </row>
    <row r="2880" spans="1:13" s="56" customFormat="1" ht="18.75" customHeight="1" x14ac:dyDescent="0.25">
      <c r="A2880" s="44" t="str">
        <f>Лист4!A2878</f>
        <v xml:space="preserve">Астраханская обл., г. Ахтубинск ,  ул.  Жуковского д. 13  </v>
      </c>
      <c r="B2880" s="74" t="str">
        <f>Лист4!C2878</f>
        <v>Ахтубинский район, г. Ахтубинск</v>
      </c>
      <c r="C2880" s="45">
        <f t="shared" si="90"/>
        <v>2.4677966101694917</v>
      </c>
      <c r="D2880" s="45">
        <f t="shared" si="91"/>
        <v>0.13220338983050847</v>
      </c>
      <c r="E2880" s="52">
        <v>0</v>
      </c>
      <c r="F2880" s="31">
        <v>0.13220338983050847</v>
      </c>
      <c r="G2880" s="53">
        <v>0</v>
      </c>
      <c r="H2880" s="53">
        <v>0</v>
      </c>
      <c r="I2880" s="53">
        <v>0</v>
      </c>
      <c r="J2880" s="32">
        <v>0</v>
      </c>
      <c r="K2880" s="54">
        <f>Лист4!E2878/1000</f>
        <v>2.6</v>
      </c>
      <c r="L2880" s="55"/>
      <c r="M2880" s="55"/>
    </row>
    <row r="2881" spans="1:13" s="56" customFormat="1" ht="18.75" customHeight="1" x14ac:dyDescent="0.25">
      <c r="A2881" s="44" t="str">
        <f>Лист4!A2879</f>
        <v xml:space="preserve">Астраханская обл., г. Ахтубинск ,  ул.  Жуковского д. 14  </v>
      </c>
      <c r="B2881" s="74" t="str">
        <f>Лист4!C2879</f>
        <v>Ахтубинский район, г. Ахтубинск</v>
      </c>
      <c r="C2881" s="45">
        <f t="shared" si="90"/>
        <v>0</v>
      </c>
      <c r="D2881" s="45">
        <f t="shared" si="91"/>
        <v>0</v>
      </c>
      <c r="E2881" s="52">
        <v>0</v>
      </c>
      <c r="F2881" s="31">
        <v>0</v>
      </c>
      <c r="G2881" s="53">
        <v>0</v>
      </c>
      <c r="H2881" s="53">
        <v>0</v>
      </c>
      <c r="I2881" s="53">
        <v>0</v>
      </c>
      <c r="J2881" s="32">
        <v>0</v>
      </c>
      <c r="K2881" s="54">
        <f>Лист4!E2879/1000-J2881</f>
        <v>0</v>
      </c>
      <c r="L2881" s="55"/>
      <c r="M2881" s="55"/>
    </row>
    <row r="2882" spans="1:13" s="56" customFormat="1" ht="18.75" customHeight="1" x14ac:dyDescent="0.25">
      <c r="A2882" s="44" t="str">
        <f>Лист4!A2880</f>
        <v xml:space="preserve">Астраханская обл., г. Ахтубинск ,  ул.  Щербакова д. 2  </v>
      </c>
      <c r="B2882" s="74" t="str">
        <f>Лист4!C2880</f>
        <v>Ахтубинский район, г. Ахтубинск</v>
      </c>
      <c r="C2882" s="45">
        <f t="shared" si="90"/>
        <v>0</v>
      </c>
      <c r="D2882" s="45">
        <f t="shared" si="91"/>
        <v>0</v>
      </c>
      <c r="E2882" s="52">
        <v>0</v>
      </c>
      <c r="F2882" s="31">
        <v>0</v>
      </c>
      <c r="G2882" s="53">
        <v>0</v>
      </c>
      <c r="H2882" s="53">
        <v>0</v>
      </c>
      <c r="I2882" s="53">
        <v>0</v>
      </c>
      <c r="J2882" s="32">
        <v>0</v>
      </c>
      <c r="K2882" s="54">
        <f>Лист4!E2880/1000</f>
        <v>0</v>
      </c>
      <c r="L2882" s="55"/>
      <c r="M2882" s="55"/>
    </row>
    <row r="2883" spans="1:13" s="56" customFormat="1" ht="18.75" customHeight="1" x14ac:dyDescent="0.25">
      <c r="A2883" s="44" t="str">
        <f>Лист4!A2881</f>
        <v xml:space="preserve">Астраханская обл., г. Ахтубинск ,  ул. Агурина д. 6 </v>
      </c>
      <c r="B2883" s="74" t="str">
        <f>Лист4!C2881</f>
        <v>Ахтубинский район, г. Ахтубинск</v>
      </c>
      <c r="C2883" s="45">
        <f t="shared" si="90"/>
        <v>0</v>
      </c>
      <c r="D2883" s="45">
        <f t="shared" si="91"/>
        <v>0</v>
      </c>
      <c r="E2883" s="52">
        <v>0</v>
      </c>
      <c r="F2883" s="31">
        <v>0</v>
      </c>
      <c r="G2883" s="53">
        <v>0</v>
      </c>
      <c r="H2883" s="53">
        <v>0</v>
      </c>
      <c r="I2883" s="53">
        <v>0</v>
      </c>
      <c r="J2883" s="32">
        <v>0</v>
      </c>
      <c r="K2883" s="54">
        <f>Лист4!E2881/1000</f>
        <v>0</v>
      </c>
      <c r="L2883" s="55"/>
      <c r="M2883" s="55"/>
    </row>
    <row r="2884" spans="1:13" s="56" customFormat="1" ht="18.75" customHeight="1" x14ac:dyDescent="0.25">
      <c r="A2884" s="44" t="str">
        <f>Лист4!A2882</f>
        <v xml:space="preserve">Астраханская обл., г. Ахтубинск ,  ул. Буденного д. 4  </v>
      </c>
      <c r="B2884" s="74" t="str">
        <f>Лист4!C2882</f>
        <v>Ахтубинский район, г. Ахтубинск</v>
      </c>
      <c r="C2884" s="45">
        <f t="shared" si="90"/>
        <v>0</v>
      </c>
      <c r="D2884" s="45">
        <f t="shared" si="91"/>
        <v>0</v>
      </c>
      <c r="E2884" s="52">
        <v>0</v>
      </c>
      <c r="F2884" s="31">
        <v>0</v>
      </c>
      <c r="G2884" s="53">
        <v>0</v>
      </c>
      <c r="H2884" s="53">
        <v>0</v>
      </c>
      <c r="I2884" s="53">
        <v>0</v>
      </c>
      <c r="J2884" s="32">
        <v>0</v>
      </c>
      <c r="K2884" s="54">
        <f>Лист4!E2882/1000</f>
        <v>0</v>
      </c>
      <c r="L2884" s="55"/>
      <c r="M2884" s="55"/>
    </row>
    <row r="2885" spans="1:13" s="56" customFormat="1" ht="25.5" customHeight="1" x14ac:dyDescent="0.25">
      <c r="A2885" s="44" t="str">
        <f>Лист4!A2883</f>
        <v xml:space="preserve">Астраханская обл., г. Ахтубинск ,  ул. Величко д. 10  </v>
      </c>
      <c r="B2885" s="74" t="str">
        <f>Лист4!C2883</f>
        <v>Ахтубинский район, г. Ахтубинск</v>
      </c>
      <c r="C2885" s="45">
        <f t="shared" si="90"/>
        <v>211.86736271186442</v>
      </c>
      <c r="D2885" s="45">
        <f t="shared" si="91"/>
        <v>11.350037288135594</v>
      </c>
      <c r="E2885" s="52">
        <v>0</v>
      </c>
      <c r="F2885" s="31">
        <v>11.350037288135594</v>
      </c>
      <c r="G2885" s="53">
        <v>0</v>
      </c>
      <c r="H2885" s="53">
        <v>0</v>
      </c>
      <c r="I2885" s="53">
        <v>0</v>
      </c>
      <c r="J2885" s="32">
        <v>0</v>
      </c>
      <c r="K2885" s="54">
        <f>Лист4!E2883/1000</f>
        <v>223.2174</v>
      </c>
      <c r="L2885" s="55"/>
      <c r="M2885" s="55"/>
    </row>
    <row r="2886" spans="1:13" s="56" customFormat="1" ht="18.75" customHeight="1" x14ac:dyDescent="0.25">
      <c r="A2886" s="44" t="str">
        <f>Лист4!A2884</f>
        <v xml:space="preserve">Астраханская обл., г. Ахтубинск ,  ул. Величко д. 24  </v>
      </c>
      <c r="B2886" s="74" t="str">
        <f>Лист4!C2884</f>
        <v>Ахтубинский район, г. Ахтубинск</v>
      </c>
      <c r="C2886" s="45">
        <f t="shared" si="90"/>
        <v>50.329952542372887</v>
      </c>
      <c r="D2886" s="45">
        <f t="shared" si="91"/>
        <v>2.6962474576271189</v>
      </c>
      <c r="E2886" s="52">
        <v>0</v>
      </c>
      <c r="F2886" s="31">
        <v>2.6962474576271189</v>
      </c>
      <c r="G2886" s="53">
        <v>0</v>
      </c>
      <c r="H2886" s="53">
        <v>0</v>
      </c>
      <c r="I2886" s="53">
        <v>0</v>
      </c>
      <c r="J2886" s="32">
        <v>0</v>
      </c>
      <c r="K2886" s="54">
        <f>Лист4!E2884/1000-J2886</f>
        <v>53.026200000000003</v>
      </c>
      <c r="L2886" s="55"/>
      <c r="M2886" s="55"/>
    </row>
    <row r="2887" spans="1:13" s="56" customFormat="1" ht="18.75" customHeight="1" x14ac:dyDescent="0.25">
      <c r="A2887" s="44" t="str">
        <f>Лист4!A2885</f>
        <v xml:space="preserve">Астраханская обл., г. Ахтубинск ,  ул. Жуковского д. 10 </v>
      </c>
      <c r="B2887" s="74" t="str">
        <f>Лист4!C2885</f>
        <v>Ахтубинский район, г. Ахтубинск</v>
      </c>
      <c r="C2887" s="45">
        <f t="shared" si="90"/>
        <v>186.47812067796613</v>
      </c>
      <c r="D2887" s="45">
        <f t="shared" si="91"/>
        <v>9.9898993220338994</v>
      </c>
      <c r="E2887" s="52">
        <v>0</v>
      </c>
      <c r="F2887" s="31">
        <v>9.9898993220338994</v>
      </c>
      <c r="G2887" s="53">
        <v>0</v>
      </c>
      <c r="H2887" s="53">
        <v>0</v>
      </c>
      <c r="I2887" s="53">
        <v>0</v>
      </c>
      <c r="J2887" s="32">
        <v>0</v>
      </c>
      <c r="K2887" s="54">
        <f>Лист4!E2885/1000-J2887</f>
        <v>196.46802000000002</v>
      </c>
      <c r="L2887" s="55"/>
      <c r="M2887" s="55"/>
    </row>
    <row r="2888" spans="1:13" s="56" customFormat="1" ht="18.75" customHeight="1" x14ac:dyDescent="0.25">
      <c r="A2888" s="44" t="str">
        <f>Лист4!A2886</f>
        <v xml:space="preserve">Астраханская обл., г. Ахтубинск ,  ул. Жуковского д. 11  </v>
      </c>
      <c r="B2888" s="74" t="str">
        <f>Лист4!C2886</f>
        <v>Ахтубинский район, г. Ахтубинск</v>
      </c>
      <c r="C2888" s="45">
        <f t="shared" si="90"/>
        <v>295.47739389830514</v>
      </c>
      <c r="D2888" s="45">
        <f t="shared" si="91"/>
        <v>15.829146101694917</v>
      </c>
      <c r="E2888" s="52">
        <v>0</v>
      </c>
      <c r="F2888" s="31">
        <v>15.829146101694917</v>
      </c>
      <c r="G2888" s="53">
        <v>0</v>
      </c>
      <c r="H2888" s="53">
        <v>0</v>
      </c>
      <c r="I2888" s="53">
        <v>0</v>
      </c>
      <c r="J2888" s="32">
        <v>0</v>
      </c>
      <c r="K2888" s="54">
        <f>Лист4!E2886/1000-J2888</f>
        <v>311.30654000000004</v>
      </c>
      <c r="L2888" s="55"/>
      <c r="M2888" s="55"/>
    </row>
    <row r="2889" spans="1:13" s="56" customFormat="1" ht="18.75" customHeight="1" x14ac:dyDescent="0.25">
      <c r="A2889" s="44" t="str">
        <f>Лист4!A2887</f>
        <v xml:space="preserve">Астраханская обл., г. Ахтубинск ,  ул. Жуковского д. 12 </v>
      </c>
      <c r="B2889" s="74" t="str">
        <f>Лист4!C2887</f>
        <v>Ахтубинский район, г. Ахтубинск</v>
      </c>
      <c r="C2889" s="45">
        <f t="shared" si="90"/>
        <v>216.61817491525426</v>
      </c>
      <c r="D2889" s="45">
        <f t="shared" si="91"/>
        <v>11.604545084745764</v>
      </c>
      <c r="E2889" s="52">
        <v>0</v>
      </c>
      <c r="F2889" s="31">
        <v>11.604545084745764</v>
      </c>
      <c r="G2889" s="53">
        <v>0</v>
      </c>
      <c r="H2889" s="53">
        <v>0</v>
      </c>
      <c r="I2889" s="53">
        <v>0</v>
      </c>
      <c r="J2889" s="32">
        <v>0</v>
      </c>
      <c r="K2889" s="54">
        <f>Лист4!E2887/1000</f>
        <v>228.22272000000001</v>
      </c>
      <c r="L2889" s="55"/>
      <c r="M2889" s="55"/>
    </row>
    <row r="2890" spans="1:13" s="56" customFormat="1" ht="18.75" customHeight="1" x14ac:dyDescent="0.25">
      <c r="A2890" s="44" t="str">
        <f>Лист4!A2888</f>
        <v xml:space="preserve">Астраханская обл., г. Ахтубинск ,  ул. Жуковского д. 15 </v>
      </c>
      <c r="B2890" s="74" t="str">
        <f>Лист4!C2888</f>
        <v>Ахтубинский район, г. Ахтубинск</v>
      </c>
      <c r="C2890" s="45">
        <f t="shared" si="90"/>
        <v>452.87145898305084</v>
      </c>
      <c r="D2890" s="45">
        <f t="shared" si="91"/>
        <v>24.260971016949156</v>
      </c>
      <c r="E2890" s="52">
        <v>0</v>
      </c>
      <c r="F2890" s="31">
        <v>24.260971016949156</v>
      </c>
      <c r="G2890" s="53">
        <v>0</v>
      </c>
      <c r="H2890" s="53">
        <v>0</v>
      </c>
      <c r="I2890" s="53">
        <v>0</v>
      </c>
      <c r="J2890" s="32">
        <v>0</v>
      </c>
      <c r="K2890" s="54">
        <f>Лист4!E2888/1000-J2890</f>
        <v>477.13243</v>
      </c>
      <c r="L2890" s="55"/>
      <c r="M2890" s="55"/>
    </row>
    <row r="2891" spans="1:13" s="56" customFormat="1" ht="25.5" customHeight="1" x14ac:dyDescent="0.25">
      <c r="A2891" s="44" t="str">
        <f>Лист4!A2889</f>
        <v xml:space="preserve">Астраханская обл., г. Ахтубинск ,  ул. Жуковского д. 20 </v>
      </c>
      <c r="B2891" s="74" t="str">
        <f>Лист4!C2889</f>
        <v>Ахтубинский район, г. Ахтубинск</v>
      </c>
      <c r="C2891" s="45">
        <f t="shared" si="90"/>
        <v>414.44698305084745</v>
      </c>
      <c r="D2891" s="45">
        <f t="shared" si="91"/>
        <v>22.202516949152542</v>
      </c>
      <c r="E2891" s="52">
        <v>0</v>
      </c>
      <c r="F2891" s="31">
        <v>22.202516949152542</v>
      </c>
      <c r="G2891" s="53">
        <v>0</v>
      </c>
      <c r="H2891" s="53">
        <v>0</v>
      </c>
      <c r="I2891" s="53">
        <v>0</v>
      </c>
      <c r="J2891" s="32">
        <v>0</v>
      </c>
      <c r="K2891" s="54">
        <f>Лист4!E2889/1000</f>
        <v>436.64949999999999</v>
      </c>
      <c r="L2891" s="55"/>
      <c r="M2891" s="55"/>
    </row>
    <row r="2892" spans="1:13" s="56" customFormat="1" ht="18.75" customHeight="1" x14ac:dyDescent="0.25">
      <c r="A2892" s="44" t="str">
        <f>Лист4!A2890</f>
        <v xml:space="preserve">Астраханская обл., г. Ахтубинск ,  ул. Жуковского д. 27  </v>
      </c>
      <c r="B2892" s="74" t="str">
        <f>Лист4!C2890</f>
        <v>Ахтубинский район, г. Ахтубинск</v>
      </c>
      <c r="C2892" s="45">
        <f t="shared" si="90"/>
        <v>0</v>
      </c>
      <c r="D2892" s="45">
        <f t="shared" si="91"/>
        <v>0</v>
      </c>
      <c r="E2892" s="52">
        <v>0</v>
      </c>
      <c r="F2892" s="31">
        <v>0</v>
      </c>
      <c r="G2892" s="53">
        <v>0</v>
      </c>
      <c r="H2892" s="53">
        <v>0</v>
      </c>
      <c r="I2892" s="53">
        <v>0</v>
      </c>
      <c r="J2892" s="32">
        <v>0</v>
      </c>
      <c r="K2892" s="54">
        <f>Лист4!E2890/1000-J2892</f>
        <v>0</v>
      </c>
      <c r="L2892" s="55"/>
      <c r="M2892" s="55"/>
    </row>
    <row r="2893" spans="1:13" s="56" customFormat="1" ht="18.75" customHeight="1" x14ac:dyDescent="0.25">
      <c r="A2893" s="44" t="str">
        <f>Лист4!A2891</f>
        <v xml:space="preserve">Астраханская обл., г. Ахтубинск ,  ул. Жуковского д. 29  </v>
      </c>
      <c r="B2893" s="74" t="str">
        <f>Лист4!C2891</f>
        <v>Ахтубинский район, г. Ахтубинск</v>
      </c>
      <c r="C2893" s="45">
        <f t="shared" si="90"/>
        <v>0</v>
      </c>
      <c r="D2893" s="45">
        <f t="shared" si="91"/>
        <v>0</v>
      </c>
      <c r="E2893" s="52">
        <v>0</v>
      </c>
      <c r="F2893" s="31">
        <v>0</v>
      </c>
      <c r="G2893" s="53">
        <v>0</v>
      </c>
      <c r="H2893" s="53">
        <v>0</v>
      </c>
      <c r="I2893" s="53">
        <v>0</v>
      </c>
      <c r="J2893" s="32">
        <v>0</v>
      </c>
      <c r="K2893" s="54">
        <f>Лист4!E2891/1000</f>
        <v>0</v>
      </c>
      <c r="L2893" s="55"/>
      <c r="M2893" s="55"/>
    </row>
    <row r="2894" spans="1:13" s="56" customFormat="1" ht="18.75" customHeight="1" x14ac:dyDescent="0.25">
      <c r="A2894" s="44" t="str">
        <f>Лист4!A2892</f>
        <v xml:space="preserve">Астраханская обл., г. Ахтубинск ,  ул. Жуковского д. 4 а </v>
      </c>
      <c r="B2894" s="74" t="str">
        <f>Лист4!C2892</f>
        <v>Ахтубинский район, г. Ахтубинск</v>
      </c>
      <c r="C2894" s="45">
        <f t="shared" si="90"/>
        <v>0</v>
      </c>
      <c r="D2894" s="45">
        <f t="shared" si="91"/>
        <v>0</v>
      </c>
      <c r="E2894" s="52">
        <v>0</v>
      </c>
      <c r="F2894" s="31">
        <v>0</v>
      </c>
      <c r="G2894" s="53">
        <v>0</v>
      </c>
      <c r="H2894" s="53">
        <v>0</v>
      </c>
      <c r="I2894" s="53">
        <v>0</v>
      </c>
      <c r="J2894" s="32">
        <v>0</v>
      </c>
      <c r="K2894" s="54">
        <f>Лист4!E2892/1000</f>
        <v>0</v>
      </c>
      <c r="L2894" s="55"/>
      <c r="M2894" s="55"/>
    </row>
    <row r="2895" spans="1:13" s="56" customFormat="1" ht="18.75" customHeight="1" x14ac:dyDescent="0.25">
      <c r="A2895" s="44" t="str">
        <f>Лист4!A2893</f>
        <v xml:space="preserve">Астраханская обл., г. Ахтубинск ,  ул. Жуковского д. 6 </v>
      </c>
      <c r="B2895" s="74" t="str">
        <f>Лист4!C2893</f>
        <v>Ахтубинский район, г. Ахтубинск</v>
      </c>
      <c r="C2895" s="45">
        <f t="shared" si="90"/>
        <v>3.0163118644067799</v>
      </c>
      <c r="D2895" s="45">
        <f t="shared" si="91"/>
        <v>0.16158813559322036</v>
      </c>
      <c r="E2895" s="52">
        <v>0</v>
      </c>
      <c r="F2895" s="31">
        <v>0.16158813559322036</v>
      </c>
      <c r="G2895" s="53">
        <v>0</v>
      </c>
      <c r="H2895" s="53">
        <v>0</v>
      </c>
      <c r="I2895" s="53">
        <v>0</v>
      </c>
      <c r="J2895" s="32">
        <v>0</v>
      </c>
      <c r="K2895" s="54">
        <f>Лист4!E2893/1000</f>
        <v>3.1779000000000002</v>
      </c>
      <c r="L2895" s="55"/>
      <c r="M2895" s="55"/>
    </row>
    <row r="2896" spans="1:13" s="56" customFormat="1" ht="18.75" customHeight="1" x14ac:dyDescent="0.25">
      <c r="A2896" s="44" t="str">
        <f>Лист4!A2894</f>
        <v xml:space="preserve">Астраханская обл., г. Ахтубинск ,  ул. Сталинградская д. 9  </v>
      </c>
      <c r="B2896" s="74" t="str">
        <f>Лист4!C2894</f>
        <v>Ахтубинский район, г. Ахтубинск</v>
      </c>
      <c r="C2896" s="45">
        <f t="shared" si="90"/>
        <v>32.13247728813559</v>
      </c>
      <c r="D2896" s="45">
        <f t="shared" si="91"/>
        <v>1.7213827118644065</v>
      </c>
      <c r="E2896" s="52">
        <v>0</v>
      </c>
      <c r="F2896" s="31">
        <v>1.7213827118644065</v>
      </c>
      <c r="G2896" s="53">
        <v>0</v>
      </c>
      <c r="H2896" s="53">
        <v>0</v>
      </c>
      <c r="I2896" s="53">
        <v>0</v>
      </c>
      <c r="J2896" s="32">
        <v>0</v>
      </c>
      <c r="K2896" s="54">
        <f>Лист4!E2894/1000</f>
        <v>33.853859999999997</v>
      </c>
      <c r="L2896" s="55"/>
      <c r="M2896" s="55"/>
    </row>
    <row r="2897" spans="1:13" s="56" customFormat="1" ht="18.75" customHeight="1" x14ac:dyDescent="0.25">
      <c r="A2897" s="44" t="str">
        <f>Лист4!A2895</f>
        <v xml:space="preserve">Астраханская обл., г. Ахтубинск ,  ул. Строителей д. 4 </v>
      </c>
      <c r="B2897" s="74" t="str">
        <f>Лист4!C2895</f>
        <v>Ахтубинский район, г. Ахтубинск</v>
      </c>
      <c r="C2897" s="45">
        <f t="shared" si="90"/>
        <v>0.17388474576271187</v>
      </c>
      <c r="D2897" s="45">
        <f t="shared" si="91"/>
        <v>9.3152542372881356E-3</v>
      </c>
      <c r="E2897" s="52">
        <v>0</v>
      </c>
      <c r="F2897" s="31">
        <v>9.3152542372881356E-3</v>
      </c>
      <c r="G2897" s="53">
        <v>0</v>
      </c>
      <c r="H2897" s="53">
        <v>0</v>
      </c>
      <c r="I2897" s="53">
        <v>0</v>
      </c>
      <c r="J2897" s="32">
        <v>0</v>
      </c>
      <c r="K2897" s="54">
        <f>Лист4!E2895/1000</f>
        <v>0.1832</v>
      </c>
      <c r="L2897" s="55"/>
      <c r="M2897" s="55"/>
    </row>
    <row r="2898" spans="1:13" s="56" customFormat="1" ht="18.75" customHeight="1" x14ac:dyDescent="0.25">
      <c r="A2898" s="44" t="str">
        <f>Лист4!A2896</f>
        <v xml:space="preserve">Астраханская обл., г. Ахтубинск ,  ул. Строителей д. 6  </v>
      </c>
      <c r="B2898" s="74" t="str">
        <f>Лист4!C2896</f>
        <v>Ахтубинский район, г. Ахтубинск</v>
      </c>
      <c r="C2898" s="45">
        <f t="shared" si="90"/>
        <v>0</v>
      </c>
      <c r="D2898" s="45">
        <f t="shared" si="91"/>
        <v>0</v>
      </c>
      <c r="E2898" s="52">
        <v>0</v>
      </c>
      <c r="F2898" s="31">
        <v>0</v>
      </c>
      <c r="G2898" s="53">
        <v>0</v>
      </c>
      <c r="H2898" s="53">
        <v>0</v>
      </c>
      <c r="I2898" s="53">
        <v>0</v>
      </c>
      <c r="J2898" s="32">
        <v>0</v>
      </c>
      <c r="K2898" s="54">
        <f>Лист4!E2896/1000-J2898</f>
        <v>0</v>
      </c>
      <c r="L2898" s="55"/>
      <c r="M2898" s="55"/>
    </row>
    <row r="2899" spans="1:13" s="56" customFormat="1" ht="18.75" customHeight="1" x14ac:dyDescent="0.25">
      <c r="A2899" s="44" t="str">
        <f>Лист4!A2897</f>
        <v xml:space="preserve">Астраханская обл., г. Ахтубинск ,  ул. Циолковского д. 6  </v>
      </c>
      <c r="B2899" s="74" t="str">
        <f>Лист4!C2897</f>
        <v>Ахтубинский район, г. Ахтубинск</v>
      </c>
      <c r="C2899" s="45">
        <f t="shared" si="90"/>
        <v>446.79681627118646</v>
      </c>
      <c r="D2899" s="45">
        <f t="shared" si="91"/>
        <v>23.93554372881356</v>
      </c>
      <c r="E2899" s="52">
        <v>0</v>
      </c>
      <c r="F2899" s="31">
        <v>23.93554372881356</v>
      </c>
      <c r="G2899" s="53">
        <v>0</v>
      </c>
      <c r="H2899" s="53">
        <v>0</v>
      </c>
      <c r="I2899" s="53">
        <v>0</v>
      </c>
      <c r="J2899" s="32">
        <v>0</v>
      </c>
      <c r="K2899" s="54">
        <f>Лист4!E2897/1000</f>
        <v>470.73236000000003</v>
      </c>
      <c r="L2899" s="55"/>
      <c r="M2899" s="55"/>
    </row>
    <row r="2900" spans="1:13" s="56" customFormat="1" ht="18.75" customHeight="1" x14ac:dyDescent="0.25">
      <c r="A2900" s="44" t="str">
        <f>Лист4!A2898</f>
        <v xml:space="preserve">Астраханская обл., г. Ахтубинск ,  ул. Циолковского д. 8  </v>
      </c>
      <c r="B2900" s="74" t="str">
        <f>Лист4!C2898</f>
        <v>Ахтубинский район, г. Ахтубинск</v>
      </c>
      <c r="C2900" s="45">
        <f t="shared" si="90"/>
        <v>406.1548352542373</v>
      </c>
      <c r="D2900" s="45">
        <f t="shared" si="91"/>
        <v>21.758294745762711</v>
      </c>
      <c r="E2900" s="52">
        <v>0</v>
      </c>
      <c r="F2900" s="31">
        <v>21.758294745762711</v>
      </c>
      <c r="G2900" s="53">
        <v>0</v>
      </c>
      <c r="H2900" s="53">
        <v>0</v>
      </c>
      <c r="I2900" s="53">
        <v>0</v>
      </c>
      <c r="J2900" s="32">
        <v>0</v>
      </c>
      <c r="K2900" s="54">
        <f>Лист4!E2898/1000-J2900</f>
        <v>427.91313000000002</v>
      </c>
      <c r="L2900" s="55"/>
      <c r="M2900" s="55"/>
    </row>
    <row r="2901" spans="1:13" s="56" customFormat="1" ht="18.75" customHeight="1" x14ac:dyDescent="0.25">
      <c r="A2901" s="44" t="str">
        <f>Лист4!A2899</f>
        <v xml:space="preserve">Астраханская обл., г. Ахтубинск ,  ул. Чаплыгина д. 1  </v>
      </c>
      <c r="B2901" s="74" t="str">
        <f>Лист4!C2899</f>
        <v>Ахтубинский район, г. Ахтубинск</v>
      </c>
      <c r="C2901" s="45">
        <f t="shared" si="90"/>
        <v>1.5192135593220337</v>
      </c>
      <c r="D2901" s="45">
        <f t="shared" si="91"/>
        <v>8.138644067796609E-2</v>
      </c>
      <c r="E2901" s="52">
        <v>0</v>
      </c>
      <c r="F2901" s="31">
        <v>8.138644067796609E-2</v>
      </c>
      <c r="G2901" s="53">
        <v>0</v>
      </c>
      <c r="H2901" s="53">
        <v>0</v>
      </c>
      <c r="I2901" s="53">
        <v>0</v>
      </c>
      <c r="J2901" s="32">
        <v>0</v>
      </c>
      <c r="K2901" s="54">
        <f>Лист4!E2899/1000-J2901</f>
        <v>1.6005999999999998</v>
      </c>
      <c r="L2901" s="55"/>
      <c r="M2901" s="55"/>
    </row>
    <row r="2902" spans="1:13" s="56" customFormat="1" ht="18.75" customHeight="1" x14ac:dyDescent="0.25">
      <c r="A2902" s="44" t="str">
        <f>Лист4!A2900</f>
        <v xml:space="preserve">Астраханская обл., г. Ахтубинск ,  ул. Чаплыгина д. 4  </v>
      </c>
      <c r="B2902" s="74" t="str">
        <f>Лист4!C2900</f>
        <v>Ахтубинский район, г. Ахтубинск</v>
      </c>
      <c r="C2902" s="45">
        <f t="shared" ref="C2902:C2965" si="92">K2902+J2902-F2902</f>
        <v>0</v>
      </c>
      <c r="D2902" s="45">
        <f t="shared" ref="D2902:D2965" si="93">F2902</f>
        <v>0</v>
      </c>
      <c r="E2902" s="52">
        <v>0</v>
      </c>
      <c r="F2902" s="31">
        <v>0</v>
      </c>
      <c r="G2902" s="53">
        <v>0</v>
      </c>
      <c r="H2902" s="53">
        <v>0</v>
      </c>
      <c r="I2902" s="53">
        <v>0</v>
      </c>
      <c r="J2902" s="32">
        <v>0</v>
      </c>
      <c r="K2902" s="54">
        <f>Лист4!E2900/1000-J2902</f>
        <v>0</v>
      </c>
      <c r="L2902" s="55"/>
      <c r="M2902" s="55"/>
    </row>
    <row r="2903" spans="1:13" s="56" customFormat="1" ht="18.75" customHeight="1" x14ac:dyDescent="0.25">
      <c r="A2903" s="44" t="str">
        <f>Лист4!A2901</f>
        <v xml:space="preserve">Астраханская обл., г. Ахтубинск ,  ул. Черно-Иванова д. 3 </v>
      </c>
      <c r="B2903" s="74" t="str">
        <f>Лист4!C2901</f>
        <v>Ахтубинский район, г. Ахтубинск</v>
      </c>
      <c r="C2903" s="45">
        <f t="shared" si="92"/>
        <v>415.00351864406775</v>
      </c>
      <c r="D2903" s="45">
        <f t="shared" si="93"/>
        <v>22.232331355932203</v>
      </c>
      <c r="E2903" s="52">
        <v>0</v>
      </c>
      <c r="F2903" s="31">
        <v>22.232331355932203</v>
      </c>
      <c r="G2903" s="53">
        <v>0</v>
      </c>
      <c r="H2903" s="53">
        <v>0</v>
      </c>
      <c r="I2903" s="53">
        <v>0</v>
      </c>
      <c r="J2903" s="32">
        <v>0</v>
      </c>
      <c r="K2903" s="54">
        <f>Лист4!E2901/1000</f>
        <v>437.23584999999997</v>
      </c>
      <c r="L2903" s="55"/>
      <c r="M2903" s="55"/>
    </row>
    <row r="2904" spans="1:13" s="56" customFormat="1" ht="18.75" customHeight="1" x14ac:dyDescent="0.25">
      <c r="A2904" s="44" t="str">
        <f>Лист4!A2902</f>
        <v xml:space="preserve">Астраханская обл., г. Ахтубинск ,  ул. Черно-Иванова д. 5 </v>
      </c>
      <c r="B2904" s="74" t="str">
        <f>Лист4!C2902</f>
        <v>Ахтубинский район, г. Ахтубинск</v>
      </c>
      <c r="C2904" s="45">
        <f t="shared" si="92"/>
        <v>383.81606508474562</v>
      </c>
      <c r="D2904" s="45">
        <f t="shared" si="93"/>
        <v>20.561574915254234</v>
      </c>
      <c r="E2904" s="52">
        <v>0</v>
      </c>
      <c r="F2904" s="31">
        <v>20.561574915254234</v>
      </c>
      <c r="G2904" s="53">
        <v>0</v>
      </c>
      <c r="H2904" s="53">
        <v>0</v>
      </c>
      <c r="I2904" s="53">
        <v>0</v>
      </c>
      <c r="J2904" s="32">
        <v>0</v>
      </c>
      <c r="K2904" s="54">
        <f>Лист4!E2902/1000-J2904</f>
        <v>404.37763999999987</v>
      </c>
      <c r="L2904" s="55"/>
      <c r="M2904" s="55"/>
    </row>
    <row r="2905" spans="1:13" s="56" customFormat="1" ht="18.75" customHeight="1" x14ac:dyDescent="0.25">
      <c r="A2905" s="44" t="str">
        <f>Лист4!A2903</f>
        <v xml:space="preserve">Астраханская обл., г. Ахтубинск ,  ул. Чкалова д. 18 </v>
      </c>
      <c r="B2905" s="74" t="str">
        <f>Лист4!C2903</f>
        <v>Ахтубинский район, г. Ахтубинск</v>
      </c>
      <c r="C2905" s="45">
        <f t="shared" si="92"/>
        <v>215.42174915254239</v>
      </c>
      <c r="D2905" s="45">
        <f t="shared" si="93"/>
        <v>11.540450847457628</v>
      </c>
      <c r="E2905" s="52">
        <v>0</v>
      </c>
      <c r="F2905" s="31">
        <v>11.540450847457628</v>
      </c>
      <c r="G2905" s="53">
        <v>0</v>
      </c>
      <c r="H2905" s="53">
        <v>0</v>
      </c>
      <c r="I2905" s="53">
        <v>0</v>
      </c>
      <c r="J2905" s="32">
        <v>281.60000000000002</v>
      </c>
      <c r="K2905" s="54">
        <f>Лист4!E2903/1000-J2905</f>
        <v>-54.637799999999999</v>
      </c>
      <c r="L2905" s="55"/>
      <c r="M2905" s="55"/>
    </row>
    <row r="2906" spans="1:13" s="56" customFormat="1" ht="18.75" customHeight="1" x14ac:dyDescent="0.25">
      <c r="A2906" s="44" t="str">
        <f>Лист4!A2904</f>
        <v xml:space="preserve">Астраханская ул. д.54А </v>
      </c>
      <c r="B2906" s="74" t="str">
        <f>Лист4!C2904</f>
        <v>Ахтубинский район, г. Ахтубинск</v>
      </c>
      <c r="C2906" s="45">
        <f t="shared" si="92"/>
        <v>0</v>
      </c>
      <c r="D2906" s="45">
        <f t="shared" si="93"/>
        <v>0</v>
      </c>
      <c r="E2906" s="52">
        <v>0</v>
      </c>
      <c r="F2906" s="31">
        <v>0</v>
      </c>
      <c r="G2906" s="53">
        <v>0</v>
      </c>
      <c r="H2906" s="53">
        <v>0</v>
      </c>
      <c r="I2906" s="53">
        <v>0</v>
      </c>
      <c r="J2906" s="32">
        <v>0</v>
      </c>
      <c r="K2906" s="54">
        <f>Лист4!E2904/1000-J2906</f>
        <v>0</v>
      </c>
      <c r="L2906" s="55"/>
      <c r="M2906" s="55"/>
    </row>
    <row r="2907" spans="1:13" s="56" customFormat="1" ht="18.75" customHeight="1" x14ac:dyDescent="0.25">
      <c r="A2907" s="44" t="str">
        <f>Лист4!A2905</f>
        <v xml:space="preserve">Асьраханская обл., г. Ахтубинск ,  ул. Жуковского д. 4  </v>
      </c>
      <c r="B2907" s="74" t="str">
        <f>Лист4!C2905</f>
        <v>Ахтубинский район, г. Ахтубинск</v>
      </c>
      <c r="C2907" s="45">
        <f t="shared" si="92"/>
        <v>339.6717776271185</v>
      </c>
      <c r="D2907" s="45">
        <f t="shared" si="93"/>
        <v>18.196702372881347</v>
      </c>
      <c r="E2907" s="52">
        <v>0</v>
      </c>
      <c r="F2907" s="31">
        <v>18.196702372881347</v>
      </c>
      <c r="G2907" s="53">
        <v>0</v>
      </c>
      <c r="H2907" s="53">
        <v>0</v>
      </c>
      <c r="I2907" s="53">
        <v>0</v>
      </c>
      <c r="J2907" s="32">
        <v>0</v>
      </c>
      <c r="K2907" s="54">
        <f>Лист4!E2905/1000-J2907</f>
        <v>357.86847999999986</v>
      </c>
      <c r="L2907" s="55"/>
      <c r="M2907" s="55"/>
    </row>
    <row r="2908" spans="1:13" s="56" customFormat="1" ht="18.75" customHeight="1" x14ac:dyDescent="0.25">
      <c r="A2908" s="44" t="str">
        <f>Лист4!A2906</f>
        <v xml:space="preserve">Бахчиванджи ул. д.7 </v>
      </c>
      <c r="B2908" s="74" t="str">
        <f>Лист4!C2906</f>
        <v>Ахтубинский район, г. Ахтубинск</v>
      </c>
      <c r="C2908" s="45">
        <f t="shared" si="92"/>
        <v>491.67743728813559</v>
      </c>
      <c r="D2908" s="45">
        <f t="shared" si="93"/>
        <v>26.339862711864406</v>
      </c>
      <c r="E2908" s="52">
        <v>0</v>
      </c>
      <c r="F2908" s="31">
        <v>26.339862711864406</v>
      </c>
      <c r="G2908" s="53">
        <v>0</v>
      </c>
      <c r="H2908" s="53">
        <v>0</v>
      </c>
      <c r="I2908" s="53">
        <v>0</v>
      </c>
      <c r="J2908" s="32">
        <v>0</v>
      </c>
      <c r="K2908" s="54">
        <f>Лист4!E2906/1000</f>
        <v>518.01729999999998</v>
      </c>
      <c r="L2908" s="55"/>
      <c r="M2908" s="55"/>
    </row>
    <row r="2909" spans="1:13" s="56" customFormat="1" ht="18.75" customHeight="1" x14ac:dyDescent="0.25">
      <c r="A2909" s="44" t="str">
        <f>Лист4!A2907</f>
        <v xml:space="preserve">Бородино ул. д.2 </v>
      </c>
      <c r="B2909" s="74" t="str">
        <f>Лист4!C2907</f>
        <v>Ахтубинский район, г. Ахтубинск</v>
      </c>
      <c r="C2909" s="45">
        <f t="shared" si="92"/>
        <v>121.97265084745763</v>
      </c>
      <c r="D2909" s="45">
        <f t="shared" si="93"/>
        <v>6.5342491525423734</v>
      </c>
      <c r="E2909" s="52">
        <v>0</v>
      </c>
      <c r="F2909" s="31">
        <v>6.5342491525423734</v>
      </c>
      <c r="G2909" s="53">
        <v>0</v>
      </c>
      <c r="H2909" s="53">
        <v>0</v>
      </c>
      <c r="I2909" s="53">
        <v>0</v>
      </c>
      <c r="J2909" s="32">
        <v>0</v>
      </c>
      <c r="K2909" s="54">
        <f>Лист4!E2907/1000</f>
        <v>128.5069</v>
      </c>
      <c r="L2909" s="55"/>
      <c r="M2909" s="55"/>
    </row>
    <row r="2910" spans="1:13" s="56" customFormat="1" ht="18.75" customHeight="1" x14ac:dyDescent="0.25">
      <c r="A2910" s="44" t="str">
        <f>Лист4!A2908</f>
        <v xml:space="preserve">Буденного ул. д.6 </v>
      </c>
      <c r="B2910" s="74" t="str">
        <f>Лист4!C2908</f>
        <v>Ахтубинский район, г. Ахтубинск</v>
      </c>
      <c r="C2910" s="45">
        <f t="shared" si="92"/>
        <v>194.89917288135595</v>
      </c>
      <c r="D2910" s="45">
        <f t="shared" si="93"/>
        <v>10.441027118644069</v>
      </c>
      <c r="E2910" s="52">
        <v>0</v>
      </c>
      <c r="F2910" s="31">
        <v>10.441027118644069</v>
      </c>
      <c r="G2910" s="53">
        <v>0</v>
      </c>
      <c r="H2910" s="53">
        <v>0</v>
      </c>
      <c r="I2910" s="53">
        <v>0</v>
      </c>
      <c r="J2910" s="32">
        <v>0</v>
      </c>
      <c r="K2910" s="54">
        <f>Лист4!E2908/1000-J2910</f>
        <v>205.34020000000001</v>
      </c>
      <c r="L2910" s="55"/>
      <c r="M2910" s="55"/>
    </row>
    <row r="2911" spans="1:13" s="56" customFormat="1" ht="25.5" customHeight="1" x14ac:dyDescent="0.25">
      <c r="A2911" s="44" t="str">
        <f>Лист4!A2909</f>
        <v xml:space="preserve">Буденного ул. д.7 </v>
      </c>
      <c r="B2911" s="74" t="str">
        <f>Лист4!C2909</f>
        <v>Ахтубинский район, г. Ахтубинск</v>
      </c>
      <c r="C2911" s="45">
        <f t="shared" si="92"/>
        <v>612.91781694915255</v>
      </c>
      <c r="D2911" s="45">
        <f t="shared" si="93"/>
        <v>32.834883050847459</v>
      </c>
      <c r="E2911" s="52">
        <v>0</v>
      </c>
      <c r="F2911" s="31">
        <v>32.834883050847459</v>
      </c>
      <c r="G2911" s="53">
        <v>0</v>
      </c>
      <c r="H2911" s="53">
        <v>0</v>
      </c>
      <c r="I2911" s="53">
        <v>0</v>
      </c>
      <c r="J2911" s="32">
        <v>0</v>
      </c>
      <c r="K2911" s="54">
        <f>Лист4!E2909/1000-J2911</f>
        <v>645.7527</v>
      </c>
      <c r="L2911" s="55"/>
      <c r="M2911" s="55"/>
    </row>
    <row r="2912" spans="1:13" s="56" customFormat="1" ht="25.5" customHeight="1" x14ac:dyDescent="0.25">
      <c r="A2912" s="44" t="str">
        <f>Лист4!A2910</f>
        <v xml:space="preserve">Величко ул. д.12 </v>
      </c>
      <c r="B2912" s="74" t="str">
        <f>Лист4!C2910</f>
        <v>Ахтубинский район, г. Ахтубинск</v>
      </c>
      <c r="C2912" s="45">
        <f t="shared" si="92"/>
        <v>471.57884745762709</v>
      </c>
      <c r="D2912" s="45">
        <f t="shared" si="93"/>
        <v>25.263152542372879</v>
      </c>
      <c r="E2912" s="52">
        <v>0</v>
      </c>
      <c r="F2912" s="31">
        <v>25.263152542372879</v>
      </c>
      <c r="G2912" s="53">
        <v>0</v>
      </c>
      <c r="H2912" s="53">
        <v>0</v>
      </c>
      <c r="I2912" s="53">
        <v>0</v>
      </c>
      <c r="J2912" s="32">
        <v>0</v>
      </c>
      <c r="K2912" s="54">
        <f>Лист4!E2910/1000</f>
        <v>496.84199999999998</v>
      </c>
      <c r="L2912" s="55"/>
      <c r="M2912" s="55"/>
    </row>
    <row r="2913" spans="1:13" s="56" customFormat="1" ht="25.5" customHeight="1" x14ac:dyDescent="0.25">
      <c r="A2913" s="44" t="str">
        <f>Лист4!A2911</f>
        <v xml:space="preserve">Величко ул. д.14 </v>
      </c>
      <c r="B2913" s="74" t="str">
        <f>Лист4!C2911</f>
        <v>Ахтубинский район, г. Ахтубинск</v>
      </c>
      <c r="C2913" s="45">
        <f t="shared" si="92"/>
        <v>20.395389830508474</v>
      </c>
      <c r="D2913" s="45">
        <f t="shared" si="93"/>
        <v>1.0926101694915253</v>
      </c>
      <c r="E2913" s="52">
        <v>0</v>
      </c>
      <c r="F2913" s="31">
        <v>1.0926101694915253</v>
      </c>
      <c r="G2913" s="53">
        <v>0</v>
      </c>
      <c r="H2913" s="53">
        <v>0</v>
      </c>
      <c r="I2913" s="53">
        <v>0</v>
      </c>
      <c r="J2913" s="32">
        <v>0</v>
      </c>
      <c r="K2913" s="54">
        <f>Лист4!E2911/1000-J2913</f>
        <v>21.488</v>
      </c>
      <c r="L2913" s="55"/>
      <c r="M2913" s="55"/>
    </row>
    <row r="2914" spans="1:13" s="56" customFormat="1" ht="25.5" customHeight="1" x14ac:dyDescent="0.25">
      <c r="A2914" s="44" t="str">
        <f>Лист4!A2912</f>
        <v xml:space="preserve">Величко ул. д.16 </v>
      </c>
      <c r="B2914" s="74" t="str">
        <f>Лист4!C2912</f>
        <v>Ахтубинский район, г. Ахтубинск</v>
      </c>
      <c r="C2914" s="45">
        <f t="shared" si="92"/>
        <v>39.901233898305087</v>
      </c>
      <c r="D2914" s="45">
        <f t="shared" si="93"/>
        <v>2.1375661016949152</v>
      </c>
      <c r="E2914" s="52">
        <v>0</v>
      </c>
      <c r="F2914" s="31">
        <v>2.1375661016949152</v>
      </c>
      <c r="G2914" s="53">
        <v>0</v>
      </c>
      <c r="H2914" s="53">
        <v>0</v>
      </c>
      <c r="I2914" s="53">
        <v>0</v>
      </c>
      <c r="J2914" s="32">
        <v>0</v>
      </c>
      <c r="K2914" s="54">
        <f>Лист4!E2912/1000-J2914</f>
        <v>42.038800000000002</v>
      </c>
      <c r="L2914" s="55"/>
      <c r="M2914" s="55"/>
    </row>
    <row r="2915" spans="1:13" s="56" customFormat="1" ht="25.5" customHeight="1" x14ac:dyDescent="0.25">
      <c r="A2915" s="44" t="str">
        <f>Лист4!A2913</f>
        <v xml:space="preserve">Величко ул. д.18 </v>
      </c>
      <c r="B2915" s="74" t="str">
        <f>Лист4!C2913</f>
        <v>Ахтубинский район, г. Ахтубинск</v>
      </c>
      <c r="C2915" s="45">
        <f t="shared" si="92"/>
        <v>34.145762711864407</v>
      </c>
      <c r="D2915" s="45">
        <f t="shared" si="93"/>
        <v>1.8292372881355932</v>
      </c>
      <c r="E2915" s="52">
        <v>0</v>
      </c>
      <c r="F2915" s="31">
        <v>1.8292372881355932</v>
      </c>
      <c r="G2915" s="53">
        <v>0</v>
      </c>
      <c r="H2915" s="53">
        <v>0</v>
      </c>
      <c r="I2915" s="53">
        <v>0</v>
      </c>
      <c r="J2915" s="32">
        <v>0</v>
      </c>
      <c r="K2915" s="54">
        <f>Лист4!E2913/1000-J2915</f>
        <v>35.975000000000001</v>
      </c>
      <c r="L2915" s="55"/>
      <c r="M2915" s="55"/>
    </row>
    <row r="2916" spans="1:13" s="56" customFormat="1" ht="18.75" customHeight="1" x14ac:dyDescent="0.25">
      <c r="A2916" s="44" t="str">
        <f>Лист4!A2914</f>
        <v xml:space="preserve">Величко ул. д.20 </v>
      </c>
      <c r="B2916" s="74" t="str">
        <f>Лист4!C2914</f>
        <v>Ахтубинский район, г. Ахтубинск</v>
      </c>
      <c r="C2916" s="45">
        <f t="shared" si="92"/>
        <v>42.748976271186436</v>
      </c>
      <c r="D2916" s="45">
        <f t="shared" si="93"/>
        <v>2.2901237288135592</v>
      </c>
      <c r="E2916" s="52">
        <v>0</v>
      </c>
      <c r="F2916" s="31">
        <v>2.2901237288135592</v>
      </c>
      <c r="G2916" s="53">
        <v>0</v>
      </c>
      <c r="H2916" s="53">
        <v>0</v>
      </c>
      <c r="I2916" s="53">
        <v>0</v>
      </c>
      <c r="J2916" s="32">
        <v>0</v>
      </c>
      <c r="K2916" s="54">
        <f>Лист4!E2914/1000-J2916</f>
        <v>45.039099999999998</v>
      </c>
      <c r="L2916" s="55"/>
      <c r="M2916" s="55"/>
    </row>
    <row r="2917" spans="1:13" s="56" customFormat="1" ht="18.75" customHeight="1" x14ac:dyDescent="0.25">
      <c r="A2917" s="44" t="str">
        <f>Лист4!A2915</f>
        <v xml:space="preserve">Величко ул. д.22 </v>
      </c>
      <c r="B2917" s="74" t="str">
        <f>Лист4!C2915</f>
        <v>Ахтубинский район, г. Ахтубинск</v>
      </c>
      <c r="C2917" s="45">
        <f t="shared" si="92"/>
        <v>57.045586440677965</v>
      </c>
      <c r="D2917" s="45">
        <f t="shared" si="93"/>
        <v>3.0560135593220337</v>
      </c>
      <c r="E2917" s="52">
        <v>0</v>
      </c>
      <c r="F2917" s="31">
        <v>3.0560135593220337</v>
      </c>
      <c r="G2917" s="53">
        <v>0</v>
      </c>
      <c r="H2917" s="53">
        <v>0</v>
      </c>
      <c r="I2917" s="53">
        <v>0</v>
      </c>
      <c r="J2917" s="32">
        <v>0</v>
      </c>
      <c r="K2917" s="54">
        <f>Лист4!E2915/1000-J2917</f>
        <v>60.101599999999998</v>
      </c>
      <c r="L2917" s="55"/>
      <c r="M2917" s="55"/>
    </row>
    <row r="2918" spans="1:13" s="56" customFormat="1" ht="18.75" customHeight="1" x14ac:dyDescent="0.25">
      <c r="A2918" s="44" t="str">
        <f>Лист4!A2916</f>
        <v xml:space="preserve">Величко ул. д.26 </v>
      </c>
      <c r="B2918" s="74" t="str">
        <f>Лист4!C2916</f>
        <v>Ахтубинский район, г. Ахтубинск</v>
      </c>
      <c r="C2918" s="45">
        <f t="shared" si="92"/>
        <v>39.273274576271184</v>
      </c>
      <c r="D2918" s="45">
        <f t="shared" si="93"/>
        <v>2.1039254237288132</v>
      </c>
      <c r="E2918" s="52">
        <v>0</v>
      </c>
      <c r="F2918" s="31">
        <v>2.1039254237288132</v>
      </c>
      <c r="G2918" s="53">
        <v>0</v>
      </c>
      <c r="H2918" s="53">
        <v>0</v>
      </c>
      <c r="I2918" s="53">
        <v>0</v>
      </c>
      <c r="J2918" s="32">
        <v>0</v>
      </c>
      <c r="K2918" s="54">
        <f>Лист4!E2916/1000</f>
        <v>41.377199999999995</v>
      </c>
      <c r="L2918" s="55"/>
      <c r="M2918" s="55"/>
    </row>
    <row r="2919" spans="1:13" s="56" customFormat="1" ht="18.75" customHeight="1" x14ac:dyDescent="0.25">
      <c r="A2919" s="44" t="str">
        <f>Лист4!A2917</f>
        <v xml:space="preserve">Волгоградская ул. д.111 </v>
      </c>
      <c r="B2919" s="74" t="str">
        <f>Лист4!C2917</f>
        <v>Ахтубинский район, г. Ахтубинск</v>
      </c>
      <c r="C2919" s="45">
        <f t="shared" si="92"/>
        <v>1000.6576311864408</v>
      </c>
      <c r="D2919" s="45">
        <f t="shared" si="93"/>
        <v>53.606658813559321</v>
      </c>
      <c r="E2919" s="52">
        <v>0</v>
      </c>
      <c r="F2919" s="31">
        <v>53.606658813559321</v>
      </c>
      <c r="G2919" s="53">
        <v>0</v>
      </c>
      <c r="H2919" s="53">
        <v>0</v>
      </c>
      <c r="I2919" s="53">
        <v>0</v>
      </c>
      <c r="J2919" s="32">
        <v>0</v>
      </c>
      <c r="K2919" s="54">
        <f>Лист4!E2917/1000</f>
        <v>1054.2642900000001</v>
      </c>
      <c r="L2919" s="55"/>
      <c r="M2919" s="55"/>
    </row>
    <row r="2920" spans="1:13" s="56" customFormat="1" ht="23.25" customHeight="1" x14ac:dyDescent="0.25">
      <c r="A2920" s="44" t="str">
        <f>Лист4!A2918</f>
        <v xml:space="preserve">Волгоградская ул. д.13 </v>
      </c>
      <c r="B2920" s="74" t="str">
        <f>Лист4!C2918</f>
        <v>Ахтубинский район, г. Ахтубинск</v>
      </c>
      <c r="C2920" s="45">
        <f t="shared" si="92"/>
        <v>114.66265762711865</v>
      </c>
      <c r="D2920" s="45">
        <f t="shared" si="93"/>
        <v>6.1426423728813564</v>
      </c>
      <c r="E2920" s="52">
        <v>0</v>
      </c>
      <c r="F2920" s="31">
        <v>6.1426423728813564</v>
      </c>
      <c r="G2920" s="53">
        <v>0</v>
      </c>
      <c r="H2920" s="53">
        <v>0</v>
      </c>
      <c r="I2920" s="53">
        <v>0</v>
      </c>
      <c r="J2920" s="32">
        <v>0</v>
      </c>
      <c r="K2920" s="54">
        <f>Лист4!E2918/1000-J2920</f>
        <v>120.8053</v>
      </c>
      <c r="L2920" s="55"/>
      <c r="M2920" s="55"/>
    </row>
    <row r="2921" spans="1:13" s="56" customFormat="1" ht="25.5" customHeight="1" x14ac:dyDescent="0.25">
      <c r="A2921" s="44" t="str">
        <f>Лист4!A2919</f>
        <v xml:space="preserve">Волгоградская ул. д.15 </v>
      </c>
      <c r="B2921" s="74" t="str">
        <f>Лист4!C2919</f>
        <v>Ахтубинский район, г. Ахтубинск</v>
      </c>
      <c r="C2921" s="45">
        <f t="shared" si="92"/>
        <v>236.57731525423728</v>
      </c>
      <c r="D2921" s="45">
        <f t="shared" si="93"/>
        <v>12.67378474576271</v>
      </c>
      <c r="E2921" s="52">
        <v>0</v>
      </c>
      <c r="F2921" s="31">
        <v>12.67378474576271</v>
      </c>
      <c r="G2921" s="53">
        <v>0</v>
      </c>
      <c r="H2921" s="53">
        <v>0</v>
      </c>
      <c r="I2921" s="53">
        <v>0</v>
      </c>
      <c r="J2921" s="32">
        <v>0</v>
      </c>
      <c r="K2921" s="54">
        <f>Лист4!E2919/1000-J2921</f>
        <v>249.25109999999998</v>
      </c>
      <c r="L2921" s="55"/>
      <c r="M2921" s="55"/>
    </row>
    <row r="2922" spans="1:13" s="56" customFormat="1" ht="25.5" customHeight="1" x14ac:dyDescent="0.25">
      <c r="A2922" s="44" t="str">
        <f>Лист4!A2920</f>
        <v xml:space="preserve">Волгоградская ул. д.17А </v>
      </c>
      <c r="B2922" s="74" t="str">
        <f>Лист4!C2920</f>
        <v>Ахтубинский район, г. Ахтубинск</v>
      </c>
      <c r="C2922" s="45">
        <f t="shared" si="92"/>
        <v>202.94390508474575</v>
      </c>
      <c r="D2922" s="45">
        <f t="shared" si="93"/>
        <v>10.871994915254238</v>
      </c>
      <c r="E2922" s="52">
        <v>0</v>
      </c>
      <c r="F2922" s="31">
        <v>10.871994915254238</v>
      </c>
      <c r="G2922" s="53">
        <v>0</v>
      </c>
      <c r="H2922" s="53">
        <v>0</v>
      </c>
      <c r="I2922" s="53">
        <v>0</v>
      </c>
      <c r="J2922" s="32">
        <v>0</v>
      </c>
      <c r="K2922" s="54">
        <f>Лист4!E2920/1000-J2922</f>
        <v>213.8159</v>
      </c>
      <c r="L2922" s="55"/>
      <c r="M2922" s="55"/>
    </row>
    <row r="2923" spans="1:13" s="56" customFormat="1" ht="18.75" customHeight="1" x14ac:dyDescent="0.25">
      <c r="A2923" s="44" t="str">
        <f>Лист4!A2921</f>
        <v xml:space="preserve">Волгоградская ул. д.19 </v>
      </c>
      <c r="B2923" s="74" t="str">
        <f>Лист4!C2921</f>
        <v>Ахтубинский район, г. Ахтубинск</v>
      </c>
      <c r="C2923" s="45">
        <f t="shared" si="92"/>
        <v>265.03803389830512</v>
      </c>
      <c r="D2923" s="45">
        <f t="shared" si="93"/>
        <v>14.198466101694919</v>
      </c>
      <c r="E2923" s="52">
        <v>0</v>
      </c>
      <c r="F2923" s="31">
        <v>14.198466101694919</v>
      </c>
      <c r="G2923" s="53">
        <v>0</v>
      </c>
      <c r="H2923" s="53">
        <v>0</v>
      </c>
      <c r="I2923" s="53">
        <v>0</v>
      </c>
      <c r="J2923" s="32">
        <v>0</v>
      </c>
      <c r="K2923" s="54">
        <f>Лист4!E2921/1000</f>
        <v>279.23650000000004</v>
      </c>
      <c r="L2923" s="55"/>
      <c r="M2923" s="55"/>
    </row>
    <row r="2924" spans="1:13" s="56" customFormat="1" ht="18.75" customHeight="1" x14ac:dyDescent="0.25">
      <c r="A2924" s="44" t="str">
        <f>Лист4!A2922</f>
        <v xml:space="preserve">Волгоградская ул. д.2 </v>
      </c>
      <c r="B2924" s="74" t="str">
        <f>Лист4!C2922</f>
        <v>Ахтубинский район, г. Ахтубинск</v>
      </c>
      <c r="C2924" s="45">
        <f t="shared" si="92"/>
        <v>244.63438644067793</v>
      </c>
      <c r="D2924" s="45">
        <f t="shared" si="93"/>
        <v>13.105413559322031</v>
      </c>
      <c r="E2924" s="52">
        <v>0</v>
      </c>
      <c r="F2924" s="31">
        <v>13.105413559322031</v>
      </c>
      <c r="G2924" s="53">
        <v>0</v>
      </c>
      <c r="H2924" s="53">
        <v>0</v>
      </c>
      <c r="I2924" s="53">
        <v>0</v>
      </c>
      <c r="J2924" s="32">
        <v>0</v>
      </c>
      <c r="K2924" s="54">
        <f>Лист4!E2922/1000</f>
        <v>257.73979999999995</v>
      </c>
      <c r="L2924" s="55"/>
      <c r="M2924" s="55"/>
    </row>
    <row r="2925" spans="1:13" s="56" customFormat="1" ht="18.75" customHeight="1" x14ac:dyDescent="0.25">
      <c r="A2925" s="44" t="str">
        <f>Лист4!A2923</f>
        <v xml:space="preserve">Волгоградская ул. д.21А </v>
      </c>
      <c r="B2925" s="74" t="str">
        <f>Лист4!C2923</f>
        <v>Ахтубинский район, г. Ахтубинск</v>
      </c>
      <c r="C2925" s="45">
        <f t="shared" si="92"/>
        <v>305.24897627118645</v>
      </c>
      <c r="D2925" s="45">
        <f t="shared" si="93"/>
        <v>16.352623728813562</v>
      </c>
      <c r="E2925" s="52">
        <v>0</v>
      </c>
      <c r="F2925" s="31">
        <v>16.352623728813562</v>
      </c>
      <c r="G2925" s="53">
        <v>0</v>
      </c>
      <c r="H2925" s="53">
        <v>0</v>
      </c>
      <c r="I2925" s="53">
        <v>0</v>
      </c>
      <c r="J2925" s="32">
        <v>0</v>
      </c>
      <c r="K2925" s="54">
        <f>Лист4!E2923/1000</f>
        <v>321.60160000000002</v>
      </c>
      <c r="L2925" s="55"/>
      <c r="M2925" s="55"/>
    </row>
    <row r="2926" spans="1:13" s="56" customFormat="1" ht="18.75" customHeight="1" x14ac:dyDescent="0.25">
      <c r="A2926" s="44" t="str">
        <f>Лист4!A2924</f>
        <v xml:space="preserve">Волгоградская ул. д.2А </v>
      </c>
      <c r="B2926" s="74" t="str">
        <f>Лист4!C2924</f>
        <v>Ахтубинский район, г. Ахтубинск</v>
      </c>
      <c r="C2926" s="45">
        <f t="shared" si="92"/>
        <v>211.1066169491526</v>
      </c>
      <c r="D2926" s="45">
        <f t="shared" si="93"/>
        <v>11.30928305084746</v>
      </c>
      <c r="E2926" s="52">
        <v>0</v>
      </c>
      <c r="F2926" s="31">
        <v>11.30928305084746</v>
      </c>
      <c r="G2926" s="53">
        <v>0</v>
      </c>
      <c r="H2926" s="53">
        <v>0</v>
      </c>
      <c r="I2926" s="53">
        <v>0</v>
      </c>
      <c r="J2926" s="32">
        <v>0</v>
      </c>
      <c r="K2926" s="54">
        <f>Лист4!E2924/1000</f>
        <v>222.41590000000005</v>
      </c>
      <c r="L2926" s="55"/>
      <c r="M2926" s="55"/>
    </row>
    <row r="2927" spans="1:13" s="56" customFormat="1" ht="18.75" customHeight="1" x14ac:dyDescent="0.25">
      <c r="A2927" s="44" t="str">
        <f>Лист4!A2925</f>
        <v xml:space="preserve">Волгоградская ул. д.69 </v>
      </c>
      <c r="B2927" s="74" t="str">
        <f>Лист4!C2925</f>
        <v>Ахтубинский район, г. Ахтубинск</v>
      </c>
      <c r="C2927" s="45">
        <f t="shared" si="92"/>
        <v>583.22623728813562</v>
      </c>
      <c r="D2927" s="45">
        <f t="shared" si="93"/>
        <v>31.244262711864408</v>
      </c>
      <c r="E2927" s="52">
        <v>0</v>
      </c>
      <c r="F2927" s="31">
        <v>31.244262711864408</v>
      </c>
      <c r="G2927" s="53">
        <v>0</v>
      </c>
      <c r="H2927" s="53">
        <v>0</v>
      </c>
      <c r="I2927" s="53">
        <v>0</v>
      </c>
      <c r="J2927" s="32">
        <v>0</v>
      </c>
      <c r="K2927" s="54">
        <f>Лист4!E2925/1000-J2927</f>
        <v>614.47050000000002</v>
      </c>
      <c r="L2927" s="55"/>
      <c r="M2927" s="55"/>
    </row>
    <row r="2928" spans="1:13" s="56" customFormat="1" ht="25.5" customHeight="1" x14ac:dyDescent="0.25">
      <c r="A2928" s="44" t="str">
        <f>Лист4!A2926</f>
        <v xml:space="preserve">Волгоградская ул. д.71 </v>
      </c>
      <c r="B2928" s="74" t="str">
        <f>Лист4!C2926</f>
        <v>Ахтубинский район, г. Ахтубинск</v>
      </c>
      <c r="C2928" s="45">
        <f t="shared" si="92"/>
        <v>434.45183457627104</v>
      </c>
      <c r="D2928" s="45">
        <f t="shared" si="93"/>
        <v>23.274205423728805</v>
      </c>
      <c r="E2928" s="52">
        <v>0</v>
      </c>
      <c r="F2928" s="31">
        <v>23.274205423728805</v>
      </c>
      <c r="G2928" s="53">
        <v>0</v>
      </c>
      <c r="H2928" s="53">
        <v>0</v>
      </c>
      <c r="I2928" s="53">
        <v>0</v>
      </c>
      <c r="J2928" s="32">
        <v>888.44</v>
      </c>
      <c r="K2928" s="54">
        <f>Лист4!E2926/1000-J2928</f>
        <v>-430.71396000000021</v>
      </c>
      <c r="L2928" s="55"/>
      <c r="M2928" s="55"/>
    </row>
    <row r="2929" spans="1:13" s="56" customFormat="1" ht="18.75" customHeight="1" x14ac:dyDescent="0.25">
      <c r="A2929" s="44" t="str">
        <f>Лист4!A2927</f>
        <v xml:space="preserve">Волгоградская ул. д.75 </v>
      </c>
      <c r="B2929" s="74" t="str">
        <f>Лист4!C2927</f>
        <v>Ахтубинский район, г. Ахтубинск</v>
      </c>
      <c r="C2929" s="45">
        <f t="shared" si="92"/>
        <v>299.19917288135599</v>
      </c>
      <c r="D2929" s="45">
        <f t="shared" si="93"/>
        <v>16.028527118644071</v>
      </c>
      <c r="E2929" s="52">
        <v>0</v>
      </c>
      <c r="F2929" s="31">
        <v>16.028527118644071</v>
      </c>
      <c r="G2929" s="53">
        <v>0</v>
      </c>
      <c r="H2929" s="53">
        <v>0</v>
      </c>
      <c r="I2929" s="53">
        <v>0</v>
      </c>
      <c r="J2929" s="32">
        <v>0</v>
      </c>
      <c r="K2929" s="54">
        <f>Лист4!E2927/1000</f>
        <v>315.22770000000008</v>
      </c>
      <c r="L2929" s="55"/>
      <c r="M2929" s="55"/>
    </row>
    <row r="2930" spans="1:13" s="56" customFormat="1" ht="18.75" customHeight="1" x14ac:dyDescent="0.25">
      <c r="A2930" s="44" t="str">
        <f>Лист4!A2928</f>
        <v xml:space="preserve">Волгоградская ул. д.77 </v>
      </c>
      <c r="B2930" s="74" t="str">
        <f>Лист4!C2928</f>
        <v>Ахтубинский район, г. Ахтубинск</v>
      </c>
      <c r="C2930" s="45">
        <f t="shared" si="92"/>
        <v>305.77355389830512</v>
      </c>
      <c r="D2930" s="45">
        <f t="shared" si="93"/>
        <v>16.380726101694918</v>
      </c>
      <c r="E2930" s="52">
        <v>0</v>
      </c>
      <c r="F2930" s="31">
        <v>16.380726101694918</v>
      </c>
      <c r="G2930" s="53">
        <v>0</v>
      </c>
      <c r="H2930" s="53">
        <v>0</v>
      </c>
      <c r="I2930" s="53">
        <v>0</v>
      </c>
      <c r="J2930" s="32">
        <v>0</v>
      </c>
      <c r="K2930" s="54">
        <f>Лист4!E2928/1000</f>
        <v>322.15428000000003</v>
      </c>
      <c r="L2930" s="55"/>
      <c r="M2930" s="55"/>
    </row>
    <row r="2931" spans="1:13" s="56" customFormat="1" ht="18.75" customHeight="1" x14ac:dyDescent="0.25">
      <c r="A2931" s="44" t="str">
        <f>Лист4!A2929</f>
        <v xml:space="preserve">Восточный мкн. д.1 </v>
      </c>
      <c r="B2931" s="74" t="str">
        <f>Лист4!C2929</f>
        <v>Ахтубинский район, г. Ахтубинск</v>
      </c>
      <c r="C2931" s="45">
        <f t="shared" si="92"/>
        <v>0.92447457627118645</v>
      </c>
      <c r="D2931" s="45">
        <f t="shared" si="93"/>
        <v>4.9525423728813557E-2</v>
      </c>
      <c r="E2931" s="52">
        <v>0</v>
      </c>
      <c r="F2931" s="31">
        <v>4.9525423728813557E-2</v>
      </c>
      <c r="G2931" s="53">
        <v>0</v>
      </c>
      <c r="H2931" s="53">
        <v>0</v>
      </c>
      <c r="I2931" s="53">
        <v>0</v>
      </c>
      <c r="J2931" s="32">
        <v>0</v>
      </c>
      <c r="K2931" s="54">
        <f>Лист4!E2929/1000-J2931</f>
        <v>0.97399999999999998</v>
      </c>
      <c r="L2931" s="55"/>
      <c r="M2931" s="55"/>
    </row>
    <row r="2932" spans="1:13" s="56" customFormat="1" ht="18.75" customHeight="1" x14ac:dyDescent="0.25">
      <c r="A2932" s="44" t="str">
        <f>Лист4!A2930</f>
        <v xml:space="preserve">Восточный мкн. д.2 </v>
      </c>
      <c r="B2932" s="74" t="str">
        <f>Лист4!C2930</f>
        <v>Ахтубинский район, г. Ахтубинск</v>
      </c>
      <c r="C2932" s="45">
        <f t="shared" si="92"/>
        <v>34.470467796610173</v>
      </c>
      <c r="D2932" s="45">
        <f t="shared" si="93"/>
        <v>1.8466322033898306</v>
      </c>
      <c r="E2932" s="52">
        <v>0</v>
      </c>
      <c r="F2932" s="31">
        <v>1.8466322033898306</v>
      </c>
      <c r="G2932" s="53">
        <v>0</v>
      </c>
      <c r="H2932" s="53">
        <v>0</v>
      </c>
      <c r="I2932" s="53">
        <v>0</v>
      </c>
      <c r="J2932" s="32">
        <v>0</v>
      </c>
      <c r="K2932" s="54">
        <f>Лист4!E2930/1000-J2932</f>
        <v>36.317100000000003</v>
      </c>
      <c r="L2932" s="55"/>
      <c r="M2932" s="55"/>
    </row>
    <row r="2933" spans="1:13" s="56" customFormat="1" ht="18.75" customHeight="1" x14ac:dyDescent="0.25">
      <c r="A2933" s="44" t="str">
        <f>Лист4!A2931</f>
        <v xml:space="preserve">Восточный мкн. д.3 </v>
      </c>
      <c r="B2933" s="74" t="str">
        <f>Лист4!C2931</f>
        <v>Ахтубинский район, г. Ахтубинск</v>
      </c>
      <c r="C2933" s="45">
        <f t="shared" si="92"/>
        <v>25.061328813559321</v>
      </c>
      <c r="D2933" s="45">
        <f t="shared" si="93"/>
        <v>1.342571186440678</v>
      </c>
      <c r="E2933" s="52">
        <v>0</v>
      </c>
      <c r="F2933" s="31">
        <v>1.342571186440678</v>
      </c>
      <c r="G2933" s="53">
        <v>0</v>
      </c>
      <c r="H2933" s="53">
        <v>0</v>
      </c>
      <c r="I2933" s="53">
        <v>0</v>
      </c>
      <c r="J2933" s="32">
        <v>0</v>
      </c>
      <c r="K2933" s="54">
        <f>Лист4!E2931/1000</f>
        <v>26.4039</v>
      </c>
      <c r="L2933" s="55"/>
      <c r="M2933" s="55"/>
    </row>
    <row r="2934" spans="1:13" s="56" customFormat="1" ht="18.75" customHeight="1" x14ac:dyDescent="0.25">
      <c r="A2934" s="44" t="str">
        <f>Лист4!A2932</f>
        <v xml:space="preserve">Восточный мкн. д.4 </v>
      </c>
      <c r="B2934" s="74" t="str">
        <f>Лист4!C2932</f>
        <v>Ахтубинский район, г. Ахтубинск</v>
      </c>
      <c r="C2934" s="45">
        <f t="shared" si="92"/>
        <v>109.08800000000001</v>
      </c>
      <c r="D2934" s="45">
        <f t="shared" si="93"/>
        <v>5.8439999999999994</v>
      </c>
      <c r="E2934" s="52">
        <v>0</v>
      </c>
      <c r="F2934" s="31">
        <v>5.8439999999999994</v>
      </c>
      <c r="G2934" s="53">
        <v>0</v>
      </c>
      <c r="H2934" s="53">
        <v>0</v>
      </c>
      <c r="I2934" s="53">
        <v>0</v>
      </c>
      <c r="J2934" s="32">
        <v>0</v>
      </c>
      <c r="K2934" s="54">
        <f>Лист4!E2932/1000</f>
        <v>114.932</v>
      </c>
      <c r="L2934" s="55"/>
      <c r="M2934" s="55"/>
    </row>
    <row r="2935" spans="1:13" s="56" customFormat="1" ht="18.75" customHeight="1" x14ac:dyDescent="0.25">
      <c r="A2935" s="44" t="str">
        <f>Лист4!A2933</f>
        <v xml:space="preserve">Восточный мкн. д.5 </v>
      </c>
      <c r="B2935" s="74" t="str">
        <f>Лист4!C2933</f>
        <v>Ахтубинский район, г. Ахтубинск</v>
      </c>
      <c r="C2935" s="45">
        <f t="shared" si="92"/>
        <v>112.95579661016949</v>
      </c>
      <c r="D2935" s="45">
        <f t="shared" si="93"/>
        <v>6.0512033898305084</v>
      </c>
      <c r="E2935" s="52">
        <v>0</v>
      </c>
      <c r="F2935" s="31">
        <v>6.0512033898305084</v>
      </c>
      <c r="G2935" s="53">
        <v>0</v>
      </c>
      <c r="H2935" s="53">
        <v>0</v>
      </c>
      <c r="I2935" s="53">
        <v>0</v>
      </c>
      <c r="J2935" s="32">
        <v>0</v>
      </c>
      <c r="K2935" s="54">
        <f>Лист4!E2933/1000-J2935</f>
        <v>119.00699999999999</v>
      </c>
      <c r="L2935" s="55"/>
      <c r="M2935" s="55"/>
    </row>
    <row r="2936" spans="1:13" s="56" customFormat="1" ht="18.75" customHeight="1" x14ac:dyDescent="0.25">
      <c r="A2936" s="44" t="str">
        <f>Лист4!A2934</f>
        <v xml:space="preserve">Восточный мкн. д.6 </v>
      </c>
      <c r="B2936" s="74" t="str">
        <f>Лист4!C2934</f>
        <v>Ахтубинский район, г. Ахтубинск</v>
      </c>
      <c r="C2936" s="45">
        <f t="shared" si="92"/>
        <v>98.263199999999998</v>
      </c>
      <c r="D2936" s="45">
        <f t="shared" si="93"/>
        <v>5.2641</v>
      </c>
      <c r="E2936" s="52">
        <v>0</v>
      </c>
      <c r="F2936" s="31">
        <v>5.2641</v>
      </c>
      <c r="G2936" s="53">
        <v>0</v>
      </c>
      <c r="H2936" s="53">
        <v>0</v>
      </c>
      <c r="I2936" s="53">
        <v>0</v>
      </c>
      <c r="J2936" s="32">
        <v>0</v>
      </c>
      <c r="K2936" s="54">
        <f>Лист4!E2934/1000</f>
        <v>103.5273</v>
      </c>
      <c r="L2936" s="55"/>
      <c r="M2936" s="55"/>
    </row>
    <row r="2937" spans="1:13" s="56" customFormat="1" ht="18.75" customHeight="1" x14ac:dyDescent="0.25">
      <c r="A2937" s="44" t="str">
        <f>Лист4!A2935</f>
        <v xml:space="preserve">Восточный мкн. д.8 </v>
      </c>
      <c r="B2937" s="74" t="str">
        <f>Лист4!C2935</f>
        <v>Ахтубинский район, г. Ахтубинск</v>
      </c>
      <c r="C2937" s="45">
        <f t="shared" si="92"/>
        <v>40.174969491525424</v>
      </c>
      <c r="D2937" s="45">
        <f t="shared" si="93"/>
        <v>2.1522305084745761</v>
      </c>
      <c r="E2937" s="52">
        <v>0</v>
      </c>
      <c r="F2937" s="31">
        <v>2.1522305084745761</v>
      </c>
      <c r="G2937" s="53">
        <v>0</v>
      </c>
      <c r="H2937" s="53">
        <v>0</v>
      </c>
      <c r="I2937" s="53">
        <v>0</v>
      </c>
      <c r="J2937" s="32">
        <v>0</v>
      </c>
      <c r="K2937" s="54">
        <f>Лист4!E2935/1000</f>
        <v>42.327199999999998</v>
      </c>
      <c r="L2937" s="55"/>
      <c r="M2937" s="55"/>
    </row>
    <row r="2938" spans="1:13" s="56" customFormat="1" ht="18.75" customHeight="1" x14ac:dyDescent="0.25">
      <c r="A2938" s="44" t="str">
        <f>Лист4!A2936</f>
        <v>Гагарина ул. д.18А пом.038,040,041</v>
      </c>
      <c r="B2938" s="74" t="str">
        <f>Лист4!C2936</f>
        <v>Ахтубинский район, г. Ахтубинск</v>
      </c>
      <c r="C2938" s="45">
        <f t="shared" si="92"/>
        <v>275.24265762711855</v>
      </c>
      <c r="D2938" s="45">
        <f t="shared" si="93"/>
        <v>14.745142372881354</v>
      </c>
      <c r="E2938" s="52">
        <v>0</v>
      </c>
      <c r="F2938" s="31">
        <v>14.745142372881354</v>
      </c>
      <c r="G2938" s="53">
        <v>0</v>
      </c>
      <c r="H2938" s="53">
        <v>0</v>
      </c>
      <c r="I2938" s="53">
        <v>0</v>
      </c>
      <c r="J2938" s="32">
        <v>1863.26</v>
      </c>
      <c r="K2938" s="54">
        <f>Лист4!E2936/1000-J2938</f>
        <v>-1573.2722000000001</v>
      </c>
      <c r="L2938" s="55"/>
      <c r="M2938" s="55"/>
    </row>
    <row r="2939" spans="1:13" s="56" customFormat="1" ht="18.75" customHeight="1" x14ac:dyDescent="0.25">
      <c r="A2939" s="44" t="str">
        <f>Лист4!A2937</f>
        <v xml:space="preserve">Грекова ул. д.1 </v>
      </c>
      <c r="B2939" s="74" t="str">
        <f>Лист4!C2937</f>
        <v>Ахтубинский район, г. Ахтубинск</v>
      </c>
      <c r="C2939" s="45">
        <f t="shared" si="92"/>
        <v>299.79608542372881</v>
      </c>
      <c r="D2939" s="45">
        <f t="shared" si="93"/>
        <v>16.060504576271185</v>
      </c>
      <c r="E2939" s="52">
        <v>0</v>
      </c>
      <c r="F2939" s="31">
        <v>16.060504576271185</v>
      </c>
      <c r="G2939" s="53">
        <v>0</v>
      </c>
      <c r="H2939" s="53">
        <v>0</v>
      </c>
      <c r="I2939" s="53">
        <v>0</v>
      </c>
      <c r="J2939" s="32">
        <v>0</v>
      </c>
      <c r="K2939" s="54">
        <f>Лист4!E2937/1000</f>
        <v>315.85658999999998</v>
      </c>
      <c r="L2939" s="55"/>
      <c r="M2939" s="55"/>
    </row>
    <row r="2940" spans="1:13" s="56" customFormat="1" ht="18.75" customHeight="1" x14ac:dyDescent="0.25">
      <c r="A2940" s="44" t="str">
        <f>Лист4!A2938</f>
        <v xml:space="preserve">Грибоедова ул. д.11 </v>
      </c>
      <c r="B2940" s="74" t="str">
        <f>Лист4!C2938</f>
        <v>Ахтубинский район, г. Ахтубинск</v>
      </c>
      <c r="C2940" s="45">
        <f t="shared" si="92"/>
        <v>94.88953220338982</v>
      </c>
      <c r="D2940" s="45">
        <f t="shared" si="93"/>
        <v>5.0833677966101698</v>
      </c>
      <c r="E2940" s="52">
        <v>0</v>
      </c>
      <c r="F2940" s="31">
        <v>5.0833677966101698</v>
      </c>
      <c r="G2940" s="53">
        <v>0</v>
      </c>
      <c r="H2940" s="53">
        <v>0</v>
      </c>
      <c r="I2940" s="53">
        <v>0</v>
      </c>
      <c r="J2940" s="32">
        <v>0</v>
      </c>
      <c r="K2940" s="54">
        <f>Лист4!E2938/1000</f>
        <v>99.972899999999996</v>
      </c>
      <c r="L2940" s="55"/>
      <c r="M2940" s="55"/>
    </row>
    <row r="2941" spans="1:13" s="56" customFormat="1" ht="18.75" customHeight="1" x14ac:dyDescent="0.25">
      <c r="A2941" s="44" t="str">
        <f>Лист4!A2939</f>
        <v xml:space="preserve">Грибоедова ул. д.11А </v>
      </c>
      <c r="B2941" s="74" t="str">
        <f>Лист4!C2939</f>
        <v>Ахтубинский район, г. Ахтубинск</v>
      </c>
      <c r="C2941" s="45">
        <f t="shared" si="92"/>
        <v>402.62585762711871</v>
      </c>
      <c r="D2941" s="45">
        <f t="shared" si="93"/>
        <v>21.569242372881359</v>
      </c>
      <c r="E2941" s="52">
        <v>0</v>
      </c>
      <c r="F2941" s="31">
        <v>21.569242372881359</v>
      </c>
      <c r="G2941" s="53">
        <v>0</v>
      </c>
      <c r="H2941" s="53">
        <v>0</v>
      </c>
      <c r="I2941" s="53">
        <v>0</v>
      </c>
      <c r="J2941" s="32">
        <v>0</v>
      </c>
      <c r="K2941" s="54">
        <f>Лист4!E2939/1000</f>
        <v>424.19510000000008</v>
      </c>
      <c r="L2941" s="55"/>
      <c r="M2941" s="55"/>
    </row>
    <row r="2942" spans="1:13" s="56" customFormat="1" ht="18.75" customHeight="1" x14ac:dyDescent="0.25">
      <c r="A2942" s="44" t="str">
        <f>Лист4!A2940</f>
        <v xml:space="preserve">Грибоедова ул. д.15 </v>
      </c>
      <c r="B2942" s="74" t="str">
        <f>Лист4!C2940</f>
        <v>Ахтубинский район, г. Ахтубинск</v>
      </c>
      <c r="C2942" s="45">
        <f t="shared" si="92"/>
        <v>514.09594576271184</v>
      </c>
      <c r="D2942" s="45">
        <f t="shared" si="93"/>
        <v>27.540854237288137</v>
      </c>
      <c r="E2942" s="52">
        <v>0</v>
      </c>
      <c r="F2942" s="31">
        <v>27.540854237288137</v>
      </c>
      <c r="G2942" s="53">
        <v>0</v>
      </c>
      <c r="H2942" s="53">
        <v>0</v>
      </c>
      <c r="I2942" s="53">
        <v>0</v>
      </c>
      <c r="J2942" s="32">
        <v>0</v>
      </c>
      <c r="K2942" s="54">
        <f>Лист4!E2940/1000-J2942</f>
        <v>541.63679999999999</v>
      </c>
      <c r="L2942" s="55"/>
      <c r="M2942" s="55"/>
    </row>
    <row r="2943" spans="1:13" s="56" customFormat="1" ht="18.75" customHeight="1" x14ac:dyDescent="0.25">
      <c r="A2943" s="44" t="str">
        <f>Лист4!A2941</f>
        <v xml:space="preserve">Грибоедова ул. д.2 </v>
      </c>
      <c r="B2943" s="74" t="str">
        <f>Лист4!C2941</f>
        <v>Ахтубинский район, г. Ахтубинск</v>
      </c>
      <c r="C2943" s="45">
        <f t="shared" si="92"/>
        <v>0</v>
      </c>
      <c r="D2943" s="45">
        <f t="shared" si="93"/>
        <v>0</v>
      </c>
      <c r="E2943" s="52">
        <v>0</v>
      </c>
      <c r="F2943" s="31">
        <v>0</v>
      </c>
      <c r="G2943" s="53">
        <v>0</v>
      </c>
      <c r="H2943" s="53">
        <v>0</v>
      </c>
      <c r="I2943" s="53">
        <v>0</v>
      </c>
      <c r="J2943" s="32">
        <v>0</v>
      </c>
      <c r="K2943" s="54">
        <f>Лист4!E2941/1000</f>
        <v>0</v>
      </c>
      <c r="L2943" s="55"/>
      <c r="M2943" s="55"/>
    </row>
    <row r="2944" spans="1:13" s="56" customFormat="1" ht="18.75" customHeight="1" x14ac:dyDescent="0.25">
      <c r="A2944" s="44" t="str">
        <f>Лист4!A2942</f>
        <v xml:space="preserve">Добролюбова ул. д.2 </v>
      </c>
      <c r="B2944" s="74" t="str">
        <f>Лист4!C2942</f>
        <v>Ахтубинский район, г. Ахтубинск</v>
      </c>
      <c r="C2944" s="45">
        <f t="shared" si="92"/>
        <v>45.919392542372883</v>
      </c>
      <c r="D2944" s="45">
        <f t="shared" si="93"/>
        <v>2.4599674576271182</v>
      </c>
      <c r="E2944" s="52">
        <v>0</v>
      </c>
      <c r="F2944" s="31">
        <v>2.4599674576271182</v>
      </c>
      <c r="G2944" s="53">
        <v>0</v>
      </c>
      <c r="H2944" s="53">
        <v>0</v>
      </c>
      <c r="I2944" s="53">
        <v>0</v>
      </c>
      <c r="J2944" s="32">
        <v>0</v>
      </c>
      <c r="K2944" s="54">
        <f>Лист4!E2942/1000</f>
        <v>48.379359999999998</v>
      </c>
      <c r="L2944" s="55"/>
      <c r="M2944" s="55"/>
    </row>
    <row r="2945" spans="1:13" s="56" customFormat="1" ht="18.75" customHeight="1" x14ac:dyDescent="0.25">
      <c r="A2945" s="44" t="str">
        <f>Лист4!A2943</f>
        <v xml:space="preserve">Добролюбова ул. д.4 </v>
      </c>
      <c r="B2945" s="74" t="str">
        <f>Лист4!C2943</f>
        <v>Ахтубинский район, г. Ахтубинск</v>
      </c>
      <c r="C2945" s="45">
        <f t="shared" si="92"/>
        <v>56.699905084745765</v>
      </c>
      <c r="D2945" s="45">
        <f t="shared" si="93"/>
        <v>3.0374949152542374</v>
      </c>
      <c r="E2945" s="52">
        <v>0</v>
      </c>
      <c r="F2945" s="31">
        <v>3.0374949152542374</v>
      </c>
      <c r="G2945" s="53">
        <v>0</v>
      </c>
      <c r="H2945" s="53">
        <v>0</v>
      </c>
      <c r="I2945" s="53">
        <v>0</v>
      </c>
      <c r="J2945" s="32">
        <v>0</v>
      </c>
      <c r="K2945" s="54">
        <f>Лист4!E2943/1000-J2945</f>
        <v>59.737400000000001</v>
      </c>
      <c r="L2945" s="55"/>
      <c r="M2945" s="55"/>
    </row>
    <row r="2946" spans="1:13" s="56" customFormat="1" ht="18.75" customHeight="1" x14ac:dyDescent="0.25">
      <c r="A2946" s="44" t="str">
        <f>Лист4!A2944</f>
        <v xml:space="preserve">Добролюбова ул. д.6 </v>
      </c>
      <c r="B2946" s="74" t="str">
        <f>Лист4!C2944</f>
        <v>Ахтубинский район, г. Ахтубинск</v>
      </c>
      <c r="C2946" s="45">
        <f t="shared" si="92"/>
        <v>201.01856813559323</v>
      </c>
      <c r="D2946" s="45">
        <f t="shared" si="93"/>
        <v>10.768851864406781</v>
      </c>
      <c r="E2946" s="52">
        <v>0</v>
      </c>
      <c r="F2946" s="31">
        <v>10.768851864406781</v>
      </c>
      <c r="G2946" s="53">
        <v>0</v>
      </c>
      <c r="H2946" s="53">
        <v>0</v>
      </c>
      <c r="I2946" s="53">
        <v>0</v>
      </c>
      <c r="J2946" s="32">
        <v>0</v>
      </c>
      <c r="K2946" s="54">
        <f>Лист4!E2944/1000-J2946</f>
        <v>211.78742</v>
      </c>
      <c r="L2946" s="55"/>
      <c r="M2946" s="55"/>
    </row>
    <row r="2947" spans="1:13" s="56" customFormat="1" ht="18.75" customHeight="1" x14ac:dyDescent="0.25">
      <c r="A2947" s="44" t="str">
        <f>Лист4!A2945</f>
        <v xml:space="preserve">Добролюбова ул. д.8 </v>
      </c>
      <c r="B2947" s="74" t="str">
        <f>Лист4!C2945</f>
        <v>Ахтубинский район, г. Ахтубинск</v>
      </c>
      <c r="C2947" s="45">
        <f t="shared" si="92"/>
        <v>489.34899525423742</v>
      </c>
      <c r="D2947" s="45">
        <f t="shared" si="93"/>
        <v>26.215124745762715</v>
      </c>
      <c r="E2947" s="52">
        <v>0</v>
      </c>
      <c r="F2947" s="31">
        <v>26.215124745762715</v>
      </c>
      <c r="G2947" s="53">
        <v>0</v>
      </c>
      <c r="H2947" s="53">
        <v>0</v>
      </c>
      <c r="I2947" s="53">
        <v>0</v>
      </c>
      <c r="J2947" s="32">
        <v>0</v>
      </c>
      <c r="K2947" s="54">
        <f>Лист4!E2945/1000-J2947</f>
        <v>515.56412000000012</v>
      </c>
      <c r="L2947" s="55"/>
      <c r="M2947" s="55"/>
    </row>
    <row r="2948" spans="1:13" s="56" customFormat="1" ht="18.75" customHeight="1" x14ac:dyDescent="0.25">
      <c r="A2948" s="44" t="str">
        <f>Лист4!A2946</f>
        <v xml:space="preserve">Ермака ул. д.4 </v>
      </c>
      <c r="B2948" s="74" t="str">
        <f>Лист4!C2946</f>
        <v>Ахтубинский район, г. Ахтубинск</v>
      </c>
      <c r="C2948" s="45">
        <f t="shared" si="92"/>
        <v>284.73301559322039</v>
      </c>
      <c r="D2948" s="45">
        <f t="shared" si="93"/>
        <v>15.253554406779664</v>
      </c>
      <c r="E2948" s="52">
        <v>0</v>
      </c>
      <c r="F2948" s="31">
        <v>15.253554406779664</v>
      </c>
      <c r="G2948" s="53">
        <v>0</v>
      </c>
      <c r="H2948" s="53">
        <v>0</v>
      </c>
      <c r="I2948" s="53">
        <v>0</v>
      </c>
      <c r="J2948" s="32">
        <v>0</v>
      </c>
      <c r="K2948" s="54">
        <f>Лист4!E2946/1000-J2948</f>
        <v>299.98657000000003</v>
      </c>
      <c r="L2948" s="55"/>
      <c r="M2948" s="55"/>
    </row>
    <row r="2949" spans="1:13" s="56" customFormat="1" ht="18.75" customHeight="1" x14ac:dyDescent="0.25">
      <c r="A2949" s="44" t="str">
        <f>Лист4!A2947</f>
        <v xml:space="preserve">Ермака ул. д.5 </v>
      </c>
      <c r="B2949" s="74" t="str">
        <f>Лист4!C2947</f>
        <v>Ахтубинский район, г. Ахтубинск</v>
      </c>
      <c r="C2949" s="45">
        <f t="shared" si="92"/>
        <v>258.83218983050847</v>
      </c>
      <c r="D2949" s="45">
        <f t="shared" si="93"/>
        <v>13.866010169491526</v>
      </c>
      <c r="E2949" s="52">
        <v>0</v>
      </c>
      <c r="F2949" s="31">
        <v>13.866010169491526</v>
      </c>
      <c r="G2949" s="53">
        <v>0</v>
      </c>
      <c r="H2949" s="53">
        <v>0</v>
      </c>
      <c r="I2949" s="53">
        <v>0</v>
      </c>
      <c r="J2949" s="32">
        <v>0</v>
      </c>
      <c r="K2949" s="54">
        <f>Лист4!E2947/1000-J2949</f>
        <v>272.69819999999999</v>
      </c>
      <c r="L2949" s="55"/>
      <c r="M2949" s="55"/>
    </row>
    <row r="2950" spans="1:13" s="56" customFormat="1" ht="18.75" customHeight="1" x14ac:dyDescent="0.25">
      <c r="A2950" s="44" t="str">
        <f>Лист4!A2948</f>
        <v xml:space="preserve">Ермака ул. д.6 </v>
      </c>
      <c r="B2950" s="74" t="str">
        <f>Лист4!C2948</f>
        <v>Ахтубинский район, г. Ахтубинск</v>
      </c>
      <c r="C2950" s="45">
        <f t="shared" si="92"/>
        <v>32.81172881355932</v>
      </c>
      <c r="D2950" s="45">
        <f t="shared" si="93"/>
        <v>1.7577711864406778</v>
      </c>
      <c r="E2950" s="52">
        <v>0</v>
      </c>
      <c r="F2950" s="31">
        <v>1.7577711864406778</v>
      </c>
      <c r="G2950" s="53">
        <v>0</v>
      </c>
      <c r="H2950" s="53">
        <v>0</v>
      </c>
      <c r="I2950" s="53">
        <v>0</v>
      </c>
      <c r="J2950" s="32">
        <v>0</v>
      </c>
      <c r="K2950" s="54">
        <f>Лист4!E2948/1000-J2950</f>
        <v>34.569499999999998</v>
      </c>
      <c r="L2950" s="55"/>
      <c r="M2950" s="55"/>
    </row>
    <row r="2951" spans="1:13" s="56" customFormat="1" ht="18.75" customHeight="1" x14ac:dyDescent="0.25">
      <c r="A2951" s="44" t="str">
        <f>Лист4!A2949</f>
        <v xml:space="preserve">Жуковского ул. д.17 </v>
      </c>
      <c r="B2951" s="74" t="str">
        <f>Лист4!C2949</f>
        <v>Ахтубинский район, г. Ахтубинск</v>
      </c>
      <c r="C2951" s="45">
        <f t="shared" si="92"/>
        <v>358.91292203389827</v>
      </c>
      <c r="D2951" s="45">
        <f t="shared" si="93"/>
        <v>19.227477966101691</v>
      </c>
      <c r="E2951" s="52">
        <v>0</v>
      </c>
      <c r="F2951" s="31">
        <v>19.227477966101691</v>
      </c>
      <c r="G2951" s="53">
        <v>0</v>
      </c>
      <c r="H2951" s="53">
        <v>0</v>
      </c>
      <c r="I2951" s="53">
        <v>0</v>
      </c>
      <c r="J2951" s="32">
        <v>0</v>
      </c>
      <c r="K2951" s="54">
        <f>Лист4!E2949/1000</f>
        <v>378.14039999999994</v>
      </c>
      <c r="L2951" s="55"/>
      <c r="M2951" s="55"/>
    </row>
    <row r="2952" spans="1:13" s="56" customFormat="1" ht="18.75" customHeight="1" x14ac:dyDescent="0.25">
      <c r="A2952" s="44" t="str">
        <f>Лист4!A2950</f>
        <v xml:space="preserve">Жуковского ул. д.19 </v>
      </c>
      <c r="B2952" s="74" t="str">
        <f>Лист4!C2950</f>
        <v>Ахтубинский район, г. Ахтубинск</v>
      </c>
      <c r="C2952" s="45">
        <f t="shared" si="92"/>
        <v>592.68976271186443</v>
      </c>
      <c r="D2952" s="45">
        <f t="shared" si="93"/>
        <v>31.751237288135599</v>
      </c>
      <c r="E2952" s="52">
        <v>0</v>
      </c>
      <c r="F2952" s="31">
        <v>31.751237288135599</v>
      </c>
      <c r="G2952" s="53">
        <v>0</v>
      </c>
      <c r="H2952" s="53">
        <v>0</v>
      </c>
      <c r="I2952" s="53">
        <v>0</v>
      </c>
      <c r="J2952" s="32">
        <v>0</v>
      </c>
      <c r="K2952" s="54">
        <f>Лист4!E2950/1000</f>
        <v>624.44100000000003</v>
      </c>
      <c r="L2952" s="55"/>
      <c r="M2952" s="55"/>
    </row>
    <row r="2953" spans="1:13" s="56" customFormat="1" ht="18.75" customHeight="1" x14ac:dyDescent="0.25">
      <c r="A2953" s="44" t="str">
        <f>Лист4!A2951</f>
        <v xml:space="preserve">Жуковского ул. д.2 </v>
      </c>
      <c r="B2953" s="74" t="str">
        <f>Лист4!C2951</f>
        <v>Ахтубинский район, г. Ахтубинск</v>
      </c>
      <c r="C2953" s="45">
        <f t="shared" si="92"/>
        <v>432.67507796610175</v>
      </c>
      <c r="D2953" s="45">
        <f t="shared" si="93"/>
        <v>23.17902203389831</v>
      </c>
      <c r="E2953" s="52">
        <v>0</v>
      </c>
      <c r="F2953" s="31">
        <v>23.17902203389831</v>
      </c>
      <c r="G2953" s="53">
        <v>0</v>
      </c>
      <c r="H2953" s="53">
        <v>0</v>
      </c>
      <c r="I2953" s="53">
        <v>0</v>
      </c>
      <c r="J2953" s="32">
        <v>0</v>
      </c>
      <c r="K2953" s="54">
        <f>Лист4!E2951/1000</f>
        <v>455.85410000000007</v>
      </c>
      <c r="L2953" s="55"/>
      <c r="M2953" s="55"/>
    </row>
    <row r="2954" spans="1:13" s="56" customFormat="1" ht="18.75" customHeight="1" x14ac:dyDescent="0.25">
      <c r="A2954" s="44" t="str">
        <f>Лист4!A2952</f>
        <v xml:space="preserve">Жуковского ул. д.21 </v>
      </c>
      <c r="B2954" s="74" t="str">
        <f>Лист4!C2952</f>
        <v>Ахтубинский район, г. Ахтубинск</v>
      </c>
      <c r="C2954" s="45">
        <f t="shared" si="92"/>
        <v>655.84919186440675</v>
      </c>
      <c r="D2954" s="45">
        <f t="shared" si="93"/>
        <v>35.134778135593223</v>
      </c>
      <c r="E2954" s="52">
        <v>0</v>
      </c>
      <c r="F2954" s="31">
        <v>35.134778135593223</v>
      </c>
      <c r="G2954" s="53">
        <v>0</v>
      </c>
      <c r="H2954" s="53">
        <v>0</v>
      </c>
      <c r="I2954" s="53">
        <v>0</v>
      </c>
      <c r="J2954" s="32">
        <v>0</v>
      </c>
      <c r="K2954" s="54">
        <f>Лист4!E2952/1000-J2954</f>
        <v>690.98397</v>
      </c>
      <c r="L2954" s="55"/>
      <c r="M2954" s="55"/>
    </row>
    <row r="2955" spans="1:13" s="56" customFormat="1" ht="18.75" customHeight="1" x14ac:dyDescent="0.25">
      <c r="A2955" s="44" t="str">
        <f>Лист4!A2953</f>
        <v xml:space="preserve">Жуковского ул. д.26 </v>
      </c>
      <c r="B2955" s="74" t="str">
        <f>Лист4!C2953</f>
        <v>Ахтубинский район, г. Ахтубинск</v>
      </c>
      <c r="C2955" s="45">
        <f t="shared" si="92"/>
        <v>0</v>
      </c>
      <c r="D2955" s="45">
        <f t="shared" si="93"/>
        <v>0</v>
      </c>
      <c r="E2955" s="52">
        <v>0</v>
      </c>
      <c r="F2955" s="31">
        <v>0</v>
      </c>
      <c r="G2955" s="53">
        <v>0</v>
      </c>
      <c r="H2955" s="53">
        <v>0</v>
      </c>
      <c r="I2955" s="53">
        <v>0</v>
      </c>
      <c r="J2955" s="32">
        <v>0</v>
      </c>
      <c r="K2955" s="54">
        <f>Лист4!E2953/1000</f>
        <v>0</v>
      </c>
      <c r="L2955" s="55"/>
      <c r="M2955" s="55"/>
    </row>
    <row r="2956" spans="1:13" s="56" customFormat="1" ht="18.75" customHeight="1" x14ac:dyDescent="0.25">
      <c r="A2956" s="44" t="str">
        <f>Лист4!A2954</f>
        <v xml:space="preserve">Жуковского ул. д.29А </v>
      </c>
      <c r="B2956" s="74" t="str">
        <f>Лист4!C2954</f>
        <v>Ахтубинский район, г. Ахтубинск</v>
      </c>
      <c r="C2956" s="45">
        <f t="shared" si="92"/>
        <v>2.0046101694915257</v>
      </c>
      <c r="D2956" s="45">
        <f t="shared" si="93"/>
        <v>0.10738983050847457</v>
      </c>
      <c r="E2956" s="52">
        <v>0</v>
      </c>
      <c r="F2956" s="31">
        <v>0.10738983050847457</v>
      </c>
      <c r="G2956" s="53">
        <v>0</v>
      </c>
      <c r="H2956" s="53">
        <v>0</v>
      </c>
      <c r="I2956" s="53">
        <v>0</v>
      </c>
      <c r="J2956" s="32">
        <v>0</v>
      </c>
      <c r="K2956" s="54">
        <f>Лист4!E2954/1000</f>
        <v>2.1120000000000001</v>
      </c>
      <c r="L2956" s="55"/>
      <c r="M2956" s="55"/>
    </row>
    <row r="2957" spans="1:13" s="56" customFormat="1" ht="18.75" customHeight="1" x14ac:dyDescent="0.25">
      <c r="A2957" s="44" t="str">
        <f>Лист4!A2955</f>
        <v xml:space="preserve">Заводская ул. д.101 </v>
      </c>
      <c r="B2957" s="74" t="str">
        <f>Лист4!C2955</f>
        <v>Ахтубинский район, г. Ахтубинск</v>
      </c>
      <c r="C2957" s="45">
        <f t="shared" si="92"/>
        <v>39.203322033898303</v>
      </c>
      <c r="D2957" s="45">
        <f t="shared" si="93"/>
        <v>2.100177966101695</v>
      </c>
      <c r="E2957" s="52">
        <v>0</v>
      </c>
      <c r="F2957" s="31">
        <v>2.100177966101695</v>
      </c>
      <c r="G2957" s="53">
        <v>0</v>
      </c>
      <c r="H2957" s="53">
        <v>0</v>
      </c>
      <c r="I2957" s="53">
        <v>0</v>
      </c>
      <c r="J2957" s="32">
        <v>0</v>
      </c>
      <c r="K2957" s="54">
        <f>Лист4!E2955/1000</f>
        <v>41.3035</v>
      </c>
      <c r="L2957" s="55"/>
      <c r="M2957" s="55"/>
    </row>
    <row r="2958" spans="1:13" s="56" customFormat="1" ht="18.75" customHeight="1" x14ac:dyDescent="0.25">
      <c r="A2958" s="44" t="str">
        <f>Лист4!A2956</f>
        <v xml:space="preserve">Заводская ул. д.111 </v>
      </c>
      <c r="B2958" s="74" t="str">
        <f>Лист4!C2956</f>
        <v>Ахтубинский район, г. Ахтубинск</v>
      </c>
      <c r="C2958" s="45">
        <f t="shared" si="92"/>
        <v>23.508610169491526</v>
      </c>
      <c r="D2958" s="45">
        <f t="shared" si="93"/>
        <v>1.2593898305084745</v>
      </c>
      <c r="E2958" s="52">
        <v>0</v>
      </c>
      <c r="F2958" s="31">
        <v>1.2593898305084745</v>
      </c>
      <c r="G2958" s="53">
        <v>0</v>
      </c>
      <c r="H2958" s="53">
        <v>0</v>
      </c>
      <c r="I2958" s="53">
        <v>0</v>
      </c>
      <c r="J2958" s="32">
        <v>0</v>
      </c>
      <c r="K2958" s="54">
        <f>Лист4!E2956/1000</f>
        <v>24.768000000000001</v>
      </c>
      <c r="L2958" s="55"/>
      <c r="M2958" s="55"/>
    </row>
    <row r="2959" spans="1:13" s="56" customFormat="1" ht="18.75" customHeight="1" x14ac:dyDescent="0.25">
      <c r="A2959" s="44" t="str">
        <f>Лист4!A2957</f>
        <v xml:space="preserve">Заводская ул. д.113 </v>
      </c>
      <c r="B2959" s="74" t="str">
        <f>Лист4!C2957</f>
        <v>Ахтубинский район, г. Ахтубинск</v>
      </c>
      <c r="C2959" s="45">
        <f t="shared" si="92"/>
        <v>11.687674576271185</v>
      </c>
      <c r="D2959" s="45">
        <f t="shared" si="93"/>
        <v>0.62612542372881352</v>
      </c>
      <c r="E2959" s="52">
        <v>0</v>
      </c>
      <c r="F2959" s="31">
        <v>0.62612542372881352</v>
      </c>
      <c r="G2959" s="53">
        <v>0</v>
      </c>
      <c r="H2959" s="53">
        <v>0</v>
      </c>
      <c r="I2959" s="53">
        <v>0</v>
      </c>
      <c r="J2959" s="32">
        <v>0</v>
      </c>
      <c r="K2959" s="54">
        <f>Лист4!E2957/1000</f>
        <v>12.313799999999999</v>
      </c>
      <c r="L2959" s="55"/>
      <c r="M2959" s="55"/>
    </row>
    <row r="2960" spans="1:13" s="56" customFormat="1" ht="18.75" customHeight="1" x14ac:dyDescent="0.25">
      <c r="A2960" s="44" t="str">
        <f>Лист4!A2958</f>
        <v xml:space="preserve">Заводская ул. д.115 </v>
      </c>
      <c r="B2960" s="74" t="str">
        <f>Лист4!C2958</f>
        <v>Ахтубинский район, г. Ахтубинск</v>
      </c>
      <c r="C2960" s="45">
        <f t="shared" si="92"/>
        <v>32.319023728813555</v>
      </c>
      <c r="D2960" s="45">
        <f t="shared" si="93"/>
        <v>1.7313762711864404</v>
      </c>
      <c r="E2960" s="52">
        <v>0</v>
      </c>
      <c r="F2960" s="31">
        <v>1.7313762711864404</v>
      </c>
      <c r="G2960" s="53">
        <v>0</v>
      </c>
      <c r="H2960" s="53">
        <v>0</v>
      </c>
      <c r="I2960" s="53">
        <v>0</v>
      </c>
      <c r="J2960" s="32">
        <v>0</v>
      </c>
      <c r="K2960" s="54">
        <f>Лист4!E2958/1000</f>
        <v>34.050399999999996</v>
      </c>
      <c r="L2960" s="55"/>
      <c r="M2960" s="55"/>
    </row>
    <row r="2961" spans="1:13" s="56" customFormat="1" ht="18.75" customHeight="1" x14ac:dyDescent="0.25">
      <c r="A2961" s="44" t="str">
        <f>Лист4!A2959</f>
        <v xml:space="preserve">Заводская ул. д.189 </v>
      </c>
      <c r="B2961" s="74" t="str">
        <f>Лист4!C2959</f>
        <v>Ахтубинский район, г. Ахтубинск</v>
      </c>
      <c r="C2961" s="45">
        <f t="shared" si="92"/>
        <v>425.07789016949152</v>
      </c>
      <c r="D2961" s="45">
        <f t="shared" si="93"/>
        <v>22.772029830508473</v>
      </c>
      <c r="E2961" s="52">
        <v>0</v>
      </c>
      <c r="F2961" s="31">
        <v>22.772029830508473</v>
      </c>
      <c r="G2961" s="53">
        <v>0</v>
      </c>
      <c r="H2961" s="53">
        <v>0</v>
      </c>
      <c r="I2961" s="53">
        <v>0</v>
      </c>
      <c r="J2961" s="32">
        <v>0</v>
      </c>
      <c r="K2961" s="54">
        <f>Лист4!E2959/1000</f>
        <v>447.84992</v>
      </c>
      <c r="L2961" s="55"/>
      <c r="M2961" s="55"/>
    </row>
    <row r="2962" spans="1:13" s="56" customFormat="1" ht="18.75" customHeight="1" x14ac:dyDescent="0.25">
      <c r="A2962" s="44" t="str">
        <f>Лист4!A2960</f>
        <v xml:space="preserve">Заводская ул. д.93 </v>
      </c>
      <c r="B2962" s="74" t="str">
        <f>Лист4!C2960</f>
        <v>Ахтубинский район, г. Ахтубинск</v>
      </c>
      <c r="C2962" s="45">
        <f t="shared" si="92"/>
        <v>40.043037288135586</v>
      </c>
      <c r="D2962" s="45">
        <f t="shared" si="93"/>
        <v>2.1451627118644065</v>
      </c>
      <c r="E2962" s="52">
        <v>0</v>
      </c>
      <c r="F2962" s="31">
        <v>2.1451627118644065</v>
      </c>
      <c r="G2962" s="53">
        <v>0</v>
      </c>
      <c r="H2962" s="53">
        <v>0</v>
      </c>
      <c r="I2962" s="53">
        <v>0</v>
      </c>
      <c r="J2962" s="32">
        <v>0</v>
      </c>
      <c r="K2962" s="54">
        <f>Лист4!E2960/1000-J2962</f>
        <v>42.188199999999995</v>
      </c>
      <c r="L2962" s="55"/>
      <c r="M2962" s="55"/>
    </row>
    <row r="2963" spans="1:13" s="56" customFormat="1" ht="18.75" customHeight="1" x14ac:dyDescent="0.25">
      <c r="A2963" s="44" t="str">
        <f>Лист4!A2961</f>
        <v xml:space="preserve">Заводская ул. д.99 </v>
      </c>
      <c r="B2963" s="74" t="str">
        <f>Лист4!C2961</f>
        <v>Ахтубинский район, г. Ахтубинск</v>
      </c>
      <c r="C2963" s="45">
        <f t="shared" si="92"/>
        <v>85.160054237288151</v>
      </c>
      <c r="D2963" s="45">
        <f t="shared" si="93"/>
        <v>4.5621457627118653</v>
      </c>
      <c r="E2963" s="52">
        <v>0</v>
      </c>
      <c r="F2963" s="31">
        <v>4.5621457627118653</v>
      </c>
      <c r="G2963" s="53">
        <v>0</v>
      </c>
      <c r="H2963" s="53">
        <v>0</v>
      </c>
      <c r="I2963" s="53">
        <v>0</v>
      </c>
      <c r="J2963" s="32">
        <v>0</v>
      </c>
      <c r="K2963" s="54">
        <f>Лист4!E2961/1000</f>
        <v>89.722200000000015</v>
      </c>
      <c r="L2963" s="55"/>
      <c r="M2963" s="55"/>
    </row>
    <row r="2964" spans="1:13" s="56" customFormat="1" ht="18.75" customHeight="1" x14ac:dyDescent="0.25">
      <c r="A2964" s="44" t="str">
        <f>Лист4!A2962</f>
        <v xml:space="preserve">Затонская ул. д.1 </v>
      </c>
      <c r="B2964" s="74" t="str">
        <f>Лист4!C2962</f>
        <v>Ахтубинский район, г. Ахтубинск</v>
      </c>
      <c r="C2964" s="45">
        <f t="shared" si="92"/>
        <v>82.680867796610173</v>
      </c>
      <c r="D2964" s="45">
        <f t="shared" si="93"/>
        <v>4.4293322033898308</v>
      </c>
      <c r="E2964" s="52">
        <v>0</v>
      </c>
      <c r="F2964" s="31">
        <v>4.4293322033898308</v>
      </c>
      <c r="G2964" s="53">
        <v>0</v>
      </c>
      <c r="H2964" s="53">
        <v>0</v>
      </c>
      <c r="I2964" s="53">
        <v>0</v>
      </c>
      <c r="J2964" s="32">
        <v>0</v>
      </c>
      <c r="K2964" s="54">
        <f>Лист4!E2962/1000</f>
        <v>87.110200000000006</v>
      </c>
      <c r="L2964" s="55"/>
      <c r="M2964" s="55"/>
    </row>
    <row r="2965" spans="1:13" s="56" customFormat="1" ht="18.75" customHeight="1" x14ac:dyDescent="0.25">
      <c r="A2965" s="44" t="str">
        <f>Лист4!A2963</f>
        <v xml:space="preserve">Затонская ул. д.3 </v>
      </c>
      <c r="B2965" s="74" t="str">
        <f>Лист4!C2963</f>
        <v>Ахтубинский район, г. Ахтубинск</v>
      </c>
      <c r="C2965" s="45">
        <f t="shared" si="92"/>
        <v>24.496677966101696</v>
      </c>
      <c r="D2965" s="45">
        <f t="shared" si="93"/>
        <v>1.312322033898305</v>
      </c>
      <c r="E2965" s="52">
        <v>0</v>
      </c>
      <c r="F2965" s="31">
        <v>1.312322033898305</v>
      </c>
      <c r="G2965" s="53">
        <v>0</v>
      </c>
      <c r="H2965" s="53">
        <v>0</v>
      </c>
      <c r="I2965" s="53">
        <v>0</v>
      </c>
      <c r="J2965" s="32">
        <v>0</v>
      </c>
      <c r="K2965" s="54">
        <f>Лист4!E2963/1000-J2965</f>
        <v>25.809000000000001</v>
      </c>
      <c r="L2965" s="55"/>
      <c r="M2965" s="55"/>
    </row>
    <row r="2966" spans="1:13" s="56" customFormat="1" ht="18.75" customHeight="1" x14ac:dyDescent="0.25">
      <c r="A2966" s="44" t="str">
        <f>Лист4!A2964</f>
        <v xml:space="preserve">Карбышева ул. д.3 </v>
      </c>
      <c r="B2966" s="74" t="str">
        <f>Лист4!C2964</f>
        <v>Ахтубинский район, г. Ахтубинск</v>
      </c>
      <c r="C2966" s="45">
        <f t="shared" ref="C2966:C3029" si="94">K2966+J2966-F2966</f>
        <v>55.117383050847458</v>
      </c>
      <c r="D2966" s="45">
        <f t="shared" ref="D2966:D3029" si="95">F2966</f>
        <v>2.9527169491525429</v>
      </c>
      <c r="E2966" s="52">
        <v>0</v>
      </c>
      <c r="F2966" s="31">
        <v>2.9527169491525429</v>
      </c>
      <c r="G2966" s="53">
        <v>0</v>
      </c>
      <c r="H2966" s="53">
        <v>0</v>
      </c>
      <c r="I2966" s="53">
        <v>0</v>
      </c>
      <c r="J2966" s="32">
        <v>0</v>
      </c>
      <c r="K2966" s="54">
        <f>Лист4!E2964/1000-J2966</f>
        <v>58.070100000000004</v>
      </c>
      <c r="L2966" s="55"/>
      <c r="M2966" s="55"/>
    </row>
    <row r="2967" spans="1:13" s="56" customFormat="1" ht="18.75" customHeight="1" x14ac:dyDescent="0.25">
      <c r="A2967" s="44" t="str">
        <f>Лист4!A2965</f>
        <v xml:space="preserve">Карбышева ул. д.5 </v>
      </c>
      <c r="B2967" s="74" t="str">
        <f>Лист4!C2965</f>
        <v>Ахтубинский район, г. Ахтубинск</v>
      </c>
      <c r="C2967" s="45">
        <f t="shared" si="94"/>
        <v>104.52334508474578</v>
      </c>
      <c r="D2967" s="45">
        <f t="shared" si="95"/>
        <v>5.599464915254238</v>
      </c>
      <c r="E2967" s="52">
        <v>0</v>
      </c>
      <c r="F2967" s="31">
        <v>5.599464915254238</v>
      </c>
      <c r="G2967" s="53">
        <v>0</v>
      </c>
      <c r="H2967" s="53">
        <v>0</v>
      </c>
      <c r="I2967" s="53">
        <v>0</v>
      </c>
      <c r="J2967" s="32">
        <v>0</v>
      </c>
      <c r="K2967" s="54">
        <f>Лист4!E2965/1000-J2967</f>
        <v>110.12281000000002</v>
      </c>
      <c r="L2967" s="55"/>
      <c r="M2967" s="55"/>
    </row>
    <row r="2968" spans="1:13" s="56" customFormat="1" ht="18.75" customHeight="1" x14ac:dyDescent="0.25">
      <c r="A2968" s="44" t="str">
        <f>Лист4!A2966</f>
        <v xml:space="preserve">Каспийская ул. д.5 </v>
      </c>
      <c r="B2968" s="74" t="str">
        <f>Лист4!C2966</f>
        <v>Ахтубинский район, г. Ахтубинск</v>
      </c>
      <c r="C2968" s="45">
        <f t="shared" si="94"/>
        <v>33.817735593220341</v>
      </c>
      <c r="D2968" s="45">
        <f t="shared" si="95"/>
        <v>1.8116644067796612</v>
      </c>
      <c r="E2968" s="52">
        <v>0</v>
      </c>
      <c r="F2968" s="31">
        <v>1.8116644067796612</v>
      </c>
      <c r="G2968" s="53">
        <v>0</v>
      </c>
      <c r="H2968" s="53">
        <v>0</v>
      </c>
      <c r="I2968" s="53">
        <v>0</v>
      </c>
      <c r="J2968" s="32">
        <v>0</v>
      </c>
      <c r="K2968" s="54">
        <f>Лист4!E2966/1000-J2968</f>
        <v>35.629400000000004</v>
      </c>
      <c r="L2968" s="55"/>
      <c r="M2968" s="55"/>
    </row>
    <row r="2969" spans="1:13" s="56" customFormat="1" ht="18.75" customHeight="1" x14ac:dyDescent="0.25">
      <c r="A2969" s="44" t="str">
        <f>Лист4!A2967</f>
        <v xml:space="preserve">Котовского ул. д.18А </v>
      </c>
      <c r="B2969" s="74" t="str">
        <f>Лист4!C2967</f>
        <v>Ахтубинский район, г. Ахтубинск</v>
      </c>
      <c r="C2969" s="45">
        <f t="shared" si="94"/>
        <v>109.57737355932204</v>
      </c>
      <c r="D2969" s="45">
        <f t="shared" si="95"/>
        <v>5.8702164406779662</v>
      </c>
      <c r="E2969" s="52">
        <v>0</v>
      </c>
      <c r="F2969" s="31">
        <v>5.8702164406779662</v>
      </c>
      <c r="G2969" s="53">
        <v>0</v>
      </c>
      <c r="H2969" s="53">
        <v>0</v>
      </c>
      <c r="I2969" s="53">
        <v>0</v>
      </c>
      <c r="J2969" s="32">
        <v>0</v>
      </c>
      <c r="K2969" s="54">
        <f>Лист4!E2967/1000-J2969</f>
        <v>115.44759000000001</v>
      </c>
      <c r="L2969" s="55"/>
      <c r="M2969" s="55"/>
    </row>
    <row r="2970" spans="1:13" s="56" customFormat="1" ht="18.75" customHeight="1" x14ac:dyDescent="0.25">
      <c r="A2970" s="44" t="str">
        <f>Лист4!A2968</f>
        <v xml:space="preserve">Котовского ул. д.20А </v>
      </c>
      <c r="B2970" s="74" t="str">
        <f>Лист4!C2968</f>
        <v>Ахтубинский район, г. Ахтубинск</v>
      </c>
      <c r="C2970" s="45">
        <f t="shared" si="94"/>
        <v>74.791132203389836</v>
      </c>
      <c r="D2970" s="45">
        <f t="shared" si="95"/>
        <v>4.00666779661017</v>
      </c>
      <c r="E2970" s="52">
        <v>0</v>
      </c>
      <c r="F2970" s="31">
        <v>4.00666779661017</v>
      </c>
      <c r="G2970" s="53">
        <v>0</v>
      </c>
      <c r="H2970" s="53">
        <v>0</v>
      </c>
      <c r="I2970" s="53">
        <v>0</v>
      </c>
      <c r="J2970" s="32">
        <v>193.92</v>
      </c>
      <c r="K2970" s="54">
        <f>Лист4!E2968/1000-J2970</f>
        <v>-115.12219999999998</v>
      </c>
      <c r="L2970" s="55"/>
      <c r="M2970" s="55"/>
    </row>
    <row r="2971" spans="1:13" s="56" customFormat="1" ht="18.75" customHeight="1" x14ac:dyDescent="0.25">
      <c r="A2971" s="44" t="str">
        <f>Лист4!A2969</f>
        <v xml:space="preserve">Крупской ул. д.11 </v>
      </c>
      <c r="B2971" s="74" t="str">
        <f>Лист4!C2969</f>
        <v>Ахтубинский район, г. Ахтубинск</v>
      </c>
      <c r="C2971" s="45">
        <f t="shared" si="94"/>
        <v>156.16084067796609</v>
      </c>
      <c r="D2971" s="45">
        <f t="shared" si="95"/>
        <v>8.3657593220338988</v>
      </c>
      <c r="E2971" s="52">
        <v>0</v>
      </c>
      <c r="F2971" s="31">
        <v>8.3657593220338988</v>
      </c>
      <c r="G2971" s="53">
        <v>0</v>
      </c>
      <c r="H2971" s="53">
        <v>0</v>
      </c>
      <c r="I2971" s="53">
        <v>0</v>
      </c>
      <c r="J2971" s="32">
        <v>0</v>
      </c>
      <c r="K2971" s="54">
        <f>Лист4!E2969/1000</f>
        <v>164.5266</v>
      </c>
      <c r="L2971" s="55"/>
      <c r="M2971" s="55"/>
    </row>
    <row r="2972" spans="1:13" s="56" customFormat="1" ht="18.75" customHeight="1" x14ac:dyDescent="0.25">
      <c r="A2972" s="44" t="str">
        <f>Лист4!A2970</f>
        <v xml:space="preserve">Крупской ул. д.12 </v>
      </c>
      <c r="B2972" s="74" t="str">
        <f>Лист4!C2970</f>
        <v>Ахтубинский район, г. Ахтубинск</v>
      </c>
      <c r="C2972" s="45">
        <f t="shared" si="94"/>
        <v>151.75439999999998</v>
      </c>
      <c r="D2972" s="45">
        <f t="shared" si="95"/>
        <v>8.1296999999999997</v>
      </c>
      <c r="E2972" s="52">
        <v>0</v>
      </c>
      <c r="F2972" s="31">
        <v>8.1296999999999997</v>
      </c>
      <c r="G2972" s="53">
        <v>0</v>
      </c>
      <c r="H2972" s="53">
        <v>0</v>
      </c>
      <c r="I2972" s="53">
        <v>0</v>
      </c>
      <c r="J2972" s="32">
        <v>0</v>
      </c>
      <c r="K2972" s="54">
        <f>Лист4!E2970/1000</f>
        <v>159.88409999999999</v>
      </c>
      <c r="L2972" s="55"/>
      <c r="M2972" s="55"/>
    </row>
    <row r="2973" spans="1:13" s="56" customFormat="1" ht="18.75" customHeight="1" x14ac:dyDescent="0.25">
      <c r="A2973" s="44" t="str">
        <f>Лист4!A2971</f>
        <v xml:space="preserve">Крупской ул. д.13 </v>
      </c>
      <c r="B2973" s="74" t="str">
        <f>Лист4!C2971</f>
        <v>Ахтубинский район, г. Ахтубинск</v>
      </c>
      <c r="C2973" s="45">
        <f t="shared" si="94"/>
        <v>30.807118644067799</v>
      </c>
      <c r="D2973" s="45">
        <f t="shared" si="95"/>
        <v>1.6503813559322036</v>
      </c>
      <c r="E2973" s="52">
        <v>0</v>
      </c>
      <c r="F2973" s="31">
        <v>1.6503813559322036</v>
      </c>
      <c r="G2973" s="53">
        <v>0</v>
      </c>
      <c r="H2973" s="53">
        <v>0</v>
      </c>
      <c r="I2973" s="53">
        <v>0</v>
      </c>
      <c r="J2973" s="32">
        <v>0</v>
      </c>
      <c r="K2973" s="54">
        <f>Лист4!E2971/1000</f>
        <v>32.457500000000003</v>
      </c>
      <c r="L2973" s="55"/>
      <c r="M2973" s="55"/>
    </row>
    <row r="2974" spans="1:13" s="56" customFormat="1" ht="18.75" customHeight="1" x14ac:dyDescent="0.25">
      <c r="A2974" s="44" t="str">
        <f>Лист4!A2972</f>
        <v xml:space="preserve">Крупской ул. д.16 </v>
      </c>
      <c r="B2974" s="74" t="str">
        <f>Лист4!C2972</f>
        <v>Ахтубинский район, г. Ахтубинск</v>
      </c>
      <c r="C2974" s="45">
        <f t="shared" si="94"/>
        <v>164.36759322033899</v>
      </c>
      <c r="D2974" s="45">
        <f t="shared" si="95"/>
        <v>8.8054067796610163</v>
      </c>
      <c r="E2974" s="52">
        <v>0</v>
      </c>
      <c r="F2974" s="31">
        <v>8.8054067796610163</v>
      </c>
      <c r="G2974" s="53">
        <v>0</v>
      </c>
      <c r="H2974" s="53">
        <v>0</v>
      </c>
      <c r="I2974" s="53">
        <v>0</v>
      </c>
      <c r="J2974" s="32">
        <v>0</v>
      </c>
      <c r="K2974" s="54">
        <f>Лист4!E2972/1000</f>
        <v>173.173</v>
      </c>
      <c r="L2974" s="55"/>
      <c r="M2974" s="55"/>
    </row>
    <row r="2975" spans="1:13" s="56" customFormat="1" ht="18.75" customHeight="1" x14ac:dyDescent="0.25">
      <c r="A2975" s="44" t="str">
        <f>Лист4!A2973</f>
        <v xml:space="preserve">Крупской ул. д.7 </v>
      </c>
      <c r="B2975" s="74" t="str">
        <f>Лист4!C2973</f>
        <v>Ахтубинский район, г. Ахтубинск</v>
      </c>
      <c r="C2975" s="45">
        <f t="shared" si="94"/>
        <v>109.38565423728814</v>
      </c>
      <c r="D2975" s="45">
        <f t="shared" si="95"/>
        <v>5.8599457627118641</v>
      </c>
      <c r="E2975" s="52">
        <v>0</v>
      </c>
      <c r="F2975" s="31">
        <v>5.8599457627118641</v>
      </c>
      <c r="G2975" s="53">
        <v>0</v>
      </c>
      <c r="H2975" s="53">
        <v>0</v>
      </c>
      <c r="I2975" s="53">
        <v>0</v>
      </c>
      <c r="J2975" s="32">
        <v>0</v>
      </c>
      <c r="K2975" s="54">
        <f>Лист4!E2973/1000-J2975</f>
        <v>115.2456</v>
      </c>
      <c r="L2975" s="55"/>
      <c r="M2975" s="55"/>
    </row>
    <row r="2976" spans="1:13" s="56" customFormat="1" ht="18.75" customHeight="1" x14ac:dyDescent="0.25">
      <c r="A2976" s="44" t="str">
        <f>Лист4!A2974</f>
        <v xml:space="preserve">Крупской ул. д.9 </v>
      </c>
      <c r="B2976" s="74" t="str">
        <f>Лист4!C2974</f>
        <v>Ахтубинский район, г. Ахтубинск</v>
      </c>
      <c r="C2976" s="45">
        <f t="shared" si="94"/>
        <v>114.66313220338984</v>
      </c>
      <c r="D2976" s="45">
        <f t="shared" si="95"/>
        <v>6.1426677966101702</v>
      </c>
      <c r="E2976" s="52">
        <v>0</v>
      </c>
      <c r="F2976" s="31">
        <v>6.1426677966101702</v>
      </c>
      <c r="G2976" s="53">
        <v>0</v>
      </c>
      <c r="H2976" s="53">
        <v>0</v>
      </c>
      <c r="I2976" s="53">
        <v>0</v>
      </c>
      <c r="J2976" s="32">
        <v>0</v>
      </c>
      <c r="K2976" s="54">
        <f>Лист4!E2974/1000-J2976</f>
        <v>120.8058</v>
      </c>
      <c r="L2976" s="55"/>
      <c r="M2976" s="55"/>
    </row>
    <row r="2977" spans="1:13" s="56" customFormat="1" ht="18.75" customHeight="1" x14ac:dyDescent="0.25">
      <c r="A2977" s="44" t="str">
        <f>Лист4!A2975</f>
        <v xml:space="preserve">Кузбасская ул. д.2 </v>
      </c>
      <c r="B2977" s="74" t="str">
        <f>Лист4!C2975</f>
        <v>Ахтубинский район, г. Ахтубинск</v>
      </c>
      <c r="C2977" s="45">
        <f t="shared" si="94"/>
        <v>27.495430508474577</v>
      </c>
      <c r="D2977" s="45">
        <f t="shared" si="95"/>
        <v>1.4729694915254239</v>
      </c>
      <c r="E2977" s="52">
        <v>0</v>
      </c>
      <c r="F2977" s="31">
        <v>1.4729694915254239</v>
      </c>
      <c r="G2977" s="53">
        <v>0</v>
      </c>
      <c r="H2977" s="53">
        <v>0</v>
      </c>
      <c r="I2977" s="53">
        <v>0</v>
      </c>
      <c r="J2977" s="32">
        <v>0</v>
      </c>
      <c r="K2977" s="54">
        <f>Лист4!E2975/1000</f>
        <v>28.968400000000003</v>
      </c>
      <c r="L2977" s="55"/>
      <c r="M2977" s="55"/>
    </row>
    <row r="2978" spans="1:13" s="56" customFormat="1" ht="18.75" customHeight="1" x14ac:dyDescent="0.25">
      <c r="A2978" s="44" t="str">
        <f>Лист4!A2976</f>
        <v xml:space="preserve">Куприна ул. д.1А </v>
      </c>
      <c r="B2978" s="74" t="str">
        <f>Лист4!C2976</f>
        <v>Ахтубинский район, г. Ахтубинск</v>
      </c>
      <c r="C2978" s="45">
        <f t="shared" si="94"/>
        <v>29.532976271186438</v>
      </c>
      <c r="D2978" s="45">
        <f t="shared" si="95"/>
        <v>1.5821237288135594</v>
      </c>
      <c r="E2978" s="52">
        <v>0</v>
      </c>
      <c r="F2978" s="31">
        <v>1.5821237288135594</v>
      </c>
      <c r="G2978" s="53">
        <v>0</v>
      </c>
      <c r="H2978" s="53">
        <v>0</v>
      </c>
      <c r="I2978" s="53">
        <v>0</v>
      </c>
      <c r="J2978" s="32">
        <v>0</v>
      </c>
      <c r="K2978" s="54">
        <f>Лист4!E2976/1000</f>
        <v>31.115099999999998</v>
      </c>
      <c r="L2978" s="55"/>
      <c r="M2978" s="55"/>
    </row>
    <row r="2979" spans="1:13" s="56" customFormat="1" ht="18.75" customHeight="1" x14ac:dyDescent="0.25">
      <c r="A2979" s="44" t="str">
        <f>Лист4!A2977</f>
        <v xml:space="preserve">Ленина ул. д.86 </v>
      </c>
      <c r="B2979" s="74" t="str">
        <f>Лист4!C2977</f>
        <v>Ахтубинский район, г. Ахтубинск</v>
      </c>
      <c r="C2979" s="45">
        <f t="shared" si="94"/>
        <v>24.762061016949151</v>
      </c>
      <c r="D2979" s="45">
        <f t="shared" si="95"/>
        <v>1.3265389830508476</v>
      </c>
      <c r="E2979" s="52">
        <v>0</v>
      </c>
      <c r="F2979" s="31">
        <v>1.3265389830508476</v>
      </c>
      <c r="G2979" s="53">
        <v>0</v>
      </c>
      <c r="H2979" s="53">
        <v>0</v>
      </c>
      <c r="I2979" s="53">
        <v>0</v>
      </c>
      <c r="J2979" s="32">
        <v>0</v>
      </c>
      <c r="K2979" s="54">
        <f>Лист4!E2977/1000-J2979</f>
        <v>26.0886</v>
      </c>
      <c r="L2979" s="55"/>
      <c r="M2979" s="55"/>
    </row>
    <row r="2980" spans="1:13" s="56" customFormat="1" ht="18.75" customHeight="1" x14ac:dyDescent="0.25">
      <c r="A2980" s="44" t="str">
        <f>Лист4!A2978</f>
        <v xml:space="preserve">Ленинградская ул. д.4А </v>
      </c>
      <c r="B2980" s="74" t="str">
        <f>Лист4!C2978</f>
        <v>Ахтубинский район, г. Ахтубинск</v>
      </c>
      <c r="C2980" s="45">
        <f t="shared" si="94"/>
        <v>508.37825084745759</v>
      </c>
      <c r="D2980" s="45">
        <f t="shared" si="95"/>
        <v>27.234549152542371</v>
      </c>
      <c r="E2980" s="52">
        <v>0</v>
      </c>
      <c r="F2980" s="31">
        <v>27.234549152542371</v>
      </c>
      <c r="G2980" s="53">
        <v>0</v>
      </c>
      <c r="H2980" s="53">
        <v>0</v>
      </c>
      <c r="I2980" s="53">
        <v>0</v>
      </c>
      <c r="J2980" s="32">
        <v>0</v>
      </c>
      <c r="K2980" s="54">
        <f>Лист4!E2978/1000</f>
        <v>535.61279999999999</v>
      </c>
      <c r="L2980" s="55"/>
      <c r="M2980" s="55"/>
    </row>
    <row r="2981" spans="1:13" s="56" customFormat="1" ht="18.75" customHeight="1" x14ac:dyDescent="0.25">
      <c r="A2981" s="44" t="str">
        <f>Лист4!A2979</f>
        <v xml:space="preserve">Маяковского ул. д.3 </v>
      </c>
      <c r="B2981" s="74" t="str">
        <f>Лист4!C2979</f>
        <v>Ахтубинский район, г. Ахтубинск</v>
      </c>
      <c r="C2981" s="45">
        <f t="shared" si="94"/>
        <v>199.91354576271189</v>
      </c>
      <c r="D2981" s="45">
        <f t="shared" si="95"/>
        <v>10.709654237288136</v>
      </c>
      <c r="E2981" s="52">
        <v>0</v>
      </c>
      <c r="F2981" s="31">
        <v>10.709654237288136</v>
      </c>
      <c r="G2981" s="53">
        <v>0</v>
      </c>
      <c r="H2981" s="53">
        <v>0</v>
      </c>
      <c r="I2981" s="53">
        <v>0</v>
      </c>
      <c r="J2981" s="32">
        <v>0</v>
      </c>
      <c r="K2981" s="54">
        <f>Лист4!E2979/1000-J2981</f>
        <v>210.62320000000003</v>
      </c>
      <c r="L2981" s="55"/>
      <c r="M2981" s="55"/>
    </row>
    <row r="2982" spans="1:13" s="56" customFormat="1" ht="18.75" customHeight="1" x14ac:dyDescent="0.25">
      <c r="A2982" s="44" t="str">
        <f>Лист4!A2980</f>
        <v xml:space="preserve">Мелиораторов мкн. д.1 </v>
      </c>
      <c r="B2982" s="74" t="str">
        <f>Лист4!C2980</f>
        <v>Ахтубинский район, г. Ахтубинск</v>
      </c>
      <c r="C2982" s="45">
        <f t="shared" si="94"/>
        <v>153.58512542372881</v>
      </c>
      <c r="D2982" s="45">
        <f t="shared" si="95"/>
        <v>8.2277745762711874</v>
      </c>
      <c r="E2982" s="52">
        <v>0</v>
      </c>
      <c r="F2982" s="31">
        <v>8.2277745762711874</v>
      </c>
      <c r="G2982" s="53">
        <v>0</v>
      </c>
      <c r="H2982" s="53">
        <v>0</v>
      </c>
      <c r="I2982" s="53">
        <v>0</v>
      </c>
      <c r="J2982" s="32">
        <v>0</v>
      </c>
      <c r="K2982" s="54">
        <f>Лист4!E2980/1000</f>
        <v>161.81290000000001</v>
      </c>
      <c r="L2982" s="55"/>
      <c r="M2982" s="55"/>
    </row>
    <row r="2983" spans="1:13" s="56" customFormat="1" ht="18.75" customHeight="1" x14ac:dyDescent="0.25">
      <c r="A2983" s="44" t="str">
        <f>Лист4!A2981</f>
        <v xml:space="preserve">Мелиораторов мкн. д.10 </v>
      </c>
      <c r="B2983" s="74" t="str">
        <f>Лист4!C2981</f>
        <v>Ахтубинский район, г. Ахтубинск</v>
      </c>
      <c r="C2983" s="45">
        <f t="shared" si="94"/>
        <v>180.56355254237289</v>
      </c>
      <c r="D2983" s="45">
        <f t="shared" si="95"/>
        <v>9.6730474576271188</v>
      </c>
      <c r="E2983" s="52">
        <v>0</v>
      </c>
      <c r="F2983" s="31">
        <v>9.6730474576271188</v>
      </c>
      <c r="G2983" s="53">
        <v>0</v>
      </c>
      <c r="H2983" s="53">
        <v>0</v>
      </c>
      <c r="I2983" s="53">
        <v>0</v>
      </c>
      <c r="J2983" s="32">
        <v>0</v>
      </c>
      <c r="K2983" s="54">
        <f>Лист4!E2981/1000-J2983</f>
        <v>190.23660000000001</v>
      </c>
      <c r="L2983" s="55"/>
      <c r="M2983" s="55"/>
    </row>
    <row r="2984" spans="1:13" s="56" customFormat="1" ht="18.75" customHeight="1" x14ac:dyDescent="0.25">
      <c r="A2984" s="44" t="str">
        <f>Лист4!A2982</f>
        <v xml:space="preserve">Мелиораторов мкн. д.11 </v>
      </c>
      <c r="B2984" s="74" t="str">
        <f>Лист4!C2982</f>
        <v>Ахтубинский район, г. Ахтубинск</v>
      </c>
      <c r="C2984" s="45">
        <f t="shared" si="94"/>
        <v>250.73929762711865</v>
      </c>
      <c r="D2984" s="45">
        <f t="shared" si="95"/>
        <v>13.432462372881355</v>
      </c>
      <c r="E2984" s="52">
        <v>0</v>
      </c>
      <c r="F2984" s="31">
        <v>13.432462372881355</v>
      </c>
      <c r="G2984" s="53">
        <v>0</v>
      </c>
      <c r="H2984" s="53">
        <v>0</v>
      </c>
      <c r="I2984" s="53">
        <v>0</v>
      </c>
      <c r="J2984" s="32">
        <v>0</v>
      </c>
      <c r="K2984" s="54">
        <f>Лист4!E2982/1000-J2984</f>
        <v>264.17176000000001</v>
      </c>
      <c r="L2984" s="55"/>
      <c r="M2984" s="55"/>
    </row>
    <row r="2985" spans="1:13" s="56" customFormat="1" ht="18.75" customHeight="1" x14ac:dyDescent="0.25">
      <c r="A2985" s="44" t="str">
        <f>Лист4!A2983</f>
        <v xml:space="preserve">Мелиораторов мкн. д.12 </v>
      </c>
      <c r="B2985" s="74" t="str">
        <f>Лист4!C2983</f>
        <v>Ахтубинский район, г. Ахтубинск</v>
      </c>
      <c r="C2985" s="45">
        <f t="shared" si="94"/>
        <v>238.77925423728817</v>
      </c>
      <c r="D2985" s="45">
        <f t="shared" si="95"/>
        <v>12.791745762711866</v>
      </c>
      <c r="E2985" s="52">
        <v>0</v>
      </c>
      <c r="F2985" s="31">
        <v>12.791745762711866</v>
      </c>
      <c r="G2985" s="53">
        <v>0</v>
      </c>
      <c r="H2985" s="53">
        <v>0</v>
      </c>
      <c r="I2985" s="53">
        <v>0</v>
      </c>
      <c r="J2985" s="32">
        <v>0</v>
      </c>
      <c r="K2985" s="54">
        <f>Лист4!E2983/1000</f>
        <v>251.57100000000003</v>
      </c>
      <c r="L2985" s="55"/>
      <c r="M2985" s="55"/>
    </row>
    <row r="2986" spans="1:13" s="56" customFormat="1" ht="18.75" customHeight="1" x14ac:dyDescent="0.25">
      <c r="A2986" s="44" t="str">
        <f>Лист4!A2984</f>
        <v xml:space="preserve">Мелиораторов мкн. д.13 </v>
      </c>
      <c r="B2986" s="74" t="str">
        <f>Лист4!C2984</f>
        <v>Ахтубинский район, г. Ахтубинск</v>
      </c>
      <c r="C2986" s="45">
        <f t="shared" si="94"/>
        <v>232.98657627118644</v>
      </c>
      <c r="D2986" s="45">
        <f t="shared" si="95"/>
        <v>12.481423728813558</v>
      </c>
      <c r="E2986" s="52">
        <v>0</v>
      </c>
      <c r="F2986" s="31">
        <v>12.481423728813558</v>
      </c>
      <c r="G2986" s="53">
        <v>0</v>
      </c>
      <c r="H2986" s="53">
        <v>0</v>
      </c>
      <c r="I2986" s="53">
        <v>0</v>
      </c>
      <c r="J2986" s="32">
        <v>0</v>
      </c>
      <c r="K2986" s="54">
        <f>Лист4!E2984/1000</f>
        <v>245.46799999999999</v>
      </c>
      <c r="L2986" s="55"/>
      <c r="M2986" s="55"/>
    </row>
    <row r="2987" spans="1:13" s="56" customFormat="1" ht="18.75" customHeight="1" x14ac:dyDescent="0.25">
      <c r="A2987" s="44" t="str">
        <f>Лист4!A2985</f>
        <v xml:space="preserve">Мелиораторов мкн. д.14 </v>
      </c>
      <c r="B2987" s="74" t="str">
        <f>Лист4!C2985</f>
        <v>Ахтубинский район, г. Ахтубинск</v>
      </c>
      <c r="C2987" s="45">
        <f t="shared" si="94"/>
        <v>257.50593898305084</v>
      </c>
      <c r="D2987" s="45">
        <f t="shared" si="95"/>
        <v>13.794961016949152</v>
      </c>
      <c r="E2987" s="52">
        <v>0</v>
      </c>
      <c r="F2987" s="31">
        <v>13.794961016949152</v>
      </c>
      <c r="G2987" s="53">
        <v>0</v>
      </c>
      <c r="H2987" s="53">
        <v>0</v>
      </c>
      <c r="I2987" s="53">
        <v>0</v>
      </c>
      <c r="J2987" s="32">
        <v>0</v>
      </c>
      <c r="K2987" s="54">
        <f>Лист4!E2985/1000</f>
        <v>271.30090000000001</v>
      </c>
      <c r="L2987" s="55"/>
      <c r="M2987" s="55"/>
    </row>
    <row r="2988" spans="1:13" s="56" customFormat="1" ht="18.75" customHeight="1" x14ac:dyDescent="0.25">
      <c r="A2988" s="44" t="str">
        <f>Лист4!A2986</f>
        <v xml:space="preserve">Мелиораторов мкн. д.16 </v>
      </c>
      <c r="B2988" s="74" t="str">
        <f>Лист4!C2986</f>
        <v>Ахтубинский район, г. Ахтубинск</v>
      </c>
      <c r="C2988" s="45">
        <f t="shared" si="94"/>
        <v>246.93797016949151</v>
      </c>
      <c r="D2988" s="45">
        <f t="shared" si="95"/>
        <v>13.228819830508474</v>
      </c>
      <c r="E2988" s="52">
        <v>0</v>
      </c>
      <c r="F2988" s="31">
        <v>13.228819830508474</v>
      </c>
      <c r="G2988" s="53">
        <v>0</v>
      </c>
      <c r="H2988" s="53">
        <v>0</v>
      </c>
      <c r="I2988" s="53">
        <v>0</v>
      </c>
      <c r="J2988" s="32">
        <v>0</v>
      </c>
      <c r="K2988" s="54">
        <f>Лист4!E2986/1000-J2988</f>
        <v>260.16678999999999</v>
      </c>
      <c r="L2988" s="55"/>
      <c r="M2988" s="55"/>
    </row>
    <row r="2989" spans="1:13" s="56" customFormat="1" ht="18.75" customHeight="1" x14ac:dyDescent="0.25">
      <c r="A2989" s="44" t="str">
        <f>Лист4!A2987</f>
        <v xml:space="preserve">Мелиораторов мкн. д.18 </v>
      </c>
      <c r="B2989" s="74" t="str">
        <f>Лист4!C2987</f>
        <v>Ахтубинский район, г. Ахтубинск</v>
      </c>
      <c r="C2989" s="45">
        <f t="shared" si="94"/>
        <v>240.14138305084745</v>
      </c>
      <c r="D2989" s="45">
        <f t="shared" si="95"/>
        <v>12.864716949152543</v>
      </c>
      <c r="E2989" s="52">
        <v>0</v>
      </c>
      <c r="F2989" s="31">
        <v>12.864716949152543</v>
      </c>
      <c r="G2989" s="53">
        <v>0</v>
      </c>
      <c r="H2989" s="53">
        <v>0</v>
      </c>
      <c r="I2989" s="53">
        <v>0</v>
      </c>
      <c r="J2989" s="32">
        <v>0</v>
      </c>
      <c r="K2989" s="54">
        <f>Лист4!E2987/1000-J2989</f>
        <v>253.0061</v>
      </c>
      <c r="L2989" s="55"/>
      <c r="M2989" s="55"/>
    </row>
    <row r="2990" spans="1:13" s="56" customFormat="1" ht="18.75" customHeight="1" x14ac:dyDescent="0.25">
      <c r="A2990" s="44" t="str">
        <f>Лист4!A2988</f>
        <v xml:space="preserve">Мелиораторов мкн. д.19 </v>
      </c>
      <c r="B2990" s="74" t="str">
        <f>Лист4!C2988</f>
        <v>Ахтубинский район, г. Ахтубинск</v>
      </c>
      <c r="C2990" s="45">
        <f t="shared" si="94"/>
        <v>6.903376271186441</v>
      </c>
      <c r="D2990" s="45">
        <f t="shared" si="95"/>
        <v>0.36982372881355935</v>
      </c>
      <c r="E2990" s="52">
        <v>0</v>
      </c>
      <c r="F2990" s="31">
        <v>0.36982372881355935</v>
      </c>
      <c r="G2990" s="53">
        <v>0</v>
      </c>
      <c r="H2990" s="53">
        <v>0</v>
      </c>
      <c r="I2990" s="53">
        <v>0</v>
      </c>
      <c r="J2990" s="32">
        <v>0</v>
      </c>
      <c r="K2990" s="54">
        <f>Лист4!E2988/1000</f>
        <v>7.2732000000000001</v>
      </c>
      <c r="L2990" s="55"/>
      <c r="M2990" s="55"/>
    </row>
    <row r="2991" spans="1:13" s="56" customFormat="1" ht="18.75" customHeight="1" x14ac:dyDescent="0.25">
      <c r="A2991" s="44" t="str">
        <f>Лист4!A2989</f>
        <v xml:space="preserve">Мелиораторов мкн. д.3 </v>
      </c>
      <c r="B2991" s="74" t="str">
        <f>Лист4!C2989</f>
        <v>Ахтубинский район, г. Ахтубинск</v>
      </c>
      <c r="C2991" s="45">
        <f t="shared" si="94"/>
        <v>103.7817627118644</v>
      </c>
      <c r="D2991" s="45">
        <f t="shared" si="95"/>
        <v>5.5597372881355929</v>
      </c>
      <c r="E2991" s="52">
        <v>0</v>
      </c>
      <c r="F2991" s="31">
        <v>5.5597372881355929</v>
      </c>
      <c r="G2991" s="53">
        <v>0</v>
      </c>
      <c r="H2991" s="53">
        <v>0</v>
      </c>
      <c r="I2991" s="53">
        <v>0</v>
      </c>
      <c r="J2991" s="32">
        <v>0</v>
      </c>
      <c r="K2991" s="54">
        <f>Лист4!E2989/1000</f>
        <v>109.3415</v>
      </c>
      <c r="L2991" s="55"/>
      <c r="M2991" s="55"/>
    </row>
    <row r="2992" spans="1:13" s="56" customFormat="1" ht="18.75" customHeight="1" x14ac:dyDescent="0.25">
      <c r="A2992" s="44" t="str">
        <f>Лист4!A2990</f>
        <v xml:space="preserve">Мелиораторов мкн. д.4 </v>
      </c>
      <c r="B2992" s="74" t="str">
        <f>Лист4!C2990</f>
        <v>Ахтубинский район, г. Ахтубинск</v>
      </c>
      <c r="C2992" s="45">
        <f t="shared" si="94"/>
        <v>146.30009491525422</v>
      </c>
      <c r="D2992" s="45">
        <f t="shared" si="95"/>
        <v>7.8375050847457626</v>
      </c>
      <c r="E2992" s="52">
        <v>0</v>
      </c>
      <c r="F2992" s="31">
        <v>7.8375050847457626</v>
      </c>
      <c r="G2992" s="53">
        <v>0</v>
      </c>
      <c r="H2992" s="53">
        <v>0</v>
      </c>
      <c r="I2992" s="53">
        <v>0</v>
      </c>
      <c r="J2992" s="32">
        <v>0</v>
      </c>
      <c r="K2992" s="54">
        <f>Лист4!E2990/1000</f>
        <v>154.13759999999999</v>
      </c>
      <c r="L2992" s="55"/>
      <c r="M2992" s="55"/>
    </row>
    <row r="2993" spans="1:13" s="56" customFormat="1" ht="18.75" customHeight="1" x14ac:dyDescent="0.25">
      <c r="A2993" s="44" t="str">
        <f>Лист4!A2991</f>
        <v xml:space="preserve">Мелиораторов мкн. д.5 </v>
      </c>
      <c r="B2993" s="74" t="str">
        <f>Лист4!C2991</f>
        <v>Ахтубинский район, г. Ахтубинск</v>
      </c>
      <c r="C2993" s="45">
        <f t="shared" si="94"/>
        <v>124.60664406779662</v>
      </c>
      <c r="D2993" s="45">
        <f t="shared" si="95"/>
        <v>6.6753559322033897</v>
      </c>
      <c r="E2993" s="52">
        <v>0</v>
      </c>
      <c r="F2993" s="31">
        <v>6.6753559322033897</v>
      </c>
      <c r="G2993" s="53">
        <v>0</v>
      </c>
      <c r="H2993" s="53">
        <v>0</v>
      </c>
      <c r="I2993" s="53">
        <v>0</v>
      </c>
      <c r="J2993" s="32">
        <v>0</v>
      </c>
      <c r="K2993" s="54">
        <f>Лист4!E2991/1000</f>
        <v>131.28200000000001</v>
      </c>
      <c r="L2993" s="55"/>
      <c r="M2993" s="55"/>
    </row>
    <row r="2994" spans="1:13" s="56" customFormat="1" ht="18.75" customHeight="1" x14ac:dyDescent="0.25">
      <c r="A2994" s="44" t="str">
        <f>Лист4!A2992</f>
        <v xml:space="preserve">Мелиораторов мкн. д.6 </v>
      </c>
      <c r="B2994" s="74" t="str">
        <f>Лист4!C2992</f>
        <v>Ахтубинский район, г. Ахтубинск</v>
      </c>
      <c r="C2994" s="45">
        <f t="shared" si="94"/>
        <v>121.41177762711865</v>
      </c>
      <c r="D2994" s="45">
        <f t="shared" si="95"/>
        <v>6.5042023728813554</v>
      </c>
      <c r="E2994" s="52">
        <v>0</v>
      </c>
      <c r="F2994" s="31">
        <v>6.5042023728813554</v>
      </c>
      <c r="G2994" s="53">
        <v>0</v>
      </c>
      <c r="H2994" s="53">
        <v>0</v>
      </c>
      <c r="I2994" s="53">
        <v>0</v>
      </c>
      <c r="J2994" s="32">
        <v>0</v>
      </c>
      <c r="K2994" s="54">
        <f>Лист4!E2992/1000</f>
        <v>127.91598</v>
      </c>
      <c r="L2994" s="55"/>
      <c r="M2994" s="55"/>
    </row>
    <row r="2995" spans="1:13" s="56" customFormat="1" ht="18.75" customHeight="1" x14ac:dyDescent="0.25">
      <c r="A2995" s="44" t="str">
        <f>Лист4!A2993</f>
        <v xml:space="preserve">Мелиораторов мкн. д.7 </v>
      </c>
      <c r="B2995" s="74" t="str">
        <f>Лист4!C2993</f>
        <v>Ахтубинский район, г. Ахтубинск</v>
      </c>
      <c r="C2995" s="45">
        <f t="shared" si="94"/>
        <v>90.035091525423724</v>
      </c>
      <c r="D2995" s="45">
        <f t="shared" si="95"/>
        <v>4.8233084745762707</v>
      </c>
      <c r="E2995" s="52">
        <v>0</v>
      </c>
      <c r="F2995" s="31">
        <v>4.8233084745762707</v>
      </c>
      <c r="G2995" s="53">
        <v>0</v>
      </c>
      <c r="H2995" s="53">
        <v>0</v>
      </c>
      <c r="I2995" s="53">
        <v>0</v>
      </c>
      <c r="J2995" s="32">
        <v>0</v>
      </c>
      <c r="K2995" s="54">
        <f>Лист4!E2993/1000</f>
        <v>94.858399999999989</v>
      </c>
      <c r="L2995" s="55"/>
      <c r="M2995" s="55"/>
    </row>
    <row r="2996" spans="1:13" s="56" customFormat="1" ht="18.75" customHeight="1" x14ac:dyDescent="0.25">
      <c r="A2996" s="44" t="str">
        <f>Лист4!A2994</f>
        <v xml:space="preserve">Мелиораторов мкн. д.8 </v>
      </c>
      <c r="B2996" s="74" t="str">
        <f>Лист4!C2994</f>
        <v>Ахтубинский район, г. Ахтубинск</v>
      </c>
      <c r="C2996" s="45">
        <f t="shared" si="94"/>
        <v>178.80325423728814</v>
      </c>
      <c r="D2996" s="45">
        <f t="shared" si="95"/>
        <v>9.5787457627118648</v>
      </c>
      <c r="E2996" s="52">
        <v>0</v>
      </c>
      <c r="F2996" s="31">
        <v>9.5787457627118648</v>
      </c>
      <c r="G2996" s="53">
        <v>0</v>
      </c>
      <c r="H2996" s="53">
        <v>0</v>
      </c>
      <c r="I2996" s="53">
        <v>0</v>
      </c>
      <c r="J2996" s="32">
        <v>0</v>
      </c>
      <c r="K2996" s="54">
        <f>Лист4!E2994/1000</f>
        <v>188.38200000000001</v>
      </c>
      <c r="L2996" s="55"/>
      <c r="M2996" s="55"/>
    </row>
    <row r="2997" spans="1:13" s="56" customFormat="1" ht="18.75" customHeight="1" x14ac:dyDescent="0.25">
      <c r="A2997" s="44" t="str">
        <f>Лист4!A2995</f>
        <v xml:space="preserve">Мира ул. д.99 </v>
      </c>
      <c r="B2997" s="74" t="str">
        <f>Лист4!C2995</f>
        <v>Ахтубинский район, г. Ахтубинск</v>
      </c>
      <c r="C2997" s="45">
        <f t="shared" si="94"/>
        <v>0</v>
      </c>
      <c r="D2997" s="45">
        <f t="shared" si="95"/>
        <v>0</v>
      </c>
      <c r="E2997" s="52">
        <v>0</v>
      </c>
      <c r="F2997" s="31">
        <v>0</v>
      </c>
      <c r="G2997" s="53">
        <v>0</v>
      </c>
      <c r="H2997" s="53">
        <v>0</v>
      </c>
      <c r="I2997" s="53">
        <v>0</v>
      </c>
      <c r="J2997" s="32">
        <v>0</v>
      </c>
      <c r="K2997" s="54">
        <f>Лист4!E2995/1000-J2997</f>
        <v>0</v>
      </c>
      <c r="L2997" s="55"/>
      <c r="M2997" s="55"/>
    </row>
    <row r="2998" spans="1:13" s="56" customFormat="1" ht="18.75" customHeight="1" x14ac:dyDescent="0.25">
      <c r="A2998" s="44" t="str">
        <f>Лист4!A2996</f>
        <v xml:space="preserve">Нестерова ул. д.1 </v>
      </c>
      <c r="B2998" s="74" t="str">
        <f>Лист4!C2996</f>
        <v>Ахтубинский район, г. Ахтубинск</v>
      </c>
      <c r="C2998" s="45">
        <f t="shared" si="94"/>
        <v>347.8768786440678</v>
      </c>
      <c r="D2998" s="45">
        <f t="shared" si="95"/>
        <v>18.636261355932206</v>
      </c>
      <c r="E2998" s="52">
        <v>0</v>
      </c>
      <c r="F2998" s="31">
        <v>18.636261355932206</v>
      </c>
      <c r="G2998" s="53">
        <v>0</v>
      </c>
      <c r="H2998" s="53">
        <v>0</v>
      </c>
      <c r="I2998" s="53">
        <v>0</v>
      </c>
      <c r="J2998" s="32">
        <v>0</v>
      </c>
      <c r="K2998" s="54">
        <f>Лист4!E2996/1000</f>
        <v>366.51314000000002</v>
      </c>
      <c r="L2998" s="55"/>
      <c r="M2998" s="55"/>
    </row>
    <row r="2999" spans="1:13" s="56" customFormat="1" ht="18.75" customHeight="1" x14ac:dyDescent="0.25">
      <c r="A2999" s="44" t="str">
        <f>Лист4!A2997</f>
        <v xml:space="preserve">Нестерова ул. д.2 </v>
      </c>
      <c r="B2999" s="74" t="str">
        <f>Лист4!C2997</f>
        <v>Ахтубинский район, г. Ахтубинск</v>
      </c>
      <c r="C2999" s="45">
        <f t="shared" si="94"/>
        <v>376.40978983050849</v>
      </c>
      <c r="D2999" s="45">
        <f t="shared" si="95"/>
        <v>20.164810169491528</v>
      </c>
      <c r="E2999" s="52">
        <v>0</v>
      </c>
      <c r="F2999" s="31">
        <v>20.164810169491528</v>
      </c>
      <c r="G2999" s="53">
        <v>0</v>
      </c>
      <c r="H2999" s="53">
        <v>0</v>
      </c>
      <c r="I2999" s="53">
        <v>0</v>
      </c>
      <c r="J2999" s="32">
        <v>0</v>
      </c>
      <c r="K2999" s="54">
        <f>Лист4!E2997/1000</f>
        <v>396.57460000000003</v>
      </c>
      <c r="L2999" s="55"/>
      <c r="M2999" s="55"/>
    </row>
    <row r="3000" spans="1:13" s="56" customFormat="1" ht="18.75" customHeight="1" x14ac:dyDescent="0.25">
      <c r="A3000" s="44" t="str">
        <f>Лист4!A2998</f>
        <v xml:space="preserve">Нестерова ул. д.3 </v>
      </c>
      <c r="B3000" s="74" t="str">
        <f>Лист4!C2998</f>
        <v>Ахтубинский район, г. Ахтубинск</v>
      </c>
      <c r="C3000" s="45">
        <f t="shared" si="94"/>
        <v>398.15108745762711</v>
      </c>
      <c r="D3000" s="45">
        <f t="shared" si="95"/>
        <v>21.329522542372882</v>
      </c>
      <c r="E3000" s="52">
        <v>0</v>
      </c>
      <c r="F3000" s="31">
        <v>21.329522542372882</v>
      </c>
      <c r="G3000" s="53">
        <v>0</v>
      </c>
      <c r="H3000" s="53">
        <v>0</v>
      </c>
      <c r="I3000" s="53">
        <v>0</v>
      </c>
      <c r="J3000" s="32">
        <v>0</v>
      </c>
      <c r="K3000" s="54">
        <f>Лист4!E2998/1000</f>
        <v>419.48061000000001</v>
      </c>
      <c r="L3000" s="55"/>
      <c r="M3000" s="55"/>
    </row>
    <row r="3001" spans="1:13" s="56" customFormat="1" ht="18.75" customHeight="1" x14ac:dyDescent="0.25">
      <c r="A3001" s="44" t="str">
        <f>Лист4!A2999</f>
        <v xml:space="preserve">Нестерова ул. д.6 </v>
      </c>
      <c r="B3001" s="74" t="str">
        <f>Лист4!C2999</f>
        <v>Ахтубинский район, г. Ахтубинск</v>
      </c>
      <c r="C3001" s="45">
        <f t="shared" si="94"/>
        <v>231.48159999999999</v>
      </c>
      <c r="D3001" s="45">
        <f t="shared" si="95"/>
        <v>12.400799999999998</v>
      </c>
      <c r="E3001" s="52">
        <v>0</v>
      </c>
      <c r="F3001" s="31">
        <v>12.400799999999998</v>
      </c>
      <c r="G3001" s="53">
        <v>0</v>
      </c>
      <c r="H3001" s="53">
        <v>0</v>
      </c>
      <c r="I3001" s="53">
        <v>0</v>
      </c>
      <c r="J3001" s="32">
        <v>0</v>
      </c>
      <c r="K3001" s="54">
        <f>Лист4!E2999/1000</f>
        <v>243.88239999999999</v>
      </c>
      <c r="L3001" s="55"/>
      <c r="M3001" s="55"/>
    </row>
    <row r="3002" spans="1:13" s="56" customFormat="1" ht="18.75" customHeight="1" x14ac:dyDescent="0.25">
      <c r="A3002" s="44" t="str">
        <f>Лист4!A3000</f>
        <v xml:space="preserve">Нестерова ул. д.7 </v>
      </c>
      <c r="B3002" s="74" t="str">
        <f>Лист4!C3000</f>
        <v>Ахтубинский район, г. Ахтубинск</v>
      </c>
      <c r="C3002" s="45">
        <f t="shared" si="94"/>
        <v>257.45829152542365</v>
      </c>
      <c r="D3002" s="45">
        <f t="shared" si="95"/>
        <v>13.792408474576266</v>
      </c>
      <c r="E3002" s="52">
        <v>0</v>
      </c>
      <c r="F3002" s="31">
        <v>13.792408474576266</v>
      </c>
      <c r="G3002" s="53">
        <v>0</v>
      </c>
      <c r="H3002" s="53">
        <v>0</v>
      </c>
      <c r="I3002" s="53">
        <v>0</v>
      </c>
      <c r="J3002" s="32">
        <v>0</v>
      </c>
      <c r="K3002" s="54">
        <f>Лист4!E3000/1000</f>
        <v>271.25069999999994</v>
      </c>
      <c r="L3002" s="55"/>
      <c r="M3002" s="55"/>
    </row>
    <row r="3003" spans="1:13" s="56" customFormat="1" ht="18.75" customHeight="1" x14ac:dyDescent="0.25">
      <c r="A3003" s="44" t="str">
        <f>Лист4!A3001</f>
        <v xml:space="preserve">Нестерова ул. д.8 </v>
      </c>
      <c r="B3003" s="74" t="str">
        <f>Лист4!C3001</f>
        <v>Ахтубинский район, г. Ахтубинск</v>
      </c>
      <c r="C3003" s="45">
        <f t="shared" si="94"/>
        <v>305.45247457627119</v>
      </c>
      <c r="D3003" s="45">
        <f t="shared" si="95"/>
        <v>16.363525423728809</v>
      </c>
      <c r="E3003" s="52">
        <v>0</v>
      </c>
      <c r="F3003" s="31">
        <v>16.363525423728809</v>
      </c>
      <c r="G3003" s="53">
        <v>0</v>
      </c>
      <c r="H3003" s="53">
        <v>0</v>
      </c>
      <c r="I3003" s="53">
        <v>0</v>
      </c>
      <c r="J3003" s="32">
        <v>0</v>
      </c>
      <c r="K3003" s="54">
        <f>Лист4!E3001/1000</f>
        <v>321.81599999999997</v>
      </c>
      <c r="L3003" s="55"/>
      <c r="M3003" s="55"/>
    </row>
    <row r="3004" spans="1:13" s="56" customFormat="1" ht="18.75" customHeight="1" x14ac:dyDescent="0.25">
      <c r="A3004" s="44" t="str">
        <f>Лист4!A3002</f>
        <v xml:space="preserve">Песчаная ул. д.10 </v>
      </c>
      <c r="B3004" s="74" t="str">
        <f>Лист4!C3002</f>
        <v>Ахтубинский район, г. Ахтубинск</v>
      </c>
      <c r="C3004" s="45">
        <f t="shared" si="94"/>
        <v>43.945288135593216</v>
      </c>
      <c r="D3004" s="45">
        <f t="shared" si="95"/>
        <v>2.3542118644067793</v>
      </c>
      <c r="E3004" s="52">
        <v>0</v>
      </c>
      <c r="F3004" s="31">
        <v>2.3542118644067793</v>
      </c>
      <c r="G3004" s="53">
        <v>0</v>
      </c>
      <c r="H3004" s="53">
        <v>0</v>
      </c>
      <c r="I3004" s="53">
        <v>0</v>
      </c>
      <c r="J3004" s="32">
        <v>0</v>
      </c>
      <c r="K3004" s="54">
        <f>Лист4!E3002/1000</f>
        <v>46.299499999999995</v>
      </c>
      <c r="L3004" s="55"/>
      <c r="M3004" s="55"/>
    </row>
    <row r="3005" spans="1:13" s="56" customFormat="1" ht="18.75" customHeight="1" x14ac:dyDescent="0.25">
      <c r="A3005" s="44" t="str">
        <f>Лист4!A3003</f>
        <v xml:space="preserve">Песчаная ул. д.11 </v>
      </c>
      <c r="B3005" s="74" t="str">
        <f>Лист4!C3003</f>
        <v>Ахтубинский район, г. Ахтубинск</v>
      </c>
      <c r="C3005" s="45">
        <f t="shared" si="94"/>
        <v>61.284425762711862</v>
      </c>
      <c r="D3005" s="45">
        <f t="shared" si="95"/>
        <v>3.283094237288136</v>
      </c>
      <c r="E3005" s="52">
        <v>0</v>
      </c>
      <c r="F3005" s="31">
        <v>3.283094237288136</v>
      </c>
      <c r="G3005" s="53">
        <v>0</v>
      </c>
      <c r="H3005" s="53">
        <v>0</v>
      </c>
      <c r="I3005" s="53">
        <v>0</v>
      </c>
      <c r="J3005" s="32">
        <v>0</v>
      </c>
      <c r="K3005" s="54">
        <f>Лист4!E3003/1000</f>
        <v>64.567520000000002</v>
      </c>
      <c r="L3005" s="55"/>
      <c r="M3005" s="55"/>
    </row>
    <row r="3006" spans="1:13" s="56" customFormat="1" ht="18.75" customHeight="1" x14ac:dyDescent="0.25">
      <c r="A3006" s="44" t="str">
        <f>Лист4!A3004</f>
        <v xml:space="preserve">Песчаная ул. д.12 </v>
      </c>
      <c r="B3006" s="74" t="str">
        <f>Лист4!C3004</f>
        <v>Ахтубинский район, г. Ахтубинск</v>
      </c>
      <c r="C3006" s="45">
        <f t="shared" si="94"/>
        <v>59.328772881355931</v>
      </c>
      <c r="D3006" s="45">
        <f t="shared" si="95"/>
        <v>3.1783271186440682</v>
      </c>
      <c r="E3006" s="52">
        <v>0</v>
      </c>
      <c r="F3006" s="31">
        <v>3.1783271186440682</v>
      </c>
      <c r="G3006" s="53">
        <v>0</v>
      </c>
      <c r="H3006" s="53">
        <v>0</v>
      </c>
      <c r="I3006" s="53">
        <v>0</v>
      </c>
      <c r="J3006" s="32">
        <v>0</v>
      </c>
      <c r="K3006" s="54">
        <f>Лист4!E3004/1000</f>
        <v>62.507100000000001</v>
      </c>
      <c r="L3006" s="55"/>
      <c r="M3006" s="55"/>
    </row>
    <row r="3007" spans="1:13" s="56" customFormat="1" ht="18.75" customHeight="1" x14ac:dyDescent="0.25">
      <c r="A3007" s="44" t="str">
        <f>Лист4!A3005</f>
        <v xml:space="preserve">Песчаная ул. д.13 </v>
      </c>
      <c r="B3007" s="74" t="str">
        <f>Лист4!C3005</f>
        <v>Ахтубинский район, г. Ахтубинск</v>
      </c>
      <c r="C3007" s="45">
        <f t="shared" si="94"/>
        <v>47.537830508474578</v>
      </c>
      <c r="D3007" s="45">
        <f t="shared" si="95"/>
        <v>2.5466694915254235</v>
      </c>
      <c r="E3007" s="52">
        <v>0</v>
      </c>
      <c r="F3007" s="31">
        <v>2.5466694915254235</v>
      </c>
      <c r="G3007" s="53">
        <v>0</v>
      </c>
      <c r="H3007" s="53">
        <v>0</v>
      </c>
      <c r="I3007" s="53">
        <v>0</v>
      </c>
      <c r="J3007" s="32">
        <v>0</v>
      </c>
      <c r="K3007" s="54">
        <f>Лист4!E3005/1000</f>
        <v>50.084499999999998</v>
      </c>
      <c r="L3007" s="55"/>
      <c r="M3007" s="55"/>
    </row>
    <row r="3008" spans="1:13" s="56" customFormat="1" ht="18.75" customHeight="1" x14ac:dyDescent="0.25">
      <c r="A3008" s="44" t="str">
        <f>Лист4!A3006</f>
        <v xml:space="preserve">Песчаная ул. д.14 </v>
      </c>
      <c r="B3008" s="74" t="str">
        <f>Лист4!C3006</f>
        <v>Ахтубинский район, г. Ахтубинск</v>
      </c>
      <c r="C3008" s="45">
        <f t="shared" si="94"/>
        <v>61.194142372881366</v>
      </c>
      <c r="D3008" s="45">
        <f t="shared" si="95"/>
        <v>3.2782576271186441</v>
      </c>
      <c r="E3008" s="52">
        <v>0</v>
      </c>
      <c r="F3008" s="31">
        <v>3.2782576271186441</v>
      </c>
      <c r="G3008" s="53">
        <v>0</v>
      </c>
      <c r="H3008" s="53">
        <v>0</v>
      </c>
      <c r="I3008" s="53">
        <v>0</v>
      </c>
      <c r="J3008" s="32">
        <v>0</v>
      </c>
      <c r="K3008" s="54">
        <f>Лист4!E3006/1000</f>
        <v>64.472400000000007</v>
      </c>
      <c r="L3008" s="55"/>
      <c r="M3008" s="55"/>
    </row>
    <row r="3009" spans="1:13" s="56" customFormat="1" ht="18.75" customHeight="1" x14ac:dyDescent="0.25">
      <c r="A3009" s="44" t="str">
        <f>Лист4!A3007</f>
        <v xml:space="preserve">Песчаная ул. д.15 </v>
      </c>
      <c r="B3009" s="74" t="str">
        <f>Лист4!C3007</f>
        <v>Ахтубинский район, г. Ахтубинск</v>
      </c>
      <c r="C3009" s="45">
        <f t="shared" si="94"/>
        <v>0</v>
      </c>
      <c r="D3009" s="45">
        <f t="shared" si="95"/>
        <v>0</v>
      </c>
      <c r="E3009" s="52">
        <v>0</v>
      </c>
      <c r="F3009" s="31">
        <v>0</v>
      </c>
      <c r="G3009" s="53">
        <v>0</v>
      </c>
      <c r="H3009" s="53">
        <v>0</v>
      </c>
      <c r="I3009" s="53">
        <v>0</v>
      </c>
      <c r="J3009" s="32">
        <v>0</v>
      </c>
      <c r="K3009" s="54">
        <f>Лист4!E3007/1000</f>
        <v>0</v>
      </c>
      <c r="L3009" s="55"/>
      <c r="M3009" s="55"/>
    </row>
    <row r="3010" spans="1:13" s="56" customFormat="1" ht="18.75" customHeight="1" x14ac:dyDescent="0.25">
      <c r="A3010" s="44" t="str">
        <f>Лист4!A3008</f>
        <v xml:space="preserve">Песчаная ул. д.2 </v>
      </c>
      <c r="B3010" s="74" t="str">
        <f>Лист4!C3008</f>
        <v>Ахтубинский район, г. Ахтубинск</v>
      </c>
      <c r="C3010" s="45">
        <f t="shared" si="94"/>
        <v>57.025559322033899</v>
      </c>
      <c r="D3010" s="45">
        <f t="shared" si="95"/>
        <v>3.0549406779661012</v>
      </c>
      <c r="E3010" s="52">
        <v>0</v>
      </c>
      <c r="F3010" s="31">
        <v>3.0549406779661012</v>
      </c>
      <c r="G3010" s="53">
        <v>0</v>
      </c>
      <c r="H3010" s="53">
        <v>0</v>
      </c>
      <c r="I3010" s="53">
        <v>0</v>
      </c>
      <c r="J3010" s="32">
        <v>0</v>
      </c>
      <c r="K3010" s="54">
        <f>Лист4!E3008/1000</f>
        <v>60.080500000000001</v>
      </c>
      <c r="L3010" s="55"/>
      <c r="M3010" s="55"/>
    </row>
    <row r="3011" spans="1:13" s="56" customFormat="1" ht="18.75" customHeight="1" x14ac:dyDescent="0.25">
      <c r="A3011" s="44" t="str">
        <f>Лист4!A3009</f>
        <v xml:space="preserve">Песчаная ул. д.3 </v>
      </c>
      <c r="B3011" s="74" t="str">
        <f>Лист4!C3009</f>
        <v>Ахтубинский район, г. Ахтубинск</v>
      </c>
      <c r="C3011" s="45">
        <f t="shared" si="94"/>
        <v>28.937003389830508</v>
      </c>
      <c r="D3011" s="45">
        <f t="shared" si="95"/>
        <v>1.5501966101694915</v>
      </c>
      <c r="E3011" s="52">
        <v>0</v>
      </c>
      <c r="F3011" s="31">
        <v>1.5501966101694915</v>
      </c>
      <c r="G3011" s="53">
        <v>0</v>
      </c>
      <c r="H3011" s="53">
        <v>0</v>
      </c>
      <c r="I3011" s="53">
        <v>0</v>
      </c>
      <c r="J3011" s="32">
        <v>0</v>
      </c>
      <c r="K3011" s="54">
        <f>Лист4!E3009/1000</f>
        <v>30.487199999999998</v>
      </c>
      <c r="L3011" s="55"/>
      <c r="M3011" s="55"/>
    </row>
    <row r="3012" spans="1:13" s="56" customFormat="1" ht="18.75" customHeight="1" x14ac:dyDescent="0.25">
      <c r="A3012" s="44" t="str">
        <f>Лист4!A3010</f>
        <v xml:space="preserve">Песчаная ул. д.4 </v>
      </c>
      <c r="B3012" s="74" t="str">
        <f>Лист4!C3010</f>
        <v>Ахтубинский район, г. Ахтубинск</v>
      </c>
      <c r="C3012" s="45">
        <f t="shared" si="94"/>
        <v>51.807023728813554</v>
      </c>
      <c r="D3012" s="45">
        <f t="shared" si="95"/>
        <v>2.7753762711864405</v>
      </c>
      <c r="E3012" s="52">
        <v>0</v>
      </c>
      <c r="F3012" s="31">
        <v>2.7753762711864405</v>
      </c>
      <c r="G3012" s="53">
        <v>0</v>
      </c>
      <c r="H3012" s="53">
        <v>0</v>
      </c>
      <c r="I3012" s="53">
        <v>0</v>
      </c>
      <c r="J3012" s="32">
        <v>0</v>
      </c>
      <c r="K3012" s="54">
        <f>Лист4!E3010/1000</f>
        <v>54.582399999999993</v>
      </c>
      <c r="L3012" s="55"/>
      <c r="M3012" s="55"/>
    </row>
    <row r="3013" spans="1:13" s="56" customFormat="1" ht="18.75" customHeight="1" x14ac:dyDescent="0.25">
      <c r="A3013" s="44" t="str">
        <f>Лист4!A3011</f>
        <v xml:space="preserve">Песчаная ул. д.5 </v>
      </c>
      <c r="B3013" s="74" t="str">
        <f>Лист4!C3011</f>
        <v>Ахтубинский район, г. Ахтубинск</v>
      </c>
      <c r="C3013" s="45">
        <f t="shared" si="94"/>
        <v>45.348515254237292</v>
      </c>
      <c r="D3013" s="45">
        <f t="shared" si="95"/>
        <v>2.4293847457627118</v>
      </c>
      <c r="E3013" s="52">
        <v>0</v>
      </c>
      <c r="F3013" s="31">
        <v>2.4293847457627118</v>
      </c>
      <c r="G3013" s="53">
        <v>0</v>
      </c>
      <c r="H3013" s="53">
        <v>0</v>
      </c>
      <c r="I3013" s="53">
        <v>0</v>
      </c>
      <c r="J3013" s="32">
        <v>0</v>
      </c>
      <c r="K3013" s="54">
        <f>Лист4!E3011/1000</f>
        <v>47.777900000000002</v>
      </c>
      <c r="L3013" s="55"/>
      <c r="M3013" s="55"/>
    </row>
    <row r="3014" spans="1:13" s="56" customFormat="1" ht="18.75" customHeight="1" x14ac:dyDescent="0.25">
      <c r="A3014" s="44" t="str">
        <f>Лист4!A3012</f>
        <v xml:space="preserve">Песчаная ул. д.6 </v>
      </c>
      <c r="B3014" s="74" t="str">
        <f>Лист4!C3012</f>
        <v>Ахтубинский район, г. Ахтубинск</v>
      </c>
      <c r="C3014" s="45">
        <f t="shared" si="94"/>
        <v>30.054583050847459</v>
      </c>
      <c r="D3014" s="45">
        <f t="shared" si="95"/>
        <v>1.6100669491525423</v>
      </c>
      <c r="E3014" s="52">
        <v>0</v>
      </c>
      <c r="F3014" s="31">
        <v>1.6100669491525423</v>
      </c>
      <c r="G3014" s="53">
        <v>0</v>
      </c>
      <c r="H3014" s="53">
        <v>0</v>
      </c>
      <c r="I3014" s="53">
        <v>0</v>
      </c>
      <c r="J3014" s="32">
        <v>0</v>
      </c>
      <c r="K3014" s="54">
        <f>Лист4!E3012/1000</f>
        <v>31.664650000000002</v>
      </c>
      <c r="L3014" s="55"/>
      <c r="M3014" s="55"/>
    </row>
    <row r="3015" spans="1:13" s="56" customFormat="1" ht="18.75" customHeight="1" x14ac:dyDescent="0.25">
      <c r="A3015" s="44" t="str">
        <f>Лист4!A3013</f>
        <v xml:space="preserve">Песчаная ул. д.7 </v>
      </c>
      <c r="B3015" s="74" t="str">
        <f>Лист4!C3013</f>
        <v>Ахтубинский район, г. Ахтубинск</v>
      </c>
      <c r="C3015" s="45">
        <f t="shared" si="94"/>
        <v>92.30514169491525</v>
      </c>
      <c r="D3015" s="45">
        <f t="shared" si="95"/>
        <v>4.9449183050847454</v>
      </c>
      <c r="E3015" s="52">
        <v>0</v>
      </c>
      <c r="F3015" s="31">
        <v>4.9449183050847454</v>
      </c>
      <c r="G3015" s="53">
        <v>0</v>
      </c>
      <c r="H3015" s="53">
        <v>0</v>
      </c>
      <c r="I3015" s="53">
        <v>0</v>
      </c>
      <c r="J3015" s="32">
        <v>0</v>
      </c>
      <c r="K3015" s="54">
        <f>Лист4!E3013/1000</f>
        <v>97.250059999999991</v>
      </c>
      <c r="L3015" s="55"/>
      <c r="M3015" s="55"/>
    </row>
    <row r="3016" spans="1:13" s="56" customFormat="1" ht="18.75" customHeight="1" x14ac:dyDescent="0.25">
      <c r="A3016" s="44" t="str">
        <f>Лист4!A3014</f>
        <v xml:space="preserve">Песчаная ул. д.8 </v>
      </c>
      <c r="B3016" s="74" t="str">
        <f>Лист4!C3014</f>
        <v>Ахтубинский район, г. Ахтубинск</v>
      </c>
      <c r="C3016" s="45">
        <f t="shared" si="94"/>
        <v>15.324162711864407</v>
      </c>
      <c r="D3016" s="45">
        <f t="shared" si="95"/>
        <v>0.82093728813559319</v>
      </c>
      <c r="E3016" s="52">
        <v>0</v>
      </c>
      <c r="F3016" s="31">
        <v>0.82093728813559319</v>
      </c>
      <c r="G3016" s="53">
        <v>0</v>
      </c>
      <c r="H3016" s="53">
        <v>0</v>
      </c>
      <c r="I3016" s="53">
        <v>0</v>
      </c>
      <c r="J3016" s="32">
        <v>0</v>
      </c>
      <c r="K3016" s="54">
        <f>Лист4!E3014/1000</f>
        <v>16.145099999999999</v>
      </c>
      <c r="L3016" s="55"/>
      <c r="M3016" s="55"/>
    </row>
    <row r="3017" spans="1:13" s="56" customFormat="1" ht="18.75" customHeight="1" x14ac:dyDescent="0.25">
      <c r="A3017" s="44" t="str">
        <f>Лист4!A3015</f>
        <v xml:space="preserve">Рухлядко ул. д.1 </v>
      </c>
      <c r="B3017" s="74" t="str">
        <f>Лист4!C3015</f>
        <v>Ахтубинский район, г. Ахтубинск</v>
      </c>
      <c r="C3017" s="45">
        <f t="shared" si="94"/>
        <v>458.892379661017</v>
      </c>
      <c r="D3017" s="45">
        <f t="shared" si="95"/>
        <v>24.58352033898305</v>
      </c>
      <c r="E3017" s="52">
        <v>0</v>
      </c>
      <c r="F3017" s="31">
        <v>24.58352033898305</v>
      </c>
      <c r="G3017" s="53">
        <v>0</v>
      </c>
      <c r="H3017" s="53">
        <v>0</v>
      </c>
      <c r="I3017" s="53">
        <v>0</v>
      </c>
      <c r="J3017" s="32">
        <v>0</v>
      </c>
      <c r="K3017" s="54">
        <f>Лист4!E3015/1000</f>
        <v>483.47590000000002</v>
      </c>
      <c r="L3017" s="55"/>
      <c r="M3017" s="55"/>
    </row>
    <row r="3018" spans="1:13" s="56" customFormat="1" ht="18.75" customHeight="1" x14ac:dyDescent="0.25">
      <c r="A3018" s="44" t="str">
        <f>Лист4!A3016</f>
        <v xml:space="preserve">Совхоз-16 мкн. д.26 </v>
      </c>
      <c r="B3018" s="74" t="str">
        <f>Лист4!C3016</f>
        <v>Ахтубинский район, г. Ахтубинск</v>
      </c>
      <c r="C3018" s="45">
        <f t="shared" si="94"/>
        <v>35.888216949152543</v>
      </c>
      <c r="D3018" s="45">
        <f t="shared" si="95"/>
        <v>1.9225830508474577</v>
      </c>
      <c r="E3018" s="52">
        <v>0</v>
      </c>
      <c r="F3018" s="31">
        <v>1.9225830508474577</v>
      </c>
      <c r="G3018" s="53">
        <v>0</v>
      </c>
      <c r="H3018" s="53">
        <v>0</v>
      </c>
      <c r="I3018" s="53">
        <v>0</v>
      </c>
      <c r="J3018" s="32">
        <v>0</v>
      </c>
      <c r="K3018" s="54">
        <f>Лист4!E3016/1000</f>
        <v>37.8108</v>
      </c>
      <c r="L3018" s="55"/>
      <c r="M3018" s="55"/>
    </row>
    <row r="3019" spans="1:13" s="56" customFormat="1" ht="25.5" customHeight="1" x14ac:dyDescent="0.25">
      <c r="A3019" s="44" t="str">
        <f>Лист4!A3017</f>
        <v xml:space="preserve">Совхоз-16 мкн. д.27 </v>
      </c>
      <c r="B3019" s="74" t="str">
        <f>Лист4!C3017</f>
        <v>Ахтубинский район, г. Ахтубинск</v>
      </c>
      <c r="C3019" s="45">
        <f t="shared" si="94"/>
        <v>23.129328813559322</v>
      </c>
      <c r="D3019" s="45">
        <f t="shared" si="95"/>
        <v>1.239071186440678</v>
      </c>
      <c r="E3019" s="52">
        <v>0</v>
      </c>
      <c r="F3019" s="31">
        <v>1.239071186440678</v>
      </c>
      <c r="G3019" s="53">
        <v>0</v>
      </c>
      <c r="H3019" s="53">
        <v>0</v>
      </c>
      <c r="I3019" s="53">
        <v>0</v>
      </c>
      <c r="J3019" s="32">
        <v>0</v>
      </c>
      <c r="K3019" s="54">
        <f>Лист4!E3017/1000-J3019</f>
        <v>24.368400000000001</v>
      </c>
      <c r="L3019" s="55"/>
      <c r="M3019" s="55"/>
    </row>
    <row r="3020" spans="1:13" s="56" customFormat="1" ht="25.5" customHeight="1" x14ac:dyDescent="0.25">
      <c r="A3020" s="44" t="str">
        <f>Лист4!A3018</f>
        <v xml:space="preserve">Совхоз-16 мкн. д.28 </v>
      </c>
      <c r="B3020" s="74" t="str">
        <f>Лист4!C3018</f>
        <v>Ахтубинский район, г. Ахтубинск</v>
      </c>
      <c r="C3020" s="45">
        <f t="shared" si="94"/>
        <v>58.283091525423735</v>
      </c>
      <c r="D3020" s="45">
        <f t="shared" si="95"/>
        <v>3.122308474576271</v>
      </c>
      <c r="E3020" s="52">
        <v>0</v>
      </c>
      <c r="F3020" s="31">
        <v>3.122308474576271</v>
      </c>
      <c r="G3020" s="53">
        <v>0</v>
      </c>
      <c r="H3020" s="53">
        <v>0</v>
      </c>
      <c r="I3020" s="53">
        <v>0</v>
      </c>
      <c r="J3020" s="32">
        <v>0</v>
      </c>
      <c r="K3020" s="54">
        <f>Лист4!E3018/1000</f>
        <v>61.405400000000007</v>
      </c>
      <c r="L3020" s="55"/>
      <c r="M3020" s="55"/>
    </row>
    <row r="3021" spans="1:13" s="56" customFormat="1" ht="18.75" customHeight="1" x14ac:dyDescent="0.25">
      <c r="A3021" s="44" t="str">
        <f>Лист4!A3019</f>
        <v xml:space="preserve">Совхоз-16 мкн. д.29 </v>
      </c>
      <c r="B3021" s="74" t="str">
        <f>Лист4!C3019</f>
        <v>Ахтубинский район, г. Ахтубинск</v>
      </c>
      <c r="C3021" s="45">
        <f t="shared" si="94"/>
        <v>1.8648949152542371</v>
      </c>
      <c r="D3021" s="45">
        <f t="shared" si="95"/>
        <v>9.9905084745762707E-2</v>
      </c>
      <c r="E3021" s="52">
        <v>0</v>
      </c>
      <c r="F3021" s="31">
        <v>9.9905084745762707E-2</v>
      </c>
      <c r="G3021" s="53">
        <v>0</v>
      </c>
      <c r="H3021" s="53">
        <v>0</v>
      </c>
      <c r="I3021" s="53">
        <v>0</v>
      </c>
      <c r="J3021" s="32">
        <v>0</v>
      </c>
      <c r="K3021" s="54">
        <f>Лист4!E3019/1000-J3021</f>
        <v>1.9647999999999999</v>
      </c>
      <c r="L3021" s="55"/>
      <c r="M3021" s="55"/>
    </row>
    <row r="3022" spans="1:13" s="56" customFormat="1" ht="18.75" customHeight="1" x14ac:dyDescent="0.25">
      <c r="A3022" s="44" t="str">
        <f>Лист4!A3020</f>
        <v xml:space="preserve">Совхоз-16 мкн. д.30 </v>
      </c>
      <c r="B3022" s="74" t="str">
        <f>Лист4!C3020</f>
        <v>Ахтубинский район, г. Ахтубинск</v>
      </c>
      <c r="C3022" s="45">
        <f t="shared" si="94"/>
        <v>30.637884745762708</v>
      </c>
      <c r="D3022" s="45">
        <f t="shared" si="95"/>
        <v>1.6413152542372882</v>
      </c>
      <c r="E3022" s="52">
        <v>0</v>
      </c>
      <c r="F3022" s="31">
        <v>1.6413152542372882</v>
      </c>
      <c r="G3022" s="53">
        <v>0</v>
      </c>
      <c r="H3022" s="53">
        <v>0</v>
      </c>
      <c r="I3022" s="53">
        <v>0</v>
      </c>
      <c r="J3022" s="32">
        <v>0</v>
      </c>
      <c r="K3022" s="54">
        <f>Лист4!E3020/1000-J3022</f>
        <v>32.279199999999996</v>
      </c>
      <c r="L3022" s="55"/>
      <c r="M3022" s="55"/>
    </row>
    <row r="3023" spans="1:13" s="56" customFormat="1" ht="18.75" customHeight="1" x14ac:dyDescent="0.25">
      <c r="A3023" s="44" t="str">
        <f>Лист4!A3021</f>
        <v xml:space="preserve">Совхоз-16 мкн. д.31 </v>
      </c>
      <c r="B3023" s="74" t="str">
        <f>Лист4!C3021</f>
        <v>Ахтубинский район, г. Ахтубинск</v>
      </c>
      <c r="C3023" s="45">
        <f t="shared" si="94"/>
        <v>46.745477966101703</v>
      </c>
      <c r="D3023" s="45">
        <f t="shared" si="95"/>
        <v>2.504222033898305</v>
      </c>
      <c r="E3023" s="52">
        <v>0</v>
      </c>
      <c r="F3023" s="31">
        <v>2.504222033898305</v>
      </c>
      <c r="G3023" s="53">
        <v>0</v>
      </c>
      <c r="H3023" s="53">
        <v>0</v>
      </c>
      <c r="I3023" s="53">
        <v>0</v>
      </c>
      <c r="J3023" s="32">
        <v>0</v>
      </c>
      <c r="K3023" s="54">
        <f>Лист4!E3021/1000</f>
        <v>49.249700000000004</v>
      </c>
      <c r="L3023" s="55"/>
      <c r="M3023" s="55"/>
    </row>
    <row r="3024" spans="1:13" s="56" customFormat="1" ht="18.75" customHeight="1" x14ac:dyDescent="0.25">
      <c r="A3024" s="44" t="str">
        <f>Лист4!A3022</f>
        <v xml:space="preserve">Совхоз-16 мкн. д.32 </v>
      </c>
      <c r="B3024" s="74" t="str">
        <f>Лист4!C3022</f>
        <v>Ахтубинский район, г. Ахтубинск</v>
      </c>
      <c r="C3024" s="45">
        <f t="shared" si="94"/>
        <v>66.831254237288135</v>
      </c>
      <c r="D3024" s="45">
        <f t="shared" si="95"/>
        <v>3.5802457627118649</v>
      </c>
      <c r="E3024" s="52">
        <v>0</v>
      </c>
      <c r="F3024" s="31">
        <v>3.5802457627118649</v>
      </c>
      <c r="G3024" s="53">
        <v>0</v>
      </c>
      <c r="H3024" s="53">
        <v>0</v>
      </c>
      <c r="I3024" s="53">
        <v>0</v>
      </c>
      <c r="J3024" s="32">
        <v>0</v>
      </c>
      <c r="K3024" s="54">
        <f>Лист4!E3022/1000</f>
        <v>70.411500000000004</v>
      </c>
      <c r="L3024" s="55"/>
      <c r="M3024" s="55"/>
    </row>
    <row r="3025" spans="1:13" s="56" customFormat="1" ht="18.75" customHeight="1" x14ac:dyDescent="0.25">
      <c r="A3025" s="44" t="str">
        <f>Лист4!A3023</f>
        <v xml:space="preserve">Совхоз-16 мкн. д.34 </v>
      </c>
      <c r="B3025" s="74" t="str">
        <f>Лист4!C3023</f>
        <v>Ахтубинский район, г. Ахтубинск</v>
      </c>
      <c r="C3025" s="45">
        <f t="shared" si="94"/>
        <v>38.175959322033897</v>
      </c>
      <c r="D3025" s="45">
        <f t="shared" si="95"/>
        <v>2.0451406779661019</v>
      </c>
      <c r="E3025" s="52">
        <v>0</v>
      </c>
      <c r="F3025" s="31">
        <v>2.0451406779661019</v>
      </c>
      <c r="G3025" s="53">
        <v>0</v>
      </c>
      <c r="H3025" s="53">
        <v>0</v>
      </c>
      <c r="I3025" s="53">
        <v>0</v>
      </c>
      <c r="J3025" s="32">
        <v>0</v>
      </c>
      <c r="K3025" s="54">
        <f>Лист4!E3023/1000</f>
        <v>40.2211</v>
      </c>
      <c r="L3025" s="55"/>
      <c r="M3025" s="55"/>
    </row>
    <row r="3026" spans="1:13" s="56" customFormat="1" ht="18.75" customHeight="1" x14ac:dyDescent="0.25">
      <c r="A3026" s="44" t="str">
        <f>Лист4!A3024</f>
        <v xml:space="preserve">Совхоз-16 мкн. д.35 </v>
      </c>
      <c r="B3026" s="74" t="str">
        <f>Лист4!C3024</f>
        <v>Ахтубинский район, г. Ахтубинск</v>
      </c>
      <c r="C3026" s="45">
        <f t="shared" si="94"/>
        <v>27.441898305084745</v>
      </c>
      <c r="D3026" s="45">
        <f t="shared" si="95"/>
        <v>1.4701016949152541</v>
      </c>
      <c r="E3026" s="52">
        <v>0</v>
      </c>
      <c r="F3026" s="31">
        <v>1.4701016949152541</v>
      </c>
      <c r="G3026" s="53">
        <v>0</v>
      </c>
      <c r="H3026" s="53">
        <v>0</v>
      </c>
      <c r="I3026" s="53">
        <v>0</v>
      </c>
      <c r="J3026" s="32">
        <v>0</v>
      </c>
      <c r="K3026" s="54">
        <f>Лист4!E3024/1000-J3026</f>
        <v>28.911999999999999</v>
      </c>
      <c r="L3026" s="55"/>
      <c r="M3026" s="55"/>
    </row>
    <row r="3027" spans="1:13" s="56" customFormat="1" ht="18.75" customHeight="1" x14ac:dyDescent="0.25">
      <c r="A3027" s="44" t="str">
        <f>Лист4!A3025</f>
        <v xml:space="preserve">Совхоз-16 мкн. д.36 </v>
      </c>
      <c r="B3027" s="74" t="str">
        <f>Лист4!C3025</f>
        <v>Ахтубинский район, г. Ахтубинск</v>
      </c>
      <c r="C3027" s="45">
        <f t="shared" si="94"/>
        <v>22.784976271186441</v>
      </c>
      <c r="D3027" s="45">
        <f t="shared" si="95"/>
        <v>1.2206237288135593</v>
      </c>
      <c r="E3027" s="52">
        <v>0</v>
      </c>
      <c r="F3027" s="31">
        <v>1.2206237288135593</v>
      </c>
      <c r="G3027" s="53">
        <v>0</v>
      </c>
      <c r="H3027" s="53">
        <v>0</v>
      </c>
      <c r="I3027" s="53">
        <v>0</v>
      </c>
      <c r="J3027" s="32">
        <v>0</v>
      </c>
      <c r="K3027" s="54">
        <f>Лист4!E3025/1000</f>
        <v>24.005600000000001</v>
      </c>
      <c r="L3027" s="55"/>
      <c r="M3027" s="55"/>
    </row>
    <row r="3028" spans="1:13" s="56" customFormat="1" ht="18.75" customHeight="1" x14ac:dyDescent="0.25">
      <c r="A3028" s="44" t="str">
        <f>Лист4!A3026</f>
        <v xml:space="preserve">Совхоз-16 мкн. д.38 </v>
      </c>
      <c r="B3028" s="74" t="str">
        <f>Лист4!C3026</f>
        <v>Ахтубинский район, г. Ахтубинск</v>
      </c>
      <c r="C3028" s="45">
        <f t="shared" si="94"/>
        <v>59.912786440677962</v>
      </c>
      <c r="D3028" s="45">
        <f t="shared" si="95"/>
        <v>3.2096135593220341</v>
      </c>
      <c r="E3028" s="52">
        <v>0</v>
      </c>
      <c r="F3028" s="31">
        <v>3.2096135593220341</v>
      </c>
      <c r="G3028" s="53">
        <v>0</v>
      </c>
      <c r="H3028" s="53">
        <v>0</v>
      </c>
      <c r="I3028" s="53">
        <v>0</v>
      </c>
      <c r="J3028" s="32">
        <v>0</v>
      </c>
      <c r="K3028" s="54">
        <f>Лист4!E3026/1000-J3028</f>
        <v>63.122399999999999</v>
      </c>
      <c r="L3028" s="55"/>
      <c r="M3028" s="55"/>
    </row>
    <row r="3029" spans="1:13" s="56" customFormat="1" ht="18.75" customHeight="1" x14ac:dyDescent="0.25">
      <c r="A3029" s="44" t="str">
        <f>Лист4!A3027</f>
        <v xml:space="preserve">Совхоз-16 мкн. д.39 </v>
      </c>
      <c r="B3029" s="74" t="str">
        <f>Лист4!C3027</f>
        <v>Ахтубинский район, г. Ахтубинск</v>
      </c>
      <c r="C3029" s="45">
        <f t="shared" si="94"/>
        <v>58.564610169491523</v>
      </c>
      <c r="D3029" s="45">
        <f t="shared" si="95"/>
        <v>3.1373898305084746</v>
      </c>
      <c r="E3029" s="52">
        <v>0</v>
      </c>
      <c r="F3029" s="31">
        <v>3.1373898305084746</v>
      </c>
      <c r="G3029" s="53">
        <v>0</v>
      </c>
      <c r="H3029" s="53">
        <v>0</v>
      </c>
      <c r="I3029" s="53">
        <v>0</v>
      </c>
      <c r="J3029" s="32">
        <v>0</v>
      </c>
      <c r="K3029" s="54">
        <f>Лист4!E3027/1000-J3029</f>
        <v>61.701999999999998</v>
      </c>
      <c r="L3029" s="55"/>
      <c r="M3029" s="55"/>
    </row>
    <row r="3030" spans="1:13" s="56" customFormat="1" ht="18.75" customHeight="1" x14ac:dyDescent="0.25">
      <c r="A3030" s="44" t="str">
        <f>Лист4!A3028</f>
        <v xml:space="preserve">Сталинградская ул. д.1 </v>
      </c>
      <c r="B3030" s="74" t="str">
        <f>Лист4!C3028</f>
        <v>Ахтубинский район, г. Ахтубинск</v>
      </c>
      <c r="C3030" s="45">
        <f t="shared" ref="C3030:C3093" si="96">K3030+J3030-F3030</f>
        <v>168.14635932203387</v>
      </c>
      <c r="D3030" s="45">
        <f t="shared" ref="D3030:D3093" si="97">F3030</f>
        <v>9.0078406779661009</v>
      </c>
      <c r="E3030" s="52">
        <v>0</v>
      </c>
      <c r="F3030" s="31">
        <v>9.0078406779661009</v>
      </c>
      <c r="G3030" s="53">
        <v>0</v>
      </c>
      <c r="H3030" s="53">
        <v>0</v>
      </c>
      <c r="I3030" s="53">
        <v>0</v>
      </c>
      <c r="J3030" s="32">
        <v>0</v>
      </c>
      <c r="K3030" s="54">
        <f>Лист4!E3028/1000-J3030</f>
        <v>177.15419999999997</v>
      </c>
      <c r="L3030" s="55"/>
      <c r="M3030" s="55"/>
    </row>
    <row r="3031" spans="1:13" s="56" customFormat="1" ht="18.75" customHeight="1" x14ac:dyDescent="0.25">
      <c r="A3031" s="44" t="str">
        <f>Лист4!A3029</f>
        <v xml:space="preserve">Сталинградская ул. д.11 </v>
      </c>
      <c r="B3031" s="74" t="str">
        <f>Лист4!C3029</f>
        <v>Ахтубинский район, г. Ахтубинск</v>
      </c>
      <c r="C3031" s="45">
        <f t="shared" si="96"/>
        <v>59.013749152542374</v>
      </c>
      <c r="D3031" s="45">
        <f t="shared" si="97"/>
        <v>3.1614508474576271</v>
      </c>
      <c r="E3031" s="52">
        <v>0</v>
      </c>
      <c r="F3031" s="31">
        <v>3.1614508474576271</v>
      </c>
      <c r="G3031" s="53">
        <v>0</v>
      </c>
      <c r="H3031" s="53">
        <v>0</v>
      </c>
      <c r="I3031" s="53">
        <v>0</v>
      </c>
      <c r="J3031" s="32">
        <v>0</v>
      </c>
      <c r="K3031" s="54">
        <f>Лист4!E3029/1000</f>
        <v>62.175200000000004</v>
      </c>
      <c r="L3031" s="55"/>
      <c r="M3031" s="55"/>
    </row>
    <row r="3032" spans="1:13" s="56" customFormat="1" ht="18.75" customHeight="1" x14ac:dyDescent="0.25">
      <c r="A3032" s="44" t="str">
        <f>Лист4!A3030</f>
        <v xml:space="preserve">Сталинградская ул. д.12 </v>
      </c>
      <c r="B3032" s="74" t="str">
        <f>Лист4!C3030</f>
        <v>Ахтубинский район, г. Ахтубинск</v>
      </c>
      <c r="C3032" s="45">
        <f t="shared" si="96"/>
        <v>214.69242033898303</v>
      </c>
      <c r="D3032" s="45">
        <f t="shared" si="97"/>
        <v>11.501379661016948</v>
      </c>
      <c r="E3032" s="52">
        <v>0</v>
      </c>
      <c r="F3032" s="31">
        <v>11.501379661016948</v>
      </c>
      <c r="G3032" s="53">
        <v>0</v>
      </c>
      <c r="H3032" s="53">
        <v>0</v>
      </c>
      <c r="I3032" s="53">
        <v>0</v>
      </c>
      <c r="J3032" s="32">
        <v>0</v>
      </c>
      <c r="K3032" s="54">
        <f>Лист4!E3030/1000</f>
        <v>226.19379999999998</v>
      </c>
      <c r="L3032" s="55"/>
      <c r="M3032" s="55"/>
    </row>
    <row r="3033" spans="1:13" s="56" customFormat="1" ht="18.75" customHeight="1" x14ac:dyDescent="0.25">
      <c r="A3033" s="44" t="str">
        <f>Лист4!A3031</f>
        <v xml:space="preserve">Сталинградская ул. д.13 </v>
      </c>
      <c r="B3033" s="74" t="str">
        <f>Лист4!C3031</f>
        <v>Ахтубинский район, г. Ахтубинск</v>
      </c>
      <c r="C3033" s="45">
        <f t="shared" si="96"/>
        <v>259.58339661016959</v>
      </c>
      <c r="D3033" s="45">
        <f t="shared" si="97"/>
        <v>13.906253389830514</v>
      </c>
      <c r="E3033" s="52">
        <v>0</v>
      </c>
      <c r="F3033" s="31">
        <v>13.906253389830514</v>
      </c>
      <c r="G3033" s="53">
        <v>0</v>
      </c>
      <c r="H3033" s="53">
        <v>0</v>
      </c>
      <c r="I3033" s="53">
        <v>0</v>
      </c>
      <c r="J3033" s="32">
        <v>0</v>
      </c>
      <c r="K3033" s="54">
        <f>Лист4!E3031/1000-J3033</f>
        <v>273.4896500000001</v>
      </c>
      <c r="L3033" s="55"/>
      <c r="M3033" s="55"/>
    </row>
    <row r="3034" spans="1:13" s="56" customFormat="1" ht="18.75" customHeight="1" x14ac:dyDescent="0.25">
      <c r="A3034" s="44" t="str">
        <f>Лист4!A3032</f>
        <v xml:space="preserve">Сталинградская ул. д.14 </v>
      </c>
      <c r="B3034" s="74" t="str">
        <f>Лист4!C3032</f>
        <v>Ахтубинский район, г. Ахтубинск</v>
      </c>
      <c r="C3034" s="45">
        <f t="shared" si="96"/>
        <v>174.48722983050845</v>
      </c>
      <c r="D3034" s="45">
        <f t="shared" si="97"/>
        <v>9.3475301694915238</v>
      </c>
      <c r="E3034" s="52">
        <v>0</v>
      </c>
      <c r="F3034" s="31">
        <v>9.3475301694915238</v>
      </c>
      <c r="G3034" s="53">
        <v>0</v>
      </c>
      <c r="H3034" s="53">
        <v>0</v>
      </c>
      <c r="I3034" s="53">
        <v>0</v>
      </c>
      <c r="J3034" s="32">
        <v>0</v>
      </c>
      <c r="K3034" s="54">
        <f>Лист4!E3032/1000</f>
        <v>183.83475999999999</v>
      </c>
      <c r="L3034" s="55"/>
      <c r="M3034" s="55"/>
    </row>
    <row r="3035" spans="1:13" s="56" customFormat="1" ht="18.75" customHeight="1" x14ac:dyDescent="0.25">
      <c r="A3035" s="44" t="str">
        <f>Лист4!A3033</f>
        <v xml:space="preserve">Сталинградская ул. д.15 </v>
      </c>
      <c r="B3035" s="74" t="str">
        <f>Лист4!C3033</f>
        <v>Ахтубинский район, г. Ахтубинск</v>
      </c>
      <c r="C3035" s="45">
        <f t="shared" si="96"/>
        <v>157.73285559322036</v>
      </c>
      <c r="D3035" s="45">
        <f t="shared" si="97"/>
        <v>8.4499744067796616</v>
      </c>
      <c r="E3035" s="52">
        <v>0</v>
      </c>
      <c r="F3035" s="31">
        <v>8.4499744067796616</v>
      </c>
      <c r="G3035" s="53">
        <v>0</v>
      </c>
      <c r="H3035" s="53">
        <v>0</v>
      </c>
      <c r="I3035" s="53">
        <v>0</v>
      </c>
      <c r="J3035" s="32">
        <v>0</v>
      </c>
      <c r="K3035" s="54">
        <f>Лист4!E3033/1000-J3035</f>
        <v>166.18283000000002</v>
      </c>
      <c r="L3035" s="55"/>
      <c r="M3035" s="55"/>
    </row>
    <row r="3036" spans="1:13" s="56" customFormat="1" ht="18.75" customHeight="1" x14ac:dyDescent="0.25">
      <c r="A3036" s="44" t="str">
        <f>Лист4!A3034</f>
        <v xml:space="preserve">Сталинградская ул. д.2 </v>
      </c>
      <c r="B3036" s="74" t="str">
        <f>Лист4!C3034</f>
        <v>Ахтубинский район, г. Ахтубинск</v>
      </c>
      <c r="C3036" s="45">
        <f t="shared" si="96"/>
        <v>204.17982508474577</v>
      </c>
      <c r="D3036" s="45">
        <f t="shared" si="97"/>
        <v>10.938204915254238</v>
      </c>
      <c r="E3036" s="52">
        <v>0</v>
      </c>
      <c r="F3036" s="31">
        <v>10.938204915254238</v>
      </c>
      <c r="G3036" s="53">
        <v>0</v>
      </c>
      <c r="H3036" s="53">
        <v>0</v>
      </c>
      <c r="I3036" s="53">
        <v>0</v>
      </c>
      <c r="J3036" s="32">
        <v>0</v>
      </c>
      <c r="K3036" s="54">
        <f>Лист4!E3034/1000-J3036</f>
        <v>215.11803</v>
      </c>
      <c r="L3036" s="55"/>
      <c r="M3036" s="55"/>
    </row>
    <row r="3037" spans="1:13" s="56" customFormat="1" ht="18.75" customHeight="1" x14ac:dyDescent="0.25">
      <c r="A3037" s="44" t="str">
        <f>Лист4!A3035</f>
        <v xml:space="preserve">Сталинградская ул. д.5 </v>
      </c>
      <c r="B3037" s="74" t="str">
        <f>Лист4!C3035</f>
        <v>Ахтубинский район, г. Ахтубинск</v>
      </c>
      <c r="C3037" s="45">
        <f t="shared" si="96"/>
        <v>113.38642711864406</v>
      </c>
      <c r="D3037" s="45">
        <f t="shared" si="97"/>
        <v>6.074272881355931</v>
      </c>
      <c r="E3037" s="52">
        <v>0</v>
      </c>
      <c r="F3037" s="31">
        <v>6.074272881355931</v>
      </c>
      <c r="G3037" s="53">
        <v>0</v>
      </c>
      <c r="H3037" s="53">
        <v>0</v>
      </c>
      <c r="I3037" s="53">
        <v>0</v>
      </c>
      <c r="J3037" s="32">
        <v>0</v>
      </c>
      <c r="K3037" s="54">
        <f>Лист4!E3035/1000-J3037</f>
        <v>119.46069999999999</v>
      </c>
      <c r="L3037" s="55"/>
      <c r="M3037" s="55"/>
    </row>
    <row r="3038" spans="1:13" s="56" customFormat="1" ht="18.75" customHeight="1" x14ac:dyDescent="0.25">
      <c r="A3038" s="44" t="str">
        <f>Лист4!A3036</f>
        <v xml:space="preserve">Сталинградская ул. д.6 </v>
      </c>
      <c r="B3038" s="74" t="str">
        <f>Лист4!C3036</f>
        <v>Ахтубинский район, г. Ахтубинск</v>
      </c>
      <c r="C3038" s="45">
        <f t="shared" si="96"/>
        <v>93.989261016949172</v>
      </c>
      <c r="D3038" s="45">
        <f t="shared" si="97"/>
        <v>5.0351389830508486</v>
      </c>
      <c r="E3038" s="52">
        <v>0</v>
      </c>
      <c r="F3038" s="31">
        <v>5.0351389830508486</v>
      </c>
      <c r="G3038" s="53">
        <v>0</v>
      </c>
      <c r="H3038" s="53">
        <v>0</v>
      </c>
      <c r="I3038" s="53">
        <v>0</v>
      </c>
      <c r="J3038" s="32">
        <v>0</v>
      </c>
      <c r="K3038" s="54">
        <f>Лист4!E3036/1000</f>
        <v>99.024400000000014</v>
      </c>
      <c r="L3038" s="55"/>
      <c r="M3038" s="55"/>
    </row>
    <row r="3039" spans="1:13" s="56" customFormat="1" ht="18.75" customHeight="1" x14ac:dyDescent="0.25">
      <c r="A3039" s="44" t="str">
        <f>Лист4!A3037</f>
        <v xml:space="preserve">Сталинградская ул. д.8 </v>
      </c>
      <c r="B3039" s="74" t="str">
        <f>Лист4!C3037</f>
        <v>Ахтубинский район, г. Ахтубинск</v>
      </c>
      <c r="C3039" s="45">
        <f t="shared" si="96"/>
        <v>160.74887322033896</v>
      </c>
      <c r="D3039" s="45">
        <f t="shared" si="97"/>
        <v>8.6115467796610154</v>
      </c>
      <c r="E3039" s="52">
        <v>0</v>
      </c>
      <c r="F3039" s="31">
        <v>8.6115467796610154</v>
      </c>
      <c r="G3039" s="53">
        <v>0</v>
      </c>
      <c r="H3039" s="53">
        <v>0</v>
      </c>
      <c r="I3039" s="53">
        <v>0</v>
      </c>
      <c r="J3039" s="32">
        <v>0</v>
      </c>
      <c r="K3039" s="54">
        <f>Лист4!E3037/1000</f>
        <v>169.36041999999998</v>
      </c>
      <c r="L3039" s="55"/>
      <c r="M3039" s="55"/>
    </row>
    <row r="3040" spans="1:13" s="56" customFormat="1" ht="25.5" customHeight="1" x14ac:dyDescent="0.25">
      <c r="A3040" s="44" t="str">
        <f>Лист4!A3038</f>
        <v xml:space="preserve">Стогова ул. д.2 </v>
      </c>
      <c r="B3040" s="74" t="str">
        <f>Лист4!C3038</f>
        <v>Ахтубинский район, г. Ахтубинск</v>
      </c>
      <c r="C3040" s="45">
        <f t="shared" si="96"/>
        <v>676.00437966101708</v>
      </c>
      <c r="D3040" s="45">
        <f t="shared" si="97"/>
        <v>36.21452033898305</v>
      </c>
      <c r="E3040" s="52">
        <v>0</v>
      </c>
      <c r="F3040" s="31">
        <v>36.21452033898305</v>
      </c>
      <c r="G3040" s="53">
        <v>0</v>
      </c>
      <c r="H3040" s="53">
        <v>0</v>
      </c>
      <c r="I3040" s="53">
        <v>0</v>
      </c>
      <c r="J3040" s="32">
        <v>0</v>
      </c>
      <c r="K3040" s="54">
        <f>Лист4!E3038/1000</f>
        <v>712.21890000000008</v>
      </c>
      <c r="L3040" s="55"/>
      <c r="M3040" s="55"/>
    </row>
    <row r="3041" spans="1:13" s="56" customFormat="1" ht="25.5" customHeight="1" x14ac:dyDescent="0.25">
      <c r="A3041" s="44" t="str">
        <f>Лист4!A3039</f>
        <v xml:space="preserve">Стогова ул. д.7 </v>
      </c>
      <c r="B3041" s="74" t="str">
        <f>Лист4!C3039</f>
        <v>Ахтубинский район, г. Ахтубинск</v>
      </c>
      <c r="C3041" s="45">
        <f t="shared" si="96"/>
        <v>529.68173288135574</v>
      </c>
      <c r="D3041" s="45">
        <f t="shared" si="97"/>
        <v>28.375807118644055</v>
      </c>
      <c r="E3041" s="52">
        <v>0</v>
      </c>
      <c r="F3041" s="31">
        <v>28.375807118644055</v>
      </c>
      <c r="G3041" s="53">
        <v>0</v>
      </c>
      <c r="H3041" s="53">
        <v>0</v>
      </c>
      <c r="I3041" s="53">
        <v>0</v>
      </c>
      <c r="J3041" s="32">
        <v>0</v>
      </c>
      <c r="K3041" s="54">
        <f>Лист4!E3039/1000-J3041</f>
        <v>558.05753999999979</v>
      </c>
      <c r="L3041" s="55"/>
      <c r="M3041" s="55"/>
    </row>
    <row r="3042" spans="1:13" s="56" customFormat="1" ht="18.75" customHeight="1" x14ac:dyDescent="0.25">
      <c r="A3042" s="44" t="str">
        <f>Лист4!A3040</f>
        <v xml:space="preserve">Строителей пер. д.1 </v>
      </c>
      <c r="B3042" s="74" t="str">
        <f>Лист4!C3040</f>
        <v>Ахтубинский район, г. Ахтубинск</v>
      </c>
      <c r="C3042" s="45">
        <f t="shared" si="96"/>
        <v>354.00345898305085</v>
      </c>
      <c r="D3042" s="45">
        <f t="shared" si="97"/>
        <v>18.964471016949155</v>
      </c>
      <c r="E3042" s="52">
        <v>0</v>
      </c>
      <c r="F3042" s="31">
        <v>18.964471016949155</v>
      </c>
      <c r="G3042" s="53">
        <v>0</v>
      </c>
      <c r="H3042" s="53">
        <v>0</v>
      </c>
      <c r="I3042" s="53">
        <v>0</v>
      </c>
      <c r="J3042" s="32">
        <v>0</v>
      </c>
      <c r="K3042" s="54">
        <f>Лист4!E3040/1000-J3042</f>
        <v>372.96793000000002</v>
      </c>
      <c r="L3042" s="55"/>
      <c r="M3042" s="55"/>
    </row>
    <row r="3043" spans="1:13" s="56" customFormat="1" ht="18.75" customHeight="1" x14ac:dyDescent="0.25">
      <c r="A3043" s="44" t="str">
        <f>Лист4!A3041</f>
        <v xml:space="preserve">Ульяновых пер. д.2 </v>
      </c>
      <c r="B3043" s="74" t="str">
        <f>Лист4!C3041</f>
        <v>Ахтубинский район, г. Ахтубинск</v>
      </c>
      <c r="C3043" s="45">
        <f t="shared" si="96"/>
        <v>195.62185762711866</v>
      </c>
      <c r="D3043" s="45">
        <f t="shared" si="97"/>
        <v>10.479742372881358</v>
      </c>
      <c r="E3043" s="52">
        <v>0</v>
      </c>
      <c r="F3043" s="31">
        <v>10.479742372881358</v>
      </c>
      <c r="G3043" s="53">
        <v>0</v>
      </c>
      <c r="H3043" s="53">
        <v>0</v>
      </c>
      <c r="I3043" s="53">
        <v>0</v>
      </c>
      <c r="J3043" s="32">
        <v>0</v>
      </c>
      <c r="K3043" s="54">
        <f>Лист4!E3041/1000</f>
        <v>206.10160000000002</v>
      </c>
      <c r="L3043" s="55"/>
      <c r="M3043" s="55"/>
    </row>
    <row r="3044" spans="1:13" s="56" customFormat="1" ht="18.75" customHeight="1" x14ac:dyDescent="0.25">
      <c r="A3044" s="44" t="str">
        <f>Лист4!A3042</f>
        <v xml:space="preserve">Ульяновых пер. д.3 </v>
      </c>
      <c r="B3044" s="74" t="str">
        <f>Лист4!C3042</f>
        <v>Ахтубинский район, г. Ахтубинск</v>
      </c>
      <c r="C3044" s="45">
        <f t="shared" si="96"/>
        <v>34.479389830508481</v>
      </c>
      <c r="D3044" s="45">
        <f t="shared" si="97"/>
        <v>1.8471101694915255</v>
      </c>
      <c r="E3044" s="52">
        <v>0</v>
      </c>
      <c r="F3044" s="31">
        <v>1.8471101694915255</v>
      </c>
      <c r="G3044" s="53">
        <v>0</v>
      </c>
      <c r="H3044" s="53">
        <v>0</v>
      </c>
      <c r="I3044" s="53">
        <v>0</v>
      </c>
      <c r="J3044" s="32">
        <v>0</v>
      </c>
      <c r="K3044" s="54">
        <f>Лист4!E3042/1000-J3044</f>
        <v>36.326500000000003</v>
      </c>
      <c r="L3044" s="55"/>
      <c r="M3044" s="55"/>
    </row>
    <row r="3045" spans="1:13" s="56" customFormat="1" ht="18.75" customHeight="1" x14ac:dyDescent="0.25">
      <c r="A3045" s="44" t="str">
        <f>Лист4!A3043</f>
        <v xml:space="preserve">Франко ул. д.22 </v>
      </c>
      <c r="B3045" s="74" t="str">
        <f>Лист4!C3043</f>
        <v>Ахтубинский район, г. Ахтубинск</v>
      </c>
      <c r="C3045" s="45">
        <f t="shared" si="96"/>
        <v>680.08417898305072</v>
      </c>
      <c r="D3045" s="45">
        <f t="shared" si="97"/>
        <v>36.433081016949146</v>
      </c>
      <c r="E3045" s="52">
        <v>0</v>
      </c>
      <c r="F3045" s="31">
        <v>36.433081016949146</v>
      </c>
      <c r="G3045" s="53">
        <v>0</v>
      </c>
      <c r="H3045" s="53">
        <v>0</v>
      </c>
      <c r="I3045" s="53">
        <v>0</v>
      </c>
      <c r="J3045" s="32">
        <v>0</v>
      </c>
      <c r="K3045" s="54">
        <f>Лист4!E3043/1000</f>
        <v>716.51725999999985</v>
      </c>
      <c r="L3045" s="55"/>
      <c r="M3045" s="55"/>
    </row>
    <row r="3046" spans="1:13" s="56" customFormat="1" ht="18.75" customHeight="1" x14ac:dyDescent="0.25">
      <c r="A3046" s="44" t="str">
        <f>Лист4!A3044</f>
        <v xml:space="preserve">Фрунзе ул. д.57 </v>
      </c>
      <c r="B3046" s="74" t="str">
        <f>Лист4!C3044</f>
        <v>Ахтубинский район, г. Ахтубинск</v>
      </c>
      <c r="C3046" s="45">
        <f t="shared" si="96"/>
        <v>14.572528813559323</v>
      </c>
      <c r="D3046" s="45">
        <f t="shared" si="97"/>
        <v>0.7806711864406779</v>
      </c>
      <c r="E3046" s="52">
        <v>0</v>
      </c>
      <c r="F3046" s="31">
        <v>0.7806711864406779</v>
      </c>
      <c r="G3046" s="53">
        <v>0</v>
      </c>
      <c r="H3046" s="53">
        <v>0</v>
      </c>
      <c r="I3046" s="53">
        <v>0</v>
      </c>
      <c r="J3046" s="32">
        <v>0</v>
      </c>
      <c r="K3046" s="54">
        <f>Лист4!E3044/1000</f>
        <v>15.353200000000001</v>
      </c>
      <c r="L3046" s="55"/>
      <c r="M3046" s="55"/>
    </row>
    <row r="3047" spans="1:13" s="56" customFormat="1" ht="18.75" customHeight="1" x14ac:dyDescent="0.25">
      <c r="A3047" s="44" t="str">
        <f>Лист4!A3045</f>
        <v xml:space="preserve">Циолковского ул. д.1 </v>
      </c>
      <c r="B3047" s="74" t="str">
        <f>Лист4!C3045</f>
        <v>Ахтубинский район, г. Ахтубинск</v>
      </c>
      <c r="C3047" s="45">
        <f t="shared" si="96"/>
        <v>265.41048135593223</v>
      </c>
      <c r="D3047" s="45">
        <f t="shared" si="97"/>
        <v>14.2184186440678</v>
      </c>
      <c r="E3047" s="52">
        <v>0</v>
      </c>
      <c r="F3047" s="31">
        <v>14.2184186440678</v>
      </c>
      <c r="G3047" s="53">
        <v>0</v>
      </c>
      <c r="H3047" s="53">
        <v>0</v>
      </c>
      <c r="I3047" s="53">
        <v>0</v>
      </c>
      <c r="J3047" s="32">
        <v>0</v>
      </c>
      <c r="K3047" s="54">
        <f>Лист4!E3045/1000</f>
        <v>279.62890000000004</v>
      </c>
      <c r="L3047" s="55"/>
      <c r="M3047" s="55"/>
    </row>
    <row r="3048" spans="1:13" s="56" customFormat="1" ht="18.75" customHeight="1" x14ac:dyDescent="0.25">
      <c r="A3048" s="44" t="str">
        <f>Лист4!A3046</f>
        <v xml:space="preserve">Циолковского ул. д.2 </v>
      </c>
      <c r="B3048" s="74" t="str">
        <f>Лист4!C3046</f>
        <v>Ахтубинский район, г. Ахтубинск</v>
      </c>
      <c r="C3048" s="45">
        <f t="shared" si="96"/>
        <v>200.72972203389833</v>
      </c>
      <c r="D3048" s="45">
        <f t="shared" si="97"/>
        <v>10.753377966101697</v>
      </c>
      <c r="E3048" s="52">
        <v>0</v>
      </c>
      <c r="F3048" s="31">
        <v>10.753377966101697</v>
      </c>
      <c r="G3048" s="53">
        <v>0</v>
      </c>
      <c r="H3048" s="53">
        <v>0</v>
      </c>
      <c r="I3048" s="53">
        <v>0</v>
      </c>
      <c r="J3048" s="32">
        <v>0</v>
      </c>
      <c r="K3048" s="54">
        <f>Лист4!E3046/1000-J3048</f>
        <v>211.48310000000004</v>
      </c>
      <c r="L3048" s="55"/>
      <c r="M3048" s="55"/>
    </row>
    <row r="3049" spans="1:13" s="56" customFormat="1" ht="18.75" customHeight="1" x14ac:dyDescent="0.25">
      <c r="A3049" s="44" t="str">
        <f>Лист4!A3047</f>
        <v xml:space="preserve">Циолковского ул. д.3 </v>
      </c>
      <c r="B3049" s="74" t="str">
        <f>Лист4!C3047</f>
        <v>Ахтубинский район, г. Ахтубинск</v>
      </c>
      <c r="C3049" s="45">
        <f t="shared" si="96"/>
        <v>225.56296000000003</v>
      </c>
      <c r="D3049" s="45">
        <f t="shared" si="97"/>
        <v>12.083730000000001</v>
      </c>
      <c r="E3049" s="52">
        <v>0</v>
      </c>
      <c r="F3049" s="31">
        <v>12.083730000000001</v>
      </c>
      <c r="G3049" s="53">
        <v>0</v>
      </c>
      <c r="H3049" s="53">
        <v>0</v>
      </c>
      <c r="I3049" s="53">
        <v>0</v>
      </c>
      <c r="J3049" s="32">
        <v>0</v>
      </c>
      <c r="K3049" s="54">
        <f>Лист4!E3047/1000</f>
        <v>237.64669000000004</v>
      </c>
      <c r="L3049" s="55"/>
      <c r="M3049" s="55"/>
    </row>
    <row r="3050" spans="1:13" s="56" customFormat="1" ht="18.75" customHeight="1" x14ac:dyDescent="0.25">
      <c r="A3050" s="44" t="str">
        <f>Лист4!A3048</f>
        <v xml:space="preserve">Циолковского ул. д.5 </v>
      </c>
      <c r="B3050" s="74" t="str">
        <f>Лист4!C3048</f>
        <v>Ахтубинский район, г. Ахтубинск</v>
      </c>
      <c r="C3050" s="45">
        <f t="shared" si="96"/>
        <v>257.80120135593216</v>
      </c>
      <c r="D3050" s="45">
        <f t="shared" si="97"/>
        <v>13.810778644067794</v>
      </c>
      <c r="E3050" s="52">
        <v>0</v>
      </c>
      <c r="F3050" s="31">
        <v>13.810778644067794</v>
      </c>
      <c r="G3050" s="53">
        <v>0</v>
      </c>
      <c r="H3050" s="53">
        <v>0</v>
      </c>
      <c r="I3050" s="53">
        <v>0</v>
      </c>
      <c r="J3050" s="32">
        <v>0</v>
      </c>
      <c r="K3050" s="54">
        <f>Лист4!E3048/1000</f>
        <v>271.61197999999996</v>
      </c>
      <c r="L3050" s="55"/>
      <c r="M3050" s="55"/>
    </row>
    <row r="3051" spans="1:13" s="56" customFormat="1" ht="18.75" customHeight="1" x14ac:dyDescent="0.25">
      <c r="A3051" s="44" t="str">
        <f>Лист4!A3049</f>
        <v xml:space="preserve">Чаплыгина пер. д.1 </v>
      </c>
      <c r="B3051" s="74" t="str">
        <f>Лист4!C3049</f>
        <v>Ахтубинский район, г. Ахтубинск</v>
      </c>
      <c r="C3051" s="45">
        <f t="shared" si="96"/>
        <v>243.42764338983051</v>
      </c>
      <c r="D3051" s="45">
        <f t="shared" si="97"/>
        <v>13.040766610169491</v>
      </c>
      <c r="E3051" s="52">
        <v>0</v>
      </c>
      <c r="F3051" s="31">
        <v>13.040766610169491</v>
      </c>
      <c r="G3051" s="53">
        <v>0</v>
      </c>
      <c r="H3051" s="53">
        <v>0</v>
      </c>
      <c r="I3051" s="53">
        <v>0</v>
      </c>
      <c r="J3051" s="32">
        <v>0</v>
      </c>
      <c r="K3051" s="54">
        <f>Лист4!E3049/1000-J3051</f>
        <v>256.46841000000001</v>
      </c>
      <c r="L3051" s="55"/>
      <c r="M3051" s="55"/>
    </row>
    <row r="3052" spans="1:13" s="56" customFormat="1" ht="18.75" customHeight="1" x14ac:dyDescent="0.25">
      <c r="A3052" s="44" t="str">
        <f>Лист4!A3050</f>
        <v xml:space="preserve">Чаплыгина пер. д.2 </v>
      </c>
      <c r="B3052" s="74" t="str">
        <f>Лист4!C3050</f>
        <v>Ахтубинский район, г. Ахтубинск</v>
      </c>
      <c r="C3052" s="45">
        <f t="shared" si="96"/>
        <v>241.20718644067799</v>
      </c>
      <c r="D3052" s="45">
        <f t="shared" si="97"/>
        <v>12.921813559322034</v>
      </c>
      <c r="E3052" s="52">
        <v>0</v>
      </c>
      <c r="F3052" s="31">
        <v>12.921813559322034</v>
      </c>
      <c r="G3052" s="53">
        <v>0</v>
      </c>
      <c r="H3052" s="53">
        <v>0</v>
      </c>
      <c r="I3052" s="53">
        <v>0</v>
      </c>
      <c r="J3052" s="32">
        <v>0</v>
      </c>
      <c r="K3052" s="54">
        <f>Лист4!E3050/1000-J3052</f>
        <v>254.12900000000002</v>
      </c>
      <c r="L3052" s="55"/>
      <c r="M3052" s="55"/>
    </row>
    <row r="3053" spans="1:13" s="56" customFormat="1" ht="18.75" customHeight="1" x14ac:dyDescent="0.25">
      <c r="A3053" s="44" t="str">
        <f>Лист4!A3051</f>
        <v xml:space="preserve">Чаплыгина пер. д.4 </v>
      </c>
      <c r="B3053" s="74" t="str">
        <f>Лист4!C3051</f>
        <v>Ахтубинский район, г. Ахтубинск</v>
      </c>
      <c r="C3053" s="45">
        <f t="shared" si="96"/>
        <v>347.85039728813558</v>
      </c>
      <c r="D3053" s="45">
        <f t="shared" si="97"/>
        <v>18.634842711864405</v>
      </c>
      <c r="E3053" s="52">
        <v>0</v>
      </c>
      <c r="F3053" s="31">
        <v>18.634842711864405</v>
      </c>
      <c r="G3053" s="53">
        <v>0</v>
      </c>
      <c r="H3053" s="53">
        <v>0</v>
      </c>
      <c r="I3053" s="53">
        <v>0</v>
      </c>
      <c r="J3053" s="32">
        <v>0</v>
      </c>
      <c r="K3053" s="54">
        <f>Лист4!E3051/1000</f>
        <v>366.48523999999998</v>
      </c>
      <c r="L3053" s="55"/>
      <c r="M3053" s="55"/>
    </row>
    <row r="3054" spans="1:13" s="56" customFormat="1" ht="18.75" customHeight="1" x14ac:dyDescent="0.25">
      <c r="A3054" s="44" t="str">
        <f>Лист4!A3052</f>
        <v xml:space="preserve">Чаплыгина ул. д.1А </v>
      </c>
      <c r="B3054" s="74" t="str">
        <f>Лист4!C3052</f>
        <v>Ахтубинский район, г. Ахтубинск</v>
      </c>
      <c r="C3054" s="45">
        <f t="shared" si="96"/>
        <v>87.274861016949117</v>
      </c>
      <c r="D3054" s="45">
        <f t="shared" si="97"/>
        <v>4.6754389830508476</v>
      </c>
      <c r="E3054" s="52">
        <v>0</v>
      </c>
      <c r="F3054" s="31">
        <v>4.6754389830508476</v>
      </c>
      <c r="G3054" s="53">
        <v>0</v>
      </c>
      <c r="H3054" s="53">
        <v>0</v>
      </c>
      <c r="I3054" s="53">
        <v>0</v>
      </c>
      <c r="J3054" s="32">
        <v>685.82</v>
      </c>
      <c r="K3054" s="54">
        <f>Лист4!E3052/1000-J3054</f>
        <v>-593.86970000000008</v>
      </c>
      <c r="L3054" s="55"/>
      <c r="M3054" s="55"/>
    </row>
    <row r="3055" spans="1:13" s="56" customFormat="1" ht="18.75" customHeight="1" x14ac:dyDescent="0.25">
      <c r="A3055" s="44" t="str">
        <f>Лист4!A3053</f>
        <v xml:space="preserve">Челюскинцев ул. д.1 </v>
      </c>
      <c r="B3055" s="74" t="str">
        <f>Лист4!C3053</f>
        <v>Ахтубинский район, г. Ахтубинск</v>
      </c>
      <c r="C3055" s="45">
        <f t="shared" si="96"/>
        <v>161.44448813559325</v>
      </c>
      <c r="D3055" s="45">
        <f t="shared" si="97"/>
        <v>8.6488118644067811</v>
      </c>
      <c r="E3055" s="52">
        <v>0</v>
      </c>
      <c r="F3055" s="31">
        <v>8.6488118644067811</v>
      </c>
      <c r="G3055" s="53">
        <v>0</v>
      </c>
      <c r="H3055" s="53">
        <v>0</v>
      </c>
      <c r="I3055" s="53">
        <v>0</v>
      </c>
      <c r="J3055" s="32">
        <v>0</v>
      </c>
      <c r="K3055" s="54">
        <f>Лист4!E3053/1000</f>
        <v>170.09330000000003</v>
      </c>
      <c r="L3055" s="55"/>
      <c r="M3055" s="55"/>
    </row>
    <row r="3056" spans="1:13" s="56" customFormat="1" ht="18.75" customHeight="1" x14ac:dyDescent="0.25">
      <c r="A3056" s="44" t="str">
        <f>Лист4!A3054</f>
        <v xml:space="preserve">Челюскинцев ул. д.2 </v>
      </c>
      <c r="B3056" s="74" t="str">
        <f>Лист4!C3054</f>
        <v>Ахтубинский район, г. Ахтубинск</v>
      </c>
      <c r="C3056" s="45">
        <f t="shared" si="96"/>
        <v>115.3169938983051</v>
      </c>
      <c r="D3056" s="45">
        <f t="shared" si="97"/>
        <v>6.1776961016949157</v>
      </c>
      <c r="E3056" s="52">
        <v>0</v>
      </c>
      <c r="F3056" s="31">
        <v>6.1776961016949157</v>
      </c>
      <c r="G3056" s="53">
        <v>0</v>
      </c>
      <c r="H3056" s="53">
        <v>0</v>
      </c>
      <c r="I3056" s="53">
        <v>0</v>
      </c>
      <c r="J3056" s="32">
        <v>0</v>
      </c>
      <c r="K3056" s="54">
        <f>Лист4!E3054/1000</f>
        <v>121.49469000000002</v>
      </c>
      <c r="L3056" s="55"/>
      <c r="M3056" s="55"/>
    </row>
    <row r="3057" spans="1:14" s="56" customFormat="1" ht="18.75" customHeight="1" x14ac:dyDescent="0.25">
      <c r="A3057" s="44" t="str">
        <f>Лист4!A3055</f>
        <v xml:space="preserve">Челюскинцев ул. д.6 </v>
      </c>
      <c r="B3057" s="74" t="str">
        <f>Лист4!C3055</f>
        <v>Ахтубинский район, г. Ахтубинск</v>
      </c>
      <c r="C3057" s="45">
        <f t="shared" si="96"/>
        <v>99.509532203389824</v>
      </c>
      <c r="D3057" s="45">
        <f t="shared" si="97"/>
        <v>5.3308677966101694</v>
      </c>
      <c r="E3057" s="52">
        <v>0</v>
      </c>
      <c r="F3057" s="31">
        <v>5.3308677966101694</v>
      </c>
      <c r="G3057" s="53">
        <v>0</v>
      </c>
      <c r="H3057" s="53">
        <v>0</v>
      </c>
      <c r="I3057" s="53">
        <v>0</v>
      </c>
      <c r="J3057" s="32">
        <v>0</v>
      </c>
      <c r="K3057" s="54">
        <f>Лист4!E3055/1000</f>
        <v>104.84039999999999</v>
      </c>
      <c r="L3057" s="55"/>
      <c r="M3057" s="55"/>
    </row>
    <row r="3058" spans="1:14" s="56" customFormat="1" ht="18.75" customHeight="1" x14ac:dyDescent="0.25">
      <c r="A3058" s="44" t="str">
        <f>Лист4!A3056</f>
        <v xml:space="preserve">Черно-Иванова ул. д.17 </v>
      </c>
      <c r="B3058" s="74" t="str">
        <f>Лист4!C3056</f>
        <v>Ахтубинский район, г. Ахтубинск</v>
      </c>
      <c r="C3058" s="45">
        <f t="shared" si="96"/>
        <v>526.97138983050831</v>
      </c>
      <c r="D3058" s="45">
        <f t="shared" si="97"/>
        <v>28.23061016949152</v>
      </c>
      <c r="E3058" s="52">
        <v>0</v>
      </c>
      <c r="F3058" s="31">
        <v>28.23061016949152</v>
      </c>
      <c r="G3058" s="53">
        <v>0</v>
      </c>
      <c r="H3058" s="53">
        <v>0</v>
      </c>
      <c r="I3058" s="53">
        <v>0</v>
      </c>
      <c r="J3058" s="32">
        <v>0</v>
      </c>
      <c r="K3058" s="54">
        <f>Лист4!E3056/1000</f>
        <v>555.20199999999988</v>
      </c>
      <c r="L3058" s="55"/>
      <c r="M3058" s="55"/>
    </row>
    <row r="3059" spans="1:14" s="56" customFormat="1" ht="18.75" customHeight="1" x14ac:dyDescent="0.25">
      <c r="A3059" s="44" t="str">
        <f>Лист4!A3057</f>
        <v xml:space="preserve">Черно-Иванова ул. д.7 </v>
      </c>
      <c r="B3059" s="74" t="str">
        <f>Лист4!C3057</f>
        <v>Ахтубинский район, г. Ахтубинск</v>
      </c>
      <c r="C3059" s="45">
        <f t="shared" si="96"/>
        <v>273.49014237288139</v>
      </c>
      <c r="D3059" s="45">
        <f t="shared" si="97"/>
        <v>14.651257627118646</v>
      </c>
      <c r="E3059" s="52">
        <v>0</v>
      </c>
      <c r="F3059" s="31">
        <v>14.651257627118646</v>
      </c>
      <c r="G3059" s="53">
        <v>0</v>
      </c>
      <c r="H3059" s="53">
        <v>0</v>
      </c>
      <c r="I3059" s="53">
        <v>0</v>
      </c>
      <c r="J3059" s="32">
        <v>0</v>
      </c>
      <c r="K3059" s="54">
        <f>Лист4!E3057/1000-J3059</f>
        <v>288.14140000000003</v>
      </c>
      <c r="L3059" s="55"/>
      <c r="M3059" s="55"/>
    </row>
    <row r="3060" spans="1:14" s="56" customFormat="1" ht="18.75" customHeight="1" x14ac:dyDescent="0.25">
      <c r="A3060" s="44" t="str">
        <f>Лист4!A3058</f>
        <v xml:space="preserve">Черно-Иванова ул. д.9 </v>
      </c>
      <c r="B3060" s="74" t="str">
        <f>Лист4!C3058</f>
        <v>Ахтубинский район, г. Ахтубинск</v>
      </c>
      <c r="C3060" s="45">
        <f t="shared" si="96"/>
        <v>311.58978983050844</v>
      </c>
      <c r="D3060" s="45">
        <f t="shared" si="97"/>
        <v>16.692310169491524</v>
      </c>
      <c r="E3060" s="52">
        <v>0</v>
      </c>
      <c r="F3060" s="31">
        <v>16.692310169491524</v>
      </c>
      <c r="G3060" s="53">
        <v>0</v>
      </c>
      <c r="H3060" s="53">
        <v>0</v>
      </c>
      <c r="I3060" s="53">
        <v>0</v>
      </c>
      <c r="J3060" s="32">
        <v>0</v>
      </c>
      <c r="K3060" s="54">
        <f>Лист4!E3058/1000</f>
        <v>328.28209999999996</v>
      </c>
      <c r="L3060" s="55"/>
      <c r="M3060" s="55"/>
    </row>
    <row r="3061" spans="1:14" s="56" customFormat="1" ht="18.75" customHeight="1" x14ac:dyDescent="0.25">
      <c r="A3061" s="44" t="str">
        <f>Лист4!A3059</f>
        <v xml:space="preserve">Школьный пер. д.1 </v>
      </c>
      <c r="B3061" s="74" t="str">
        <f>Лист4!C3059</f>
        <v>Ахтубинский район, г. Ахтубинск</v>
      </c>
      <c r="C3061" s="45">
        <f t="shared" si="96"/>
        <v>200.90482169491526</v>
      </c>
      <c r="D3061" s="45">
        <f t="shared" si="97"/>
        <v>10.762758305084745</v>
      </c>
      <c r="E3061" s="52">
        <v>0</v>
      </c>
      <c r="F3061" s="31">
        <v>10.762758305084745</v>
      </c>
      <c r="G3061" s="53">
        <v>0</v>
      </c>
      <c r="H3061" s="53">
        <v>0</v>
      </c>
      <c r="I3061" s="53">
        <v>0</v>
      </c>
      <c r="J3061" s="32">
        <v>0</v>
      </c>
      <c r="K3061" s="54">
        <f>Лист4!E3059/1000</f>
        <v>211.66757999999999</v>
      </c>
      <c r="L3061" s="55"/>
      <c r="M3061" s="55"/>
    </row>
    <row r="3062" spans="1:14" s="56" customFormat="1" ht="18.75" customHeight="1" x14ac:dyDescent="0.25">
      <c r="A3062" s="44" t="str">
        <f>Лист4!A3060</f>
        <v xml:space="preserve">Школьный пер. д.15Г </v>
      </c>
      <c r="B3062" s="74" t="str">
        <f>Лист4!C3060</f>
        <v>Ахтубинский район, г. Ахтубинск</v>
      </c>
      <c r="C3062" s="45">
        <f t="shared" si="96"/>
        <v>0</v>
      </c>
      <c r="D3062" s="45">
        <f t="shared" si="97"/>
        <v>0</v>
      </c>
      <c r="E3062" s="52">
        <v>0</v>
      </c>
      <c r="F3062" s="31">
        <v>0</v>
      </c>
      <c r="G3062" s="53">
        <v>0</v>
      </c>
      <c r="H3062" s="53">
        <v>0</v>
      </c>
      <c r="I3062" s="53">
        <v>0</v>
      </c>
      <c r="J3062" s="32">
        <v>0</v>
      </c>
      <c r="K3062" s="54">
        <f>Лист4!E3060/1000-J3062</f>
        <v>0</v>
      </c>
      <c r="L3062" s="55"/>
      <c r="M3062" s="55"/>
    </row>
    <row r="3063" spans="1:14" s="56" customFormat="1" ht="18.75" customHeight="1" x14ac:dyDescent="0.25">
      <c r="A3063" s="44" t="str">
        <f>Лист4!A3061</f>
        <v xml:space="preserve">Школьный пер. д.16 </v>
      </c>
      <c r="B3063" s="74" t="str">
        <f>Лист4!C3061</f>
        <v>Ахтубинский район, г. Ахтубинск</v>
      </c>
      <c r="C3063" s="45">
        <f t="shared" si="96"/>
        <v>0</v>
      </c>
      <c r="D3063" s="45">
        <f t="shared" si="97"/>
        <v>0</v>
      </c>
      <c r="E3063" s="52">
        <v>0</v>
      </c>
      <c r="F3063" s="31">
        <v>0</v>
      </c>
      <c r="G3063" s="53">
        <v>0</v>
      </c>
      <c r="H3063" s="53">
        <v>0</v>
      </c>
      <c r="I3063" s="53">
        <v>0</v>
      </c>
      <c r="J3063" s="32">
        <v>0</v>
      </c>
      <c r="K3063" s="54">
        <f>Лист4!E3061/1000-J3063</f>
        <v>0</v>
      </c>
      <c r="L3063" s="55"/>
      <c r="M3063" s="55"/>
    </row>
    <row r="3064" spans="1:14" s="56" customFormat="1" ht="18.75" customHeight="1" x14ac:dyDescent="0.25">
      <c r="A3064" s="44" t="str">
        <f>Лист4!A3062</f>
        <v xml:space="preserve">Школьный пер. д.2 </v>
      </c>
      <c r="B3064" s="74" t="str">
        <f>Лист4!C3062</f>
        <v>Ахтубинский район, г. Ахтубинск</v>
      </c>
      <c r="C3064" s="45">
        <f t="shared" si="96"/>
        <v>233.49959322033897</v>
      </c>
      <c r="D3064" s="45">
        <f t="shared" si="97"/>
        <v>12.508906779661018</v>
      </c>
      <c r="E3064" s="52">
        <v>0</v>
      </c>
      <c r="F3064" s="31">
        <v>12.508906779661018</v>
      </c>
      <c r="G3064" s="53">
        <v>0</v>
      </c>
      <c r="H3064" s="53">
        <v>0</v>
      </c>
      <c r="I3064" s="53">
        <v>0</v>
      </c>
      <c r="J3064" s="32">
        <v>0</v>
      </c>
      <c r="K3064" s="54">
        <f>Лист4!E3062/1000</f>
        <v>246.0085</v>
      </c>
      <c r="L3064" s="55"/>
      <c r="M3064" s="55"/>
      <c r="N3064" s="55"/>
    </row>
    <row r="3065" spans="1:14" s="56" customFormat="1" ht="18.75" customHeight="1" x14ac:dyDescent="0.25">
      <c r="A3065" s="44" t="str">
        <f>Лист4!A3063</f>
        <v xml:space="preserve">Школьный пер. д.22 </v>
      </c>
      <c r="B3065" s="74" t="str">
        <f>Лист4!C3063</f>
        <v>Ахтубинский район, г. Ахтубинск</v>
      </c>
      <c r="C3065" s="45">
        <f t="shared" si="96"/>
        <v>0</v>
      </c>
      <c r="D3065" s="45">
        <f t="shared" si="97"/>
        <v>0</v>
      </c>
      <c r="E3065" s="52">
        <v>0</v>
      </c>
      <c r="F3065" s="31">
        <v>0</v>
      </c>
      <c r="G3065" s="53">
        <v>0</v>
      </c>
      <c r="H3065" s="53">
        <v>0</v>
      </c>
      <c r="I3065" s="53">
        <v>0</v>
      </c>
      <c r="J3065" s="32">
        <v>0</v>
      </c>
      <c r="K3065" s="54">
        <f>Лист4!E3063/1000</f>
        <v>0</v>
      </c>
      <c r="L3065" s="55"/>
      <c r="M3065" s="55"/>
    </row>
    <row r="3066" spans="1:14" s="56" customFormat="1" ht="25.5" customHeight="1" x14ac:dyDescent="0.25">
      <c r="A3066" s="44" t="str">
        <f>Лист4!A3064</f>
        <v xml:space="preserve">Школьный пер. д.3 </v>
      </c>
      <c r="B3066" s="74" t="str">
        <f>Лист4!C3064</f>
        <v>Ахтубинский район, г. Ахтубинск</v>
      </c>
      <c r="C3066" s="45">
        <f t="shared" si="96"/>
        <v>0</v>
      </c>
      <c r="D3066" s="45">
        <f t="shared" si="97"/>
        <v>0</v>
      </c>
      <c r="E3066" s="52">
        <v>0</v>
      </c>
      <c r="F3066" s="31">
        <v>0</v>
      </c>
      <c r="G3066" s="53">
        <v>0</v>
      </c>
      <c r="H3066" s="53">
        <v>0</v>
      </c>
      <c r="I3066" s="53">
        <v>0</v>
      </c>
      <c r="J3066" s="32">
        <v>0</v>
      </c>
      <c r="K3066" s="54">
        <f>Лист4!E3064/1000</f>
        <v>0</v>
      </c>
      <c r="L3066" s="55"/>
      <c r="M3066" s="55"/>
    </row>
    <row r="3067" spans="1:14" s="56" customFormat="1" ht="18.75" customHeight="1" x14ac:dyDescent="0.25">
      <c r="A3067" s="44" t="str">
        <f>Лист4!A3065</f>
        <v xml:space="preserve">Шубина ул. д.10 </v>
      </c>
      <c r="B3067" s="74" t="str">
        <f>Лист4!C3065</f>
        <v>Ахтубинский район, г. Ахтубинск</v>
      </c>
      <c r="C3067" s="45">
        <f t="shared" si="96"/>
        <v>88.620949152542366</v>
      </c>
      <c r="D3067" s="45">
        <f t="shared" si="97"/>
        <v>4.7475508474576271</v>
      </c>
      <c r="E3067" s="52">
        <v>0</v>
      </c>
      <c r="F3067" s="31">
        <v>4.7475508474576271</v>
      </c>
      <c r="G3067" s="53">
        <v>0</v>
      </c>
      <c r="H3067" s="53">
        <v>0</v>
      </c>
      <c r="I3067" s="53">
        <v>0</v>
      </c>
      <c r="J3067" s="32">
        <v>0</v>
      </c>
      <c r="K3067" s="54">
        <f>Лист4!E3065/1000</f>
        <v>93.368499999999997</v>
      </c>
      <c r="L3067" s="55"/>
      <c r="M3067" s="55"/>
    </row>
    <row r="3068" spans="1:14" s="56" customFormat="1" ht="18.75" customHeight="1" x14ac:dyDescent="0.25">
      <c r="A3068" s="44" t="str">
        <f>Лист4!A3066</f>
        <v xml:space="preserve">Шубина ул. д.12 </v>
      </c>
      <c r="B3068" s="74" t="str">
        <f>Лист4!C3066</f>
        <v>Ахтубинский район, г. Ахтубинск</v>
      </c>
      <c r="C3068" s="45">
        <f t="shared" si="96"/>
        <v>46.432257627118645</v>
      </c>
      <c r="D3068" s="45">
        <f t="shared" si="97"/>
        <v>2.4874423728813557</v>
      </c>
      <c r="E3068" s="52">
        <v>0</v>
      </c>
      <c r="F3068" s="31">
        <v>2.4874423728813557</v>
      </c>
      <c r="G3068" s="53">
        <v>0</v>
      </c>
      <c r="H3068" s="53">
        <v>0</v>
      </c>
      <c r="I3068" s="53">
        <v>0</v>
      </c>
      <c r="J3068" s="32">
        <v>0</v>
      </c>
      <c r="K3068" s="54">
        <f>Лист4!E3066/1000</f>
        <v>48.919699999999999</v>
      </c>
      <c r="L3068" s="55"/>
      <c r="M3068" s="55"/>
    </row>
    <row r="3069" spans="1:14" s="56" customFormat="1" ht="18.75" customHeight="1" x14ac:dyDescent="0.25">
      <c r="A3069" s="44" t="str">
        <f>Лист4!A3067</f>
        <v xml:space="preserve">Шубина ул. д.14 </v>
      </c>
      <c r="B3069" s="74" t="str">
        <f>Лист4!C3067</f>
        <v>Ахтубинский район, г. Ахтубинск</v>
      </c>
      <c r="C3069" s="45">
        <f t="shared" si="96"/>
        <v>47.581016949152541</v>
      </c>
      <c r="D3069" s="45">
        <f t="shared" si="97"/>
        <v>2.548983050847458</v>
      </c>
      <c r="E3069" s="52"/>
      <c r="F3069" s="31">
        <v>2.548983050847458</v>
      </c>
      <c r="G3069" s="53"/>
      <c r="H3069" s="53"/>
      <c r="I3069" s="53"/>
      <c r="J3069" s="32">
        <v>0</v>
      </c>
      <c r="K3069" s="54">
        <f>Лист4!E3067/1000</f>
        <v>50.13</v>
      </c>
      <c r="L3069" s="55"/>
      <c r="M3069" s="55"/>
    </row>
    <row r="3070" spans="1:14" s="56" customFormat="1" ht="18.75" customHeight="1" x14ac:dyDescent="0.25">
      <c r="A3070" s="44" t="str">
        <f>Лист4!A3068</f>
        <v xml:space="preserve">Шубина ул. д.16 </v>
      </c>
      <c r="B3070" s="74" t="str">
        <f>Лист4!C3068</f>
        <v>Ахтубинский район, г. Ахтубинск</v>
      </c>
      <c r="C3070" s="45">
        <f t="shared" si="96"/>
        <v>8.5689491525423733</v>
      </c>
      <c r="D3070" s="45">
        <f t="shared" si="97"/>
        <v>0.45905084745762714</v>
      </c>
      <c r="E3070" s="52">
        <v>0</v>
      </c>
      <c r="F3070" s="31">
        <v>0.45905084745762714</v>
      </c>
      <c r="G3070" s="53">
        <v>0</v>
      </c>
      <c r="H3070" s="53">
        <v>0</v>
      </c>
      <c r="I3070" s="53">
        <v>0</v>
      </c>
      <c r="J3070" s="32">
        <v>0</v>
      </c>
      <c r="K3070" s="54">
        <f>Лист4!E3068/1000</f>
        <v>9.0280000000000005</v>
      </c>
      <c r="L3070" s="55"/>
      <c r="M3070" s="55"/>
    </row>
    <row r="3071" spans="1:14" s="56" customFormat="1" ht="18.75" customHeight="1" x14ac:dyDescent="0.25">
      <c r="A3071" s="44" t="str">
        <f>Лист4!A3069</f>
        <v xml:space="preserve">Шубина ул. д.18 </v>
      </c>
      <c r="B3071" s="74" t="str">
        <f>Лист4!C3069</f>
        <v>Ахтубинский район, г. Ахтубинск</v>
      </c>
      <c r="C3071" s="45">
        <f t="shared" si="96"/>
        <v>35.168284745762712</v>
      </c>
      <c r="D3071" s="45">
        <f t="shared" si="97"/>
        <v>1.8840152542372883</v>
      </c>
      <c r="E3071" s="52">
        <v>0</v>
      </c>
      <c r="F3071" s="31">
        <v>1.8840152542372883</v>
      </c>
      <c r="G3071" s="53">
        <v>0</v>
      </c>
      <c r="H3071" s="53">
        <v>0</v>
      </c>
      <c r="I3071" s="53">
        <v>0</v>
      </c>
      <c r="J3071" s="32">
        <v>0</v>
      </c>
      <c r="K3071" s="54">
        <f>Лист4!E3069/1000</f>
        <v>37.052300000000002</v>
      </c>
      <c r="L3071" s="55"/>
      <c r="M3071" s="55"/>
    </row>
    <row r="3072" spans="1:14" s="56" customFormat="1" ht="18.75" customHeight="1" x14ac:dyDescent="0.25">
      <c r="A3072" s="44" t="str">
        <f>Лист4!A3070</f>
        <v xml:space="preserve">Шубина ул. д.8 </v>
      </c>
      <c r="B3072" s="74" t="str">
        <f>Лист4!C3070</f>
        <v>Ахтубинский район, г. Ахтубинск</v>
      </c>
      <c r="C3072" s="45">
        <f t="shared" si="96"/>
        <v>78.54009491525423</v>
      </c>
      <c r="D3072" s="45">
        <f t="shared" si="97"/>
        <v>4.2075050847457618</v>
      </c>
      <c r="E3072" s="52">
        <v>0</v>
      </c>
      <c r="F3072" s="31">
        <v>4.2075050847457618</v>
      </c>
      <c r="G3072" s="53">
        <v>0</v>
      </c>
      <c r="H3072" s="53">
        <v>0</v>
      </c>
      <c r="I3072" s="53">
        <v>0</v>
      </c>
      <c r="J3072" s="32">
        <v>0</v>
      </c>
      <c r="K3072" s="54">
        <f>Лист4!E3070/1000</f>
        <v>82.747599999999991</v>
      </c>
      <c r="L3072" s="55"/>
      <c r="M3072" s="55"/>
    </row>
    <row r="3073" spans="1:13" s="56" customFormat="1" ht="18.75" customHeight="1" x14ac:dyDescent="0.25">
      <c r="A3073" s="44" t="str">
        <f>Лист4!A3071</f>
        <v xml:space="preserve">Шубина ул. д.81 </v>
      </c>
      <c r="B3073" s="74" t="str">
        <f>Лист4!C3071</f>
        <v>Ахтубинский район, г. Ахтубинск</v>
      </c>
      <c r="C3073" s="45">
        <f t="shared" si="96"/>
        <v>751.3586061016947</v>
      </c>
      <c r="D3073" s="45">
        <f t="shared" si="97"/>
        <v>40.251353898305069</v>
      </c>
      <c r="E3073" s="52">
        <v>0</v>
      </c>
      <c r="F3073" s="31">
        <v>40.251353898305069</v>
      </c>
      <c r="G3073" s="53">
        <v>0</v>
      </c>
      <c r="H3073" s="53">
        <v>0</v>
      </c>
      <c r="I3073" s="53">
        <v>0</v>
      </c>
      <c r="J3073" s="32">
        <v>0</v>
      </c>
      <c r="K3073" s="54">
        <f>Лист4!E3071/1000</f>
        <v>791.60995999999977</v>
      </c>
      <c r="L3073" s="55"/>
      <c r="M3073" s="55"/>
    </row>
    <row r="3074" spans="1:13" s="56" customFormat="1" ht="18.75" customHeight="1" x14ac:dyDescent="0.25">
      <c r="A3074" s="44" t="str">
        <f>Лист4!A3072</f>
        <v xml:space="preserve">Щербакова ул. д.10 </v>
      </c>
      <c r="B3074" s="74" t="str">
        <f>Лист4!C3072</f>
        <v>Ахтубинский район, г. Ахтубинск</v>
      </c>
      <c r="C3074" s="45">
        <f t="shared" si="96"/>
        <v>437.41510779661007</v>
      </c>
      <c r="D3074" s="45">
        <f t="shared" si="97"/>
        <v>23.432952203389824</v>
      </c>
      <c r="E3074" s="52">
        <v>0</v>
      </c>
      <c r="F3074" s="31">
        <v>23.432952203389824</v>
      </c>
      <c r="G3074" s="53">
        <v>0</v>
      </c>
      <c r="H3074" s="53">
        <v>0</v>
      </c>
      <c r="I3074" s="53">
        <v>0</v>
      </c>
      <c r="J3074" s="32">
        <v>0</v>
      </c>
      <c r="K3074" s="54">
        <f>Лист4!E3072/1000</f>
        <v>460.84805999999992</v>
      </c>
      <c r="L3074" s="55"/>
      <c r="M3074" s="55"/>
    </row>
    <row r="3075" spans="1:13" s="56" customFormat="1" ht="18.75" customHeight="1" x14ac:dyDescent="0.25">
      <c r="A3075" s="44" t="str">
        <f>Лист4!A3073</f>
        <v xml:space="preserve">Щербакова ул. д.15 </v>
      </c>
      <c r="B3075" s="74" t="str">
        <f>Лист4!C3073</f>
        <v>Ахтубинский район, г. Ахтубинск</v>
      </c>
      <c r="C3075" s="45">
        <f t="shared" si="96"/>
        <v>670.82267118644074</v>
      </c>
      <c r="D3075" s="45">
        <f t="shared" si="97"/>
        <v>35.936928813559327</v>
      </c>
      <c r="E3075" s="52">
        <v>0</v>
      </c>
      <c r="F3075" s="31">
        <v>35.936928813559327</v>
      </c>
      <c r="G3075" s="53">
        <v>0</v>
      </c>
      <c r="H3075" s="53">
        <v>0</v>
      </c>
      <c r="I3075" s="53">
        <v>0</v>
      </c>
      <c r="J3075" s="32">
        <v>0</v>
      </c>
      <c r="K3075" s="54">
        <f>Лист4!E3073/1000</f>
        <v>706.75960000000009</v>
      </c>
      <c r="L3075" s="55"/>
      <c r="M3075" s="55"/>
    </row>
    <row r="3076" spans="1:13" s="56" customFormat="1" ht="25.5" customHeight="1" x14ac:dyDescent="0.25">
      <c r="A3076" s="44" t="str">
        <f>Лист4!A3074</f>
        <v xml:space="preserve">Щербакова ул. д.15В </v>
      </c>
      <c r="B3076" s="74" t="str">
        <f>Лист4!C3074</f>
        <v>Ахтубинский район, г. Ахтубинск</v>
      </c>
      <c r="C3076" s="45">
        <f t="shared" si="96"/>
        <v>741.27579661016932</v>
      </c>
      <c r="D3076" s="45">
        <f t="shared" si="97"/>
        <v>39.711203389830501</v>
      </c>
      <c r="E3076" s="52">
        <v>0</v>
      </c>
      <c r="F3076" s="31">
        <v>39.711203389830501</v>
      </c>
      <c r="G3076" s="53">
        <v>0</v>
      </c>
      <c r="H3076" s="53">
        <v>0</v>
      </c>
      <c r="I3076" s="53">
        <v>0</v>
      </c>
      <c r="J3076" s="32">
        <v>0</v>
      </c>
      <c r="K3076" s="54">
        <f>Лист4!E3074/1000-J3076</f>
        <v>780.98699999999985</v>
      </c>
      <c r="L3076" s="55"/>
      <c r="M3076" s="55"/>
    </row>
    <row r="3077" spans="1:13" s="56" customFormat="1" ht="18.75" customHeight="1" x14ac:dyDescent="0.25">
      <c r="A3077" s="44" t="str">
        <f>Лист4!A3075</f>
        <v xml:space="preserve">Щербакова ул. д.6 </v>
      </c>
      <c r="B3077" s="74" t="str">
        <f>Лист4!C3075</f>
        <v>Ахтубинский район, г. Ахтубинск</v>
      </c>
      <c r="C3077" s="45">
        <f t="shared" si="96"/>
        <v>405.61739661016946</v>
      </c>
      <c r="D3077" s="45">
        <f t="shared" si="97"/>
        <v>21.729503389830505</v>
      </c>
      <c r="E3077" s="52">
        <v>0</v>
      </c>
      <c r="F3077" s="31">
        <v>21.729503389830505</v>
      </c>
      <c r="G3077" s="53">
        <v>0</v>
      </c>
      <c r="H3077" s="53">
        <v>0</v>
      </c>
      <c r="I3077" s="53">
        <v>0</v>
      </c>
      <c r="J3077" s="32">
        <v>0</v>
      </c>
      <c r="K3077" s="54">
        <f>Лист4!E3075/1000</f>
        <v>427.34689999999995</v>
      </c>
      <c r="L3077" s="55"/>
      <c r="M3077" s="55"/>
    </row>
    <row r="3078" spans="1:13" s="56" customFormat="1" ht="18.75" customHeight="1" x14ac:dyDescent="0.25">
      <c r="A3078" s="44" t="str">
        <f>Лист4!A3076</f>
        <v xml:space="preserve">Щербакова ул. д.8 </v>
      </c>
      <c r="B3078" s="74" t="str">
        <f>Лист4!C3076</f>
        <v>Ахтубинский район, г. Ахтубинск</v>
      </c>
      <c r="C3078" s="45">
        <f t="shared" si="96"/>
        <v>398.0288176271186</v>
      </c>
      <c r="D3078" s="45">
        <f t="shared" si="97"/>
        <v>21.322972372881352</v>
      </c>
      <c r="E3078" s="52">
        <v>0</v>
      </c>
      <c r="F3078" s="31">
        <v>21.322972372881352</v>
      </c>
      <c r="G3078" s="53">
        <v>0</v>
      </c>
      <c r="H3078" s="53">
        <v>0</v>
      </c>
      <c r="I3078" s="53">
        <v>0</v>
      </c>
      <c r="J3078" s="32">
        <v>0</v>
      </c>
      <c r="K3078" s="54">
        <f>Лист4!E3076/1000-J3078</f>
        <v>419.35178999999994</v>
      </c>
      <c r="L3078" s="55"/>
      <c r="M3078" s="55"/>
    </row>
    <row r="3079" spans="1:13" s="56" customFormat="1" ht="18.75" customHeight="1" x14ac:dyDescent="0.25">
      <c r="A3079" s="44" t="str">
        <f>Лист4!A3077</f>
        <v xml:space="preserve">Абая ул. д.34 </v>
      </c>
      <c r="B3079" s="74" t="str">
        <f>Лист4!C3077</f>
        <v>Ахтубинский район, п. Верхний Баскунчак</v>
      </c>
      <c r="C3079" s="45">
        <f t="shared" si="96"/>
        <v>8.2955932203389828</v>
      </c>
      <c r="D3079" s="45">
        <f t="shared" si="97"/>
        <v>0.44440677966101694</v>
      </c>
      <c r="E3079" s="52">
        <v>0</v>
      </c>
      <c r="F3079" s="31">
        <v>0.44440677966101694</v>
      </c>
      <c r="G3079" s="53">
        <v>0</v>
      </c>
      <c r="H3079" s="53">
        <v>0</v>
      </c>
      <c r="I3079" s="53">
        <v>0</v>
      </c>
      <c r="J3079" s="32">
        <v>0</v>
      </c>
      <c r="K3079" s="54">
        <f>Лист4!E3077/1000</f>
        <v>8.74</v>
      </c>
      <c r="L3079" s="55"/>
      <c r="M3079" s="55"/>
    </row>
    <row r="3080" spans="1:13" s="56" customFormat="1" ht="18.75" customHeight="1" x14ac:dyDescent="0.25">
      <c r="A3080" s="44" t="str">
        <f>Лист4!A3078</f>
        <v xml:space="preserve">Абая ул. д.36 </v>
      </c>
      <c r="B3080" s="74" t="str">
        <f>Лист4!C3078</f>
        <v>Ахтубинский район, п. Верхний Баскунчак</v>
      </c>
      <c r="C3080" s="45">
        <f t="shared" si="96"/>
        <v>8.0546033898305094</v>
      </c>
      <c r="D3080" s="45">
        <f t="shared" si="97"/>
        <v>0.43149661016949159</v>
      </c>
      <c r="E3080" s="52">
        <v>0</v>
      </c>
      <c r="F3080" s="31">
        <v>0.43149661016949159</v>
      </c>
      <c r="G3080" s="53">
        <v>0</v>
      </c>
      <c r="H3080" s="53">
        <v>0</v>
      </c>
      <c r="I3080" s="53">
        <v>0</v>
      </c>
      <c r="J3080" s="32">
        <v>0</v>
      </c>
      <c r="K3080" s="54">
        <f>Лист4!E3078/1000</f>
        <v>8.4861000000000004</v>
      </c>
      <c r="L3080" s="55"/>
      <c r="M3080" s="55"/>
    </row>
    <row r="3081" spans="1:13" s="56" customFormat="1" ht="18.75" customHeight="1" x14ac:dyDescent="0.25">
      <c r="A3081" s="44" t="str">
        <f>Лист4!A3079</f>
        <v xml:space="preserve">Абая ул. д.38 </v>
      </c>
      <c r="B3081" s="74" t="str">
        <f>Лист4!C3079</f>
        <v>Ахтубинский район, п. Верхний Баскунчак</v>
      </c>
      <c r="C3081" s="45">
        <f t="shared" si="96"/>
        <v>17.224176271186444</v>
      </c>
      <c r="D3081" s="45">
        <f t="shared" si="97"/>
        <v>0.92272372881355946</v>
      </c>
      <c r="E3081" s="52">
        <v>0</v>
      </c>
      <c r="F3081" s="31">
        <v>0.92272372881355946</v>
      </c>
      <c r="G3081" s="53">
        <v>0</v>
      </c>
      <c r="H3081" s="53">
        <v>0</v>
      </c>
      <c r="I3081" s="53">
        <v>0</v>
      </c>
      <c r="J3081" s="32">
        <v>0</v>
      </c>
      <c r="K3081" s="54">
        <f>Лист4!E3079/1000</f>
        <v>18.146900000000002</v>
      </c>
      <c r="L3081" s="55"/>
      <c r="M3081" s="55"/>
    </row>
    <row r="3082" spans="1:13" s="56" customFormat="1" ht="18.75" customHeight="1" x14ac:dyDescent="0.25">
      <c r="A3082" s="44" t="str">
        <f>Лист4!A3080</f>
        <v xml:space="preserve">Астраханская ул. д.13 </v>
      </c>
      <c r="B3082" s="74" t="str">
        <f>Лист4!C3080</f>
        <v>Ахтубинский район, п. Верхний Баскунчак</v>
      </c>
      <c r="C3082" s="45">
        <f t="shared" si="96"/>
        <v>110.41795254237289</v>
      </c>
      <c r="D3082" s="45">
        <f t="shared" si="97"/>
        <v>5.9152474576271192</v>
      </c>
      <c r="E3082" s="52">
        <v>0</v>
      </c>
      <c r="F3082" s="31">
        <v>5.9152474576271192</v>
      </c>
      <c r="G3082" s="53">
        <v>0</v>
      </c>
      <c r="H3082" s="53">
        <v>0</v>
      </c>
      <c r="I3082" s="53">
        <v>0</v>
      </c>
      <c r="J3082" s="32">
        <v>0</v>
      </c>
      <c r="K3082" s="54">
        <f>Лист4!E3080/1000</f>
        <v>116.33320000000001</v>
      </c>
      <c r="L3082" s="55"/>
      <c r="M3082" s="55"/>
    </row>
    <row r="3083" spans="1:13" s="56" customFormat="1" ht="18.75" customHeight="1" x14ac:dyDescent="0.25">
      <c r="A3083" s="44" t="str">
        <f>Лист4!A3081</f>
        <v xml:space="preserve">Джамбула ул. д.12 </v>
      </c>
      <c r="B3083" s="74" t="str">
        <f>Лист4!C3081</f>
        <v>Ахтубинский район, п. Верхний Баскунчак</v>
      </c>
      <c r="C3083" s="45">
        <f t="shared" si="96"/>
        <v>206.83419661016947</v>
      </c>
      <c r="D3083" s="45">
        <f t="shared" si="97"/>
        <v>11.080403389830508</v>
      </c>
      <c r="E3083" s="52">
        <v>0</v>
      </c>
      <c r="F3083" s="31">
        <v>11.080403389830508</v>
      </c>
      <c r="G3083" s="53">
        <v>0</v>
      </c>
      <c r="H3083" s="53">
        <v>0</v>
      </c>
      <c r="I3083" s="53">
        <v>0</v>
      </c>
      <c r="J3083" s="32">
        <v>0</v>
      </c>
      <c r="K3083" s="54">
        <f>Лист4!E3081/1000</f>
        <v>217.91459999999998</v>
      </c>
      <c r="L3083" s="55"/>
      <c r="M3083" s="55"/>
    </row>
    <row r="3084" spans="1:13" s="56" customFormat="1" ht="18.75" customHeight="1" x14ac:dyDescent="0.25">
      <c r="A3084" s="44" t="str">
        <f>Лист4!A3082</f>
        <v xml:space="preserve">Джамбула ул. д.124 </v>
      </c>
      <c r="B3084" s="74" t="str">
        <f>Лист4!C3082</f>
        <v>Ахтубинский район, п. Верхний Баскунчак</v>
      </c>
      <c r="C3084" s="45">
        <f t="shared" si="96"/>
        <v>0</v>
      </c>
      <c r="D3084" s="45">
        <f t="shared" si="97"/>
        <v>0</v>
      </c>
      <c r="E3084" s="52">
        <v>0</v>
      </c>
      <c r="F3084" s="31">
        <v>0</v>
      </c>
      <c r="G3084" s="53">
        <v>0</v>
      </c>
      <c r="H3084" s="53">
        <v>0</v>
      </c>
      <c r="I3084" s="53">
        <v>0</v>
      </c>
      <c r="J3084" s="32">
        <v>0</v>
      </c>
      <c r="K3084" s="54">
        <f>Лист4!E3082/1000</f>
        <v>0</v>
      </c>
      <c r="L3084" s="55"/>
      <c r="M3084" s="55"/>
    </row>
    <row r="3085" spans="1:13" s="56" customFormat="1" ht="18.75" customHeight="1" x14ac:dyDescent="0.25">
      <c r="A3085" s="44" t="str">
        <f>Лист4!A3083</f>
        <v xml:space="preserve">Джамбула ул. д.14 </v>
      </c>
      <c r="B3085" s="74" t="str">
        <f>Лист4!C3083</f>
        <v>Ахтубинский район, п. Верхний Баскунчак</v>
      </c>
      <c r="C3085" s="45">
        <f t="shared" si="96"/>
        <v>237.04088135593216</v>
      </c>
      <c r="D3085" s="45">
        <f t="shared" si="97"/>
        <v>12.698618644067796</v>
      </c>
      <c r="E3085" s="52">
        <v>0</v>
      </c>
      <c r="F3085" s="31">
        <v>12.698618644067796</v>
      </c>
      <c r="G3085" s="53">
        <v>0</v>
      </c>
      <c r="H3085" s="53">
        <v>0</v>
      </c>
      <c r="I3085" s="53">
        <v>0</v>
      </c>
      <c r="J3085" s="32">
        <v>0</v>
      </c>
      <c r="K3085" s="54">
        <f>Лист4!E3083/1000</f>
        <v>249.73949999999996</v>
      </c>
      <c r="L3085" s="55"/>
      <c r="M3085" s="55"/>
    </row>
    <row r="3086" spans="1:13" s="56" customFormat="1" ht="18.75" customHeight="1" x14ac:dyDescent="0.25">
      <c r="A3086" s="44" t="str">
        <f>Лист4!A3084</f>
        <v xml:space="preserve">Джамбула ул. д.16 </v>
      </c>
      <c r="B3086" s="74" t="str">
        <f>Лист4!C3084</f>
        <v>Ахтубинский район, п. Верхний Баскунчак</v>
      </c>
      <c r="C3086" s="45">
        <f t="shared" si="96"/>
        <v>132.49391186440678</v>
      </c>
      <c r="D3086" s="45">
        <f t="shared" si="97"/>
        <v>7.0978881355932213</v>
      </c>
      <c r="E3086" s="52">
        <v>0</v>
      </c>
      <c r="F3086" s="31">
        <v>7.0978881355932213</v>
      </c>
      <c r="G3086" s="53">
        <v>0</v>
      </c>
      <c r="H3086" s="53">
        <v>0</v>
      </c>
      <c r="I3086" s="53">
        <v>0</v>
      </c>
      <c r="J3086" s="32">
        <v>0</v>
      </c>
      <c r="K3086" s="54">
        <f>Лист4!E3084/1000</f>
        <v>139.59180000000001</v>
      </c>
      <c r="L3086" s="55"/>
      <c r="M3086" s="55"/>
    </row>
    <row r="3087" spans="1:13" s="56" customFormat="1" ht="18.75" customHeight="1" x14ac:dyDescent="0.25">
      <c r="A3087" s="44" t="str">
        <f>Лист4!A3085</f>
        <v xml:space="preserve">Джамбула ул. д.22 </v>
      </c>
      <c r="B3087" s="74" t="str">
        <f>Лист4!C3085</f>
        <v>Ахтубинский район, п. Верхний Баскунчак</v>
      </c>
      <c r="C3087" s="45">
        <f t="shared" si="96"/>
        <v>54.40618305084746</v>
      </c>
      <c r="D3087" s="45">
        <f t="shared" si="97"/>
        <v>2.9146169491525424</v>
      </c>
      <c r="E3087" s="52">
        <v>0</v>
      </c>
      <c r="F3087" s="31">
        <v>2.9146169491525424</v>
      </c>
      <c r="G3087" s="53">
        <v>0</v>
      </c>
      <c r="H3087" s="53">
        <v>0</v>
      </c>
      <c r="I3087" s="53">
        <v>0</v>
      </c>
      <c r="J3087" s="32">
        <v>0</v>
      </c>
      <c r="K3087" s="54">
        <f>Лист4!E3085/1000</f>
        <v>57.320800000000006</v>
      </c>
      <c r="L3087" s="55"/>
      <c r="M3087" s="55"/>
    </row>
    <row r="3088" spans="1:13" s="56" customFormat="1" ht="18.75" customHeight="1" x14ac:dyDescent="0.25">
      <c r="A3088" s="44" t="str">
        <f>Лист4!A3086</f>
        <v xml:space="preserve">Джамбула ул. д.24 </v>
      </c>
      <c r="B3088" s="74" t="str">
        <f>Лист4!C3086</f>
        <v>Ахтубинский район, п. Верхний Баскунчак</v>
      </c>
      <c r="C3088" s="45">
        <f t="shared" si="96"/>
        <v>24.514996610169494</v>
      </c>
      <c r="D3088" s="45">
        <f t="shared" si="97"/>
        <v>1.3133033898305086</v>
      </c>
      <c r="E3088" s="52">
        <v>0</v>
      </c>
      <c r="F3088" s="31">
        <v>1.3133033898305086</v>
      </c>
      <c r="G3088" s="53">
        <v>0</v>
      </c>
      <c r="H3088" s="53">
        <v>0</v>
      </c>
      <c r="I3088" s="53">
        <v>0</v>
      </c>
      <c r="J3088" s="32">
        <v>0</v>
      </c>
      <c r="K3088" s="54">
        <f>Лист4!E3086/1000</f>
        <v>25.828300000000002</v>
      </c>
      <c r="L3088" s="55"/>
      <c r="M3088" s="55"/>
    </row>
    <row r="3089" spans="1:13" s="56" customFormat="1" ht="18.75" customHeight="1" x14ac:dyDescent="0.25">
      <c r="A3089" s="44" t="str">
        <f>Лист4!A3087</f>
        <v xml:space="preserve">Джамбула ул. д.26 </v>
      </c>
      <c r="B3089" s="74" t="str">
        <f>Лист4!C3087</f>
        <v>Ахтубинский район, п. Верхний Баскунчак</v>
      </c>
      <c r="C3089" s="45">
        <f t="shared" si="96"/>
        <v>53.82710508474576</v>
      </c>
      <c r="D3089" s="45">
        <f t="shared" si="97"/>
        <v>2.8835949152542373</v>
      </c>
      <c r="E3089" s="52">
        <v>0</v>
      </c>
      <c r="F3089" s="31">
        <v>2.8835949152542373</v>
      </c>
      <c r="G3089" s="53">
        <v>0</v>
      </c>
      <c r="H3089" s="53">
        <v>0</v>
      </c>
      <c r="I3089" s="53">
        <v>0</v>
      </c>
      <c r="J3089" s="32">
        <v>0</v>
      </c>
      <c r="K3089" s="54">
        <f>Лист4!E3087/1000</f>
        <v>56.710699999999996</v>
      </c>
      <c r="L3089" s="55"/>
      <c r="M3089" s="55"/>
    </row>
    <row r="3090" spans="1:13" s="56" customFormat="1" ht="18.75" customHeight="1" x14ac:dyDescent="0.25">
      <c r="A3090" s="44" t="str">
        <f>Лист4!A3088</f>
        <v xml:space="preserve">Джамбула ул. д.28 </v>
      </c>
      <c r="B3090" s="74" t="str">
        <f>Лист4!C3088</f>
        <v>Ахтубинский район, п. Верхний Баскунчак</v>
      </c>
      <c r="C3090" s="45">
        <f t="shared" si="96"/>
        <v>43.019959322033898</v>
      </c>
      <c r="D3090" s="45">
        <f t="shared" si="97"/>
        <v>2.3046406779661015</v>
      </c>
      <c r="E3090" s="52">
        <v>0</v>
      </c>
      <c r="F3090" s="31">
        <v>2.3046406779661015</v>
      </c>
      <c r="G3090" s="53">
        <v>0</v>
      </c>
      <c r="H3090" s="53">
        <v>0</v>
      </c>
      <c r="I3090" s="53">
        <v>0</v>
      </c>
      <c r="J3090" s="32">
        <v>0</v>
      </c>
      <c r="K3090" s="54">
        <f>Лист4!E3088/1000</f>
        <v>45.324599999999997</v>
      </c>
      <c r="L3090" s="55"/>
      <c r="M3090" s="55"/>
    </row>
    <row r="3091" spans="1:13" s="56" customFormat="1" ht="18.75" customHeight="1" x14ac:dyDescent="0.25">
      <c r="A3091" s="44" t="str">
        <f>Лист4!A3089</f>
        <v xml:space="preserve">Джамбула ул. д.30 </v>
      </c>
      <c r="B3091" s="74" t="str">
        <f>Лист4!C3089</f>
        <v>Ахтубинский район, п. Верхний Баскунчак</v>
      </c>
      <c r="C3091" s="45">
        <f t="shared" si="96"/>
        <v>11.78591186440678</v>
      </c>
      <c r="D3091" s="45">
        <f t="shared" si="97"/>
        <v>0.63138813559322027</v>
      </c>
      <c r="E3091" s="52">
        <v>0</v>
      </c>
      <c r="F3091" s="31">
        <v>0.63138813559322027</v>
      </c>
      <c r="G3091" s="53">
        <v>0</v>
      </c>
      <c r="H3091" s="53">
        <v>0</v>
      </c>
      <c r="I3091" s="53">
        <v>0</v>
      </c>
      <c r="J3091" s="32">
        <v>0</v>
      </c>
      <c r="K3091" s="54">
        <f>Лист4!E3089/1000</f>
        <v>12.417299999999999</v>
      </c>
      <c r="L3091" s="55"/>
      <c r="M3091" s="55"/>
    </row>
    <row r="3092" spans="1:13" s="56" customFormat="1" ht="18.75" customHeight="1" x14ac:dyDescent="0.25">
      <c r="A3092" s="44" t="str">
        <f>Лист4!A3090</f>
        <v xml:space="preserve">Джамбула ул. д.39 </v>
      </c>
      <c r="B3092" s="74" t="str">
        <f>Лист4!C3090</f>
        <v>Ахтубинский район, п. Верхний Баскунчак</v>
      </c>
      <c r="C3092" s="45">
        <f t="shared" si="96"/>
        <v>11.628827118644068</v>
      </c>
      <c r="D3092" s="45">
        <f t="shared" si="97"/>
        <v>0.6229728813559321</v>
      </c>
      <c r="E3092" s="52">
        <v>0</v>
      </c>
      <c r="F3092" s="31">
        <v>0.6229728813559321</v>
      </c>
      <c r="G3092" s="53">
        <v>0</v>
      </c>
      <c r="H3092" s="53">
        <v>0</v>
      </c>
      <c r="I3092" s="53">
        <v>0</v>
      </c>
      <c r="J3092" s="32">
        <v>0</v>
      </c>
      <c r="K3092" s="54">
        <f>Лист4!E3090/1000</f>
        <v>12.251799999999999</v>
      </c>
      <c r="L3092" s="55"/>
      <c r="M3092" s="55"/>
    </row>
    <row r="3093" spans="1:13" s="56" customFormat="1" ht="18.75" customHeight="1" x14ac:dyDescent="0.25">
      <c r="A3093" s="44" t="str">
        <f>Лист4!A3091</f>
        <v xml:space="preserve">Джамбула ул. д.41 </v>
      </c>
      <c r="B3093" s="74" t="str">
        <f>Лист4!C3091</f>
        <v>Ахтубинский район, п. Верхний Баскунчак</v>
      </c>
      <c r="C3093" s="45">
        <f t="shared" si="96"/>
        <v>18.129762711864405</v>
      </c>
      <c r="D3093" s="45">
        <f t="shared" si="97"/>
        <v>0.97123728813559318</v>
      </c>
      <c r="E3093" s="52">
        <v>0</v>
      </c>
      <c r="F3093" s="31">
        <v>0.97123728813559318</v>
      </c>
      <c r="G3093" s="53">
        <v>0</v>
      </c>
      <c r="H3093" s="53">
        <v>0</v>
      </c>
      <c r="I3093" s="53">
        <v>0</v>
      </c>
      <c r="J3093" s="32">
        <v>0</v>
      </c>
      <c r="K3093" s="54">
        <f>Лист4!E3091/1000</f>
        <v>19.100999999999999</v>
      </c>
      <c r="L3093" s="55"/>
      <c r="M3093" s="55"/>
    </row>
    <row r="3094" spans="1:13" s="56" customFormat="1" ht="18.75" customHeight="1" x14ac:dyDescent="0.25">
      <c r="A3094" s="44" t="str">
        <f>Лист4!A3092</f>
        <v xml:space="preserve">Карла Маркса ул. д.1 </v>
      </c>
      <c r="B3094" s="74" t="str">
        <f>Лист4!C3092</f>
        <v>Ахтубинский район, п. Верхний Баскунчак</v>
      </c>
      <c r="C3094" s="45">
        <f t="shared" ref="C3094:C3157" si="98">K3094+J3094-F3094</f>
        <v>79.686955932203389</v>
      </c>
      <c r="D3094" s="45">
        <f t="shared" ref="D3094:D3157" si="99">F3094</f>
        <v>4.2689440677966104</v>
      </c>
      <c r="E3094" s="52">
        <v>0</v>
      </c>
      <c r="F3094" s="31">
        <v>4.2689440677966104</v>
      </c>
      <c r="G3094" s="53">
        <v>0</v>
      </c>
      <c r="H3094" s="53">
        <v>0</v>
      </c>
      <c r="I3094" s="53">
        <v>0</v>
      </c>
      <c r="J3094" s="32">
        <v>0</v>
      </c>
      <c r="K3094" s="54">
        <f>Лист4!E3092/1000</f>
        <v>83.9559</v>
      </c>
      <c r="L3094" s="55"/>
      <c r="M3094" s="55"/>
    </row>
    <row r="3095" spans="1:13" s="56" customFormat="1" ht="18.75" customHeight="1" x14ac:dyDescent="0.25">
      <c r="A3095" s="44" t="str">
        <f>Лист4!A3093</f>
        <v xml:space="preserve">Карла Маркса ул. д.11 </v>
      </c>
      <c r="B3095" s="74" t="str">
        <f>Лист4!C3093</f>
        <v>Ахтубинский район, п. Верхний Баскунчак</v>
      </c>
      <c r="C3095" s="45">
        <f t="shared" si="98"/>
        <v>53.088000000000001</v>
      </c>
      <c r="D3095" s="45">
        <f t="shared" si="99"/>
        <v>2.8440000000000003</v>
      </c>
      <c r="E3095" s="52">
        <v>0</v>
      </c>
      <c r="F3095" s="31">
        <v>2.8440000000000003</v>
      </c>
      <c r="G3095" s="53">
        <v>0</v>
      </c>
      <c r="H3095" s="53">
        <v>0</v>
      </c>
      <c r="I3095" s="53">
        <v>0</v>
      </c>
      <c r="J3095" s="32">
        <v>0</v>
      </c>
      <c r="K3095" s="54">
        <f>Лист4!E3093/1000</f>
        <v>55.932000000000002</v>
      </c>
      <c r="L3095" s="55"/>
      <c r="M3095" s="55"/>
    </row>
    <row r="3096" spans="1:13" s="56" customFormat="1" ht="18.75" customHeight="1" x14ac:dyDescent="0.25">
      <c r="A3096" s="44" t="str">
        <f>Лист4!A3094</f>
        <v xml:space="preserve">Карла Маркса ул. д.13 </v>
      </c>
      <c r="B3096" s="74" t="str">
        <f>Лист4!C3094</f>
        <v>Ахтубинский район, п. Верхний Баскунчак</v>
      </c>
      <c r="C3096" s="45">
        <f t="shared" si="98"/>
        <v>66.126508474576269</v>
      </c>
      <c r="D3096" s="45">
        <f t="shared" si="99"/>
        <v>3.5424915254237286</v>
      </c>
      <c r="E3096" s="52">
        <v>0</v>
      </c>
      <c r="F3096" s="31">
        <v>3.5424915254237286</v>
      </c>
      <c r="G3096" s="53">
        <v>0</v>
      </c>
      <c r="H3096" s="53">
        <v>0</v>
      </c>
      <c r="I3096" s="53">
        <v>0</v>
      </c>
      <c r="J3096" s="32">
        <v>0</v>
      </c>
      <c r="K3096" s="54">
        <f>Лист4!E3094/1000</f>
        <v>69.668999999999997</v>
      </c>
      <c r="L3096" s="55"/>
      <c r="M3096" s="55"/>
    </row>
    <row r="3097" spans="1:13" s="56" customFormat="1" ht="18.75" customHeight="1" x14ac:dyDescent="0.25">
      <c r="A3097" s="44" t="str">
        <f>Лист4!A3095</f>
        <v xml:space="preserve">Карла Маркса ул. д.15 </v>
      </c>
      <c r="B3097" s="74" t="str">
        <f>Лист4!C3095</f>
        <v>Ахтубинский район, п. Верхний Баскунчак</v>
      </c>
      <c r="C3097" s="45">
        <f t="shared" si="98"/>
        <v>58.59061694915254</v>
      </c>
      <c r="D3097" s="45">
        <f t="shared" si="99"/>
        <v>3.138783050847457</v>
      </c>
      <c r="E3097" s="52">
        <v>0</v>
      </c>
      <c r="F3097" s="31">
        <v>3.138783050847457</v>
      </c>
      <c r="G3097" s="53">
        <v>0</v>
      </c>
      <c r="H3097" s="53">
        <v>0</v>
      </c>
      <c r="I3097" s="53">
        <v>0</v>
      </c>
      <c r="J3097" s="32">
        <v>0</v>
      </c>
      <c r="K3097" s="54">
        <f>Лист4!E3095/1000</f>
        <v>61.729399999999998</v>
      </c>
      <c r="L3097" s="55"/>
      <c r="M3097" s="55"/>
    </row>
    <row r="3098" spans="1:13" s="56" customFormat="1" ht="18.75" customHeight="1" x14ac:dyDescent="0.25">
      <c r="A3098" s="44" t="str">
        <f>Лист4!A3096</f>
        <v xml:space="preserve">Карла Маркса ул. д.2 </v>
      </c>
      <c r="B3098" s="74" t="str">
        <f>Лист4!C3096</f>
        <v>Ахтубинский район, п. Верхний Баскунчак</v>
      </c>
      <c r="C3098" s="45">
        <f t="shared" si="98"/>
        <v>92.802630508474564</v>
      </c>
      <c r="D3098" s="45">
        <f t="shared" si="99"/>
        <v>4.9715694915254236</v>
      </c>
      <c r="E3098" s="52">
        <v>0</v>
      </c>
      <c r="F3098" s="31">
        <v>4.9715694915254236</v>
      </c>
      <c r="G3098" s="53">
        <v>0</v>
      </c>
      <c r="H3098" s="53">
        <v>0</v>
      </c>
      <c r="I3098" s="53">
        <v>0</v>
      </c>
      <c r="J3098" s="32">
        <v>0</v>
      </c>
      <c r="K3098" s="54">
        <f>Лист4!E3096/1000</f>
        <v>97.774199999999993</v>
      </c>
      <c r="L3098" s="55"/>
      <c r="M3098" s="55"/>
    </row>
    <row r="3099" spans="1:13" s="56" customFormat="1" ht="25.5" customHeight="1" x14ac:dyDescent="0.25">
      <c r="A3099" s="44" t="str">
        <f>Лист4!A3097</f>
        <v xml:space="preserve">Карла Маркса ул. д.3 </v>
      </c>
      <c r="B3099" s="74" t="str">
        <f>Лист4!C3097</f>
        <v>Ахтубинский район, п. Верхний Баскунчак</v>
      </c>
      <c r="C3099" s="45">
        <f t="shared" si="98"/>
        <v>22.296637288135592</v>
      </c>
      <c r="D3099" s="45">
        <f t="shared" si="99"/>
        <v>1.1944627118644067</v>
      </c>
      <c r="E3099" s="52">
        <v>0</v>
      </c>
      <c r="F3099" s="31">
        <v>1.1944627118644067</v>
      </c>
      <c r="G3099" s="53">
        <v>0</v>
      </c>
      <c r="H3099" s="53">
        <v>0</v>
      </c>
      <c r="I3099" s="53">
        <v>0</v>
      </c>
      <c r="J3099" s="32">
        <v>0</v>
      </c>
      <c r="K3099" s="54">
        <f>Лист4!E3097/1000</f>
        <v>23.491099999999999</v>
      </c>
      <c r="L3099" s="55"/>
      <c r="M3099" s="55"/>
    </row>
    <row r="3100" spans="1:13" s="56" customFormat="1" ht="18.75" customHeight="1" x14ac:dyDescent="0.25">
      <c r="A3100" s="44" t="str">
        <f>Лист4!A3098</f>
        <v xml:space="preserve">Карла Маркса ул. д.4 </v>
      </c>
      <c r="B3100" s="74" t="str">
        <f>Лист4!C3098</f>
        <v>Ахтубинский район, п. Верхний Баскунчак</v>
      </c>
      <c r="C3100" s="45">
        <f t="shared" si="98"/>
        <v>240.50566779661017</v>
      </c>
      <c r="D3100" s="45">
        <f t="shared" si="99"/>
        <v>12.884232203389828</v>
      </c>
      <c r="E3100" s="52">
        <v>0</v>
      </c>
      <c r="F3100" s="31">
        <v>12.884232203389828</v>
      </c>
      <c r="G3100" s="53">
        <v>0</v>
      </c>
      <c r="H3100" s="53">
        <v>0</v>
      </c>
      <c r="I3100" s="53">
        <v>0</v>
      </c>
      <c r="J3100" s="32">
        <v>0</v>
      </c>
      <c r="K3100" s="54">
        <f>Лист4!E3098/1000-J3100</f>
        <v>253.38989999999998</v>
      </c>
      <c r="L3100" s="55"/>
      <c r="M3100" s="55"/>
    </row>
    <row r="3101" spans="1:13" s="56" customFormat="1" ht="18.75" customHeight="1" x14ac:dyDescent="0.25">
      <c r="A3101" s="44" t="str">
        <f>Лист4!A3099</f>
        <v xml:space="preserve">Карла Маркса ул. д.5 </v>
      </c>
      <c r="B3101" s="74" t="str">
        <f>Лист4!C3099</f>
        <v>Ахтубинский район, п. Верхний Баскунчак</v>
      </c>
      <c r="C3101" s="45">
        <f t="shared" si="98"/>
        <v>72.002901694915252</v>
      </c>
      <c r="D3101" s="45">
        <f t="shared" si="99"/>
        <v>3.8572983050847451</v>
      </c>
      <c r="E3101" s="52">
        <v>0</v>
      </c>
      <c r="F3101" s="31">
        <v>3.8572983050847451</v>
      </c>
      <c r="G3101" s="53">
        <v>0</v>
      </c>
      <c r="H3101" s="53">
        <v>0</v>
      </c>
      <c r="I3101" s="53">
        <v>0</v>
      </c>
      <c r="J3101" s="32">
        <v>0</v>
      </c>
      <c r="K3101" s="54">
        <f>Лист4!E3099/1000</f>
        <v>75.860199999999992</v>
      </c>
      <c r="L3101" s="55"/>
      <c r="M3101" s="55"/>
    </row>
    <row r="3102" spans="1:13" s="56" customFormat="1" ht="25.5" customHeight="1" x14ac:dyDescent="0.25">
      <c r="A3102" s="44" t="str">
        <f>Лист4!A3100</f>
        <v xml:space="preserve">Карла Маркса ул. д.6 </v>
      </c>
      <c r="B3102" s="74" t="str">
        <f>Лист4!C3100</f>
        <v>Ахтубинский район, п. Верхний Баскунчак</v>
      </c>
      <c r="C3102" s="45">
        <f t="shared" si="98"/>
        <v>59.049247457627118</v>
      </c>
      <c r="D3102" s="45">
        <f t="shared" si="99"/>
        <v>3.1633525423728814</v>
      </c>
      <c r="E3102" s="52">
        <v>0</v>
      </c>
      <c r="F3102" s="31">
        <v>3.1633525423728814</v>
      </c>
      <c r="G3102" s="53">
        <v>0</v>
      </c>
      <c r="H3102" s="53">
        <v>0</v>
      </c>
      <c r="I3102" s="53">
        <v>0</v>
      </c>
      <c r="J3102" s="32">
        <v>0</v>
      </c>
      <c r="K3102" s="54">
        <f>Лист4!E3100/1000</f>
        <v>62.212600000000002</v>
      </c>
      <c r="L3102" s="55"/>
      <c r="M3102" s="55"/>
    </row>
    <row r="3103" spans="1:13" s="56" customFormat="1" ht="25.5" customHeight="1" x14ac:dyDescent="0.25">
      <c r="A3103" s="44" t="str">
        <f>Лист4!A3101</f>
        <v xml:space="preserve">Карла Маркса ул. д.9 </v>
      </c>
      <c r="B3103" s="74" t="str">
        <f>Лист4!C3101</f>
        <v>Ахтубинский район, п. Верхний Баскунчак</v>
      </c>
      <c r="C3103" s="45">
        <f t="shared" si="98"/>
        <v>63.76607050847457</v>
      </c>
      <c r="D3103" s="45">
        <f t="shared" si="99"/>
        <v>3.4160394915254235</v>
      </c>
      <c r="E3103" s="52">
        <v>0</v>
      </c>
      <c r="F3103" s="31">
        <v>3.4160394915254235</v>
      </c>
      <c r="G3103" s="53">
        <v>0</v>
      </c>
      <c r="H3103" s="53">
        <v>0</v>
      </c>
      <c r="I3103" s="53">
        <v>0</v>
      </c>
      <c r="J3103" s="32">
        <v>0</v>
      </c>
      <c r="K3103" s="54">
        <f>Лист4!E3101/1000</f>
        <v>67.182109999999994</v>
      </c>
      <c r="L3103" s="55"/>
      <c r="M3103" s="55"/>
    </row>
    <row r="3104" spans="1:13" s="56" customFormat="1" ht="18.75" customHeight="1" x14ac:dyDescent="0.25">
      <c r="A3104" s="44" t="str">
        <f>Лист4!A3102</f>
        <v xml:space="preserve">Красная Набережная ул. д.9 </v>
      </c>
      <c r="B3104" s="74" t="str">
        <f>Лист4!C3102</f>
        <v>Ахтубинский район, п. Верхний Баскунчак</v>
      </c>
      <c r="C3104" s="45">
        <f t="shared" si="98"/>
        <v>0</v>
      </c>
      <c r="D3104" s="45">
        <f t="shared" si="99"/>
        <v>0</v>
      </c>
      <c r="E3104" s="52">
        <v>0</v>
      </c>
      <c r="F3104" s="31">
        <v>0</v>
      </c>
      <c r="G3104" s="53">
        <v>0</v>
      </c>
      <c r="H3104" s="53">
        <v>0</v>
      </c>
      <c r="I3104" s="53">
        <v>0</v>
      </c>
      <c r="J3104" s="32">
        <v>0</v>
      </c>
      <c r="K3104" s="54">
        <f>Лист4!E3102/1000</f>
        <v>0</v>
      </c>
      <c r="L3104" s="55"/>
      <c r="M3104" s="55"/>
    </row>
    <row r="3105" spans="1:13" s="56" customFormat="1" ht="18.75" customHeight="1" x14ac:dyDescent="0.25">
      <c r="A3105" s="44" t="str">
        <f>Лист4!A3103</f>
        <v xml:space="preserve">Мира ул. д.17 </v>
      </c>
      <c r="B3105" s="74" t="str">
        <f>Лист4!C3103</f>
        <v>Ахтубинский район, п. Верхний Баскунчак</v>
      </c>
      <c r="C3105" s="45">
        <f t="shared" si="98"/>
        <v>25.4112813559322</v>
      </c>
      <c r="D3105" s="45">
        <f t="shared" si="99"/>
        <v>1.3613186440677965</v>
      </c>
      <c r="E3105" s="52">
        <v>0</v>
      </c>
      <c r="F3105" s="31">
        <v>1.3613186440677965</v>
      </c>
      <c r="G3105" s="53">
        <v>0</v>
      </c>
      <c r="H3105" s="53">
        <v>0</v>
      </c>
      <c r="I3105" s="53">
        <v>0</v>
      </c>
      <c r="J3105" s="32">
        <v>0</v>
      </c>
      <c r="K3105" s="54">
        <f>Лист4!E3103/1000</f>
        <v>26.772599999999997</v>
      </c>
      <c r="L3105" s="55"/>
      <c r="M3105" s="55"/>
    </row>
    <row r="3106" spans="1:13" s="56" customFormat="1" ht="18.75" customHeight="1" x14ac:dyDescent="0.25">
      <c r="A3106" s="44" t="str">
        <f>Лист4!A3104</f>
        <v xml:space="preserve">Мира ул. д.19 </v>
      </c>
      <c r="B3106" s="74" t="str">
        <f>Лист4!C3104</f>
        <v>Ахтубинский район, п. Верхний Баскунчак</v>
      </c>
      <c r="C3106" s="45">
        <f t="shared" si="98"/>
        <v>0</v>
      </c>
      <c r="D3106" s="45">
        <f t="shared" si="99"/>
        <v>0</v>
      </c>
      <c r="E3106" s="52">
        <v>0</v>
      </c>
      <c r="F3106" s="31">
        <v>0</v>
      </c>
      <c r="G3106" s="53">
        <v>0</v>
      </c>
      <c r="H3106" s="53">
        <v>0</v>
      </c>
      <c r="I3106" s="53">
        <v>0</v>
      </c>
      <c r="J3106" s="32">
        <v>0</v>
      </c>
      <c r="K3106" s="54">
        <f>Лист4!E3104/1000</f>
        <v>0</v>
      </c>
      <c r="L3106" s="55"/>
      <c r="M3106" s="55"/>
    </row>
    <row r="3107" spans="1:13" s="56" customFormat="1" ht="18.75" customHeight="1" x14ac:dyDescent="0.25">
      <c r="A3107" s="44" t="str">
        <f>Лист4!A3105</f>
        <v xml:space="preserve">Молодежный пер. д.4 </v>
      </c>
      <c r="B3107" s="74" t="str">
        <f>Лист4!C3105</f>
        <v>Ахтубинский район, п. Верхний Баскунчак</v>
      </c>
      <c r="C3107" s="45">
        <f t="shared" si="98"/>
        <v>8.5711322033898298</v>
      </c>
      <c r="D3107" s="45">
        <f t="shared" si="99"/>
        <v>0.45916779661016943</v>
      </c>
      <c r="E3107" s="52">
        <v>0</v>
      </c>
      <c r="F3107" s="31">
        <v>0.45916779661016943</v>
      </c>
      <c r="G3107" s="53">
        <v>0</v>
      </c>
      <c r="H3107" s="53">
        <v>0</v>
      </c>
      <c r="I3107" s="53">
        <v>0</v>
      </c>
      <c r="J3107" s="32">
        <v>0</v>
      </c>
      <c r="K3107" s="54">
        <f>Лист4!E3105/1000</f>
        <v>9.0302999999999987</v>
      </c>
      <c r="L3107" s="55"/>
      <c r="M3107" s="55"/>
    </row>
    <row r="3108" spans="1:13" s="56" customFormat="1" ht="18.75" customHeight="1" x14ac:dyDescent="0.25">
      <c r="A3108" s="44" t="str">
        <f>Лист4!A3106</f>
        <v xml:space="preserve">Молодежный пер. д.6 </v>
      </c>
      <c r="B3108" s="74" t="str">
        <f>Лист4!C3106</f>
        <v>Ахтубинский район, п. Верхний Баскунчак</v>
      </c>
      <c r="C3108" s="45">
        <f t="shared" si="98"/>
        <v>3.7666169491525423</v>
      </c>
      <c r="D3108" s="45">
        <f t="shared" si="99"/>
        <v>0.20178305084745762</v>
      </c>
      <c r="E3108" s="52">
        <v>0</v>
      </c>
      <c r="F3108" s="31">
        <v>0.20178305084745762</v>
      </c>
      <c r="G3108" s="53">
        <v>0</v>
      </c>
      <c r="H3108" s="53">
        <v>0</v>
      </c>
      <c r="I3108" s="53">
        <v>0</v>
      </c>
      <c r="J3108" s="32">
        <v>0</v>
      </c>
      <c r="K3108" s="54">
        <f>Лист4!E3106/1000</f>
        <v>3.9683999999999999</v>
      </c>
      <c r="L3108" s="55"/>
      <c r="M3108" s="55"/>
    </row>
    <row r="3109" spans="1:13" s="56" customFormat="1" ht="18.75" customHeight="1" x14ac:dyDescent="0.25">
      <c r="A3109" s="44" t="str">
        <f>Лист4!A3107</f>
        <v xml:space="preserve">Молодежный пер. д.8 </v>
      </c>
      <c r="B3109" s="74" t="str">
        <f>Лист4!C3107</f>
        <v>Ахтубинский район, п. Верхний Баскунчак</v>
      </c>
      <c r="C3109" s="45">
        <f t="shared" si="98"/>
        <v>66.844257627118651</v>
      </c>
      <c r="D3109" s="45">
        <f t="shared" si="99"/>
        <v>3.5809423728813563</v>
      </c>
      <c r="E3109" s="52">
        <v>0</v>
      </c>
      <c r="F3109" s="31">
        <v>3.5809423728813563</v>
      </c>
      <c r="G3109" s="53">
        <v>0</v>
      </c>
      <c r="H3109" s="53">
        <v>0</v>
      </c>
      <c r="I3109" s="53">
        <v>0</v>
      </c>
      <c r="J3109" s="32">
        <v>0</v>
      </c>
      <c r="K3109" s="54">
        <f>Лист4!E3107/1000</f>
        <v>70.425200000000004</v>
      </c>
      <c r="L3109" s="55"/>
      <c r="M3109" s="55"/>
    </row>
    <row r="3110" spans="1:13" s="56" customFormat="1" ht="18.75" customHeight="1" x14ac:dyDescent="0.25">
      <c r="A3110" s="44" t="str">
        <f>Лист4!A3108</f>
        <v xml:space="preserve">Октябрьский пер. д.11 </v>
      </c>
      <c r="B3110" s="74" t="str">
        <f>Лист4!C3108</f>
        <v>Ахтубинский район, п. Верхний Баскунчак</v>
      </c>
      <c r="C3110" s="45">
        <f t="shared" si="98"/>
        <v>84.073179661016937</v>
      </c>
      <c r="D3110" s="45">
        <f t="shared" si="99"/>
        <v>4.5039203389830504</v>
      </c>
      <c r="E3110" s="52">
        <v>0</v>
      </c>
      <c r="F3110" s="31">
        <v>4.5039203389830504</v>
      </c>
      <c r="G3110" s="53">
        <v>0</v>
      </c>
      <c r="H3110" s="53">
        <v>0</v>
      </c>
      <c r="I3110" s="53">
        <v>0</v>
      </c>
      <c r="J3110" s="32">
        <v>0</v>
      </c>
      <c r="K3110" s="54">
        <f>Лист4!E3108/1000</f>
        <v>88.577099999999987</v>
      </c>
      <c r="L3110" s="55"/>
      <c r="M3110" s="55"/>
    </row>
    <row r="3111" spans="1:13" s="56" customFormat="1" ht="18.75" customHeight="1" x14ac:dyDescent="0.25">
      <c r="A3111" s="44" t="str">
        <f>Лист4!A3109</f>
        <v xml:space="preserve">Октябрьский пер. д.2 </v>
      </c>
      <c r="B3111" s="74" t="str">
        <f>Лист4!C3109</f>
        <v>Ахтубинский район, п. Верхний Баскунчак</v>
      </c>
      <c r="C3111" s="45">
        <f t="shared" si="98"/>
        <v>24.485477966101691</v>
      </c>
      <c r="D3111" s="45">
        <f t="shared" si="99"/>
        <v>1.3117220338983049</v>
      </c>
      <c r="E3111" s="52">
        <v>0</v>
      </c>
      <c r="F3111" s="31">
        <v>1.3117220338983049</v>
      </c>
      <c r="G3111" s="53">
        <v>0</v>
      </c>
      <c r="H3111" s="53">
        <v>0</v>
      </c>
      <c r="I3111" s="53">
        <v>0</v>
      </c>
      <c r="J3111" s="32">
        <v>0</v>
      </c>
      <c r="K3111" s="54">
        <f>Лист4!E3109/1000</f>
        <v>25.797199999999997</v>
      </c>
      <c r="L3111" s="55"/>
      <c r="M3111" s="55"/>
    </row>
    <row r="3112" spans="1:13" s="56" customFormat="1" ht="18.75" customHeight="1" x14ac:dyDescent="0.25">
      <c r="A3112" s="44" t="str">
        <f>Лист4!A3110</f>
        <v xml:space="preserve">Октябрьский пер. д.4 </v>
      </c>
      <c r="B3112" s="74" t="str">
        <f>Лист4!C3110</f>
        <v>Ахтубинский район, п. Верхний Баскунчак</v>
      </c>
      <c r="C3112" s="45">
        <f t="shared" si="98"/>
        <v>35.859172881355924</v>
      </c>
      <c r="D3112" s="45">
        <f t="shared" si="99"/>
        <v>1.9210271186440675</v>
      </c>
      <c r="E3112" s="52">
        <v>0</v>
      </c>
      <c r="F3112" s="31">
        <v>1.9210271186440675</v>
      </c>
      <c r="G3112" s="53">
        <v>0</v>
      </c>
      <c r="H3112" s="53">
        <v>0</v>
      </c>
      <c r="I3112" s="53">
        <v>0</v>
      </c>
      <c r="J3112" s="32">
        <v>0</v>
      </c>
      <c r="K3112" s="54">
        <f>Лист4!E3110/1000</f>
        <v>37.780199999999994</v>
      </c>
      <c r="L3112" s="55"/>
      <c r="M3112" s="55"/>
    </row>
    <row r="3113" spans="1:13" s="56" customFormat="1" ht="18.75" customHeight="1" x14ac:dyDescent="0.25">
      <c r="A3113" s="44" t="str">
        <f>Лист4!A3111</f>
        <v xml:space="preserve">Октябрьский пер. д.6 </v>
      </c>
      <c r="B3113" s="74" t="str">
        <f>Лист4!C3111</f>
        <v>Ахтубинский район, п. Верхний Баскунчак</v>
      </c>
      <c r="C3113" s="45">
        <f t="shared" si="98"/>
        <v>55.298196610169498</v>
      </c>
      <c r="D3113" s="45">
        <f t="shared" si="99"/>
        <v>2.9624033898305089</v>
      </c>
      <c r="E3113" s="52"/>
      <c r="F3113" s="31">
        <v>2.9624033898305089</v>
      </c>
      <c r="G3113" s="53"/>
      <c r="H3113" s="53"/>
      <c r="I3113" s="53"/>
      <c r="J3113" s="32">
        <v>0</v>
      </c>
      <c r="K3113" s="54">
        <f>Лист4!E3111/1000</f>
        <v>58.260600000000004</v>
      </c>
      <c r="L3113" s="55"/>
      <c r="M3113" s="55"/>
    </row>
    <row r="3114" spans="1:13" s="56" customFormat="1" ht="15" customHeight="1" x14ac:dyDescent="0.25">
      <c r="A3114" s="44" t="str">
        <f>Лист4!A3112</f>
        <v xml:space="preserve">Октябрьский пер. д.7 </v>
      </c>
      <c r="B3114" s="74" t="str">
        <f>Лист4!C3112</f>
        <v>Ахтубинский район, п. Верхний Баскунчак</v>
      </c>
      <c r="C3114" s="45">
        <f t="shared" si="98"/>
        <v>121.13549830508474</v>
      </c>
      <c r="D3114" s="45">
        <f t="shared" si="99"/>
        <v>6.4894016949152542</v>
      </c>
      <c r="E3114" s="52">
        <v>0</v>
      </c>
      <c r="F3114" s="31">
        <v>6.4894016949152542</v>
      </c>
      <c r="G3114" s="53">
        <v>0</v>
      </c>
      <c r="H3114" s="53">
        <v>0</v>
      </c>
      <c r="I3114" s="53">
        <v>0</v>
      </c>
      <c r="J3114" s="32">
        <v>0</v>
      </c>
      <c r="K3114" s="54">
        <f>Лист4!E3112/1000</f>
        <v>127.6249</v>
      </c>
      <c r="L3114" s="55"/>
      <c r="M3114" s="55"/>
    </row>
    <row r="3115" spans="1:13" s="56" customFormat="1" ht="18.75" customHeight="1" x14ac:dyDescent="0.25">
      <c r="A3115" s="44" t="str">
        <f>Лист4!A3113</f>
        <v xml:space="preserve">Октябрьский пер. д.8 </v>
      </c>
      <c r="B3115" s="74" t="str">
        <f>Лист4!C3113</f>
        <v>Ахтубинский район, п. Верхний Баскунчак</v>
      </c>
      <c r="C3115" s="45">
        <f t="shared" si="98"/>
        <v>0</v>
      </c>
      <c r="D3115" s="45">
        <f t="shared" si="99"/>
        <v>0</v>
      </c>
      <c r="E3115" s="52">
        <v>0</v>
      </c>
      <c r="F3115" s="31">
        <v>0</v>
      </c>
      <c r="G3115" s="53">
        <v>0</v>
      </c>
      <c r="H3115" s="53">
        <v>0</v>
      </c>
      <c r="I3115" s="53">
        <v>0</v>
      </c>
      <c r="J3115" s="32">
        <v>0</v>
      </c>
      <c r="K3115" s="54">
        <f>Лист4!E3113/1000</f>
        <v>0</v>
      </c>
      <c r="L3115" s="55"/>
      <c r="M3115" s="55"/>
    </row>
    <row r="3116" spans="1:13" s="56" customFormat="1" ht="25.5" customHeight="1" x14ac:dyDescent="0.25">
      <c r="A3116" s="44" t="str">
        <f>Лист4!A3114</f>
        <v xml:space="preserve">Октябрьский пер. д.9 </v>
      </c>
      <c r="B3116" s="74" t="str">
        <f>Лист4!C3114</f>
        <v>Ахтубинский район, п. Верхний Баскунчак</v>
      </c>
      <c r="C3116" s="45">
        <f t="shared" si="98"/>
        <v>84.449518644067808</v>
      </c>
      <c r="D3116" s="45">
        <f t="shared" si="99"/>
        <v>4.5240813559322035</v>
      </c>
      <c r="E3116" s="52">
        <v>0</v>
      </c>
      <c r="F3116" s="31">
        <v>4.5240813559322035</v>
      </c>
      <c r="G3116" s="53">
        <v>0</v>
      </c>
      <c r="H3116" s="53">
        <v>0</v>
      </c>
      <c r="I3116" s="53">
        <v>0</v>
      </c>
      <c r="J3116" s="32">
        <v>0</v>
      </c>
      <c r="K3116" s="54">
        <f>Лист4!E3114/1000</f>
        <v>88.973600000000005</v>
      </c>
      <c r="L3116" s="55"/>
      <c r="M3116" s="55"/>
    </row>
    <row r="3117" spans="1:13" s="56" customFormat="1" ht="25.5" customHeight="1" x14ac:dyDescent="0.25">
      <c r="A3117" s="44" t="str">
        <f>Лист4!A3115</f>
        <v xml:space="preserve">Пионерский пер. д.13 </v>
      </c>
      <c r="B3117" s="74" t="str">
        <f>Лист4!C3115</f>
        <v>Ахтубинский район, п. Верхний Баскунчак</v>
      </c>
      <c r="C3117" s="45">
        <f t="shared" si="98"/>
        <v>43.773491525423729</v>
      </c>
      <c r="D3117" s="45">
        <f t="shared" si="99"/>
        <v>2.3450084745762707</v>
      </c>
      <c r="E3117" s="52">
        <v>0</v>
      </c>
      <c r="F3117" s="31">
        <v>2.3450084745762707</v>
      </c>
      <c r="G3117" s="53">
        <v>0</v>
      </c>
      <c r="H3117" s="53">
        <v>0</v>
      </c>
      <c r="I3117" s="53">
        <v>0</v>
      </c>
      <c r="J3117" s="32">
        <v>0</v>
      </c>
      <c r="K3117" s="54">
        <f>Лист4!E3115/1000</f>
        <v>46.118499999999997</v>
      </c>
      <c r="L3117" s="55"/>
      <c r="M3117" s="55"/>
    </row>
    <row r="3118" spans="1:13" s="56" customFormat="1" ht="18.75" customHeight="1" x14ac:dyDescent="0.25">
      <c r="A3118" s="44" t="str">
        <f>Лист4!A3116</f>
        <v xml:space="preserve">Пролетарская ул. д.123 </v>
      </c>
      <c r="B3118" s="74" t="str">
        <f>Лист4!C3116</f>
        <v>Ахтубинский район, п. Верхний Баскунчак</v>
      </c>
      <c r="C3118" s="45">
        <f t="shared" si="98"/>
        <v>28.683389830508474</v>
      </c>
      <c r="D3118" s="45">
        <f t="shared" si="99"/>
        <v>1.5366101694915255</v>
      </c>
      <c r="E3118" s="52">
        <v>0</v>
      </c>
      <c r="F3118" s="31">
        <v>1.5366101694915255</v>
      </c>
      <c r="G3118" s="53">
        <v>0</v>
      </c>
      <c r="H3118" s="53">
        <v>0</v>
      </c>
      <c r="I3118" s="53">
        <v>0</v>
      </c>
      <c r="J3118" s="32">
        <v>0</v>
      </c>
      <c r="K3118" s="54">
        <f>Лист4!E3116/1000</f>
        <v>30.22</v>
      </c>
      <c r="L3118" s="55"/>
      <c r="M3118" s="55"/>
    </row>
    <row r="3119" spans="1:13" s="56" customFormat="1" ht="18.75" customHeight="1" x14ac:dyDescent="0.25">
      <c r="A3119" s="44" t="str">
        <f>Лист4!A3117</f>
        <v xml:space="preserve">Пролетарская ул. д.125 </v>
      </c>
      <c r="B3119" s="74" t="str">
        <f>Лист4!C3117</f>
        <v>Ахтубинский район, п. Верхний Баскунчак</v>
      </c>
      <c r="C3119" s="45">
        <f t="shared" si="98"/>
        <v>0</v>
      </c>
      <c r="D3119" s="45">
        <f t="shared" si="99"/>
        <v>0</v>
      </c>
      <c r="E3119" s="52">
        <v>0</v>
      </c>
      <c r="F3119" s="31">
        <v>0</v>
      </c>
      <c r="G3119" s="53">
        <v>0</v>
      </c>
      <c r="H3119" s="53">
        <v>0</v>
      </c>
      <c r="I3119" s="53">
        <v>0</v>
      </c>
      <c r="J3119" s="32">
        <v>0</v>
      </c>
      <c r="K3119" s="54">
        <f>Лист4!E3117/1000</f>
        <v>0</v>
      </c>
      <c r="L3119" s="55"/>
      <c r="M3119" s="55"/>
    </row>
    <row r="3120" spans="1:13" s="56" customFormat="1" ht="18.75" customHeight="1" x14ac:dyDescent="0.25">
      <c r="A3120" s="44" t="str">
        <f>Лист4!A3118</f>
        <v xml:space="preserve">Пролетарская ул. д.127 </v>
      </c>
      <c r="B3120" s="74" t="str">
        <f>Лист4!C3118</f>
        <v>Ахтубинский район, п. Верхний Баскунчак</v>
      </c>
      <c r="C3120" s="45">
        <f t="shared" si="98"/>
        <v>69.791376271186436</v>
      </c>
      <c r="D3120" s="45">
        <f t="shared" si="99"/>
        <v>3.7388237288135593</v>
      </c>
      <c r="E3120" s="52">
        <v>0</v>
      </c>
      <c r="F3120" s="31">
        <v>3.7388237288135593</v>
      </c>
      <c r="G3120" s="53">
        <v>0</v>
      </c>
      <c r="H3120" s="53">
        <v>0</v>
      </c>
      <c r="I3120" s="53">
        <v>0</v>
      </c>
      <c r="J3120" s="32">
        <v>0</v>
      </c>
      <c r="K3120" s="54">
        <f>Лист4!E3118/1000</f>
        <v>73.530199999999994</v>
      </c>
      <c r="L3120" s="55"/>
      <c r="M3120" s="55"/>
    </row>
    <row r="3121" spans="1:13" s="56" customFormat="1" ht="18.75" customHeight="1" x14ac:dyDescent="0.25">
      <c r="A3121" s="44" t="str">
        <f>Лист4!A3119</f>
        <v xml:space="preserve">Пролетарская ул. д.131 </v>
      </c>
      <c r="B3121" s="74" t="str">
        <f>Лист4!C3119</f>
        <v>Ахтубинский район, п. Верхний Баскунчак</v>
      </c>
      <c r="C3121" s="45">
        <f t="shared" si="98"/>
        <v>49.787511864406774</v>
      </c>
      <c r="D3121" s="45">
        <f t="shared" si="99"/>
        <v>2.6671881355932201</v>
      </c>
      <c r="E3121" s="52">
        <v>0</v>
      </c>
      <c r="F3121" s="31">
        <v>2.6671881355932201</v>
      </c>
      <c r="G3121" s="53">
        <v>0</v>
      </c>
      <c r="H3121" s="53">
        <v>0</v>
      </c>
      <c r="I3121" s="53">
        <v>0</v>
      </c>
      <c r="J3121" s="32">
        <v>0</v>
      </c>
      <c r="K3121" s="54">
        <f>Лист4!E3119/1000</f>
        <v>52.454699999999995</v>
      </c>
      <c r="L3121" s="55"/>
      <c r="M3121" s="55"/>
    </row>
    <row r="3122" spans="1:13" s="56" customFormat="1" ht="25.5" customHeight="1" x14ac:dyDescent="0.25">
      <c r="A3122" s="44" t="str">
        <f>Лист4!A3120</f>
        <v xml:space="preserve">Советская ул. д.14 </v>
      </c>
      <c r="B3122" s="74" t="str">
        <f>Лист4!C3120</f>
        <v>Ахтубинский район, п. Верхний Баскунчак</v>
      </c>
      <c r="C3122" s="45">
        <f t="shared" si="98"/>
        <v>0</v>
      </c>
      <c r="D3122" s="45">
        <f t="shared" si="99"/>
        <v>0</v>
      </c>
      <c r="E3122" s="52">
        <v>0</v>
      </c>
      <c r="F3122" s="31">
        <v>0</v>
      </c>
      <c r="G3122" s="53">
        <v>0</v>
      </c>
      <c r="H3122" s="53">
        <v>0</v>
      </c>
      <c r="I3122" s="53">
        <v>0</v>
      </c>
      <c r="J3122" s="32">
        <v>0</v>
      </c>
      <c r="K3122" s="54">
        <f>Лист4!E3120/1000</f>
        <v>0</v>
      </c>
      <c r="L3122" s="55"/>
      <c r="M3122" s="55"/>
    </row>
    <row r="3123" spans="1:13" s="56" customFormat="1" ht="18.75" customHeight="1" x14ac:dyDescent="0.25">
      <c r="A3123" s="44" t="str">
        <f>Лист4!A3121</f>
        <v xml:space="preserve">Советская ул. д.16 </v>
      </c>
      <c r="B3123" s="74" t="str">
        <f>Лист4!C3121</f>
        <v>Ахтубинский район, п. Верхний Баскунчак</v>
      </c>
      <c r="C3123" s="45">
        <f t="shared" si="98"/>
        <v>9.8066440677966114</v>
      </c>
      <c r="D3123" s="45">
        <f t="shared" si="99"/>
        <v>0.52535593220338983</v>
      </c>
      <c r="E3123" s="52">
        <v>0</v>
      </c>
      <c r="F3123" s="31">
        <v>0.52535593220338983</v>
      </c>
      <c r="G3123" s="53">
        <v>0</v>
      </c>
      <c r="H3123" s="53">
        <v>0</v>
      </c>
      <c r="I3123" s="53">
        <v>0</v>
      </c>
      <c r="J3123" s="32">
        <v>0</v>
      </c>
      <c r="K3123" s="54">
        <f>Лист4!E3121/1000</f>
        <v>10.332000000000001</v>
      </c>
      <c r="L3123" s="55"/>
      <c r="M3123" s="55"/>
    </row>
    <row r="3124" spans="1:13" s="56" customFormat="1" ht="18.75" customHeight="1" x14ac:dyDescent="0.25">
      <c r="A3124" s="44" t="str">
        <f>Лист4!A3122</f>
        <v xml:space="preserve">Советская ул. д.18 </v>
      </c>
      <c r="B3124" s="74" t="str">
        <f>Лист4!C3122</f>
        <v>Ахтубинский район, п. Верхний Баскунчак</v>
      </c>
      <c r="C3124" s="45">
        <f t="shared" si="98"/>
        <v>0</v>
      </c>
      <c r="D3124" s="45">
        <f t="shared" si="99"/>
        <v>0</v>
      </c>
      <c r="E3124" s="52">
        <v>0</v>
      </c>
      <c r="F3124" s="31">
        <v>0</v>
      </c>
      <c r="G3124" s="53">
        <v>0</v>
      </c>
      <c r="H3124" s="53">
        <v>0</v>
      </c>
      <c r="I3124" s="53">
        <v>0</v>
      </c>
      <c r="J3124" s="32">
        <v>0</v>
      </c>
      <c r="K3124" s="54">
        <f>Лист4!E3122/1000</f>
        <v>0</v>
      </c>
      <c r="L3124" s="55"/>
      <c r="M3124" s="55"/>
    </row>
    <row r="3125" spans="1:13" s="56" customFormat="1" ht="18.75" customHeight="1" x14ac:dyDescent="0.25">
      <c r="A3125" s="44" t="str">
        <f>Лист4!A3123</f>
        <v xml:space="preserve">Советская ул. д.24 </v>
      </c>
      <c r="B3125" s="74" t="str">
        <f>Лист4!C3123</f>
        <v>Ахтубинский район, п. Верхний Баскунчак</v>
      </c>
      <c r="C3125" s="45">
        <f t="shared" si="98"/>
        <v>29.180745762711865</v>
      </c>
      <c r="D3125" s="45">
        <f t="shared" si="99"/>
        <v>1.5632542372881357</v>
      </c>
      <c r="E3125" s="52">
        <v>0</v>
      </c>
      <c r="F3125" s="31">
        <v>1.5632542372881357</v>
      </c>
      <c r="G3125" s="53">
        <v>0</v>
      </c>
      <c r="H3125" s="53">
        <v>0</v>
      </c>
      <c r="I3125" s="53">
        <v>0</v>
      </c>
      <c r="J3125" s="32">
        <v>0</v>
      </c>
      <c r="K3125" s="54">
        <f>Лист4!E3123/1000</f>
        <v>30.744</v>
      </c>
      <c r="L3125" s="55"/>
      <c r="M3125" s="55"/>
    </row>
    <row r="3126" spans="1:13" s="56" customFormat="1" ht="18.75" customHeight="1" x14ac:dyDescent="0.25">
      <c r="A3126" s="44" t="str">
        <f>Лист4!A3124</f>
        <v xml:space="preserve">Советская ул. д.26 </v>
      </c>
      <c r="B3126" s="74" t="str">
        <f>Лист4!C3124</f>
        <v>Ахтубинский район, п. Верхний Баскунчак</v>
      </c>
      <c r="C3126" s="45">
        <f t="shared" si="98"/>
        <v>56.914413559322035</v>
      </c>
      <c r="D3126" s="45">
        <f t="shared" si="99"/>
        <v>3.0489864406779663</v>
      </c>
      <c r="E3126" s="52">
        <v>0</v>
      </c>
      <c r="F3126" s="31">
        <v>3.0489864406779663</v>
      </c>
      <c r="G3126" s="53">
        <v>0</v>
      </c>
      <c r="H3126" s="53">
        <v>0</v>
      </c>
      <c r="I3126" s="53">
        <v>0</v>
      </c>
      <c r="J3126" s="32">
        <v>0</v>
      </c>
      <c r="K3126" s="54">
        <f>Лист4!E3124/1000</f>
        <v>59.9634</v>
      </c>
      <c r="L3126" s="55"/>
      <c r="M3126" s="55"/>
    </row>
    <row r="3127" spans="1:13" s="56" customFormat="1" ht="18.75" customHeight="1" x14ac:dyDescent="0.25">
      <c r="A3127" s="44" t="str">
        <f>Лист4!A3125</f>
        <v xml:space="preserve">Советская ул. д.28 </v>
      </c>
      <c r="B3127" s="74" t="str">
        <f>Лист4!C3125</f>
        <v>Ахтубинский район, п. Верхний Баскунчак</v>
      </c>
      <c r="C3127" s="45">
        <f t="shared" si="98"/>
        <v>0</v>
      </c>
      <c r="D3127" s="45">
        <f t="shared" si="99"/>
        <v>0</v>
      </c>
      <c r="E3127" s="52">
        <v>0</v>
      </c>
      <c r="F3127" s="31">
        <v>0</v>
      </c>
      <c r="G3127" s="53">
        <v>0</v>
      </c>
      <c r="H3127" s="53">
        <v>0</v>
      </c>
      <c r="I3127" s="53">
        <v>0</v>
      </c>
      <c r="J3127" s="32">
        <v>0</v>
      </c>
      <c r="K3127" s="54">
        <f>Лист4!E3125/1000</f>
        <v>0</v>
      </c>
      <c r="L3127" s="55"/>
      <c r="M3127" s="55"/>
    </row>
    <row r="3128" spans="1:13" s="56" customFormat="1" ht="18.75" customHeight="1" x14ac:dyDescent="0.25">
      <c r="A3128" s="44" t="str">
        <f>Лист4!A3126</f>
        <v xml:space="preserve">Школьный пер. д.1 </v>
      </c>
      <c r="B3128" s="74" t="str">
        <f>Лист4!C3126</f>
        <v>Ахтубинский район, п. Верхний Баскунчак</v>
      </c>
      <c r="C3128" s="45">
        <f t="shared" si="98"/>
        <v>23.516583050847458</v>
      </c>
      <c r="D3128" s="45">
        <f t="shared" si="99"/>
        <v>1.2598169491525424</v>
      </c>
      <c r="E3128" s="52">
        <v>0</v>
      </c>
      <c r="F3128" s="31">
        <v>1.2598169491525424</v>
      </c>
      <c r="G3128" s="53">
        <v>0</v>
      </c>
      <c r="H3128" s="53">
        <v>0</v>
      </c>
      <c r="I3128" s="53">
        <v>0</v>
      </c>
      <c r="J3128" s="32">
        <v>0</v>
      </c>
      <c r="K3128" s="54">
        <f>Лист4!E3126/1000</f>
        <v>24.776400000000002</v>
      </c>
      <c r="L3128" s="55"/>
      <c r="M3128" s="55"/>
    </row>
    <row r="3129" spans="1:13" s="56" customFormat="1" ht="18.75" customHeight="1" x14ac:dyDescent="0.25">
      <c r="A3129" s="44" t="str">
        <f>Лист4!A3127</f>
        <v xml:space="preserve">Школьный пер. д.3 </v>
      </c>
      <c r="B3129" s="74" t="str">
        <f>Лист4!C3127</f>
        <v>Ахтубинский район, п. Верхний Баскунчак</v>
      </c>
      <c r="C3129" s="45">
        <f t="shared" si="98"/>
        <v>22.367823728813558</v>
      </c>
      <c r="D3129" s="45">
        <f t="shared" si="99"/>
        <v>1.1982762711864405</v>
      </c>
      <c r="E3129" s="52">
        <v>0</v>
      </c>
      <c r="F3129" s="31">
        <v>1.1982762711864405</v>
      </c>
      <c r="G3129" s="53">
        <v>0</v>
      </c>
      <c r="H3129" s="53">
        <v>0</v>
      </c>
      <c r="I3129" s="53">
        <v>0</v>
      </c>
      <c r="J3129" s="32">
        <v>0</v>
      </c>
      <c r="K3129" s="54">
        <f>Лист4!E3127/1000</f>
        <v>23.566099999999999</v>
      </c>
      <c r="L3129" s="55"/>
      <c r="M3129" s="55"/>
    </row>
    <row r="3130" spans="1:13" s="56" customFormat="1" ht="18.75" customHeight="1" x14ac:dyDescent="0.25">
      <c r="A3130" s="44" t="str">
        <f>Лист4!A3128</f>
        <v xml:space="preserve">Школьный пер. д.5 </v>
      </c>
      <c r="B3130" s="74" t="str">
        <f>Лист4!C3128</f>
        <v>Ахтубинский район, п. Верхний Баскунчак</v>
      </c>
      <c r="C3130" s="45">
        <f t="shared" si="98"/>
        <v>31.797274576271182</v>
      </c>
      <c r="D3130" s="45">
        <f t="shared" si="99"/>
        <v>1.7034254237288136</v>
      </c>
      <c r="E3130" s="52">
        <v>0</v>
      </c>
      <c r="F3130" s="31">
        <v>1.7034254237288136</v>
      </c>
      <c r="G3130" s="53">
        <v>0</v>
      </c>
      <c r="H3130" s="53">
        <v>0</v>
      </c>
      <c r="I3130" s="53">
        <v>0</v>
      </c>
      <c r="J3130" s="32">
        <v>0</v>
      </c>
      <c r="K3130" s="54">
        <f>Лист4!E3128/1000</f>
        <v>33.500699999999995</v>
      </c>
      <c r="L3130" s="55"/>
      <c r="M3130" s="55"/>
    </row>
    <row r="3131" spans="1:13" s="56" customFormat="1" ht="18.75" customHeight="1" x14ac:dyDescent="0.25">
      <c r="A3131" s="44" t="str">
        <f>Лист4!A3129</f>
        <v xml:space="preserve">Школьный пер. д.7 </v>
      </c>
      <c r="B3131" s="74" t="str">
        <f>Лист4!C3129</f>
        <v>Ахтубинский район, п. Верхний Баскунчак</v>
      </c>
      <c r="C3131" s="45">
        <f t="shared" si="98"/>
        <v>64.313437288135603</v>
      </c>
      <c r="D3131" s="45">
        <f t="shared" si="99"/>
        <v>3.4453627118644068</v>
      </c>
      <c r="E3131" s="52">
        <v>0</v>
      </c>
      <c r="F3131" s="31">
        <v>3.4453627118644068</v>
      </c>
      <c r="G3131" s="53">
        <v>0</v>
      </c>
      <c r="H3131" s="53">
        <v>0</v>
      </c>
      <c r="I3131" s="53">
        <v>0</v>
      </c>
      <c r="J3131" s="32">
        <v>0</v>
      </c>
      <c r="K3131" s="54">
        <f>Лист4!E3129/1000</f>
        <v>67.758800000000008</v>
      </c>
      <c r="L3131" s="55"/>
      <c r="M3131" s="55"/>
    </row>
    <row r="3132" spans="1:13" s="56" customFormat="1" ht="18.75" customHeight="1" x14ac:dyDescent="0.25">
      <c r="A3132" s="44" t="str">
        <f>Лист4!A3130</f>
        <v xml:space="preserve">Щетинкина ул. д.63 </v>
      </c>
      <c r="B3132" s="74" t="str">
        <f>Лист4!C3130</f>
        <v>Ахтубинский район, п. Верхний Баскунчак</v>
      </c>
      <c r="C3132" s="45">
        <f t="shared" si="98"/>
        <v>60.136881355932204</v>
      </c>
      <c r="D3132" s="45">
        <f t="shared" si="99"/>
        <v>3.2216186440677967</v>
      </c>
      <c r="E3132" s="52">
        <v>0</v>
      </c>
      <c r="F3132" s="31">
        <v>3.2216186440677967</v>
      </c>
      <c r="G3132" s="53">
        <v>0</v>
      </c>
      <c r="H3132" s="53">
        <v>0</v>
      </c>
      <c r="I3132" s="53">
        <v>0</v>
      </c>
      <c r="J3132" s="32">
        <v>0</v>
      </c>
      <c r="K3132" s="54">
        <f>Лист4!E3130/1000</f>
        <v>63.358499999999999</v>
      </c>
      <c r="L3132" s="55"/>
      <c r="M3132" s="55"/>
    </row>
    <row r="3133" spans="1:13" s="56" customFormat="1" ht="18.75" customHeight="1" x14ac:dyDescent="0.25">
      <c r="A3133" s="44" t="str">
        <f>Лист4!A3131</f>
        <v xml:space="preserve">100-летие Солепромысла ул. д.14 </v>
      </c>
      <c r="B3133" s="74" t="str">
        <f>Лист4!C3131</f>
        <v>Ахтубинский район, рп. Нижний Баскунчак</v>
      </c>
      <c r="C3133" s="45">
        <f t="shared" si="98"/>
        <v>73.222752542372874</v>
      </c>
      <c r="D3133" s="45">
        <f t="shared" si="99"/>
        <v>3.9226474576271184</v>
      </c>
      <c r="E3133" s="52">
        <v>0</v>
      </c>
      <c r="F3133" s="31">
        <v>3.9226474576271184</v>
      </c>
      <c r="G3133" s="53">
        <v>0</v>
      </c>
      <c r="H3133" s="53">
        <v>0</v>
      </c>
      <c r="I3133" s="53">
        <v>0</v>
      </c>
      <c r="J3133" s="32">
        <v>0</v>
      </c>
      <c r="K3133" s="54">
        <f>Лист4!E3131/1000</f>
        <v>77.145399999999995</v>
      </c>
      <c r="L3133" s="55"/>
      <c r="M3133" s="55"/>
    </row>
    <row r="3134" spans="1:13" s="56" customFormat="1" ht="18.75" customHeight="1" x14ac:dyDescent="0.25">
      <c r="A3134" s="44" t="str">
        <f>Лист4!A3132</f>
        <v xml:space="preserve">100-летие Солепромысла ул. д.16 </v>
      </c>
      <c r="B3134" s="74" t="str">
        <f>Лист4!C3132</f>
        <v>Ахтубинский район, рп. Нижний Баскунчак</v>
      </c>
      <c r="C3134" s="45">
        <f t="shared" si="98"/>
        <v>22.666332203389828</v>
      </c>
      <c r="D3134" s="45">
        <f t="shared" si="99"/>
        <v>1.2142677966101694</v>
      </c>
      <c r="E3134" s="52">
        <v>0</v>
      </c>
      <c r="F3134" s="31">
        <v>1.2142677966101694</v>
      </c>
      <c r="G3134" s="53">
        <v>0</v>
      </c>
      <c r="H3134" s="53">
        <v>0</v>
      </c>
      <c r="I3134" s="53">
        <v>0</v>
      </c>
      <c r="J3134" s="32">
        <v>0</v>
      </c>
      <c r="K3134" s="54">
        <f>Лист4!E3132/1000</f>
        <v>23.880599999999998</v>
      </c>
      <c r="L3134" s="55"/>
      <c r="M3134" s="55"/>
    </row>
    <row r="3135" spans="1:13" s="56" customFormat="1" ht="18.75" customHeight="1" x14ac:dyDescent="0.25">
      <c r="A3135" s="44" t="str">
        <f>Лист4!A3133</f>
        <v xml:space="preserve">Джамбула ул. д.26А </v>
      </c>
      <c r="B3135" s="74" t="str">
        <f>Лист4!C3133</f>
        <v>Ахтубинский район, рп. Нижний Баскунчак</v>
      </c>
      <c r="C3135" s="45">
        <f t="shared" si="98"/>
        <v>53.848081355932202</v>
      </c>
      <c r="D3135" s="45">
        <f t="shared" si="99"/>
        <v>2.8847186440677963</v>
      </c>
      <c r="E3135" s="52">
        <v>0</v>
      </c>
      <c r="F3135" s="31">
        <v>2.8847186440677963</v>
      </c>
      <c r="G3135" s="53">
        <v>0</v>
      </c>
      <c r="H3135" s="53">
        <v>0</v>
      </c>
      <c r="I3135" s="53">
        <v>0</v>
      </c>
      <c r="J3135" s="32">
        <v>0</v>
      </c>
      <c r="K3135" s="54">
        <f>Лист4!E3133/1000</f>
        <v>56.732799999999997</v>
      </c>
      <c r="L3135" s="55"/>
      <c r="M3135" s="55"/>
    </row>
    <row r="3136" spans="1:13" s="56" customFormat="1" ht="18.75" customHeight="1" x14ac:dyDescent="0.25">
      <c r="A3136" s="44" t="str">
        <f>Лист4!A3134</f>
        <v xml:space="preserve">Кирова ул. д.1 </v>
      </c>
      <c r="B3136" s="74" t="str">
        <f>Лист4!C3134</f>
        <v>Ахтубинский район, рп. Нижний Баскунчак</v>
      </c>
      <c r="C3136" s="45">
        <f t="shared" si="98"/>
        <v>19.221003389830514</v>
      </c>
      <c r="D3136" s="45">
        <f t="shared" si="99"/>
        <v>1.0296966101694918</v>
      </c>
      <c r="E3136" s="52">
        <v>0</v>
      </c>
      <c r="F3136" s="31">
        <v>1.0296966101694918</v>
      </c>
      <c r="G3136" s="53">
        <v>0</v>
      </c>
      <c r="H3136" s="53">
        <v>0</v>
      </c>
      <c r="I3136" s="53">
        <v>0</v>
      </c>
      <c r="J3136" s="32">
        <v>0</v>
      </c>
      <c r="K3136" s="54">
        <f>Лист4!E3134/1000</f>
        <v>20.250700000000005</v>
      </c>
      <c r="L3136" s="55"/>
      <c r="M3136" s="55"/>
    </row>
    <row r="3137" spans="1:13" s="56" customFormat="1" ht="18.75" customHeight="1" x14ac:dyDescent="0.25">
      <c r="A3137" s="44" t="str">
        <f>Лист4!A3135</f>
        <v xml:space="preserve">Кирова ул. д.2 </v>
      </c>
      <c r="B3137" s="74" t="str">
        <f>Лист4!C3135</f>
        <v>Ахтубинский район, рп. Нижний Баскунчак</v>
      </c>
      <c r="C3137" s="45">
        <f t="shared" si="98"/>
        <v>20.048189830508473</v>
      </c>
      <c r="D3137" s="45">
        <f t="shared" si="99"/>
        <v>1.0740101694915254</v>
      </c>
      <c r="E3137" s="52">
        <v>0</v>
      </c>
      <c r="F3137" s="31">
        <v>1.0740101694915254</v>
      </c>
      <c r="G3137" s="53">
        <v>0</v>
      </c>
      <c r="H3137" s="53">
        <v>0</v>
      </c>
      <c r="I3137" s="53">
        <v>0</v>
      </c>
      <c r="J3137" s="32">
        <v>0</v>
      </c>
      <c r="K3137" s="54">
        <f>Лист4!E3135/1000</f>
        <v>21.122199999999999</v>
      </c>
      <c r="L3137" s="55"/>
      <c r="M3137" s="55"/>
    </row>
    <row r="3138" spans="1:13" s="56" customFormat="1" ht="18.75" customHeight="1" x14ac:dyDescent="0.25">
      <c r="A3138" s="44" t="str">
        <f>Лист4!A3136</f>
        <v xml:space="preserve">Кирова ул. д.3 </v>
      </c>
      <c r="B3138" s="74" t="str">
        <f>Лист4!C3136</f>
        <v>Ахтубинский район, рп. Нижний Баскунчак</v>
      </c>
      <c r="C3138" s="45">
        <f t="shared" si="98"/>
        <v>10.068610169491526</v>
      </c>
      <c r="D3138" s="45">
        <f t="shared" si="99"/>
        <v>0.53938983050847455</v>
      </c>
      <c r="E3138" s="52">
        <v>0</v>
      </c>
      <c r="F3138" s="31">
        <v>0.53938983050847455</v>
      </c>
      <c r="G3138" s="53">
        <v>0</v>
      </c>
      <c r="H3138" s="53">
        <v>0</v>
      </c>
      <c r="I3138" s="53">
        <v>0</v>
      </c>
      <c r="J3138" s="32">
        <v>0</v>
      </c>
      <c r="K3138" s="54">
        <f>Лист4!E3136/1000</f>
        <v>10.608000000000001</v>
      </c>
      <c r="L3138" s="55"/>
      <c r="M3138" s="55"/>
    </row>
    <row r="3139" spans="1:13" s="56" customFormat="1" ht="18.75" customHeight="1" x14ac:dyDescent="0.25">
      <c r="A3139" s="44" t="str">
        <f>Лист4!A3137</f>
        <v xml:space="preserve">Кирова ул. д.4 </v>
      </c>
      <c r="B3139" s="74" t="str">
        <f>Лист4!C3137</f>
        <v>Ахтубинский район, рп. Нижний Баскунчак</v>
      </c>
      <c r="C3139" s="45">
        <f t="shared" si="98"/>
        <v>0</v>
      </c>
      <c r="D3139" s="45">
        <f t="shared" si="99"/>
        <v>0</v>
      </c>
      <c r="E3139" s="52">
        <v>0</v>
      </c>
      <c r="F3139" s="31">
        <v>0</v>
      </c>
      <c r="G3139" s="53">
        <v>0</v>
      </c>
      <c r="H3139" s="53">
        <v>0</v>
      </c>
      <c r="I3139" s="53">
        <v>0</v>
      </c>
      <c r="J3139" s="32">
        <v>0</v>
      </c>
      <c r="K3139" s="54">
        <f>Лист4!E3137/1000</f>
        <v>0</v>
      </c>
      <c r="L3139" s="55"/>
      <c r="M3139" s="55"/>
    </row>
    <row r="3140" spans="1:13" s="56" customFormat="1" ht="18.75" customHeight="1" x14ac:dyDescent="0.25">
      <c r="A3140" s="44" t="str">
        <f>Лист4!A3138</f>
        <v xml:space="preserve">Кирова ул. д.5 </v>
      </c>
      <c r="B3140" s="74" t="str">
        <f>Лист4!C3138</f>
        <v>Ахтубинский район, рп. Нижний Баскунчак</v>
      </c>
      <c r="C3140" s="45">
        <f t="shared" si="98"/>
        <v>10.377654237288136</v>
      </c>
      <c r="D3140" s="45">
        <f t="shared" si="99"/>
        <v>0.55594576271186447</v>
      </c>
      <c r="E3140" s="52">
        <v>0</v>
      </c>
      <c r="F3140" s="31">
        <v>0.55594576271186447</v>
      </c>
      <c r="G3140" s="53">
        <v>0</v>
      </c>
      <c r="H3140" s="53">
        <v>0</v>
      </c>
      <c r="I3140" s="53">
        <v>0</v>
      </c>
      <c r="J3140" s="32">
        <v>0</v>
      </c>
      <c r="K3140" s="54">
        <f>Лист4!E3138/1000</f>
        <v>10.9336</v>
      </c>
      <c r="L3140" s="55"/>
      <c r="M3140" s="55"/>
    </row>
    <row r="3141" spans="1:13" s="56" customFormat="1" ht="18.75" customHeight="1" x14ac:dyDescent="0.25">
      <c r="A3141" s="44" t="str">
        <f>Лист4!A3139</f>
        <v xml:space="preserve">Кирова ул. д.6 </v>
      </c>
      <c r="B3141" s="74" t="str">
        <f>Лист4!C3139</f>
        <v>Ахтубинский район, рп. Нижний Баскунчак</v>
      </c>
      <c r="C3141" s="45">
        <f t="shared" si="98"/>
        <v>0</v>
      </c>
      <c r="D3141" s="45">
        <f t="shared" si="99"/>
        <v>0</v>
      </c>
      <c r="E3141" s="52">
        <v>0</v>
      </c>
      <c r="F3141" s="31">
        <v>0</v>
      </c>
      <c r="G3141" s="53">
        <v>0</v>
      </c>
      <c r="H3141" s="53">
        <v>0</v>
      </c>
      <c r="I3141" s="53">
        <v>0</v>
      </c>
      <c r="J3141" s="32">
        <v>0</v>
      </c>
      <c r="K3141" s="54">
        <f>Лист4!E3139/1000</f>
        <v>0</v>
      </c>
      <c r="L3141" s="55"/>
      <c r="M3141" s="55"/>
    </row>
    <row r="3142" spans="1:13" s="56" customFormat="1" ht="18.75" customHeight="1" x14ac:dyDescent="0.25">
      <c r="A3142" s="44" t="str">
        <f>Лист4!A3140</f>
        <v xml:space="preserve">Кирова ул. д.7 </v>
      </c>
      <c r="B3142" s="74" t="str">
        <f>Лист4!C3140</f>
        <v>Ахтубинский район, рп. Нижний Баскунчак</v>
      </c>
      <c r="C3142" s="45">
        <f t="shared" si="98"/>
        <v>3.3985355932203389</v>
      </c>
      <c r="D3142" s="45">
        <f t="shared" si="99"/>
        <v>0.18206440677966101</v>
      </c>
      <c r="E3142" s="52">
        <v>0</v>
      </c>
      <c r="F3142" s="31">
        <v>0.18206440677966101</v>
      </c>
      <c r="G3142" s="53">
        <v>0</v>
      </c>
      <c r="H3142" s="53">
        <v>0</v>
      </c>
      <c r="I3142" s="53">
        <v>0</v>
      </c>
      <c r="J3142" s="32">
        <v>0</v>
      </c>
      <c r="K3142" s="54">
        <f>Лист4!E3140/1000</f>
        <v>3.5806</v>
      </c>
      <c r="L3142" s="55"/>
      <c r="M3142" s="55"/>
    </row>
    <row r="3143" spans="1:13" s="56" customFormat="1" ht="18.75" customHeight="1" x14ac:dyDescent="0.25">
      <c r="A3143" s="44" t="str">
        <f>Лист4!A3141</f>
        <v xml:space="preserve">Кирова ул. д.8 </v>
      </c>
      <c r="B3143" s="74" t="str">
        <f>Лист4!C3141</f>
        <v>Ахтубинский район, рп. Нижний Баскунчак</v>
      </c>
      <c r="C3143" s="45">
        <f t="shared" si="98"/>
        <v>0</v>
      </c>
      <c r="D3143" s="45">
        <f t="shared" si="99"/>
        <v>0</v>
      </c>
      <c r="E3143" s="52">
        <v>0</v>
      </c>
      <c r="F3143" s="31">
        <v>0</v>
      </c>
      <c r="G3143" s="53">
        <v>0</v>
      </c>
      <c r="H3143" s="53">
        <v>0</v>
      </c>
      <c r="I3143" s="53">
        <v>0</v>
      </c>
      <c r="J3143" s="32">
        <v>0</v>
      </c>
      <c r="K3143" s="54">
        <f>Лист4!E3141/1000</f>
        <v>0</v>
      </c>
      <c r="L3143" s="55"/>
      <c r="M3143" s="55"/>
    </row>
    <row r="3144" spans="1:13" s="56" customFormat="1" ht="18.75" customHeight="1" x14ac:dyDescent="0.25">
      <c r="A3144" s="44" t="str">
        <f>Лист4!A3142</f>
        <v xml:space="preserve">Максима Горького ул. д.25 </v>
      </c>
      <c r="B3144" s="74" t="str">
        <f>Лист4!C3142</f>
        <v>Ахтубинский район, рп. Нижний Баскунчак</v>
      </c>
      <c r="C3144" s="45">
        <f t="shared" si="98"/>
        <v>38.000650847457628</v>
      </c>
      <c r="D3144" s="45">
        <f t="shared" si="99"/>
        <v>2.035749152542373</v>
      </c>
      <c r="E3144" s="52">
        <v>0</v>
      </c>
      <c r="F3144" s="31">
        <v>2.035749152542373</v>
      </c>
      <c r="G3144" s="53">
        <v>0</v>
      </c>
      <c r="H3144" s="53">
        <v>0</v>
      </c>
      <c r="I3144" s="53">
        <v>0</v>
      </c>
      <c r="J3144" s="32">
        <v>0</v>
      </c>
      <c r="K3144" s="54">
        <f>Лист4!E3142/1000</f>
        <v>40.0364</v>
      </c>
      <c r="L3144" s="55"/>
      <c r="M3144" s="55"/>
    </row>
    <row r="3145" spans="1:13" s="56" customFormat="1" ht="18.75" customHeight="1" x14ac:dyDescent="0.25">
      <c r="A3145" s="44" t="str">
        <f>Лист4!A3143</f>
        <v xml:space="preserve">Максима Горького ул. д.29 </v>
      </c>
      <c r="B3145" s="74" t="str">
        <f>Лист4!C3143</f>
        <v>Ахтубинский район, рп. Нижний Баскунчак</v>
      </c>
      <c r="C3145" s="45">
        <f t="shared" si="98"/>
        <v>9.5814101694915266</v>
      </c>
      <c r="D3145" s="45">
        <f t="shared" si="99"/>
        <v>0.51328983050847465</v>
      </c>
      <c r="E3145" s="52">
        <v>0</v>
      </c>
      <c r="F3145" s="31">
        <v>0.51328983050847465</v>
      </c>
      <c r="G3145" s="53">
        <v>0</v>
      </c>
      <c r="H3145" s="53">
        <v>0</v>
      </c>
      <c r="I3145" s="53">
        <v>0</v>
      </c>
      <c r="J3145" s="32">
        <v>0</v>
      </c>
      <c r="K3145" s="54">
        <f>Лист4!E3143/1000</f>
        <v>10.094700000000001</v>
      </c>
      <c r="L3145" s="55"/>
      <c r="M3145" s="55"/>
    </row>
    <row r="3146" spans="1:13" s="56" customFormat="1" ht="18.75" customHeight="1" x14ac:dyDescent="0.25">
      <c r="A3146" s="44" t="str">
        <f>Лист4!A3144</f>
        <v xml:space="preserve">Микрорайон мкн. д.1 </v>
      </c>
      <c r="B3146" s="74" t="str">
        <f>Лист4!C3144</f>
        <v>Ахтубинский район, рп. Нижний Баскунчак</v>
      </c>
      <c r="C3146" s="45">
        <f t="shared" si="98"/>
        <v>215.2108474576271</v>
      </c>
      <c r="D3146" s="45">
        <f t="shared" si="99"/>
        <v>11.529152542372881</v>
      </c>
      <c r="E3146" s="52">
        <v>0</v>
      </c>
      <c r="F3146" s="31">
        <v>11.529152542372881</v>
      </c>
      <c r="G3146" s="53">
        <v>0</v>
      </c>
      <c r="H3146" s="53">
        <v>0</v>
      </c>
      <c r="I3146" s="53">
        <v>0</v>
      </c>
      <c r="J3146" s="32">
        <v>0</v>
      </c>
      <c r="K3146" s="54">
        <f>Лист4!E3144/1000</f>
        <v>226.73999999999998</v>
      </c>
      <c r="L3146" s="55"/>
      <c r="M3146" s="55"/>
    </row>
    <row r="3147" spans="1:13" s="56" customFormat="1" ht="18.75" customHeight="1" x14ac:dyDescent="0.25">
      <c r="A3147" s="44" t="str">
        <f>Лист4!A3145</f>
        <v xml:space="preserve">Микрорайон мкн. д.2 </v>
      </c>
      <c r="B3147" s="74" t="str">
        <f>Лист4!C3145</f>
        <v>Ахтубинский район, рп. Нижний Баскунчак</v>
      </c>
      <c r="C3147" s="45">
        <f t="shared" si="98"/>
        <v>207.89933559322034</v>
      </c>
      <c r="D3147" s="45">
        <f t="shared" si="99"/>
        <v>11.13746440677966</v>
      </c>
      <c r="E3147" s="52">
        <v>0</v>
      </c>
      <c r="F3147" s="31">
        <v>11.13746440677966</v>
      </c>
      <c r="G3147" s="53">
        <v>0</v>
      </c>
      <c r="H3147" s="53">
        <v>0</v>
      </c>
      <c r="I3147" s="53">
        <v>0</v>
      </c>
      <c r="J3147" s="32">
        <v>0</v>
      </c>
      <c r="K3147" s="54">
        <f>Лист4!E3145/1000</f>
        <v>219.0368</v>
      </c>
      <c r="L3147" s="55"/>
      <c r="M3147" s="55"/>
    </row>
    <row r="3148" spans="1:13" s="56" customFormat="1" ht="18.75" customHeight="1" x14ac:dyDescent="0.25">
      <c r="A3148" s="44" t="str">
        <f>Лист4!A3146</f>
        <v xml:space="preserve">Микрорайон мкн. д.3 </v>
      </c>
      <c r="B3148" s="74" t="str">
        <f>Лист4!C3146</f>
        <v>Ахтубинский район, рп. Нижний Баскунчак</v>
      </c>
      <c r="C3148" s="45">
        <f t="shared" si="98"/>
        <v>261.73128135593225</v>
      </c>
      <c r="D3148" s="45">
        <f t="shared" si="99"/>
        <v>14.021318644067797</v>
      </c>
      <c r="E3148" s="52">
        <v>0</v>
      </c>
      <c r="F3148" s="31">
        <v>14.021318644067797</v>
      </c>
      <c r="G3148" s="53">
        <v>0</v>
      </c>
      <c r="H3148" s="53">
        <v>0</v>
      </c>
      <c r="I3148" s="53">
        <v>0</v>
      </c>
      <c r="J3148" s="32">
        <v>0</v>
      </c>
      <c r="K3148" s="54">
        <f>Лист4!E3146/1000</f>
        <v>275.75260000000003</v>
      </c>
      <c r="L3148" s="55"/>
      <c r="M3148" s="55"/>
    </row>
    <row r="3149" spans="1:13" s="56" customFormat="1" ht="18.75" customHeight="1" x14ac:dyDescent="0.25">
      <c r="A3149" s="44" t="str">
        <f>Лист4!A3147</f>
        <v xml:space="preserve">Микрорайон мкн. д.4 </v>
      </c>
      <c r="B3149" s="74" t="str">
        <f>Лист4!C3147</f>
        <v>Ахтубинский район, рп. Нижний Баскунчак</v>
      </c>
      <c r="C3149" s="45">
        <f t="shared" si="98"/>
        <v>204.82958644067799</v>
      </c>
      <c r="D3149" s="45">
        <f t="shared" si="99"/>
        <v>10.973013559322034</v>
      </c>
      <c r="E3149" s="52">
        <v>0</v>
      </c>
      <c r="F3149" s="31">
        <v>10.973013559322034</v>
      </c>
      <c r="G3149" s="53">
        <v>0</v>
      </c>
      <c r="H3149" s="53">
        <v>0</v>
      </c>
      <c r="I3149" s="53">
        <v>0</v>
      </c>
      <c r="J3149" s="32">
        <v>0</v>
      </c>
      <c r="K3149" s="54">
        <f>Лист4!E3147/1000</f>
        <v>215.80260000000001</v>
      </c>
      <c r="L3149" s="55"/>
      <c r="M3149" s="55"/>
    </row>
    <row r="3150" spans="1:13" s="56" customFormat="1" ht="18.75" customHeight="1" x14ac:dyDescent="0.25">
      <c r="A3150" s="44" t="str">
        <f>Лист4!A3148</f>
        <v xml:space="preserve">Микрорайон мкн. д.5 </v>
      </c>
      <c r="B3150" s="74" t="str">
        <f>Лист4!C3148</f>
        <v>Ахтубинский район, рп. Нижний Баскунчак</v>
      </c>
      <c r="C3150" s="45">
        <f t="shared" si="98"/>
        <v>265.2855728813559</v>
      </c>
      <c r="D3150" s="45">
        <f t="shared" si="99"/>
        <v>14.211727118644069</v>
      </c>
      <c r="E3150" s="52">
        <v>0</v>
      </c>
      <c r="F3150" s="31">
        <v>14.211727118644069</v>
      </c>
      <c r="G3150" s="53">
        <v>0</v>
      </c>
      <c r="H3150" s="53">
        <v>0</v>
      </c>
      <c r="I3150" s="53">
        <v>0</v>
      </c>
      <c r="J3150" s="32">
        <v>0</v>
      </c>
      <c r="K3150" s="54">
        <f>Лист4!E3148/1000</f>
        <v>279.4973</v>
      </c>
      <c r="L3150" s="55"/>
      <c r="M3150" s="55"/>
    </row>
    <row r="3151" spans="1:13" s="56" customFormat="1" ht="18.75" customHeight="1" x14ac:dyDescent="0.25">
      <c r="A3151" s="44" t="str">
        <f>Лист4!A3149</f>
        <v xml:space="preserve">Микрорайон мкн. д.6 </v>
      </c>
      <c r="B3151" s="74" t="str">
        <f>Лист4!C3149</f>
        <v>Ахтубинский район, рп. Нижний Баскунчак</v>
      </c>
      <c r="C3151" s="45">
        <f t="shared" si="98"/>
        <v>243.8891118644068</v>
      </c>
      <c r="D3151" s="45">
        <f t="shared" si="99"/>
        <v>13.065488135593222</v>
      </c>
      <c r="E3151" s="52">
        <v>0</v>
      </c>
      <c r="F3151" s="31">
        <v>13.065488135593222</v>
      </c>
      <c r="G3151" s="53">
        <v>0</v>
      </c>
      <c r="H3151" s="53">
        <v>0</v>
      </c>
      <c r="I3151" s="53">
        <v>0</v>
      </c>
      <c r="J3151" s="32">
        <v>0</v>
      </c>
      <c r="K3151" s="54">
        <f>Лист4!E3149/1000</f>
        <v>256.95460000000003</v>
      </c>
      <c r="L3151" s="55"/>
      <c r="M3151" s="55"/>
    </row>
    <row r="3152" spans="1:13" s="56" customFormat="1" ht="18.75" customHeight="1" x14ac:dyDescent="0.25">
      <c r="A3152" s="44" t="str">
        <f>Лист4!A3150</f>
        <v xml:space="preserve">Микрорайон мкн. д.7 </v>
      </c>
      <c r="B3152" s="74" t="str">
        <f>Лист4!C3150</f>
        <v>Ахтубинский район, рп. Нижний Баскунчак</v>
      </c>
      <c r="C3152" s="45">
        <f t="shared" si="98"/>
        <v>255.95208135593219</v>
      </c>
      <c r="D3152" s="45">
        <f t="shared" si="99"/>
        <v>13.711718644067794</v>
      </c>
      <c r="E3152" s="52">
        <v>0</v>
      </c>
      <c r="F3152" s="31">
        <v>13.711718644067794</v>
      </c>
      <c r="G3152" s="53">
        <v>0</v>
      </c>
      <c r="H3152" s="53">
        <v>0</v>
      </c>
      <c r="I3152" s="53">
        <v>0</v>
      </c>
      <c r="J3152" s="32">
        <v>0</v>
      </c>
      <c r="K3152" s="54">
        <f>Лист4!E3150/1000</f>
        <v>269.66379999999998</v>
      </c>
      <c r="L3152" s="55"/>
      <c r="M3152" s="55"/>
    </row>
    <row r="3153" spans="1:13" s="56" customFormat="1" ht="18.75" customHeight="1" x14ac:dyDescent="0.25">
      <c r="A3153" s="44" t="str">
        <f>Лист4!A3151</f>
        <v xml:space="preserve">Микрорайон мкн. д.8 </v>
      </c>
      <c r="B3153" s="74" t="str">
        <f>Лист4!C3151</f>
        <v>Ахтубинский район, рп. Нижний Баскунчак</v>
      </c>
      <c r="C3153" s="45">
        <f t="shared" si="98"/>
        <v>237.06498983050852</v>
      </c>
      <c r="D3153" s="45">
        <f t="shared" si="99"/>
        <v>12.699910169491528</v>
      </c>
      <c r="E3153" s="52">
        <v>0</v>
      </c>
      <c r="F3153" s="31">
        <v>12.699910169491528</v>
      </c>
      <c r="G3153" s="53">
        <v>0</v>
      </c>
      <c r="H3153" s="53">
        <v>0</v>
      </c>
      <c r="I3153" s="53">
        <v>0</v>
      </c>
      <c r="J3153" s="32">
        <v>0</v>
      </c>
      <c r="K3153" s="54">
        <f>Лист4!E3151/1000</f>
        <v>249.76490000000004</v>
      </c>
      <c r="L3153" s="55"/>
      <c r="M3153" s="55"/>
    </row>
    <row r="3154" spans="1:13" s="56" customFormat="1" ht="18.75" customHeight="1" x14ac:dyDescent="0.25">
      <c r="A3154" s="44" t="str">
        <f>Лист4!A3152</f>
        <v xml:space="preserve">Микрорайон мкн. д.9 </v>
      </c>
      <c r="B3154" s="74" t="str">
        <f>Лист4!C3152</f>
        <v>Ахтубинский район, рп. Нижний Баскунчак</v>
      </c>
      <c r="C3154" s="45">
        <f t="shared" si="98"/>
        <v>61.150291525423725</v>
      </c>
      <c r="D3154" s="45">
        <f t="shared" si="99"/>
        <v>3.275908474576271</v>
      </c>
      <c r="E3154" s="52">
        <v>0</v>
      </c>
      <c r="F3154" s="31">
        <v>3.275908474576271</v>
      </c>
      <c r="G3154" s="53">
        <v>0</v>
      </c>
      <c r="H3154" s="53">
        <v>0</v>
      </c>
      <c r="I3154" s="53">
        <v>0</v>
      </c>
      <c r="J3154" s="32">
        <v>0</v>
      </c>
      <c r="K3154" s="54">
        <f>Лист4!E3152/1000</f>
        <v>64.426199999999994</v>
      </c>
      <c r="L3154" s="55"/>
      <c r="M3154" s="55"/>
    </row>
    <row r="3155" spans="1:13" s="56" customFormat="1" ht="18.75" customHeight="1" x14ac:dyDescent="0.25">
      <c r="A3155" s="44" t="str">
        <f>Лист4!A3153</f>
        <v xml:space="preserve">Озерная ул. д.1 </v>
      </c>
      <c r="B3155" s="74" t="str">
        <f>Лист4!C3153</f>
        <v>Ахтубинский район, рп. Нижний Баскунчак</v>
      </c>
      <c r="C3155" s="45">
        <f t="shared" si="98"/>
        <v>11.521383050847456</v>
      </c>
      <c r="D3155" s="45">
        <f t="shared" si="99"/>
        <v>0.61721694915254233</v>
      </c>
      <c r="E3155" s="52">
        <v>0</v>
      </c>
      <c r="F3155" s="31">
        <v>0.61721694915254233</v>
      </c>
      <c r="G3155" s="53">
        <v>0</v>
      </c>
      <c r="H3155" s="53">
        <v>0</v>
      </c>
      <c r="I3155" s="53">
        <v>0</v>
      </c>
      <c r="J3155" s="32">
        <v>0</v>
      </c>
      <c r="K3155" s="54">
        <f>Лист4!E3153/1000</f>
        <v>12.138599999999999</v>
      </c>
      <c r="L3155" s="55"/>
      <c r="M3155" s="55"/>
    </row>
    <row r="3156" spans="1:13" s="56" customFormat="1" ht="18.75" customHeight="1" x14ac:dyDescent="0.25">
      <c r="A3156" s="44" t="str">
        <f>Лист4!A3154</f>
        <v xml:space="preserve">Озерная ул. д.8 </v>
      </c>
      <c r="B3156" s="74" t="str">
        <f>Лист4!C3154</f>
        <v>Ахтубинский район, рп. Нижний Баскунчак</v>
      </c>
      <c r="C3156" s="45">
        <f t="shared" si="98"/>
        <v>28.126047457627116</v>
      </c>
      <c r="D3156" s="45">
        <f t="shared" si="99"/>
        <v>1.5067525423728814</v>
      </c>
      <c r="E3156" s="52">
        <v>0</v>
      </c>
      <c r="F3156" s="31">
        <v>1.5067525423728814</v>
      </c>
      <c r="G3156" s="53">
        <v>0</v>
      </c>
      <c r="H3156" s="53">
        <v>0</v>
      </c>
      <c r="I3156" s="53">
        <v>0</v>
      </c>
      <c r="J3156" s="32">
        <v>0</v>
      </c>
      <c r="K3156" s="54">
        <f>Лист4!E3154/1000</f>
        <v>29.6328</v>
      </c>
      <c r="L3156" s="55"/>
      <c r="M3156" s="55"/>
    </row>
    <row r="3157" spans="1:13" s="56" customFormat="1" ht="18.75" customHeight="1" x14ac:dyDescent="0.25">
      <c r="A3157" s="44" t="str">
        <f>Лист4!A3155</f>
        <v xml:space="preserve">Колхозная ул. д.38 </v>
      </c>
      <c r="B3157" s="74" t="str">
        <f>Лист4!C3155</f>
        <v>Ахтубинский район, с. Золотуха</v>
      </c>
      <c r="C3157" s="45">
        <f t="shared" si="98"/>
        <v>34.287376271186439</v>
      </c>
      <c r="D3157" s="45">
        <f t="shared" si="99"/>
        <v>1.8368237288135589</v>
      </c>
      <c r="E3157" s="52">
        <v>0</v>
      </c>
      <c r="F3157" s="31">
        <v>1.8368237288135589</v>
      </c>
      <c r="G3157" s="53">
        <v>0</v>
      </c>
      <c r="H3157" s="53">
        <v>0</v>
      </c>
      <c r="I3157" s="53">
        <v>0</v>
      </c>
      <c r="J3157" s="32">
        <v>0</v>
      </c>
      <c r="K3157" s="54">
        <f>Лист4!E3155/1000-J3157</f>
        <v>36.124199999999995</v>
      </c>
      <c r="L3157" s="55"/>
      <c r="M3157" s="55"/>
    </row>
    <row r="3158" spans="1:13" s="56" customFormat="1" ht="18.75" customHeight="1" x14ac:dyDescent="0.25">
      <c r="A3158" s="44" t="str">
        <f>Лист4!A3156</f>
        <v xml:space="preserve">Микрорайон ул. д.10 </v>
      </c>
      <c r="B3158" s="74" t="str">
        <f>Лист4!C3156</f>
        <v>Ахтубинский район, с. Успенка</v>
      </c>
      <c r="C3158" s="45">
        <f t="shared" ref="C3158:C3221" si="100">K3158+J3158-F3158</f>
        <v>21.704271186440678</v>
      </c>
      <c r="D3158" s="45">
        <f t="shared" ref="D3158:D3221" si="101">F3158</f>
        <v>1.1627288135593221</v>
      </c>
      <c r="E3158" s="52">
        <v>0</v>
      </c>
      <c r="F3158" s="31">
        <v>1.1627288135593221</v>
      </c>
      <c r="G3158" s="53">
        <v>0</v>
      </c>
      <c r="H3158" s="53">
        <v>0</v>
      </c>
      <c r="I3158" s="53">
        <v>0</v>
      </c>
      <c r="J3158" s="32">
        <v>0</v>
      </c>
      <c r="K3158" s="54">
        <f>Лист4!E3156/1000</f>
        <v>22.867000000000001</v>
      </c>
      <c r="L3158" s="55"/>
      <c r="M3158" s="55"/>
    </row>
    <row r="3159" spans="1:13" s="56" customFormat="1" ht="18.75" customHeight="1" x14ac:dyDescent="0.25">
      <c r="A3159" s="44" t="str">
        <f>Лист4!A3157</f>
        <v xml:space="preserve">Микрорайон ул. д.14 </v>
      </c>
      <c r="B3159" s="74" t="str">
        <f>Лист4!C3157</f>
        <v>Ахтубинский район, с. Успенка</v>
      </c>
      <c r="C3159" s="45">
        <f t="shared" si="100"/>
        <v>60.309722033898311</v>
      </c>
      <c r="D3159" s="45">
        <f t="shared" si="101"/>
        <v>3.2308779661016951</v>
      </c>
      <c r="E3159" s="52">
        <v>0</v>
      </c>
      <c r="F3159" s="31">
        <v>3.2308779661016951</v>
      </c>
      <c r="G3159" s="53">
        <v>0</v>
      </c>
      <c r="H3159" s="53">
        <v>0</v>
      </c>
      <c r="I3159" s="53">
        <v>0</v>
      </c>
      <c r="J3159" s="32">
        <v>0</v>
      </c>
      <c r="K3159" s="54">
        <f>Лист4!E3157/1000</f>
        <v>63.540600000000005</v>
      </c>
      <c r="L3159" s="55"/>
      <c r="M3159" s="55"/>
    </row>
    <row r="3160" spans="1:13" s="56" customFormat="1" ht="18.75" customHeight="1" x14ac:dyDescent="0.25">
      <c r="A3160" s="44" t="str">
        <f>Лист4!A3158</f>
        <v xml:space="preserve">Микрорайон ул. д.15 </v>
      </c>
      <c r="B3160" s="74" t="str">
        <f>Лист4!C3158</f>
        <v>Ахтубинский район, с. Успенка</v>
      </c>
      <c r="C3160" s="45">
        <f t="shared" si="100"/>
        <v>28.332583050847457</v>
      </c>
      <c r="D3160" s="45">
        <f t="shared" si="101"/>
        <v>1.5178169491525426</v>
      </c>
      <c r="E3160" s="52">
        <v>0</v>
      </c>
      <c r="F3160" s="31">
        <v>1.5178169491525426</v>
      </c>
      <c r="G3160" s="53">
        <v>0</v>
      </c>
      <c r="H3160" s="53">
        <v>0</v>
      </c>
      <c r="I3160" s="53">
        <v>0</v>
      </c>
      <c r="J3160" s="32">
        <v>0</v>
      </c>
      <c r="K3160" s="54">
        <f>Лист4!E3158/1000</f>
        <v>29.8504</v>
      </c>
      <c r="L3160" s="55"/>
      <c r="M3160" s="55"/>
    </row>
    <row r="3161" spans="1:13" s="56" customFormat="1" ht="18.75" customHeight="1" x14ac:dyDescent="0.25">
      <c r="A3161" s="44" t="str">
        <f>Лист4!A3159</f>
        <v xml:space="preserve">Микрорайон ул. д.16 </v>
      </c>
      <c r="B3161" s="74" t="str">
        <f>Лист4!C3159</f>
        <v>Ахтубинский район, с. Успенка</v>
      </c>
      <c r="C3161" s="45">
        <f t="shared" si="100"/>
        <v>60.495755932203387</v>
      </c>
      <c r="D3161" s="45">
        <f t="shared" si="101"/>
        <v>3.2408440677966102</v>
      </c>
      <c r="E3161" s="52">
        <v>0</v>
      </c>
      <c r="F3161" s="31">
        <v>3.2408440677966102</v>
      </c>
      <c r="G3161" s="53">
        <v>0</v>
      </c>
      <c r="H3161" s="53">
        <v>0</v>
      </c>
      <c r="I3161" s="53">
        <v>0</v>
      </c>
      <c r="J3161" s="32">
        <v>0</v>
      </c>
      <c r="K3161" s="54">
        <f>Лист4!E3159/1000</f>
        <v>63.736599999999996</v>
      </c>
      <c r="L3161" s="55"/>
      <c r="M3161" s="55"/>
    </row>
    <row r="3162" spans="1:13" s="56" customFormat="1" ht="25.5" customHeight="1" x14ac:dyDescent="0.25">
      <c r="A3162" s="44" t="str">
        <f>Лист4!A3160</f>
        <v xml:space="preserve">Микрорайон ул. д.17 </v>
      </c>
      <c r="B3162" s="74" t="str">
        <f>Лист4!C3160</f>
        <v>Ахтубинский район, с. Успенка</v>
      </c>
      <c r="C3162" s="45">
        <f t="shared" si="100"/>
        <v>54.068854237288143</v>
      </c>
      <c r="D3162" s="45">
        <f t="shared" si="101"/>
        <v>2.8965457627118649</v>
      </c>
      <c r="E3162" s="52">
        <v>0</v>
      </c>
      <c r="F3162" s="31">
        <v>2.8965457627118649</v>
      </c>
      <c r="G3162" s="53">
        <v>0</v>
      </c>
      <c r="H3162" s="53">
        <v>0</v>
      </c>
      <c r="I3162" s="53">
        <v>0</v>
      </c>
      <c r="J3162" s="32">
        <v>0</v>
      </c>
      <c r="K3162" s="54">
        <f>Лист4!E3160/1000</f>
        <v>56.96540000000001</v>
      </c>
      <c r="L3162" s="55"/>
      <c r="M3162" s="55"/>
    </row>
    <row r="3163" spans="1:13" s="56" customFormat="1" ht="25.5" customHeight="1" x14ac:dyDescent="0.25">
      <c r="A3163" s="44" t="str">
        <f>Лист4!A3161</f>
        <v xml:space="preserve">Микрорайон ул. д.18 </v>
      </c>
      <c r="B3163" s="74" t="str">
        <f>Лист4!C3161</f>
        <v>Ахтубинский район, с. Успенка</v>
      </c>
      <c r="C3163" s="45">
        <f t="shared" si="100"/>
        <v>57.364691525423723</v>
      </c>
      <c r="D3163" s="45">
        <f t="shared" si="101"/>
        <v>3.0731084745762707</v>
      </c>
      <c r="E3163" s="52">
        <v>0</v>
      </c>
      <c r="F3163" s="31">
        <v>3.0731084745762707</v>
      </c>
      <c r="G3163" s="53">
        <v>0</v>
      </c>
      <c r="H3163" s="53">
        <v>0</v>
      </c>
      <c r="I3163" s="53">
        <v>0</v>
      </c>
      <c r="J3163" s="32">
        <v>0</v>
      </c>
      <c r="K3163" s="54">
        <f>Лист4!E3161/1000-J3163</f>
        <v>60.437799999999996</v>
      </c>
      <c r="L3163" s="55"/>
      <c r="M3163" s="55"/>
    </row>
    <row r="3164" spans="1:13" s="56" customFormat="1" ht="25.5" customHeight="1" x14ac:dyDescent="0.25">
      <c r="A3164" s="44" t="str">
        <f>Лист4!A3162</f>
        <v xml:space="preserve">Микрорайон ул. д.19 </v>
      </c>
      <c r="B3164" s="74" t="str">
        <f>Лист4!C3162</f>
        <v>Ахтубинский район, с. Успенка</v>
      </c>
      <c r="C3164" s="45">
        <f t="shared" si="100"/>
        <v>98.577749152542367</v>
      </c>
      <c r="D3164" s="45">
        <f t="shared" si="101"/>
        <v>5.2809508474576266</v>
      </c>
      <c r="E3164" s="52">
        <v>0</v>
      </c>
      <c r="F3164" s="31">
        <v>5.2809508474576266</v>
      </c>
      <c r="G3164" s="53">
        <v>0</v>
      </c>
      <c r="H3164" s="53">
        <v>0</v>
      </c>
      <c r="I3164" s="53">
        <v>0</v>
      </c>
      <c r="J3164" s="32">
        <v>0</v>
      </c>
      <c r="K3164" s="54">
        <f>Лист4!E3162/1000</f>
        <v>103.8587</v>
      </c>
      <c r="L3164" s="55"/>
      <c r="M3164" s="55"/>
    </row>
    <row r="3165" spans="1:13" s="56" customFormat="1" ht="25.5" customHeight="1" x14ac:dyDescent="0.25">
      <c r="A3165" s="44" t="str">
        <f>Лист4!A3163</f>
        <v xml:space="preserve">Микрорайон ул. д.20 </v>
      </c>
      <c r="B3165" s="74" t="str">
        <f>Лист4!C3163</f>
        <v>Ахтубинский район, с. Успенка</v>
      </c>
      <c r="C3165" s="45">
        <f t="shared" si="100"/>
        <v>23.563661016949155</v>
      </c>
      <c r="D3165" s="45">
        <f t="shared" si="101"/>
        <v>1.2623389830508474</v>
      </c>
      <c r="E3165" s="52">
        <v>0</v>
      </c>
      <c r="F3165" s="31">
        <v>1.2623389830508474</v>
      </c>
      <c r="G3165" s="53">
        <v>0</v>
      </c>
      <c r="H3165" s="53">
        <v>0</v>
      </c>
      <c r="I3165" s="53">
        <v>0</v>
      </c>
      <c r="J3165" s="32">
        <v>0</v>
      </c>
      <c r="K3165" s="54">
        <f>Лист4!E3163/1000</f>
        <v>24.826000000000001</v>
      </c>
      <c r="L3165" s="55"/>
      <c r="M3165" s="55"/>
    </row>
    <row r="3166" spans="1:13" s="56" customFormat="1" ht="25.5" customHeight="1" x14ac:dyDescent="0.25">
      <c r="A3166" s="44" t="str">
        <f>Лист4!A3164</f>
        <v xml:space="preserve">Микрорайон ул. д.21 </v>
      </c>
      <c r="B3166" s="74" t="str">
        <f>Лист4!C3164</f>
        <v>Ахтубинский район, с. Успенка</v>
      </c>
      <c r="C3166" s="45">
        <f t="shared" si="100"/>
        <v>39.711688135593221</v>
      </c>
      <c r="D3166" s="45">
        <f t="shared" si="101"/>
        <v>2.1274118644067799</v>
      </c>
      <c r="E3166" s="52">
        <v>0</v>
      </c>
      <c r="F3166" s="31">
        <v>2.1274118644067799</v>
      </c>
      <c r="G3166" s="53">
        <v>0</v>
      </c>
      <c r="H3166" s="53">
        <v>0</v>
      </c>
      <c r="I3166" s="53">
        <v>0</v>
      </c>
      <c r="J3166" s="32">
        <v>0</v>
      </c>
      <c r="K3166" s="54">
        <f>Лист4!E3164/1000</f>
        <v>41.839100000000002</v>
      </c>
      <c r="L3166" s="55"/>
      <c r="M3166" s="55"/>
    </row>
    <row r="3167" spans="1:13" s="56" customFormat="1" ht="25.5" customHeight="1" x14ac:dyDescent="0.25">
      <c r="A3167" s="44" t="str">
        <f>Лист4!A3165</f>
        <v xml:space="preserve">Микрорайон ул. д.7 </v>
      </c>
      <c r="B3167" s="74" t="str">
        <f>Лист4!C3165</f>
        <v>Ахтубинский район, с. Успенка</v>
      </c>
      <c r="C3167" s="45">
        <f t="shared" si="100"/>
        <v>44.893586440677964</v>
      </c>
      <c r="D3167" s="45">
        <f t="shared" si="101"/>
        <v>2.4050135593220339</v>
      </c>
      <c r="E3167" s="52">
        <v>0</v>
      </c>
      <c r="F3167" s="31">
        <v>2.4050135593220339</v>
      </c>
      <c r="G3167" s="53">
        <v>0</v>
      </c>
      <c r="H3167" s="53">
        <v>0</v>
      </c>
      <c r="I3167" s="53">
        <v>0</v>
      </c>
      <c r="J3167" s="32">
        <v>0</v>
      </c>
      <c r="K3167" s="54">
        <f>Лист4!E3165/1000</f>
        <v>47.2986</v>
      </c>
      <c r="L3167" s="55"/>
      <c r="M3167" s="55"/>
    </row>
    <row r="3168" spans="1:13" s="56" customFormat="1" ht="25.5" customHeight="1" x14ac:dyDescent="0.25">
      <c r="A3168" s="44" t="str">
        <f>Лист4!A3166</f>
        <v xml:space="preserve">Микрорайон ул. д.8 </v>
      </c>
      <c r="B3168" s="74" t="str">
        <f>Лист4!C3166</f>
        <v>Ахтубинский район, с. Успенка</v>
      </c>
      <c r="C3168" s="45">
        <f t="shared" si="100"/>
        <v>42.411837288135594</v>
      </c>
      <c r="D3168" s="45">
        <f t="shared" si="101"/>
        <v>2.272062711864407</v>
      </c>
      <c r="E3168" s="52">
        <v>0</v>
      </c>
      <c r="F3168" s="31">
        <v>2.272062711864407</v>
      </c>
      <c r="G3168" s="53">
        <v>0</v>
      </c>
      <c r="H3168" s="53">
        <v>0</v>
      </c>
      <c r="I3168" s="53">
        <v>0</v>
      </c>
      <c r="J3168" s="32">
        <v>0</v>
      </c>
      <c r="K3168" s="54">
        <f>Лист4!E3166/1000</f>
        <v>44.683900000000001</v>
      </c>
      <c r="L3168" s="55"/>
      <c r="M3168" s="55"/>
    </row>
    <row r="3169" spans="1:13" s="56" customFormat="1" ht="25.5" customHeight="1" x14ac:dyDescent="0.25">
      <c r="A3169" s="44" t="str">
        <f>Лист4!A3167</f>
        <v xml:space="preserve">Микрорайон ул. д.9 </v>
      </c>
      <c r="B3169" s="74" t="str">
        <f>Лист4!C3167</f>
        <v>Ахтубинский район, с. Успенка</v>
      </c>
      <c r="C3169" s="45">
        <f t="shared" si="100"/>
        <v>51.452705084745759</v>
      </c>
      <c r="D3169" s="45">
        <f t="shared" si="101"/>
        <v>2.7563949152542375</v>
      </c>
      <c r="E3169" s="52">
        <v>0</v>
      </c>
      <c r="F3169" s="31">
        <v>2.7563949152542375</v>
      </c>
      <c r="G3169" s="53">
        <v>0</v>
      </c>
      <c r="H3169" s="53">
        <v>0</v>
      </c>
      <c r="I3169" s="53">
        <v>0</v>
      </c>
      <c r="J3169" s="32">
        <v>0</v>
      </c>
      <c r="K3169" s="54">
        <f>Лист4!E3167/1000</f>
        <v>54.209099999999999</v>
      </c>
      <c r="L3169" s="55"/>
      <c r="M3169" s="55"/>
    </row>
    <row r="3170" spans="1:13" s="56" customFormat="1" ht="25.5" customHeight="1" x14ac:dyDescent="0.25">
      <c r="A3170" s="44" t="str">
        <f>Лист4!A3168</f>
        <v xml:space="preserve">Володарского ул. д.1 </v>
      </c>
      <c r="B3170" s="74" t="str">
        <f>Лист4!C3168</f>
        <v>Володарский район, п. Володарский</v>
      </c>
      <c r="C3170" s="45">
        <f t="shared" si="100"/>
        <v>93.513735593220346</v>
      </c>
      <c r="D3170" s="45">
        <f t="shared" si="101"/>
        <v>5.0096644067796614</v>
      </c>
      <c r="E3170" s="52">
        <v>0</v>
      </c>
      <c r="F3170" s="31">
        <v>5.0096644067796614</v>
      </c>
      <c r="G3170" s="53">
        <v>0</v>
      </c>
      <c r="H3170" s="53">
        <v>0</v>
      </c>
      <c r="I3170" s="53">
        <v>0</v>
      </c>
      <c r="J3170" s="32">
        <v>0</v>
      </c>
      <c r="K3170" s="54">
        <f>Лист4!E3168/1000</f>
        <v>98.523400000000009</v>
      </c>
      <c r="L3170" s="55"/>
      <c r="M3170" s="55"/>
    </row>
    <row r="3171" spans="1:13" s="56" customFormat="1" ht="25.5" customHeight="1" x14ac:dyDescent="0.25">
      <c r="A3171" s="44" t="str">
        <f>Лист4!A3169</f>
        <v xml:space="preserve">Володарского ул. д.2 </v>
      </c>
      <c r="B3171" s="74" t="str">
        <f>Лист4!C3169</f>
        <v>Володарский район, п. Володарский</v>
      </c>
      <c r="C3171" s="45">
        <f t="shared" si="100"/>
        <v>829.83768949152511</v>
      </c>
      <c r="D3171" s="45">
        <f t="shared" si="101"/>
        <v>44.455590508474558</v>
      </c>
      <c r="E3171" s="52">
        <v>0</v>
      </c>
      <c r="F3171" s="31">
        <v>44.455590508474558</v>
      </c>
      <c r="G3171" s="53">
        <v>0</v>
      </c>
      <c r="H3171" s="53">
        <v>0</v>
      </c>
      <c r="I3171" s="53">
        <v>0</v>
      </c>
      <c r="J3171" s="32">
        <v>0</v>
      </c>
      <c r="K3171" s="54">
        <f>Лист4!E3169/1000</f>
        <v>874.29327999999964</v>
      </c>
      <c r="L3171" s="55"/>
      <c r="M3171" s="55"/>
    </row>
    <row r="3172" spans="1:13" s="56" customFormat="1" ht="25.5" customHeight="1" x14ac:dyDescent="0.25">
      <c r="A3172" s="44" t="str">
        <f>Лист4!A3170</f>
        <v xml:space="preserve">Комсомольская ул. д.1 </v>
      </c>
      <c r="B3172" s="74" t="str">
        <f>Лист4!C3170</f>
        <v>Володарский район, п. Володарский</v>
      </c>
      <c r="C3172" s="45">
        <f t="shared" si="100"/>
        <v>762.24997966101694</v>
      </c>
      <c r="D3172" s="45">
        <f t="shared" si="101"/>
        <v>40.83482033898305</v>
      </c>
      <c r="E3172" s="52">
        <v>0</v>
      </c>
      <c r="F3172" s="31">
        <v>40.83482033898305</v>
      </c>
      <c r="G3172" s="53">
        <v>0</v>
      </c>
      <c r="H3172" s="53">
        <v>0</v>
      </c>
      <c r="I3172" s="53">
        <v>0</v>
      </c>
      <c r="J3172" s="32">
        <v>0</v>
      </c>
      <c r="K3172" s="54">
        <f>Лист4!E3170/1000</f>
        <v>803.08479999999997</v>
      </c>
      <c r="L3172" s="55"/>
      <c r="M3172" s="55"/>
    </row>
    <row r="3173" spans="1:13" s="56" customFormat="1" ht="25.5" customHeight="1" x14ac:dyDescent="0.25">
      <c r="A3173" s="44" t="str">
        <f>Лист4!A3171</f>
        <v xml:space="preserve">Комсомольская ул. д.2 </v>
      </c>
      <c r="B3173" s="74" t="str">
        <f>Лист4!C3171</f>
        <v>Володарский район, п. Володарский</v>
      </c>
      <c r="C3173" s="45">
        <f t="shared" si="100"/>
        <v>2.1347389830508474</v>
      </c>
      <c r="D3173" s="45">
        <f t="shared" si="101"/>
        <v>0.11436101694915254</v>
      </c>
      <c r="E3173" s="52">
        <v>0</v>
      </c>
      <c r="F3173" s="31">
        <v>0.11436101694915254</v>
      </c>
      <c r="G3173" s="53">
        <v>0</v>
      </c>
      <c r="H3173" s="53">
        <v>0</v>
      </c>
      <c r="I3173" s="53">
        <v>0</v>
      </c>
      <c r="J3173" s="32">
        <v>0</v>
      </c>
      <c r="K3173" s="54">
        <f>Лист4!E3171/1000-J3173</f>
        <v>2.2490999999999999</v>
      </c>
      <c r="L3173" s="55"/>
      <c r="M3173" s="55"/>
    </row>
    <row r="3174" spans="1:13" s="56" customFormat="1" ht="25.5" customHeight="1" x14ac:dyDescent="0.25">
      <c r="A3174" s="44" t="str">
        <f>Лист4!A3172</f>
        <v xml:space="preserve">Мичурина ул. д.10 </v>
      </c>
      <c r="B3174" s="74" t="str">
        <f>Лист4!C3172</f>
        <v>Володарский район, п. Володарский</v>
      </c>
      <c r="C3174" s="45">
        <f t="shared" si="100"/>
        <v>131.12536677966102</v>
      </c>
      <c r="D3174" s="45">
        <f t="shared" si="101"/>
        <v>7.0245732203389837</v>
      </c>
      <c r="E3174" s="52">
        <v>0</v>
      </c>
      <c r="F3174" s="31">
        <v>7.0245732203389837</v>
      </c>
      <c r="G3174" s="53">
        <v>0</v>
      </c>
      <c r="H3174" s="53">
        <v>0</v>
      </c>
      <c r="I3174" s="53">
        <v>0</v>
      </c>
      <c r="J3174" s="32">
        <v>0</v>
      </c>
      <c r="K3174" s="54">
        <f>Лист4!E3172/1000</f>
        <v>138.14994000000002</v>
      </c>
      <c r="L3174" s="55"/>
      <c r="M3174" s="55"/>
    </row>
    <row r="3175" spans="1:13" s="56" customFormat="1" ht="25.5" customHeight="1" x14ac:dyDescent="0.25">
      <c r="A3175" s="44" t="str">
        <f>Лист4!A3173</f>
        <v xml:space="preserve">Мичурина ул. д.12 </v>
      </c>
      <c r="B3175" s="74" t="str">
        <f>Лист4!C3173</f>
        <v>Володарский район, п. Володарский</v>
      </c>
      <c r="C3175" s="45">
        <f t="shared" si="100"/>
        <v>110.37808813559323</v>
      </c>
      <c r="D3175" s="45">
        <f t="shared" si="101"/>
        <v>5.9131118644067806</v>
      </c>
      <c r="E3175" s="52">
        <v>0</v>
      </c>
      <c r="F3175" s="31">
        <v>5.9131118644067806</v>
      </c>
      <c r="G3175" s="53">
        <v>0</v>
      </c>
      <c r="H3175" s="53">
        <v>0</v>
      </c>
      <c r="I3175" s="53">
        <v>0</v>
      </c>
      <c r="J3175" s="32">
        <v>0</v>
      </c>
      <c r="K3175" s="54">
        <f>Лист4!E3173/1000</f>
        <v>116.29120000000002</v>
      </c>
      <c r="L3175" s="55"/>
      <c r="M3175" s="55"/>
    </row>
    <row r="3176" spans="1:13" s="56" customFormat="1" ht="25.5" customHeight="1" x14ac:dyDescent="0.25">
      <c r="A3176" s="44" t="str">
        <f>Лист4!A3174</f>
        <v xml:space="preserve">Мичурина ул. д.19А </v>
      </c>
      <c r="B3176" s="74" t="str">
        <f>Лист4!C3174</f>
        <v>Володарский район, п. Володарский</v>
      </c>
      <c r="C3176" s="45">
        <f t="shared" si="100"/>
        <v>391.11207728813565</v>
      </c>
      <c r="D3176" s="45">
        <f t="shared" si="101"/>
        <v>20.952432711864411</v>
      </c>
      <c r="E3176" s="52">
        <v>0</v>
      </c>
      <c r="F3176" s="31">
        <v>20.952432711864411</v>
      </c>
      <c r="G3176" s="53">
        <v>0</v>
      </c>
      <c r="H3176" s="53">
        <v>0</v>
      </c>
      <c r="I3176" s="53">
        <v>0</v>
      </c>
      <c r="J3176" s="32">
        <v>0</v>
      </c>
      <c r="K3176" s="54">
        <f>Лист4!E3174/1000</f>
        <v>412.06451000000004</v>
      </c>
      <c r="L3176" s="55"/>
      <c r="M3176" s="55"/>
    </row>
    <row r="3177" spans="1:13" s="56" customFormat="1" ht="25.5" customHeight="1" x14ac:dyDescent="0.25">
      <c r="A3177" s="44" t="str">
        <f>Лист4!A3175</f>
        <v xml:space="preserve">Мичурина ул. д.2 </v>
      </c>
      <c r="B3177" s="74" t="str">
        <f>Лист4!C3175</f>
        <v>Володарский район, п. Володарский</v>
      </c>
      <c r="C3177" s="45">
        <f t="shared" si="100"/>
        <v>70.393138983050861</v>
      </c>
      <c r="D3177" s="45">
        <f t="shared" si="101"/>
        <v>3.7710610169491527</v>
      </c>
      <c r="E3177" s="52">
        <v>0</v>
      </c>
      <c r="F3177" s="31">
        <v>3.7710610169491527</v>
      </c>
      <c r="G3177" s="53">
        <v>0</v>
      </c>
      <c r="H3177" s="53">
        <v>0</v>
      </c>
      <c r="I3177" s="53">
        <v>0</v>
      </c>
      <c r="J3177" s="32">
        <v>0</v>
      </c>
      <c r="K3177" s="54">
        <f>Лист4!E3175/1000-J3177</f>
        <v>74.164200000000008</v>
      </c>
      <c r="L3177" s="55"/>
      <c r="M3177" s="55"/>
    </row>
    <row r="3178" spans="1:13" s="56" customFormat="1" ht="25.5" customHeight="1" x14ac:dyDescent="0.25">
      <c r="A3178" s="44" t="str">
        <f>Лист4!A3176</f>
        <v xml:space="preserve">Мичурина ул. д.25 </v>
      </c>
      <c r="B3178" s="74" t="str">
        <f>Лист4!C3176</f>
        <v>Володарский район, п. Володарский</v>
      </c>
      <c r="C3178" s="45">
        <f t="shared" si="100"/>
        <v>135.84330983050847</v>
      </c>
      <c r="D3178" s="45">
        <f t="shared" si="101"/>
        <v>7.2773201694915244</v>
      </c>
      <c r="E3178" s="52">
        <v>0</v>
      </c>
      <c r="F3178" s="31">
        <v>7.2773201694915244</v>
      </c>
      <c r="G3178" s="53">
        <v>0</v>
      </c>
      <c r="H3178" s="53">
        <v>0</v>
      </c>
      <c r="I3178" s="53">
        <v>0</v>
      </c>
      <c r="J3178" s="32">
        <v>1094.56</v>
      </c>
      <c r="K3178" s="54">
        <f>Лист4!E3176/1000-J3178</f>
        <v>-951.43936999999994</v>
      </c>
      <c r="L3178" s="55"/>
      <c r="M3178" s="55"/>
    </row>
    <row r="3179" spans="1:13" s="56" customFormat="1" ht="25.5" customHeight="1" x14ac:dyDescent="0.25">
      <c r="A3179" s="44" t="str">
        <f>Лист4!A3177</f>
        <v xml:space="preserve">Мичурина ул. д.27 </v>
      </c>
      <c r="B3179" s="74" t="str">
        <f>Лист4!C3177</f>
        <v>Володарский район, п. Володарский</v>
      </c>
      <c r="C3179" s="45">
        <f t="shared" si="100"/>
        <v>61.096000000000004</v>
      </c>
      <c r="D3179" s="45">
        <f t="shared" si="101"/>
        <v>3.2729999999999997</v>
      </c>
      <c r="E3179" s="52">
        <v>0</v>
      </c>
      <c r="F3179" s="31">
        <v>3.2729999999999997</v>
      </c>
      <c r="G3179" s="53">
        <v>0</v>
      </c>
      <c r="H3179" s="53">
        <v>0</v>
      </c>
      <c r="I3179" s="53">
        <v>0</v>
      </c>
      <c r="J3179" s="32">
        <v>0</v>
      </c>
      <c r="K3179" s="54">
        <f>Лист4!E3177/1000-J3179</f>
        <v>64.369</v>
      </c>
      <c r="L3179" s="55"/>
      <c r="M3179" s="55"/>
    </row>
    <row r="3180" spans="1:13" s="56" customFormat="1" ht="25.5" customHeight="1" x14ac:dyDescent="0.25">
      <c r="A3180" s="44" t="str">
        <f>Лист4!A3178</f>
        <v xml:space="preserve">Мичурина ул. д.29 </v>
      </c>
      <c r="B3180" s="74" t="str">
        <f>Лист4!C3178</f>
        <v>Володарский район, п. Володарский</v>
      </c>
      <c r="C3180" s="45">
        <f t="shared" si="100"/>
        <v>154.33846779661019</v>
      </c>
      <c r="D3180" s="45">
        <f t="shared" si="101"/>
        <v>8.2681322033898308</v>
      </c>
      <c r="E3180" s="52">
        <v>0</v>
      </c>
      <c r="F3180" s="31">
        <v>8.2681322033898308</v>
      </c>
      <c r="G3180" s="53">
        <v>0</v>
      </c>
      <c r="H3180" s="53">
        <v>0</v>
      </c>
      <c r="I3180" s="53">
        <v>0</v>
      </c>
      <c r="J3180" s="32">
        <v>0</v>
      </c>
      <c r="K3180" s="54">
        <f>Лист4!E3178/1000-J3180</f>
        <v>162.60660000000001</v>
      </c>
      <c r="L3180" s="55"/>
      <c r="M3180" s="55"/>
    </row>
    <row r="3181" spans="1:13" s="56" customFormat="1" ht="18.75" customHeight="1" x14ac:dyDescent="0.25">
      <c r="A3181" s="44" t="str">
        <f>Лист4!A3179</f>
        <v xml:space="preserve">Мичурина ул. д.33 </v>
      </c>
      <c r="B3181" s="74" t="str">
        <f>Лист4!C3179</f>
        <v>Володарский район, п. Володарский</v>
      </c>
      <c r="C3181" s="45">
        <f t="shared" si="100"/>
        <v>110.16120677966101</v>
      </c>
      <c r="D3181" s="45">
        <f t="shared" si="101"/>
        <v>5.9014932203389829</v>
      </c>
      <c r="E3181" s="52">
        <v>0</v>
      </c>
      <c r="F3181" s="31">
        <v>5.9014932203389829</v>
      </c>
      <c r="G3181" s="53">
        <v>0</v>
      </c>
      <c r="H3181" s="53">
        <v>0</v>
      </c>
      <c r="I3181" s="53">
        <v>0</v>
      </c>
      <c r="J3181" s="32">
        <v>0</v>
      </c>
      <c r="K3181" s="54">
        <f>Лист4!E3179/1000</f>
        <v>116.06269999999999</v>
      </c>
      <c r="L3181" s="55"/>
      <c r="M3181" s="55"/>
    </row>
    <row r="3182" spans="1:13" s="56" customFormat="1" ht="18.75" customHeight="1" x14ac:dyDescent="0.25">
      <c r="A3182" s="44" t="str">
        <f>Лист4!A3180</f>
        <v xml:space="preserve">Мичурина ул. д.35А </v>
      </c>
      <c r="B3182" s="74" t="str">
        <f>Лист4!C3180</f>
        <v>Володарский район, п. Володарский</v>
      </c>
      <c r="C3182" s="45">
        <f t="shared" si="100"/>
        <v>71.823891525423733</v>
      </c>
      <c r="D3182" s="45">
        <f t="shared" si="101"/>
        <v>3.8477084745762715</v>
      </c>
      <c r="E3182" s="52">
        <v>0</v>
      </c>
      <c r="F3182" s="31">
        <v>3.8477084745762715</v>
      </c>
      <c r="G3182" s="53">
        <v>0</v>
      </c>
      <c r="H3182" s="53">
        <v>0</v>
      </c>
      <c r="I3182" s="53">
        <v>0</v>
      </c>
      <c r="J3182" s="32">
        <v>0</v>
      </c>
      <c r="K3182" s="54">
        <f>Лист4!E3180/1000</f>
        <v>75.671599999999998</v>
      </c>
      <c r="L3182" s="55"/>
      <c r="M3182" s="55"/>
    </row>
    <row r="3183" spans="1:13" s="56" customFormat="1" ht="18.75" customHeight="1" x14ac:dyDescent="0.25">
      <c r="A3183" s="44" t="str">
        <f>Лист4!A3181</f>
        <v xml:space="preserve">Мичурина ул. д.8 </v>
      </c>
      <c r="B3183" s="74" t="str">
        <f>Лист4!C3181</f>
        <v>Володарский район, п. Володарский</v>
      </c>
      <c r="C3183" s="45">
        <f t="shared" si="100"/>
        <v>388.15041762711866</v>
      </c>
      <c r="D3183" s="45">
        <f t="shared" si="101"/>
        <v>20.793772372881357</v>
      </c>
      <c r="E3183" s="52">
        <v>0</v>
      </c>
      <c r="F3183" s="31">
        <v>20.793772372881357</v>
      </c>
      <c r="G3183" s="53">
        <v>0</v>
      </c>
      <c r="H3183" s="53">
        <v>0</v>
      </c>
      <c r="I3183" s="53">
        <v>0</v>
      </c>
      <c r="J3183" s="32">
        <v>0</v>
      </c>
      <c r="K3183" s="54">
        <f>Лист4!E3181/1000-J3183</f>
        <v>408.94418999999999</v>
      </c>
      <c r="L3183" s="55"/>
      <c r="M3183" s="55"/>
    </row>
    <row r="3184" spans="1:13" s="56" customFormat="1" ht="18.75" customHeight="1" x14ac:dyDescent="0.25">
      <c r="A3184" s="44" t="str">
        <f>Лист4!A3182</f>
        <v xml:space="preserve">Пирогова пер. д.18А </v>
      </c>
      <c r="B3184" s="74" t="str">
        <f>Лист4!C3182</f>
        <v>Володарский район, п. Володарский</v>
      </c>
      <c r="C3184" s="45">
        <f t="shared" si="100"/>
        <v>0</v>
      </c>
      <c r="D3184" s="45">
        <f t="shared" si="101"/>
        <v>0</v>
      </c>
      <c r="E3184" s="52">
        <v>0</v>
      </c>
      <c r="F3184" s="31">
        <v>0</v>
      </c>
      <c r="G3184" s="53">
        <v>0</v>
      </c>
      <c r="H3184" s="53">
        <v>0</v>
      </c>
      <c r="I3184" s="53">
        <v>0</v>
      </c>
      <c r="J3184" s="32">
        <v>0</v>
      </c>
      <c r="K3184" s="54">
        <f>Лист4!E3182/1000</f>
        <v>0</v>
      </c>
      <c r="L3184" s="55"/>
      <c r="M3184" s="55"/>
    </row>
    <row r="3185" spans="1:13" s="56" customFormat="1" ht="18.75" customHeight="1" x14ac:dyDescent="0.25">
      <c r="A3185" s="44" t="str">
        <f>Лист4!A3183</f>
        <v xml:space="preserve">Пирогова ул. д.16 </v>
      </c>
      <c r="B3185" s="74" t="str">
        <f>Лист4!C3183</f>
        <v>Володарский район, п. Володарский</v>
      </c>
      <c r="C3185" s="45">
        <f t="shared" si="100"/>
        <v>116.72383728813561</v>
      </c>
      <c r="D3185" s="45">
        <f t="shared" si="101"/>
        <v>6.2530627118644073</v>
      </c>
      <c r="E3185" s="52">
        <v>0</v>
      </c>
      <c r="F3185" s="31">
        <v>6.2530627118644073</v>
      </c>
      <c r="G3185" s="53">
        <v>0</v>
      </c>
      <c r="H3185" s="53">
        <v>0</v>
      </c>
      <c r="I3185" s="53">
        <v>0</v>
      </c>
      <c r="J3185" s="32">
        <v>0</v>
      </c>
      <c r="K3185" s="54">
        <f>Лист4!E3183/1000</f>
        <v>122.97690000000001</v>
      </c>
      <c r="L3185" s="55"/>
      <c r="M3185" s="55"/>
    </row>
    <row r="3186" spans="1:13" s="56" customFormat="1" ht="18.75" customHeight="1" x14ac:dyDescent="0.25">
      <c r="A3186" s="44" t="str">
        <f>Лист4!A3184</f>
        <v xml:space="preserve">Пирогова ул. д.18 </v>
      </c>
      <c r="B3186" s="74" t="str">
        <f>Лист4!C3184</f>
        <v>Володарский район, п. Володарский</v>
      </c>
      <c r="C3186" s="45">
        <f t="shared" si="100"/>
        <v>106.56986033898306</v>
      </c>
      <c r="D3186" s="45">
        <f t="shared" si="101"/>
        <v>5.7090996610169498</v>
      </c>
      <c r="E3186" s="52">
        <v>0</v>
      </c>
      <c r="F3186" s="31">
        <v>5.7090996610169498</v>
      </c>
      <c r="G3186" s="53">
        <v>0</v>
      </c>
      <c r="H3186" s="53">
        <v>0</v>
      </c>
      <c r="I3186" s="53">
        <v>0</v>
      </c>
      <c r="J3186" s="32">
        <v>0</v>
      </c>
      <c r="K3186" s="54">
        <f>Лист4!E3184/1000-J3186</f>
        <v>112.27896000000001</v>
      </c>
      <c r="L3186" s="55"/>
      <c r="M3186" s="55"/>
    </row>
    <row r="3187" spans="1:13" s="56" customFormat="1" ht="18.75" customHeight="1" x14ac:dyDescent="0.25">
      <c r="A3187" s="44" t="str">
        <f>Лист4!A3185</f>
        <v xml:space="preserve">Пирогова ул. д.18А </v>
      </c>
      <c r="B3187" s="74" t="str">
        <f>Лист4!C3185</f>
        <v>Володарский район, п. Володарский</v>
      </c>
      <c r="C3187" s="45">
        <f t="shared" si="100"/>
        <v>17.308366101694915</v>
      </c>
      <c r="D3187" s="45">
        <f t="shared" si="101"/>
        <v>0.92723389830508496</v>
      </c>
      <c r="E3187" s="52">
        <v>0</v>
      </c>
      <c r="F3187" s="31">
        <v>0.92723389830508496</v>
      </c>
      <c r="G3187" s="53">
        <v>0</v>
      </c>
      <c r="H3187" s="53">
        <v>0</v>
      </c>
      <c r="I3187" s="53">
        <v>0</v>
      </c>
      <c r="J3187" s="32">
        <v>0</v>
      </c>
      <c r="K3187" s="54">
        <f>Лист4!E3185/1000</f>
        <v>18.235600000000002</v>
      </c>
      <c r="L3187" s="55"/>
      <c r="M3187" s="55"/>
    </row>
    <row r="3188" spans="1:13" s="56" customFormat="1" ht="18.75" customHeight="1" x14ac:dyDescent="0.25">
      <c r="A3188" s="44" t="str">
        <f>Лист4!A3186</f>
        <v xml:space="preserve">Пирогова ул. д.19 </v>
      </c>
      <c r="B3188" s="74" t="str">
        <f>Лист4!C3186</f>
        <v>Володарский район, п. Володарский</v>
      </c>
      <c r="C3188" s="45">
        <f t="shared" si="100"/>
        <v>86.435240677966092</v>
      </c>
      <c r="D3188" s="45">
        <f t="shared" si="101"/>
        <v>4.6304593220338983</v>
      </c>
      <c r="E3188" s="52">
        <v>0</v>
      </c>
      <c r="F3188" s="31">
        <v>4.6304593220338983</v>
      </c>
      <c r="G3188" s="53">
        <v>0</v>
      </c>
      <c r="H3188" s="53">
        <v>0</v>
      </c>
      <c r="I3188" s="53">
        <v>0</v>
      </c>
      <c r="J3188" s="32">
        <v>0</v>
      </c>
      <c r="K3188" s="54">
        <f>Лист4!E3186/1000-J3188</f>
        <v>91.065699999999993</v>
      </c>
      <c r="L3188" s="55"/>
      <c r="M3188" s="55"/>
    </row>
    <row r="3189" spans="1:13" s="56" customFormat="1" ht="18.75" customHeight="1" x14ac:dyDescent="0.25">
      <c r="A3189" s="44" t="str">
        <f>Лист4!A3187</f>
        <v xml:space="preserve">Пирогова ул. д.20 </v>
      </c>
      <c r="B3189" s="74" t="str">
        <f>Лист4!C3187</f>
        <v>Володарский район, п. Володарский</v>
      </c>
      <c r="C3189" s="45">
        <f t="shared" si="100"/>
        <v>102.73057627118645</v>
      </c>
      <c r="D3189" s="45">
        <f t="shared" si="101"/>
        <v>5.5034237288135595</v>
      </c>
      <c r="E3189" s="52">
        <v>0</v>
      </c>
      <c r="F3189" s="31">
        <v>5.5034237288135595</v>
      </c>
      <c r="G3189" s="53">
        <v>0</v>
      </c>
      <c r="H3189" s="53">
        <v>0</v>
      </c>
      <c r="I3189" s="53">
        <v>0</v>
      </c>
      <c r="J3189" s="32">
        <v>0</v>
      </c>
      <c r="K3189" s="54">
        <f>Лист4!E3187/1000</f>
        <v>108.23400000000001</v>
      </c>
      <c r="L3189" s="55"/>
      <c r="M3189" s="55"/>
    </row>
    <row r="3190" spans="1:13" s="56" customFormat="1" ht="18.75" customHeight="1" x14ac:dyDescent="0.25">
      <c r="A3190" s="44" t="str">
        <f>Лист4!A3188</f>
        <v xml:space="preserve">Пирогова ул. д.20А </v>
      </c>
      <c r="B3190" s="74" t="str">
        <f>Лист4!C3188</f>
        <v>Володарский район, п. Володарский</v>
      </c>
      <c r="C3190" s="45">
        <f t="shared" si="100"/>
        <v>15.86309152542373</v>
      </c>
      <c r="D3190" s="45">
        <f t="shared" si="101"/>
        <v>0.84980847457627129</v>
      </c>
      <c r="E3190" s="52">
        <v>0</v>
      </c>
      <c r="F3190" s="31">
        <v>0.84980847457627129</v>
      </c>
      <c r="G3190" s="53">
        <v>0</v>
      </c>
      <c r="H3190" s="53">
        <v>0</v>
      </c>
      <c r="I3190" s="53">
        <v>0</v>
      </c>
      <c r="J3190" s="32">
        <v>0</v>
      </c>
      <c r="K3190" s="54">
        <f>Лист4!E3188/1000</f>
        <v>16.712900000000001</v>
      </c>
      <c r="L3190" s="55"/>
      <c r="M3190" s="55"/>
    </row>
    <row r="3191" spans="1:13" s="56" customFormat="1" ht="18.75" customHeight="1" x14ac:dyDescent="0.25">
      <c r="A3191" s="44" t="str">
        <f>Лист4!A3189</f>
        <v xml:space="preserve">Победы ул. д.6 </v>
      </c>
      <c r="B3191" s="74" t="str">
        <f>Лист4!C3189</f>
        <v>Володарский район, п. Володарский</v>
      </c>
      <c r="C3191" s="45">
        <f t="shared" si="100"/>
        <v>139.58901694915258</v>
      </c>
      <c r="D3191" s="45">
        <f t="shared" si="101"/>
        <v>7.4779830508474596</v>
      </c>
      <c r="E3191" s="52">
        <v>0</v>
      </c>
      <c r="F3191" s="31">
        <v>7.4779830508474596</v>
      </c>
      <c r="G3191" s="53">
        <v>0</v>
      </c>
      <c r="H3191" s="53">
        <v>0</v>
      </c>
      <c r="I3191" s="53">
        <v>0</v>
      </c>
      <c r="J3191" s="32">
        <v>0</v>
      </c>
      <c r="K3191" s="54">
        <f>Лист4!E3189/1000</f>
        <v>147.06700000000004</v>
      </c>
      <c r="L3191" s="55"/>
      <c r="M3191" s="55"/>
    </row>
    <row r="3192" spans="1:13" s="56" customFormat="1" ht="18.75" customHeight="1" x14ac:dyDescent="0.25">
      <c r="A3192" s="44" t="str">
        <f>Лист4!A3190</f>
        <v xml:space="preserve">Садовая ул. д.20 </v>
      </c>
      <c r="B3192" s="74" t="str">
        <f>Лист4!C3190</f>
        <v>Володарский район, п. Володарский</v>
      </c>
      <c r="C3192" s="45">
        <f t="shared" si="100"/>
        <v>615.47893423728817</v>
      </c>
      <c r="D3192" s="45">
        <f t="shared" si="101"/>
        <v>32.97208576271187</v>
      </c>
      <c r="E3192" s="52">
        <v>0</v>
      </c>
      <c r="F3192" s="31">
        <v>32.97208576271187</v>
      </c>
      <c r="G3192" s="53">
        <v>0</v>
      </c>
      <c r="H3192" s="53">
        <v>0</v>
      </c>
      <c r="I3192" s="53">
        <v>0</v>
      </c>
      <c r="J3192" s="32">
        <v>0</v>
      </c>
      <c r="K3192" s="54">
        <f>Лист4!E3190/1000</f>
        <v>648.45102000000009</v>
      </c>
      <c r="L3192" s="55"/>
      <c r="M3192" s="55"/>
    </row>
    <row r="3193" spans="1:13" s="56" customFormat="1" ht="18.75" customHeight="1" x14ac:dyDescent="0.25">
      <c r="A3193" s="44" t="str">
        <f>Лист4!A3191</f>
        <v xml:space="preserve">Свердлова ул. д.33 </v>
      </c>
      <c r="B3193" s="74" t="str">
        <f>Лист4!C3191</f>
        <v>Володарский район, п. Володарский</v>
      </c>
      <c r="C3193" s="45">
        <f t="shared" si="100"/>
        <v>112.61125423728814</v>
      </c>
      <c r="D3193" s="45">
        <f t="shared" si="101"/>
        <v>6.0327457627118655</v>
      </c>
      <c r="E3193" s="52">
        <v>0</v>
      </c>
      <c r="F3193" s="31">
        <v>6.0327457627118655</v>
      </c>
      <c r="G3193" s="53">
        <v>0</v>
      </c>
      <c r="H3193" s="53">
        <v>0</v>
      </c>
      <c r="I3193" s="53">
        <v>0</v>
      </c>
      <c r="J3193" s="32">
        <v>963.83</v>
      </c>
      <c r="K3193" s="54">
        <f>Лист4!E3191/1000-J3193</f>
        <v>-845.18600000000004</v>
      </c>
      <c r="L3193" s="55"/>
      <c r="M3193" s="55"/>
    </row>
    <row r="3194" spans="1:13" s="56" customFormat="1" ht="18.75" customHeight="1" x14ac:dyDescent="0.25">
      <c r="A3194" s="44" t="str">
        <f>Лист4!A3192</f>
        <v xml:space="preserve">Свердлова ул. д.35 </v>
      </c>
      <c r="B3194" s="74" t="str">
        <f>Лист4!C3192</f>
        <v>Володарский район, п. Володарский</v>
      </c>
      <c r="C3194" s="45">
        <f t="shared" si="100"/>
        <v>162.37467661016944</v>
      </c>
      <c r="D3194" s="45">
        <f t="shared" si="101"/>
        <v>8.6986433898305098</v>
      </c>
      <c r="E3194" s="52">
        <v>0</v>
      </c>
      <c r="F3194" s="31">
        <v>8.6986433898305098</v>
      </c>
      <c r="G3194" s="53">
        <v>0</v>
      </c>
      <c r="H3194" s="53">
        <v>0</v>
      </c>
      <c r="I3194" s="53">
        <v>0</v>
      </c>
      <c r="J3194" s="32">
        <v>1128.9100000000001</v>
      </c>
      <c r="K3194" s="54">
        <f>Лист4!E3192/1000-J3194</f>
        <v>-957.83668000000011</v>
      </c>
      <c r="L3194" s="55"/>
      <c r="M3194" s="55"/>
    </row>
    <row r="3195" spans="1:13" s="56" customFormat="1" ht="18.75" customHeight="1" x14ac:dyDescent="0.25">
      <c r="A3195" s="44" t="str">
        <f>Лист4!A3193</f>
        <v xml:space="preserve">Свердлова ул. д.37 </v>
      </c>
      <c r="B3195" s="74" t="str">
        <f>Лист4!C3193</f>
        <v>Володарский район, п. Володарский</v>
      </c>
      <c r="C3195" s="45">
        <f t="shared" si="100"/>
        <v>134.22393220338992</v>
      </c>
      <c r="D3195" s="45">
        <f t="shared" si="101"/>
        <v>7.1905677966101695</v>
      </c>
      <c r="E3195" s="52">
        <v>0</v>
      </c>
      <c r="F3195" s="31">
        <v>7.1905677966101695</v>
      </c>
      <c r="G3195" s="53">
        <v>0</v>
      </c>
      <c r="H3195" s="53">
        <v>0</v>
      </c>
      <c r="I3195" s="53">
        <v>0</v>
      </c>
      <c r="J3195" s="32">
        <v>1625.28</v>
      </c>
      <c r="K3195" s="54">
        <f>Лист4!E3193/1000-J3195</f>
        <v>-1483.8654999999999</v>
      </c>
      <c r="L3195" s="55"/>
      <c r="M3195" s="55"/>
    </row>
    <row r="3196" spans="1:13" s="56" customFormat="1" ht="18.75" customHeight="1" x14ac:dyDescent="0.25">
      <c r="A3196" s="44" t="str">
        <f>Лист4!A3194</f>
        <v xml:space="preserve">Свердлова ул. д.39 </v>
      </c>
      <c r="B3196" s="74" t="str">
        <f>Лист4!C3194</f>
        <v>Володарский район, п. Володарский</v>
      </c>
      <c r="C3196" s="45">
        <f t="shared" si="100"/>
        <v>136.0249966101695</v>
      </c>
      <c r="D3196" s="45">
        <f t="shared" si="101"/>
        <v>7.2870533898305077</v>
      </c>
      <c r="E3196" s="52">
        <v>0</v>
      </c>
      <c r="F3196" s="31">
        <v>7.2870533898305077</v>
      </c>
      <c r="G3196" s="53">
        <v>0</v>
      </c>
      <c r="H3196" s="53">
        <v>0</v>
      </c>
      <c r="I3196" s="53">
        <v>0</v>
      </c>
      <c r="J3196" s="32">
        <v>0</v>
      </c>
      <c r="K3196" s="54">
        <f>Лист4!E3194/1000-J3196</f>
        <v>143.31205</v>
      </c>
      <c r="L3196" s="55"/>
      <c r="M3196" s="55"/>
    </row>
    <row r="3197" spans="1:13" s="56" customFormat="1" ht="18.75" customHeight="1" x14ac:dyDescent="0.25">
      <c r="A3197" s="44" t="str">
        <f>Лист4!A3195</f>
        <v xml:space="preserve">Спортивная ул. д.1 </v>
      </c>
      <c r="B3197" s="74" t="str">
        <f>Лист4!C3195</f>
        <v>Володарский район, п. Володарский</v>
      </c>
      <c r="C3197" s="45">
        <f t="shared" si="100"/>
        <v>119.95883389830509</v>
      </c>
      <c r="D3197" s="45">
        <f t="shared" si="101"/>
        <v>6.4263661016949154</v>
      </c>
      <c r="E3197" s="52">
        <v>0</v>
      </c>
      <c r="F3197" s="31">
        <v>6.4263661016949154</v>
      </c>
      <c r="G3197" s="53">
        <v>0</v>
      </c>
      <c r="H3197" s="53">
        <v>0</v>
      </c>
      <c r="I3197" s="53">
        <v>0</v>
      </c>
      <c r="J3197" s="32">
        <v>0</v>
      </c>
      <c r="K3197" s="54">
        <f>Лист4!E3195/1000</f>
        <v>126.3852</v>
      </c>
      <c r="L3197" s="55"/>
      <c r="M3197" s="55"/>
    </row>
    <row r="3198" spans="1:13" s="56" customFormat="1" ht="18.75" customHeight="1" x14ac:dyDescent="0.25">
      <c r="A3198" s="44" t="str">
        <f>Лист4!A3196</f>
        <v xml:space="preserve">Спортивная ул. д.3 </v>
      </c>
      <c r="B3198" s="74" t="str">
        <f>Лист4!C3196</f>
        <v>Володарский район, п. Володарский</v>
      </c>
      <c r="C3198" s="45">
        <f t="shared" si="100"/>
        <v>102.56010847457627</v>
      </c>
      <c r="D3198" s="45">
        <f t="shared" si="101"/>
        <v>5.494291525423729</v>
      </c>
      <c r="E3198" s="52">
        <v>0</v>
      </c>
      <c r="F3198" s="31">
        <v>5.494291525423729</v>
      </c>
      <c r="G3198" s="53">
        <v>0</v>
      </c>
      <c r="H3198" s="53">
        <v>0</v>
      </c>
      <c r="I3198" s="53">
        <v>0</v>
      </c>
      <c r="J3198" s="32">
        <v>0</v>
      </c>
      <c r="K3198" s="54">
        <f>Лист4!E3196/1000</f>
        <v>108.0544</v>
      </c>
      <c r="L3198" s="55"/>
      <c r="M3198" s="55"/>
    </row>
    <row r="3199" spans="1:13" s="56" customFormat="1" ht="18.75" customHeight="1" x14ac:dyDescent="0.25">
      <c r="A3199" s="44" t="str">
        <f>Лист4!A3197</f>
        <v xml:space="preserve">Фрунзе ул. д.14 </v>
      </c>
      <c r="B3199" s="74" t="str">
        <f>Лист4!C3197</f>
        <v>Володарский район, п. Володарский</v>
      </c>
      <c r="C3199" s="45">
        <f t="shared" si="100"/>
        <v>85.401803389830505</v>
      </c>
      <c r="D3199" s="45">
        <f t="shared" si="101"/>
        <v>4.5750966101694912</v>
      </c>
      <c r="E3199" s="52">
        <v>0</v>
      </c>
      <c r="F3199" s="31">
        <v>4.5750966101694912</v>
      </c>
      <c r="G3199" s="53">
        <v>0</v>
      </c>
      <c r="H3199" s="53">
        <v>0</v>
      </c>
      <c r="I3199" s="53">
        <v>0</v>
      </c>
      <c r="J3199" s="32">
        <v>1009.88</v>
      </c>
      <c r="K3199" s="54">
        <f>Лист4!E3197/1000-J3199</f>
        <v>-919.90309999999999</v>
      </c>
      <c r="L3199" s="55"/>
      <c r="M3199" s="55"/>
    </row>
    <row r="3200" spans="1:13" s="56" customFormat="1" ht="18.75" customHeight="1" x14ac:dyDescent="0.25">
      <c r="A3200" s="44" t="str">
        <f>Лист4!A3198</f>
        <v xml:space="preserve">Фрунзе ул. д.16 </v>
      </c>
      <c r="B3200" s="74" t="str">
        <f>Лист4!C3198</f>
        <v>Володарский район, п. Володарский</v>
      </c>
      <c r="C3200" s="45">
        <f t="shared" si="100"/>
        <v>51.839484745762711</v>
      </c>
      <c r="D3200" s="45">
        <f t="shared" si="101"/>
        <v>2.7771152542372879</v>
      </c>
      <c r="E3200" s="52">
        <v>0</v>
      </c>
      <c r="F3200" s="31">
        <v>2.7771152542372879</v>
      </c>
      <c r="G3200" s="53">
        <v>0</v>
      </c>
      <c r="H3200" s="53">
        <v>0</v>
      </c>
      <c r="I3200" s="53">
        <v>0</v>
      </c>
      <c r="J3200" s="32">
        <v>0</v>
      </c>
      <c r="K3200" s="54">
        <f>Лист4!E3198/1000-J3200</f>
        <v>54.616599999999998</v>
      </c>
      <c r="L3200" s="55"/>
      <c r="M3200" s="55"/>
    </row>
    <row r="3201" spans="1:13" s="56" customFormat="1" ht="18.75" customHeight="1" x14ac:dyDescent="0.25">
      <c r="A3201" s="44" t="str">
        <f>Лист4!A3199</f>
        <v xml:space="preserve">Фрунзе ул. д.18 </v>
      </c>
      <c r="B3201" s="74" t="str">
        <f>Лист4!C3199</f>
        <v>Володарский район, п. Володарский</v>
      </c>
      <c r="C3201" s="45">
        <f t="shared" si="100"/>
        <v>172.77366779661017</v>
      </c>
      <c r="D3201" s="45">
        <f t="shared" si="101"/>
        <v>9.2557322033898313</v>
      </c>
      <c r="E3201" s="52">
        <v>0</v>
      </c>
      <c r="F3201" s="31">
        <v>9.2557322033898313</v>
      </c>
      <c r="G3201" s="53">
        <v>0</v>
      </c>
      <c r="H3201" s="53">
        <v>0</v>
      </c>
      <c r="I3201" s="53">
        <v>0</v>
      </c>
      <c r="J3201" s="32">
        <v>0</v>
      </c>
      <c r="K3201" s="54">
        <f>Лист4!E3199/1000-J3201</f>
        <v>182.02940000000001</v>
      </c>
      <c r="L3201" s="55"/>
      <c r="M3201" s="55"/>
    </row>
    <row r="3202" spans="1:13" s="56" customFormat="1" ht="18.75" customHeight="1" x14ac:dyDescent="0.25">
      <c r="A3202" s="44" t="str">
        <f>Лист4!A3200</f>
        <v xml:space="preserve">Фрунзе ул. д.24 </v>
      </c>
      <c r="B3202" s="74" t="str">
        <f>Лист4!C3200</f>
        <v>Володарский район, п. Володарский</v>
      </c>
      <c r="C3202" s="45">
        <f t="shared" si="100"/>
        <v>143.21345084745764</v>
      </c>
      <c r="D3202" s="45">
        <f t="shared" si="101"/>
        <v>7.6721491525423744</v>
      </c>
      <c r="E3202" s="52">
        <v>0</v>
      </c>
      <c r="F3202" s="31">
        <v>7.6721491525423744</v>
      </c>
      <c r="G3202" s="53">
        <v>0</v>
      </c>
      <c r="H3202" s="53">
        <v>0</v>
      </c>
      <c r="I3202" s="53">
        <v>0</v>
      </c>
      <c r="J3202" s="32">
        <v>0</v>
      </c>
      <c r="K3202" s="54">
        <f>Лист4!E3200/1000-J3202</f>
        <v>150.88560000000001</v>
      </c>
      <c r="L3202" s="55"/>
      <c r="M3202" s="55"/>
    </row>
    <row r="3203" spans="1:13" s="56" customFormat="1" ht="18.75" customHeight="1" x14ac:dyDescent="0.25">
      <c r="A3203" s="44" t="str">
        <f>Лист4!A3201</f>
        <v xml:space="preserve">Фрунзе ул. д.26 </v>
      </c>
      <c r="B3203" s="74" t="str">
        <f>Лист4!C3201</f>
        <v>Володарский район, п. Володарский</v>
      </c>
      <c r="C3203" s="45">
        <f t="shared" si="100"/>
        <v>141.84448813559328</v>
      </c>
      <c r="D3203" s="45">
        <f t="shared" si="101"/>
        <v>7.5988118644067821</v>
      </c>
      <c r="E3203" s="52">
        <v>0</v>
      </c>
      <c r="F3203" s="31">
        <v>7.5988118644067821</v>
      </c>
      <c r="G3203" s="53">
        <v>0</v>
      </c>
      <c r="H3203" s="53">
        <v>0</v>
      </c>
      <c r="I3203" s="53">
        <v>0</v>
      </c>
      <c r="J3203" s="32">
        <v>0</v>
      </c>
      <c r="K3203" s="54">
        <f>Лист4!E3201/1000-J3203</f>
        <v>149.44330000000005</v>
      </c>
      <c r="L3203" s="55"/>
      <c r="M3203" s="55"/>
    </row>
    <row r="3204" spans="1:13" s="56" customFormat="1" ht="18.75" customHeight="1" x14ac:dyDescent="0.25">
      <c r="A3204" s="44" t="str">
        <f>Лист4!A3202</f>
        <v xml:space="preserve">Школьная ул. д.1 </v>
      </c>
      <c r="B3204" s="74" t="str">
        <f>Лист4!C3202</f>
        <v>Володарский район, пос. Козлово</v>
      </c>
      <c r="C3204" s="45">
        <f t="shared" si="100"/>
        <v>92.19816271186437</v>
      </c>
      <c r="D3204" s="45">
        <f t="shared" si="101"/>
        <v>4.9391872881355932</v>
      </c>
      <c r="E3204" s="52">
        <v>0</v>
      </c>
      <c r="F3204" s="31">
        <v>4.9391872881355932</v>
      </c>
      <c r="G3204" s="53">
        <v>0</v>
      </c>
      <c r="H3204" s="53">
        <v>0</v>
      </c>
      <c r="I3204" s="53">
        <v>0</v>
      </c>
      <c r="J3204" s="32">
        <v>682.66</v>
      </c>
      <c r="K3204" s="54">
        <f>Лист4!E3202/1000-J3204</f>
        <v>-585.52265</v>
      </c>
      <c r="L3204" s="55"/>
      <c r="M3204" s="55"/>
    </row>
    <row r="3205" spans="1:13" s="56" customFormat="1" ht="18.75" customHeight="1" x14ac:dyDescent="0.25">
      <c r="A3205" s="44" t="str">
        <f>Лист4!A3203</f>
        <v xml:space="preserve">Школьная ул. д.2 </v>
      </c>
      <c r="B3205" s="74" t="str">
        <f>Лист4!C3203</f>
        <v>Володарский район, пос. Козлово</v>
      </c>
      <c r="C3205" s="45">
        <f t="shared" si="100"/>
        <v>47.809477966101753</v>
      </c>
      <c r="D3205" s="45">
        <f t="shared" si="101"/>
        <v>2.5612220338983049</v>
      </c>
      <c r="E3205" s="52">
        <v>0</v>
      </c>
      <c r="F3205" s="31">
        <v>2.5612220338983049</v>
      </c>
      <c r="G3205" s="53">
        <v>0</v>
      </c>
      <c r="H3205" s="53">
        <v>0</v>
      </c>
      <c r="I3205" s="53">
        <v>0</v>
      </c>
      <c r="J3205" s="32">
        <v>577.86</v>
      </c>
      <c r="K3205" s="54">
        <f>Лист4!E3203/1000-J3205</f>
        <v>-527.48929999999996</v>
      </c>
      <c r="L3205" s="55"/>
      <c r="M3205" s="55"/>
    </row>
    <row r="3206" spans="1:13" s="56" customFormat="1" ht="18.75" customHeight="1" x14ac:dyDescent="0.25">
      <c r="A3206" s="44" t="str">
        <f>Лист4!A3204</f>
        <v xml:space="preserve">Школьная ул. д.3Б </v>
      </c>
      <c r="B3206" s="74" t="str">
        <f>Лист4!C3204</f>
        <v>Володарский район, пос. Козлово</v>
      </c>
      <c r="C3206" s="45">
        <f t="shared" si="100"/>
        <v>0</v>
      </c>
      <c r="D3206" s="45">
        <f t="shared" si="101"/>
        <v>0</v>
      </c>
      <c r="E3206" s="52">
        <v>0</v>
      </c>
      <c r="F3206" s="31">
        <v>0</v>
      </c>
      <c r="G3206" s="53">
        <v>0</v>
      </c>
      <c r="H3206" s="53">
        <v>0</v>
      </c>
      <c r="I3206" s="53">
        <v>0</v>
      </c>
      <c r="J3206" s="32">
        <v>0</v>
      </c>
      <c r="K3206" s="54">
        <f>Лист4!E3204/1000-J3206</f>
        <v>0</v>
      </c>
      <c r="L3206" s="55"/>
      <c r="M3206" s="55"/>
    </row>
    <row r="3207" spans="1:13" s="56" customFormat="1" ht="18.75" customHeight="1" x14ac:dyDescent="0.25">
      <c r="A3207" s="44" t="str">
        <f>Лист4!A3205</f>
        <v xml:space="preserve">Школьная ул. д.4Б </v>
      </c>
      <c r="B3207" s="74" t="str">
        <f>Лист4!C3205</f>
        <v>Володарский район, пос. Козлово</v>
      </c>
      <c r="C3207" s="45">
        <f t="shared" si="100"/>
        <v>14.035118644067797</v>
      </c>
      <c r="D3207" s="45">
        <f t="shared" si="101"/>
        <v>0.75188135593220351</v>
      </c>
      <c r="E3207" s="52">
        <v>0</v>
      </c>
      <c r="F3207" s="31">
        <v>0.75188135593220351</v>
      </c>
      <c r="G3207" s="53">
        <v>0</v>
      </c>
      <c r="H3207" s="53">
        <v>0</v>
      </c>
      <c r="I3207" s="53">
        <v>0</v>
      </c>
      <c r="J3207" s="32">
        <v>0</v>
      </c>
      <c r="K3207" s="54">
        <f>Лист4!E3205/1000-J3207</f>
        <v>14.787000000000001</v>
      </c>
      <c r="L3207" s="55"/>
      <c r="M3207" s="55"/>
    </row>
    <row r="3208" spans="1:13" s="56" customFormat="1" ht="18.75" customHeight="1" x14ac:dyDescent="0.25">
      <c r="A3208" s="44" t="str">
        <f>Лист4!A3206</f>
        <v xml:space="preserve">Школьная ул. д.6Б </v>
      </c>
      <c r="B3208" s="74" t="str">
        <f>Лист4!C3206</f>
        <v>Володарский район, пос. Козлово</v>
      </c>
      <c r="C3208" s="45">
        <f t="shared" si="100"/>
        <v>18.943708474576269</v>
      </c>
      <c r="D3208" s="45">
        <f t="shared" si="101"/>
        <v>1.0148415254237286</v>
      </c>
      <c r="E3208" s="52">
        <v>0</v>
      </c>
      <c r="F3208" s="31">
        <v>1.0148415254237286</v>
      </c>
      <c r="G3208" s="53">
        <v>0</v>
      </c>
      <c r="H3208" s="53">
        <v>0</v>
      </c>
      <c r="I3208" s="53">
        <v>0</v>
      </c>
      <c r="J3208" s="32">
        <v>0</v>
      </c>
      <c r="K3208" s="54">
        <f>Лист4!E3206/1000</f>
        <v>19.958549999999999</v>
      </c>
      <c r="L3208" s="55"/>
      <c r="M3208" s="55"/>
    </row>
    <row r="3209" spans="1:13" s="56" customFormat="1" ht="18.75" customHeight="1" x14ac:dyDescent="0.25">
      <c r="A3209" s="44" t="str">
        <f>Лист4!A3207</f>
        <v xml:space="preserve">Школьная ул. д.7Б </v>
      </c>
      <c r="B3209" s="74" t="str">
        <f>Лист4!C3207</f>
        <v>Володарский район, пос. Козлово</v>
      </c>
      <c r="C3209" s="45">
        <f t="shared" si="100"/>
        <v>0</v>
      </c>
      <c r="D3209" s="45">
        <f t="shared" si="101"/>
        <v>0</v>
      </c>
      <c r="E3209" s="52">
        <v>0</v>
      </c>
      <c r="F3209" s="31">
        <v>0</v>
      </c>
      <c r="G3209" s="53">
        <v>0</v>
      </c>
      <c r="H3209" s="53">
        <v>0</v>
      </c>
      <c r="I3209" s="53">
        <v>0</v>
      </c>
      <c r="J3209" s="32">
        <v>0</v>
      </c>
      <c r="K3209" s="54">
        <f>Лист4!E3207/1000</f>
        <v>0</v>
      </c>
      <c r="L3209" s="55"/>
      <c r="M3209" s="55"/>
    </row>
    <row r="3210" spans="1:13" s="56" customFormat="1" ht="18.75" customHeight="1" x14ac:dyDescent="0.25">
      <c r="A3210" s="44" t="str">
        <f>Лист4!A3208</f>
        <v xml:space="preserve">Школьная ул. д.9Б </v>
      </c>
      <c r="B3210" s="74" t="str">
        <f>Лист4!C3208</f>
        <v>Володарский район, пос. Козлово</v>
      </c>
      <c r="C3210" s="45">
        <f t="shared" si="100"/>
        <v>0</v>
      </c>
      <c r="D3210" s="45">
        <f t="shared" si="101"/>
        <v>0</v>
      </c>
      <c r="E3210" s="52">
        <v>0</v>
      </c>
      <c r="F3210" s="31">
        <v>0</v>
      </c>
      <c r="G3210" s="53">
        <v>0</v>
      </c>
      <c r="H3210" s="53">
        <v>0</v>
      </c>
      <c r="I3210" s="53">
        <v>0</v>
      </c>
      <c r="J3210" s="32">
        <v>0</v>
      </c>
      <c r="K3210" s="54">
        <f>Лист4!E3208/1000</f>
        <v>0</v>
      </c>
      <c r="L3210" s="55"/>
      <c r="M3210" s="55"/>
    </row>
    <row r="3211" spans="1:13" s="56" customFormat="1" ht="18.75" customHeight="1" x14ac:dyDescent="0.25">
      <c r="A3211" s="44" t="str">
        <f>Лист4!A3209</f>
        <v xml:space="preserve">Октябрьская ул. д.1 </v>
      </c>
      <c r="B3211" s="74" t="str">
        <f>Лист4!C3209</f>
        <v>Володарский район, с. Винный</v>
      </c>
      <c r="C3211" s="45">
        <f t="shared" si="100"/>
        <v>0</v>
      </c>
      <c r="D3211" s="45">
        <f t="shared" si="101"/>
        <v>0</v>
      </c>
      <c r="E3211" s="52">
        <v>0</v>
      </c>
      <c r="F3211" s="31">
        <v>0</v>
      </c>
      <c r="G3211" s="53">
        <v>0</v>
      </c>
      <c r="H3211" s="53">
        <v>0</v>
      </c>
      <c r="I3211" s="53">
        <v>0</v>
      </c>
      <c r="J3211" s="32">
        <f>617.64+232.88</f>
        <v>850.52</v>
      </c>
      <c r="K3211" s="54">
        <f>Лист4!E3209/1000-J3211</f>
        <v>-850.52</v>
      </c>
      <c r="L3211" s="55"/>
      <c r="M3211" s="55"/>
    </row>
    <row r="3212" spans="1:13" s="56" customFormat="1" ht="18.75" customHeight="1" x14ac:dyDescent="0.25">
      <c r="A3212" s="44" t="str">
        <f>Лист4!A3210</f>
        <v xml:space="preserve">Октябрьская ул. д.2 </v>
      </c>
      <c r="B3212" s="74" t="str">
        <f>Лист4!C3210</f>
        <v>Володарский район, с. Винный</v>
      </c>
      <c r="C3212" s="45">
        <f t="shared" si="100"/>
        <v>0</v>
      </c>
      <c r="D3212" s="45">
        <f t="shared" si="101"/>
        <v>0</v>
      </c>
      <c r="E3212" s="52">
        <v>0</v>
      </c>
      <c r="F3212" s="31">
        <v>0</v>
      </c>
      <c r="G3212" s="53">
        <v>0</v>
      </c>
      <c r="H3212" s="53">
        <v>0</v>
      </c>
      <c r="I3212" s="53">
        <v>0</v>
      </c>
      <c r="J3212" s="32">
        <v>0</v>
      </c>
      <c r="K3212" s="54">
        <f>Лист4!E3210/1000-J3212</f>
        <v>0</v>
      </c>
      <c r="L3212" s="55"/>
      <c r="M3212" s="55"/>
    </row>
    <row r="3213" spans="1:13" s="56" customFormat="1" ht="18.75" customHeight="1" x14ac:dyDescent="0.25">
      <c r="A3213" s="44" t="str">
        <f>Лист4!A3211</f>
        <v xml:space="preserve">Клубная ул. д.54 </v>
      </c>
      <c r="B3213" s="74" t="str">
        <f>Лист4!C3211</f>
        <v>Володарский район, с. Зеленга</v>
      </c>
      <c r="C3213" s="45">
        <f t="shared" si="100"/>
        <v>8.6585491525423723</v>
      </c>
      <c r="D3213" s="45">
        <f t="shared" si="101"/>
        <v>0.46385084745762706</v>
      </c>
      <c r="E3213" s="52">
        <v>0</v>
      </c>
      <c r="F3213" s="31">
        <v>0.46385084745762706</v>
      </c>
      <c r="G3213" s="53">
        <v>0</v>
      </c>
      <c r="H3213" s="53">
        <v>0</v>
      </c>
      <c r="I3213" s="53">
        <v>0</v>
      </c>
      <c r="J3213" s="32">
        <v>0</v>
      </c>
      <c r="K3213" s="54">
        <f>Лист4!E3211/1000</f>
        <v>9.122399999999999</v>
      </c>
      <c r="L3213" s="55"/>
      <c r="M3213" s="55"/>
    </row>
    <row r="3214" spans="1:13" s="56" customFormat="1" ht="18.75" customHeight="1" x14ac:dyDescent="0.25">
      <c r="A3214" s="44" t="str">
        <f>Лист4!A3212</f>
        <v xml:space="preserve">Клубная ул. д.89 </v>
      </c>
      <c r="B3214" s="74" t="str">
        <f>Лист4!C3212</f>
        <v>Володарский район, с. Зеленга</v>
      </c>
      <c r="C3214" s="45">
        <f t="shared" si="100"/>
        <v>51.891156610169482</v>
      </c>
      <c r="D3214" s="45">
        <f t="shared" si="101"/>
        <v>2.7798833898305082</v>
      </c>
      <c r="E3214" s="52">
        <v>0</v>
      </c>
      <c r="F3214" s="31">
        <v>2.7798833898305082</v>
      </c>
      <c r="G3214" s="53">
        <v>0</v>
      </c>
      <c r="H3214" s="53">
        <v>0</v>
      </c>
      <c r="I3214" s="53">
        <v>0</v>
      </c>
      <c r="J3214" s="32">
        <v>0</v>
      </c>
      <c r="K3214" s="54">
        <f>Лист4!E3212/1000</f>
        <v>54.671039999999991</v>
      </c>
      <c r="L3214" s="55"/>
      <c r="M3214" s="55"/>
    </row>
    <row r="3215" spans="1:13" s="56" customFormat="1" ht="18.75" customHeight="1" x14ac:dyDescent="0.25">
      <c r="A3215" s="44" t="str">
        <f>Лист4!A3213</f>
        <v xml:space="preserve">Советская ул. д.101 </v>
      </c>
      <c r="B3215" s="74" t="str">
        <f>Лист4!C3213</f>
        <v>Володарский район, с. Зеленга</v>
      </c>
      <c r="C3215" s="45">
        <f t="shared" si="100"/>
        <v>2.3084338983050845</v>
      </c>
      <c r="D3215" s="45">
        <f t="shared" si="101"/>
        <v>0.12366610169491524</v>
      </c>
      <c r="E3215" s="52">
        <v>0</v>
      </c>
      <c r="F3215" s="31">
        <v>0.12366610169491524</v>
      </c>
      <c r="G3215" s="53">
        <v>0</v>
      </c>
      <c r="H3215" s="53">
        <v>0</v>
      </c>
      <c r="I3215" s="53">
        <v>0</v>
      </c>
      <c r="J3215" s="32">
        <v>0</v>
      </c>
      <c r="K3215" s="54">
        <f>Лист4!E3213/1000-J3215</f>
        <v>2.4320999999999997</v>
      </c>
      <c r="L3215" s="55"/>
      <c r="M3215" s="55"/>
    </row>
    <row r="3216" spans="1:13" s="56" customFormat="1" ht="18.75" customHeight="1" x14ac:dyDescent="0.25">
      <c r="A3216" s="44" t="str">
        <f>Лист4!A3214</f>
        <v xml:space="preserve">Советская ул. д.95 </v>
      </c>
      <c r="B3216" s="74" t="str">
        <f>Лист4!C3214</f>
        <v>Володарский район, с. Зеленга</v>
      </c>
      <c r="C3216" s="45">
        <f t="shared" si="100"/>
        <v>57.676583050847455</v>
      </c>
      <c r="D3216" s="45">
        <f t="shared" si="101"/>
        <v>3.0898169491525422</v>
      </c>
      <c r="E3216" s="52">
        <v>0</v>
      </c>
      <c r="F3216" s="31">
        <v>3.0898169491525422</v>
      </c>
      <c r="G3216" s="53">
        <v>0</v>
      </c>
      <c r="H3216" s="53">
        <v>0</v>
      </c>
      <c r="I3216" s="53">
        <v>0</v>
      </c>
      <c r="J3216" s="32">
        <v>0</v>
      </c>
      <c r="K3216" s="54">
        <f>Лист4!E3214/1000-J3216</f>
        <v>60.766399999999997</v>
      </c>
      <c r="L3216" s="55"/>
      <c r="M3216" s="55"/>
    </row>
    <row r="3217" spans="1:13" s="56" customFormat="1" ht="18.75" customHeight="1" x14ac:dyDescent="0.25">
      <c r="A3217" s="44" t="str">
        <f>Лист4!A3215</f>
        <v xml:space="preserve">Гагарина ул. д.1 </v>
      </c>
      <c r="B3217" s="74" t="str">
        <f>Лист4!C3215</f>
        <v>Володарский район, с. Марфино</v>
      </c>
      <c r="C3217" s="45">
        <f t="shared" si="100"/>
        <v>13.148610169491477</v>
      </c>
      <c r="D3217" s="45">
        <f t="shared" si="101"/>
        <v>0.70438983050847459</v>
      </c>
      <c r="E3217" s="52">
        <v>0</v>
      </c>
      <c r="F3217" s="31">
        <v>0.70438983050847459</v>
      </c>
      <c r="G3217" s="53">
        <v>0</v>
      </c>
      <c r="H3217" s="53">
        <v>0</v>
      </c>
      <c r="I3217" s="53">
        <v>0</v>
      </c>
      <c r="J3217" s="32">
        <v>702.22</v>
      </c>
      <c r="K3217" s="54">
        <f>Лист4!E3215/1000-J3217</f>
        <v>-688.36700000000008</v>
      </c>
      <c r="L3217" s="55"/>
      <c r="M3217" s="55"/>
    </row>
    <row r="3218" spans="1:13" s="56" customFormat="1" ht="18.75" customHeight="1" x14ac:dyDescent="0.25">
      <c r="A3218" s="44" t="str">
        <f>Лист4!A3216</f>
        <v xml:space="preserve">Гагарина ул. д.2 </v>
      </c>
      <c r="B3218" s="74" t="str">
        <f>Лист4!C3216</f>
        <v>Володарский район, с. Марфино</v>
      </c>
      <c r="C3218" s="45">
        <f t="shared" si="100"/>
        <v>43.406833898305081</v>
      </c>
      <c r="D3218" s="45">
        <f t="shared" si="101"/>
        <v>2.325366101694915</v>
      </c>
      <c r="E3218" s="52">
        <v>0</v>
      </c>
      <c r="F3218" s="31">
        <v>2.325366101694915</v>
      </c>
      <c r="G3218" s="53">
        <v>0</v>
      </c>
      <c r="H3218" s="53">
        <v>0</v>
      </c>
      <c r="I3218" s="53">
        <v>0</v>
      </c>
      <c r="J3218" s="32">
        <v>0</v>
      </c>
      <c r="K3218" s="54">
        <f>Лист4!E3216/1000-J3218</f>
        <v>45.732199999999999</v>
      </c>
      <c r="L3218" s="55"/>
      <c r="M3218" s="55"/>
    </row>
    <row r="3219" spans="1:13" s="56" customFormat="1" ht="18.75" customHeight="1" x14ac:dyDescent="0.25">
      <c r="A3219" s="44" t="str">
        <f>Лист4!A3217</f>
        <v xml:space="preserve">Гагарина ул. д.3 </v>
      </c>
      <c r="B3219" s="74" t="str">
        <f>Лист4!C3217</f>
        <v>Володарский район, с. Марфино</v>
      </c>
      <c r="C3219" s="45">
        <f t="shared" si="100"/>
        <v>34.941342372881408</v>
      </c>
      <c r="D3219" s="45">
        <f t="shared" si="101"/>
        <v>1.8718576271186436</v>
      </c>
      <c r="E3219" s="52">
        <v>0</v>
      </c>
      <c r="F3219" s="31">
        <v>1.8718576271186436</v>
      </c>
      <c r="G3219" s="53">
        <v>0</v>
      </c>
      <c r="H3219" s="53">
        <v>0</v>
      </c>
      <c r="I3219" s="53">
        <v>0</v>
      </c>
      <c r="J3219" s="32">
        <v>705.55</v>
      </c>
      <c r="K3219" s="54">
        <f>Лист4!E3217/1000-J3219</f>
        <v>-668.7367999999999</v>
      </c>
      <c r="L3219" s="55"/>
      <c r="M3219" s="55"/>
    </row>
    <row r="3220" spans="1:13" s="56" customFormat="1" ht="18.75" customHeight="1" x14ac:dyDescent="0.25">
      <c r="A3220" s="44" t="str">
        <f>Лист4!A3218</f>
        <v xml:space="preserve">Гагарина ул. д.4 </v>
      </c>
      <c r="B3220" s="74" t="str">
        <f>Лист4!C3218</f>
        <v>Володарский район, с. Марфино</v>
      </c>
      <c r="C3220" s="45">
        <f t="shared" si="100"/>
        <v>59.971064406779682</v>
      </c>
      <c r="D3220" s="45">
        <f t="shared" si="101"/>
        <v>3.212735593220339</v>
      </c>
      <c r="E3220" s="52">
        <v>0</v>
      </c>
      <c r="F3220" s="31">
        <v>3.212735593220339</v>
      </c>
      <c r="G3220" s="53">
        <v>0</v>
      </c>
      <c r="H3220" s="53">
        <v>0</v>
      </c>
      <c r="I3220" s="53">
        <v>0</v>
      </c>
      <c r="J3220" s="32">
        <v>711.83</v>
      </c>
      <c r="K3220" s="54">
        <f>Лист4!E3218/1000-J3220</f>
        <v>-648.64620000000002</v>
      </c>
      <c r="L3220" s="55"/>
      <c r="M3220" s="55"/>
    </row>
    <row r="3221" spans="1:13" s="56" customFormat="1" ht="18.75" customHeight="1" x14ac:dyDescent="0.25">
      <c r="A3221" s="44" t="str">
        <f>Лист4!A3219</f>
        <v xml:space="preserve">Гагарина ул. д.6 </v>
      </c>
      <c r="B3221" s="74" t="str">
        <f>Лист4!C3219</f>
        <v>Володарский район, с. Марфино</v>
      </c>
      <c r="C3221" s="45">
        <f t="shared" si="100"/>
        <v>10.228067796610123</v>
      </c>
      <c r="D3221" s="45">
        <f t="shared" si="101"/>
        <v>0.54793220338983051</v>
      </c>
      <c r="E3221" s="52">
        <v>0</v>
      </c>
      <c r="F3221" s="31">
        <v>0.54793220338983051</v>
      </c>
      <c r="G3221" s="53">
        <v>0</v>
      </c>
      <c r="H3221" s="53">
        <v>0</v>
      </c>
      <c r="I3221" s="53">
        <v>0</v>
      </c>
      <c r="J3221" s="32">
        <v>717.12</v>
      </c>
      <c r="K3221" s="54">
        <f>Лист4!E3219/1000-J3221</f>
        <v>-706.34400000000005</v>
      </c>
      <c r="L3221" s="55"/>
      <c r="M3221" s="55"/>
    </row>
    <row r="3222" spans="1:13" s="56" customFormat="1" ht="18.75" customHeight="1" x14ac:dyDescent="0.25">
      <c r="A3222" s="44" t="str">
        <f>Лист4!A3220</f>
        <v xml:space="preserve">Гагарина ул. д.7 </v>
      </c>
      <c r="B3222" s="74" t="str">
        <f>Лист4!C3220</f>
        <v>Володарский район, с. Марфино</v>
      </c>
      <c r="C3222" s="45">
        <f t="shared" ref="C3222:C3285" si="102">K3222+J3222-F3222</f>
        <v>20.067742372881323</v>
      </c>
      <c r="D3222" s="45">
        <f t="shared" ref="D3222:D3285" si="103">F3222</f>
        <v>1.0750576271186441</v>
      </c>
      <c r="E3222" s="52">
        <v>0</v>
      </c>
      <c r="F3222" s="31">
        <v>1.0750576271186441</v>
      </c>
      <c r="G3222" s="53">
        <v>0</v>
      </c>
      <c r="H3222" s="53">
        <v>0</v>
      </c>
      <c r="I3222" s="53">
        <v>0</v>
      </c>
      <c r="J3222" s="32">
        <v>729.3</v>
      </c>
      <c r="K3222" s="54">
        <f>Лист4!E3220/1000-J3222</f>
        <v>-708.15719999999999</v>
      </c>
      <c r="L3222" s="55"/>
      <c r="M3222" s="55"/>
    </row>
    <row r="3223" spans="1:13" s="56" customFormat="1" ht="18.75" customHeight="1" x14ac:dyDescent="0.25">
      <c r="A3223" s="44" t="str">
        <f>Лист4!A3221</f>
        <v xml:space="preserve">Нариманова ул. д.68 </v>
      </c>
      <c r="B3223" s="74" t="str">
        <f>Лист4!C3221</f>
        <v>Володарский район, с. Сизый Бугор</v>
      </c>
      <c r="C3223" s="45">
        <f t="shared" si="102"/>
        <v>0</v>
      </c>
      <c r="D3223" s="45">
        <f t="shared" si="103"/>
        <v>0</v>
      </c>
      <c r="E3223" s="52">
        <v>0</v>
      </c>
      <c r="F3223" s="31">
        <v>0</v>
      </c>
      <c r="G3223" s="53">
        <v>0</v>
      </c>
      <c r="H3223" s="53">
        <v>0</v>
      </c>
      <c r="I3223" s="53">
        <v>0</v>
      </c>
      <c r="J3223" s="32">
        <v>0</v>
      </c>
      <c r="K3223" s="54">
        <f>Лист4!E3221/1000-J3223</f>
        <v>0</v>
      </c>
      <c r="L3223" s="55"/>
      <c r="M3223" s="55"/>
    </row>
    <row r="3224" spans="1:13" s="56" customFormat="1" ht="18.75" customHeight="1" x14ac:dyDescent="0.25">
      <c r="A3224" s="44" t="str">
        <f>Лист4!A3222</f>
        <v xml:space="preserve">Полевая ул. д.6 </v>
      </c>
      <c r="B3224" s="74" t="str">
        <f>Лист4!C3222</f>
        <v>Володарский район, с. Тишково</v>
      </c>
      <c r="C3224" s="45">
        <f t="shared" si="102"/>
        <v>107.04418983050849</v>
      </c>
      <c r="D3224" s="45">
        <f t="shared" si="103"/>
        <v>5.7345101694915259</v>
      </c>
      <c r="E3224" s="52">
        <v>0</v>
      </c>
      <c r="F3224" s="31">
        <v>5.7345101694915259</v>
      </c>
      <c r="G3224" s="53">
        <v>0</v>
      </c>
      <c r="H3224" s="53">
        <v>0</v>
      </c>
      <c r="I3224" s="53">
        <v>0</v>
      </c>
      <c r="J3224" s="32">
        <v>0</v>
      </c>
      <c r="K3224" s="54">
        <f>Лист4!E3222/1000</f>
        <v>112.77870000000001</v>
      </c>
      <c r="L3224" s="55"/>
      <c r="M3224" s="55"/>
    </row>
    <row r="3225" spans="1:13" s="56" customFormat="1" ht="18.75" customHeight="1" x14ac:dyDescent="0.25">
      <c r="A3225" s="44" t="str">
        <f>Лист4!A3223</f>
        <v xml:space="preserve">Пионерская ул. д.16 </v>
      </c>
      <c r="B3225" s="74" t="str">
        <f>Лист4!C3223</f>
        <v>Володарский район, с. Тумак</v>
      </c>
      <c r="C3225" s="45">
        <f t="shared" si="102"/>
        <v>11.971281355932204</v>
      </c>
      <c r="D3225" s="45">
        <f t="shared" si="103"/>
        <v>0.64131864406779659</v>
      </c>
      <c r="E3225" s="52">
        <v>0</v>
      </c>
      <c r="F3225" s="31">
        <v>0.64131864406779659</v>
      </c>
      <c r="G3225" s="53">
        <v>0</v>
      </c>
      <c r="H3225" s="53">
        <v>0</v>
      </c>
      <c r="I3225" s="53">
        <v>0</v>
      </c>
      <c r="J3225" s="32">
        <v>0</v>
      </c>
      <c r="K3225" s="54">
        <f>Лист4!E3223/1000</f>
        <v>12.6126</v>
      </c>
      <c r="L3225" s="55"/>
      <c r="M3225" s="55"/>
    </row>
    <row r="3226" spans="1:13" s="56" customFormat="1" ht="18.75" customHeight="1" x14ac:dyDescent="0.25">
      <c r="A3226" s="44" t="str">
        <f>Лист4!A3224</f>
        <v xml:space="preserve">Школьная ул. д.10А </v>
      </c>
      <c r="B3226" s="74" t="str">
        <f>Лист4!C3224</f>
        <v>Володарский район, с. Тумак</v>
      </c>
      <c r="C3226" s="45">
        <f t="shared" si="102"/>
        <v>108.81426440677967</v>
      </c>
      <c r="D3226" s="45">
        <f t="shared" si="103"/>
        <v>5.829335593220339</v>
      </c>
      <c r="E3226" s="52">
        <v>0</v>
      </c>
      <c r="F3226" s="31">
        <v>5.829335593220339</v>
      </c>
      <c r="G3226" s="53">
        <v>0</v>
      </c>
      <c r="H3226" s="53">
        <v>0</v>
      </c>
      <c r="I3226" s="53">
        <v>0</v>
      </c>
      <c r="J3226" s="32">
        <v>0</v>
      </c>
      <c r="K3226" s="54">
        <f>Лист4!E3224/1000</f>
        <v>114.64360000000001</v>
      </c>
      <c r="L3226" s="55"/>
      <c r="M3226" s="55"/>
    </row>
    <row r="3227" spans="1:13" s="56" customFormat="1" ht="18.75" customHeight="1" x14ac:dyDescent="0.25">
      <c r="A3227" s="44" t="str">
        <f>Лист4!A3225</f>
        <v xml:space="preserve">Школьная ул. д.4 </v>
      </c>
      <c r="B3227" s="74" t="str">
        <f>Лист4!C3225</f>
        <v>Володарский район, с. Тумак</v>
      </c>
      <c r="C3227" s="45">
        <f t="shared" si="102"/>
        <v>88.123688135593198</v>
      </c>
      <c r="D3227" s="45">
        <f t="shared" si="103"/>
        <v>4.7209118644067782</v>
      </c>
      <c r="E3227" s="52">
        <v>0</v>
      </c>
      <c r="F3227" s="31">
        <v>4.7209118644067782</v>
      </c>
      <c r="G3227" s="53">
        <v>0</v>
      </c>
      <c r="H3227" s="53">
        <v>0</v>
      </c>
      <c r="I3227" s="53">
        <v>0</v>
      </c>
      <c r="J3227" s="32">
        <v>0</v>
      </c>
      <c r="K3227" s="54">
        <f>Лист4!E3225/1000</f>
        <v>92.844599999999971</v>
      </c>
      <c r="L3227" s="55"/>
      <c r="M3227" s="55"/>
    </row>
    <row r="3228" spans="1:13" s="56" customFormat="1" ht="18.75" customHeight="1" x14ac:dyDescent="0.25">
      <c r="A3228" s="44" t="str">
        <f>Лист4!A3226</f>
        <v xml:space="preserve">Школьная ул. д.6 </v>
      </c>
      <c r="B3228" s="74" t="str">
        <f>Лист4!C3226</f>
        <v>Володарский район, с. Тумак</v>
      </c>
      <c r="C3228" s="45">
        <f t="shared" si="102"/>
        <v>113.91035932203391</v>
      </c>
      <c r="D3228" s="45">
        <f t="shared" si="103"/>
        <v>6.1023406779661027</v>
      </c>
      <c r="E3228" s="52">
        <v>0</v>
      </c>
      <c r="F3228" s="31">
        <v>6.1023406779661027</v>
      </c>
      <c r="G3228" s="53">
        <v>0</v>
      </c>
      <c r="H3228" s="53">
        <v>0</v>
      </c>
      <c r="I3228" s="53">
        <v>0</v>
      </c>
      <c r="J3228" s="32">
        <v>0</v>
      </c>
      <c r="K3228" s="54">
        <f>Лист4!E3226/1000</f>
        <v>120.01270000000001</v>
      </c>
      <c r="L3228" s="55"/>
      <c r="M3228" s="55"/>
    </row>
    <row r="3229" spans="1:13" s="56" customFormat="1" ht="18.75" customHeight="1" x14ac:dyDescent="0.25">
      <c r="A3229" s="44" t="str">
        <f>Лист4!A3227</f>
        <v xml:space="preserve">Школьная ул. д.7 </v>
      </c>
      <c r="B3229" s="74" t="str">
        <f>Лист4!C3227</f>
        <v>Володарский район, с. Тумак</v>
      </c>
      <c r="C3229" s="45">
        <f t="shared" si="102"/>
        <v>51.025301694915257</v>
      </c>
      <c r="D3229" s="45">
        <f t="shared" si="103"/>
        <v>2.7334983050847459</v>
      </c>
      <c r="E3229" s="52">
        <v>0</v>
      </c>
      <c r="F3229" s="31">
        <v>2.7334983050847459</v>
      </c>
      <c r="G3229" s="53">
        <v>0</v>
      </c>
      <c r="H3229" s="53">
        <v>0</v>
      </c>
      <c r="I3229" s="53">
        <v>0</v>
      </c>
      <c r="J3229" s="32">
        <v>0</v>
      </c>
      <c r="K3229" s="54">
        <f>Лист4!E3227/1000</f>
        <v>53.758800000000001</v>
      </c>
      <c r="L3229" s="55"/>
      <c r="M3229" s="55"/>
    </row>
    <row r="3230" spans="1:13" s="56" customFormat="1" ht="18.75" customHeight="1" x14ac:dyDescent="0.25">
      <c r="A3230" s="44" t="str">
        <f>Лист4!A3228</f>
        <v xml:space="preserve">Школьная ул. д.9 </v>
      </c>
      <c r="B3230" s="74" t="str">
        <f>Лист4!C3228</f>
        <v>Володарский район, с. Тумак</v>
      </c>
      <c r="C3230" s="45">
        <f t="shared" si="102"/>
        <v>165.52793220338984</v>
      </c>
      <c r="D3230" s="45">
        <f t="shared" si="103"/>
        <v>8.8675677966101691</v>
      </c>
      <c r="E3230" s="52">
        <v>0</v>
      </c>
      <c r="F3230" s="31">
        <v>8.8675677966101691</v>
      </c>
      <c r="G3230" s="53">
        <v>0</v>
      </c>
      <c r="H3230" s="53">
        <v>0</v>
      </c>
      <c r="I3230" s="53">
        <v>0</v>
      </c>
      <c r="J3230" s="32">
        <v>0</v>
      </c>
      <c r="K3230" s="54">
        <f>Лист4!E3228/1000</f>
        <v>174.3955</v>
      </c>
      <c r="L3230" s="55"/>
      <c r="M3230" s="55"/>
    </row>
    <row r="3231" spans="1:13" s="56" customFormat="1" ht="18.75" customHeight="1" x14ac:dyDescent="0.25">
      <c r="A3231" s="44" t="str">
        <f>Лист4!A3229</f>
        <v xml:space="preserve">Горького ул. д.2 </v>
      </c>
      <c r="B3231" s="74" t="str">
        <f>Лист4!C3229</f>
        <v>Енотаевский район, п. Волжский</v>
      </c>
      <c r="C3231" s="45">
        <f t="shared" si="102"/>
        <v>26.207905084745764</v>
      </c>
      <c r="D3231" s="45">
        <f t="shared" si="103"/>
        <v>1.4039949152542375</v>
      </c>
      <c r="E3231" s="52">
        <v>0</v>
      </c>
      <c r="F3231" s="31">
        <v>1.4039949152542375</v>
      </c>
      <c r="G3231" s="53">
        <v>0</v>
      </c>
      <c r="H3231" s="53">
        <v>0</v>
      </c>
      <c r="I3231" s="53">
        <v>0</v>
      </c>
      <c r="J3231" s="32">
        <v>0</v>
      </c>
      <c r="K3231" s="54">
        <f>Лист4!E3229/1000</f>
        <v>27.611900000000002</v>
      </c>
      <c r="L3231" s="55"/>
      <c r="M3231" s="55"/>
    </row>
    <row r="3232" spans="1:13" s="56" customFormat="1" ht="18.75" customHeight="1" x14ac:dyDescent="0.25">
      <c r="A3232" s="44" t="str">
        <f>Лист4!A3230</f>
        <v xml:space="preserve">Горького ул. д.4 </v>
      </c>
      <c r="B3232" s="74" t="str">
        <f>Лист4!C3230</f>
        <v>Енотаевский район, п. Волжский</v>
      </c>
      <c r="C3232" s="45">
        <f t="shared" si="102"/>
        <v>54.145925423728805</v>
      </c>
      <c r="D3232" s="45">
        <f t="shared" si="103"/>
        <v>2.9006745762711859</v>
      </c>
      <c r="E3232" s="52">
        <v>0</v>
      </c>
      <c r="F3232" s="31">
        <v>2.9006745762711859</v>
      </c>
      <c r="G3232" s="53">
        <v>0</v>
      </c>
      <c r="H3232" s="53">
        <v>0</v>
      </c>
      <c r="I3232" s="53">
        <v>0</v>
      </c>
      <c r="J3232" s="32">
        <v>0</v>
      </c>
      <c r="K3232" s="54">
        <f>Лист4!E3230/1000</f>
        <v>57.046599999999991</v>
      </c>
      <c r="L3232" s="55"/>
      <c r="M3232" s="55"/>
    </row>
    <row r="3233" spans="1:13" s="56" customFormat="1" ht="18.75" customHeight="1" x14ac:dyDescent="0.25">
      <c r="A3233" s="44" t="str">
        <f>Лист4!A3231</f>
        <v xml:space="preserve">Горького ул. д.6 </v>
      </c>
      <c r="B3233" s="74" t="str">
        <f>Лист4!C3231</f>
        <v>Енотаевский район, п. Волжский</v>
      </c>
      <c r="C3233" s="45">
        <f t="shared" si="102"/>
        <v>22.987031864406781</v>
      </c>
      <c r="D3233" s="45">
        <f t="shared" si="103"/>
        <v>1.2314481355932205</v>
      </c>
      <c r="E3233" s="52">
        <v>0</v>
      </c>
      <c r="F3233" s="31">
        <v>1.2314481355932205</v>
      </c>
      <c r="G3233" s="53">
        <v>0</v>
      </c>
      <c r="H3233" s="53">
        <v>0</v>
      </c>
      <c r="I3233" s="53">
        <v>0</v>
      </c>
      <c r="J3233" s="32">
        <v>0</v>
      </c>
      <c r="K3233" s="54">
        <f>Лист4!E3231/1000</f>
        <v>24.218480000000003</v>
      </c>
      <c r="L3233" s="55"/>
      <c r="M3233" s="55"/>
    </row>
    <row r="3234" spans="1:13" s="56" customFormat="1" ht="18.75" customHeight="1" x14ac:dyDescent="0.25">
      <c r="A3234" s="44" t="str">
        <f>Лист4!A3232</f>
        <v xml:space="preserve">Почтовая ул. д.16 </v>
      </c>
      <c r="B3234" s="74" t="str">
        <f>Лист4!C3232</f>
        <v>Енотаевский район, п. Волжский</v>
      </c>
      <c r="C3234" s="45">
        <f t="shared" si="102"/>
        <v>52.716311864406769</v>
      </c>
      <c r="D3234" s="45">
        <f t="shared" si="103"/>
        <v>2.8240881355932199</v>
      </c>
      <c r="E3234" s="52">
        <v>0</v>
      </c>
      <c r="F3234" s="31">
        <v>2.8240881355932199</v>
      </c>
      <c r="G3234" s="53">
        <v>0</v>
      </c>
      <c r="H3234" s="53">
        <v>0</v>
      </c>
      <c r="I3234" s="53">
        <v>0</v>
      </c>
      <c r="J3234" s="32">
        <v>0</v>
      </c>
      <c r="K3234" s="54">
        <f>Лист4!E3232/1000</f>
        <v>55.540399999999991</v>
      </c>
      <c r="L3234" s="55"/>
      <c r="M3234" s="55"/>
    </row>
    <row r="3235" spans="1:13" s="56" customFormat="1" ht="18.75" customHeight="1" x14ac:dyDescent="0.25">
      <c r="A3235" s="44" t="str">
        <f>Лист4!A3233</f>
        <v xml:space="preserve">Почтовая ул. д.26 </v>
      </c>
      <c r="B3235" s="74" t="str">
        <f>Лист4!C3233</f>
        <v>Енотаевский район, п. Волжский</v>
      </c>
      <c r="C3235" s="45">
        <f t="shared" si="102"/>
        <v>21.242033898305085</v>
      </c>
      <c r="D3235" s="45">
        <f t="shared" si="103"/>
        <v>1.1379661016949152</v>
      </c>
      <c r="E3235" s="52">
        <v>0</v>
      </c>
      <c r="F3235" s="31">
        <v>1.1379661016949152</v>
      </c>
      <c r="G3235" s="53">
        <v>0</v>
      </c>
      <c r="H3235" s="53">
        <v>0</v>
      </c>
      <c r="I3235" s="53">
        <v>0</v>
      </c>
      <c r="J3235" s="32">
        <v>0</v>
      </c>
      <c r="K3235" s="54">
        <f>Лист4!E3233/1000</f>
        <v>22.38</v>
      </c>
      <c r="L3235" s="55"/>
      <c r="M3235" s="55"/>
    </row>
    <row r="3236" spans="1:13" s="56" customFormat="1" ht="18.75" customHeight="1" x14ac:dyDescent="0.25">
      <c r="A3236" s="44" t="str">
        <f>Лист4!A3234</f>
        <v xml:space="preserve">Почтовая ул. д.28 </v>
      </c>
      <c r="B3236" s="74" t="str">
        <f>Лист4!C3234</f>
        <v>Енотаевский район, п. Волжский</v>
      </c>
      <c r="C3236" s="45">
        <f t="shared" si="102"/>
        <v>20.813092881355935</v>
      </c>
      <c r="D3236" s="45">
        <f t="shared" si="103"/>
        <v>1.1149871186440679</v>
      </c>
      <c r="E3236" s="52">
        <v>0</v>
      </c>
      <c r="F3236" s="31">
        <v>1.1149871186440679</v>
      </c>
      <c r="G3236" s="53">
        <v>0</v>
      </c>
      <c r="H3236" s="53">
        <v>0</v>
      </c>
      <c r="I3236" s="53">
        <v>0</v>
      </c>
      <c r="J3236" s="32">
        <v>0</v>
      </c>
      <c r="K3236" s="54">
        <f>Лист4!E3234/1000</f>
        <v>21.928080000000001</v>
      </c>
      <c r="L3236" s="55"/>
      <c r="M3236" s="55"/>
    </row>
    <row r="3237" spans="1:13" s="56" customFormat="1" ht="18.75" customHeight="1" x14ac:dyDescent="0.25">
      <c r="A3237" s="44" t="str">
        <f>Лист4!A3235</f>
        <v xml:space="preserve">Почтовая ул. д.33 </v>
      </c>
      <c r="B3237" s="74" t="str">
        <f>Лист4!C3235</f>
        <v>Енотаевский район, п. Волжский</v>
      </c>
      <c r="C3237" s="45">
        <f t="shared" si="102"/>
        <v>55.30730847457626</v>
      </c>
      <c r="D3237" s="45">
        <f t="shared" si="103"/>
        <v>2.9628915254237285</v>
      </c>
      <c r="E3237" s="52">
        <v>0</v>
      </c>
      <c r="F3237" s="31">
        <v>2.9628915254237285</v>
      </c>
      <c r="G3237" s="53">
        <v>0</v>
      </c>
      <c r="H3237" s="53">
        <v>0</v>
      </c>
      <c r="I3237" s="53">
        <v>0</v>
      </c>
      <c r="J3237" s="32">
        <v>0</v>
      </c>
      <c r="K3237" s="54">
        <f>Лист4!E3235/1000</f>
        <v>58.270199999999988</v>
      </c>
      <c r="L3237" s="55"/>
      <c r="M3237" s="55"/>
    </row>
    <row r="3238" spans="1:13" s="56" customFormat="1" ht="18.75" customHeight="1" x14ac:dyDescent="0.25">
      <c r="A3238" s="44" t="str">
        <f>Лист4!A3236</f>
        <v xml:space="preserve">Почтовая ул. д.35 </v>
      </c>
      <c r="B3238" s="74" t="str">
        <f>Лист4!C3236</f>
        <v>Енотаевский район, п. Волжский</v>
      </c>
      <c r="C3238" s="45">
        <f t="shared" si="102"/>
        <v>53.5341016949153</v>
      </c>
      <c r="D3238" s="45">
        <f t="shared" si="103"/>
        <v>2.8678983050847457</v>
      </c>
      <c r="E3238" s="52">
        <v>0</v>
      </c>
      <c r="F3238" s="31">
        <v>2.8678983050847457</v>
      </c>
      <c r="G3238" s="53">
        <v>0</v>
      </c>
      <c r="H3238" s="53">
        <v>0</v>
      </c>
      <c r="I3238" s="53">
        <v>0</v>
      </c>
      <c r="J3238" s="32">
        <v>796.74</v>
      </c>
      <c r="K3238" s="54">
        <f>Лист4!E3236/1000-J3238</f>
        <v>-740.33799999999997</v>
      </c>
      <c r="L3238" s="55"/>
      <c r="M3238" s="55"/>
    </row>
    <row r="3239" spans="1:13" s="56" customFormat="1" ht="18.75" customHeight="1" x14ac:dyDescent="0.25">
      <c r="A3239" s="44" t="str">
        <f>Лист4!A3237</f>
        <v xml:space="preserve">Почтовая ул. д.37 </v>
      </c>
      <c r="B3239" s="74" t="str">
        <f>Лист4!C3237</f>
        <v>Енотаевский район, п. Волжский</v>
      </c>
      <c r="C3239" s="45">
        <f t="shared" si="102"/>
        <v>45.169410169491528</v>
      </c>
      <c r="D3239" s="45">
        <f t="shared" si="103"/>
        <v>2.4197898305084742</v>
      </c>
      <c r="E3239" s="52">
        <v>0</v>
      </c>
      <c r="F3239" s="31">
        <v>2.4197898305084742</v>
      </c>
      <c r="G3239" s="53">
        <v>0</v>
      </c>
      <c r="H3239" s="53">
        <v>0</v>
      </c>
      <c r="I3239" s="53">
        <v>0</v>
      </c>
      <c r="J3239" s="32">
        <v>0</v>
      </c>
      <c r="K3239" s="54">
        <f>Лист4!E3237/1000-J3239</f>
        <v>47.589199999999998</v>
      </c>
      <c r="L3239" s="55"/>
      <c r="M3239" s="55"/>
    </row>
    <row r="3240" spans="1:13" s="56" customFormat="1" ht="18.75" customHeight="1" x14ac:dyDescent="0.25">
      <c r="A3240" s="44" t="str">
        <f>Лист4!A3238</f>
        <v xml:space="preserve">Почтовая ул. д.39 </v>
      </c>
      <c r="B3240" s="74" t="str">
        <f>Лист4!C3238</f>
        <v>Енотаевский район, п. Волжский</v>
      </c>
      <c r="C3240" s="45">
        <f t="shared" si="102"/>
        <v>27.934793220338982</v>
      </c>
      <c r="D3240" s="45">
        <f t="shared" si="103"/>
        <v>1.496506779661017</v>
      </c>
      <c r="E3240" s="52">
        <v>0</v>
      </c>
      <c r="F3240" s="31">
        <v>1.496506779661017</v>
      </c>
      <c r="G3240" s="53">
        <v>0</v>
      </c>
      <c r="H3240" s="53">
        <v>0</v>
      </c>
      <c r="I3240" s="53">
        <v>0</v>
      </c>
      <c r="J3240" s="32">
        <v>0</v>
      </c>
      <c r="K3240" s="54">
        <f>Лист4!E3238/1000-J3240</f>
        <v>29.4313</v>
      </c>
      <c r="L3240" s="55"/>
      <c r="M3240" s="55"/>
    </row>
    <row r="3241" spans="1:13" s="56" customFormat="1" ht="18.75" customHeight="1" x14ac:dyDescent="0.25">
      <c r="A3241" s="44" t="str">
        <f>Лист4!A3239</f>
        <v xml:space="preserve">Почтовая ул. д.41 </v>
      </c>
      <c r="B3241" s="74" t="str">
        <f>Лист4!C3239</f>
        <v>Енотаевский район, п. Волжский</v>
      </c>
      <c r="C3241" s="45">
        <f t="shared" si="102"/>
        <v>75.756705084745761</v>
      </c>
      <c r="D3241" s="45">
        <f t="shared" si="103"/>
        <v>4.0583949152542376</v>
      </c>
      <c r="E3241" s="52">
        <v>0</v>
      </c>
      <c r="F3241" s="31">
        <v>4.0583949152542376</v>
      </c>
      <c r="G3241" s="53">
        <v>0</v>
      </c>
      <c r="H3241" s="53">
        <v>0</v>
      </c>
      <c r="I3241" s="53">
        <v>0</v>
      </c>
      <c r="J3241" s="32">
        <v>0</v>
      </c>
      <c r="K3241" s="54">
        <f>Лист4!E3239/1000</f>
        <v>79.815100000000001</v>
      </c>
      <c r="L3241" s="55"/>
      <c r="M3241" s="55"/>
    </row>
    <row r="3242" spans="1:13" s="56" customFormat="1" ht="18.75" customHeight="1" x14ac:dyDescent="0.25">
      <c r="A3242" s="44" t="str">
        <f>Лист4!A3240</f>
        <v xml:space="preserve">Октябрьская ул. д.1 </v>
      </c>
      <c r="B3242" s="74" t="str">
        <f>Лист4!C3240</f>
        <v>Енотаевский район, с. Восток</v>
      </c>
      <c r="C3242" s="45">
        <f t="shared" si="102"/>
        <v>31.45138440677966</v>
      </c>
      <c r="D3242" s="45">
        <f t="shared" si="103"/>
        <v>1.6848955932203391</v>
      </c>
      <c r="E3242" s="52">
        <v>0</v>
      </c>
      <c r="F3242" s="31">
        <v>1.6848955932203391</v>
      </c>
      <c r="G3242" s="53">
        <v>0</v>
      </c>
      <c r="H3242" s="53">
        <v>0</v>
      </c>
      <c r="I3242" s="53">
        <v>0</v>
      </c>
      <c r="J3242" s="32">
        <v>0</v>
      </c>
      <c r="K3242" s="54">
        <f>Лист4!E3240/1000-J3242</f>
        <v>33.136279999999999</v>
      </c>
      <c r="L3242" s="55"/>
      <c r="M3242" s="55"/>
    </row>
    <row r="3243" spans="1:13" s="56" customFormat="1" ht="18.75" customHeight="1" x14ac:dyDescent="0.25">
      <c r="A3243" s="44" t="str">
        <f>Лист4!A3241</f>
        <v xml:space="preserve">Октябрьская ул. д.2 </v>
      </c>
      <c r="B3243" s="74" t="str">
        <f>Лист4!C3241</f>
        <v>Енотаевский район, с. Восток</v>
      </c>
      <c r="C3243" s="45">
        <f t="shared" si="102"/>
        <v>4.2017084745762716</v>
      </c>
      <c r="D3243" s="45">
        <f t="shared" si="103"/>
        <v>0.22509152542372884</v>
      </c>
      <c r="E3243" s="52">
        <v>0</v>
      </c>
      <c r="F3243" s="31">
        <v>0.22509152542372884</v>
      </c>
      <c r="G3243" s="53">
        <v>0</v>
      </c>
      <c r="H3243" s="53">
        <v>0</v>
      </c>
      <c r="I3243" s="53">
        <v>0</v>
      </c>
      <c r="J3243" s="32">
        <v>0</v>
      </c>
      <c r="K3243" s="54">
        <f>Лист4!E3241/1000</f>
        <v>4.4268000000000001</v>
      </c>
      <c r="L3243" s="55"/>
      <c r="M3243" s="55"/>
    </row>
    <row r="3244" spans="1:13" s="56" customFormat="1" ht="18.75" customHeight="1" x14ac:dyDescent="0.25">
      <c r="A3244" s="44" t="str">
        <f>Лист4!A3242</f>
        <v xml:space="preserve">Октябрьская ул. д.3 </v>
      </c>
      <c r="B3244" s="74" t="str">
        <f>Лист4!C3242</f>
        <v>Енотаевский район, с. Восток</v>
      </c>
      <c r="C3244" s="45">
        <f t="shared" si="102"/>
        <v>22.215408813559321</v>
      </c>
      <c r="D3244" s="45">
        <f t="shared" si="103"/>
        <v>1.1901111864406779</v>
      </c>
      <c r="E3244" s="52">
        <v>0</v>
      </c>
      <c r="F3244" s="31">
        <v>1.1901111864406779</v>
      </c>
      <c r="G3244" s="53">
        <v>0</v>
      </c>
      <c r="H3244" s="53">
        <v>0</v>
      </c>
      <c r="I3244" s="53">
        <v>0</v>
      </c>
      <c r="J3244" s="32">
        <v>0</v>
      </c>
      <c r="K3244" s="54">
        <f>Лист4!E3242/1000</f>
        <v>23.405519999999999</v>
      </c>
      <c r="L3244" s="55"/>
      <c r="M3244" s="55"/>
    </row>
    <row r="3245" spans="1:13" s="56" customFormat="1" ht="18.75" customHeight="1" x14ac:dyDescent="0.25">
      <c r="A3245" s="44" t="str">
        <f>Лист4!A3243</f>
        <v xml:space="preserve">Октябрьская ул. д.4 </v>
      </c>
      <c r="B3245" s="74" t="str">
        <f>Лист4!C3243</f>
        <v>Енотаевский район, с. Восток</v>
      </c>
      <c r="C3245" s="45">
        <f t="shared" si="102"/>
        <v>9.8030562711864402</v>
      </c>
      <c r="D3245" s="45">
        <f t="shared" si="103"/>
        <v>0.52516372881355933</v>
      </c>
      <c r="E3245" s="52">
        <v>0</v>
      </c>
      <c r="F3245" s="31">
        <v>0.52516372881355933</v>
      </c>
      <c r="G3245" s="53">
        <v>0</v>
      </c>
      <c r="H3245" s="53">
        <v>0</v>
      </c>
      <c r="I3245" s="53">
        <v>0</v>
      </c>
      <c r="J3245" s="32">
        <v>0</v>
      </c>
      <c r="K3245" s="54">
        <f>Лист4!E3243/1000</f>
        <v>10.32822</v>
      </c>
      <c r="L3245" s="55"/>
      <c r="M3245" s="55"/>
    </row>
    <row r="3246" spans="1:13" s="56" customFormat="1" ht="25.5" customHeight="1" x14ac:dyDescent="0.25">
      <c r="A3246" s="44" t="str">
        <f>Лист4!A3244</f>
        <v xml:space="preserve">Октябрьская ул. д.5 </v>
      </c>
      <c r="B3246" s="74" t="str">
        <f>Лист4!C3244</f>
        <v>Енотаевский район, с. Восток</v>
      </c>
      <c r="C3246" s="45">
        <f t="shared" si="102"/>
        <v>0</v>
      </c>
      <c r="D3246" s="45">
        <f t="shared" si="103"/>
        <v>0</v>
      </c>
      <c r="E3246" s="52">
        <v>0</v>
      </c>
      <c r="F3246" s="31">
        <v>0</v>
      </c>
      <c r="G3246" s="53">
        <v>0</v>
      </c>
      <c r="H3246" s="53">
        <v>0</v>
      </c>
      <c r="I3246" s="53">
        <v>0</v>
      </c>
      <c r="J3246" s="32">
        <v>0</v>
      </c>
      <c r="K3246" s="54">
        <f>Лист4!E3244/1000</f>
        <v>0</v>
      </c>
      <c r="L3246" s="55"/>
      <c r="M3246" s="55"/>
    </row>
    <row r="3247" spans="1:13" s="56" customFormat="1" ht="18.75" customHeight="1" x14ac:dyDescent="0.25">
      <c r="A3247" s="44" t="str">
        <f>Лист4!A3245</f>
        <v xml:space="preserve">Октябрьская ул. д.6 </v>
      </c>
      <c r="B3247" s="74" t="str">
        <f>Лист4!C3245</f>
        <v>Енотаевский район, с. Восток</v>
      </c>
      <c r="C3247" s="45">
        <f t="shared" si="102"/>
        <v>21.736257627118643</v>
      </c>
      <c r="D3247" s="45">
        <f t="shared" si="103"/>
        <v>1.164442372881356</v>
      </c>
      <c r="E3247" s="52">
        <v>0</v>
      </c>
      <c r="F3247" s="31">
        <v>1.164442372881356</v>
      </c>
      <c r="G3247" s="53">
        <v>0</v>
      </c>
      <c r="H3247" s="53">
        <v>0</v>
      </c>
      <c r="I3247" s="53">
        <v>0</v>
      </c>
      <c r="J3247" s="32">
        <v>0</v>
      </c>
      <c r="K3247" s="54">
        <f>Лист4!E3245/1000</f>
        <v>22.900700000000001</v>
      </c>
      <c r="L3247" s="55"/>
      <c r="M3247" s="55"/>
    </row>
    <row r="3248" spans="1:13" s="56" customFormat="1" ht="18.75" customHeight="1" x14ac:dyDescent="0.25">
      <c r="A3248" s="44" t="str">
        <f>Лист4!A3246</f>
        <v xml:space="preserve">Октябрьская ул. д.7 </v>
      </c>
      <c r="B3248" s="74" t="str">
        <f>Лист4!C3246</f>
        <v>Енотаевский район, с. Восток</v>
      </c>
      <c r="C3248" s="45">
        <f t="shared" si="102"/>
        <v>10.745261016949152</v>
      </c>
      <c r="D3248" s="45">
        <f t="shared" si="103"/>
        <v>0.57563898305084749</v>
      </c>
      <c r="E3248" s="52">
        <v>0</v>
      </c>
      <c r="F3248" s="31">
        <v>0.57563898305084749</v>
      </c>
      <c r="G3248" s="53">
        <v>0</v>
      </c>
      <c r="H3248" s="53">
        <v>0</v>
      </c>
      <c r="I3248" s="53">
        <v>0</v>
      </c>
      <c r="J3248" s="32">
        <v>0</v>
      </c>
      <c r="K3248" s="54">
        <f>Лист4!E3246/1000</f>
        <v>11.3209</v>
      </c>
      <c r="L3248" s="55"/>
      <c r="M3248" s="55"/>
    </row>
    <row r="3249" spans="1:13" s="56" customFormat="1" ht="18.75" customHeight="1" x14ac:dyDescent="0.25">
      <c r="A3249" s="44" t="str">
        <f>Лист4!A3247</f>
        <v xml:space="preserve">Октябрьская ул. д.8 </v>
      </c>
      <c r="B3249" s="74" t="str">
        <f>Лист4!C3247</f>
        <v>Енотаевский район, с. Восток</v>
      </c>
      <c r="C3249" s="45">
        <f t="shared" si="102"/>
        <v>0</v>
      </c>
      <c r="D3249" s="45">
        <f t="shared" si="103"/>
        <v>0</v>
      </c>
      <c r="E3249" s="52">
        <v>0</v>
      </c>
      <c r="F3249" s="31">
        <v>0</v>
      </c>
      <c r="G3249" s="53">
        <v>0</v>
      </c>
      <c r="H3249" s="53">
        <v>0</v>
      </c>
      <c r="I3249" s="53">
        <v>0</v>
      </c>
      <c r="J3249" s="32">
        <v>0</v>
      </c>
      <c r="K3249" s="54">
        <f>Лист4!E3247/1000</f>
        <v>0</v>
      </c>
      <c r="L3249" s="55"/>
      <c r="M3249" s="55"/>
    </row>
    <row r="3250" spans="1:13" s="56" customFormat="1" ht="18.75" customHeight="1" x14ac:dyDescent="0.25">
      <c r="A3250" s="44" t="str">
        <f>Лист4!A3248</f>
        <v xml:space="preserve">Волжская ул. д.1 </v>
      </c>
      <c r="B3250" s="74" t="str">
        <f>Лист4!C3248</f>
        <v>Енотаевский район, с. Енотаевка</v>
      </c>
      <c r="C3250" s="45">
        <f t="shared" si="102"/>
        <v>147.55003389830514</v>
      </c>
      <c r="D3250" s="45">
        <f t="shared" si="103"/>
        <v>7.9044661016949149</v>
      </c>
      <c r="E3250" s="52">
        <v>0</v>
      </c>
      <c r="F3250" s="31">
        <v>7.9044661016949149</v>
      </c>
      <c r="G3250" s="53">
        <v>0</v>
      </c>
      <c r="H3250" s="53">
        <v>0</v>
      </c>
      <c r="I3250" s="53">
        <v>0</v>
      </c>
      <c r="J3250" s="32">
        <v>1518.45</v>
      </c>
      <c r="K3250" s="54">
        <f>Лист4!E3248/1000-J3250</f>
        <v>-1362.9955</v>
      </c>
      <c r="L3250" s="55"/>
      <c r="M3250" s="55"/>
    </row>
    <row r="3251" spans="1:13" s="56" customFormat="1" ht="18.75" customHeight="1" x14ac:dyDescent="0.25">
      <c r="A3251" s="44" t="str">
        <f>Лист4!A3249</f>
        <v xml:space="preserve">Губкина ул. д.44 </v>
      </c>
      <c r="B3251" s="74" t="str">
        <f>Лист4!C3249</f>
        <v>Енотаевский район, с. Енотаевка</v>
      </c>
      <c r="C3251" s="45">
        <f t="shared" si="102"/>
        <v>0</v>
      </c>
      <c r="D3251" s="45">
        <f t="shared" si="103"/>
        <v>0</v>
      </c>
      <c r="E3251" s="52">
        <v>0</v>
      </c>
      <c r="F3251" s="31">
        <v>0</v>
      </c>
      <c r="G3251" s="53">
        <v>0</v>
      </c>
      <c r="H3251" s="53">
        <v>0</v>
      </c>
      <c r="I3251" s="53">
        <v>0</v>
      </c>
      <c r="J3251" s="32">
        <v>0</v>
      </c>
      <c r="K3251" s="54">
        <f>Лист4!E3249/1000</f>
        <v>0</v>
      </c>
      <c r="L3251" s="55"/>
      <c r="M3251" s="55"/>
    </row>
    <row r="3252" spans="1:13" s="56" customFormat="1" ht="18.75" customHeight="1" x14ac:dyDescent="0.25">
      <c r="A3252" s="44" t="str">
        <f>Лист4!A3250</f>
        <v xml:space="preserve">Донская ул. д.12 </v>
      </c>
      <c r="B3252" s="74" t="str">
        <f>Лист4!C3250</f>
        <v>Енотаевский район, с. Енотаевка</v>
      </c>
      <c r="C3252" s="45">
        <f t="shared" si="102"/>
        <v>96.163674576271191</v>
      </c>
      <c r="D3252" s="45">
        <f t="shared" si="103"/>
        <v>5.1516254237288139</v>
      </c>
      <c r="E3252" s="52">
        <v>0</v>
      </c>
      <c r="F3252" s="31">
        <v>5.1516254237288139</v>
      </c>
      <c r="G3252" s="53">
        <v>0</v>
      </c>
      <c r="H3252" s="53">
        <v>0</v>
      </c>
      <c r="I3252" s="53">
        <v>0</v>
      </c>
      <c r="J3252" s="32">
        <v>0</v>
      </c>
      <c r="K3252" s="54">
        <f>Лист4!E3250/1000</f>
        <v>101.31530000000001</v>
      </c>
      <c r="L3252" s="55"/>
      <c r="M3252" s="55"/>
    </row>
    <row r="3253" spans="1:13" s="56" customFormat="1" ht="18.75" customHeight="1" x14ac:dyDescent="0.25">
      <c r="A3253" s="44" t="str">
        <f>Лист4!A3251</f>
        <v xml:space="preserve">Заречная ул. д.1 </v>
      </c>
      <c r="B3253" s="74" t="str">
        <f>Лист4!C3251</f>
        <v>Енотаевский район, с. Енотаевка</v>
      </c>
      <c r="C3253" s="45">
        <f t="shared" si="102"/>
        <v>265.83332881355932</v>
      </c>
      <c r="D3253" s="45">
        <f t="shared" si="103"/>
        <v>14.241071186440681</v>
      </c>
      <c r="E3253" s="52">
        <v>0</v>
      </c>
      <c r="F3253" s="31">
        <v>14.241071186440681</v>
      </c>
      <c r="G3253" s="53">
        <v>0</v>
      </c>
      <c r="H3253" s="53">
        <v>0</v>
      </c>
      <c r="I3253" s="53">
        <v>0</v>
      </c>
      <c r="J3253" s="32">
        <v>0</v>
      </c>
      <c r="K3253" s="54">
        <f>Лист4!E3251/1000</f>
        <v>280.07440000000003</v>
      </c>
      <c r="L3253" s="55"/>
      <c r="M3253" s="55"/>
    </row>
    <row r="3254" spans="1:13" s="56" customFormat="1" ht="18.75" customHeight="1" x14ac:dyDescent="0.25">
      <c r="A3254" s="44" t="str">
        <f>Лист4!A3252</f>
        <v xml:space="preserve">Заречная ул. д.3 </v>
      </c>
      <c r="B3254" s="74" t="str">
        <f>Лист4!C3252</f>
        <v>Енотаевский район, с. Енотаевка</v>
      </c>
      <c r="C3254" s="45">
        <f t="shared" si="102"/>
        <v>284.28333559322039</v>
      </c>
      <c r="D3254" s="45">
        <f t="shared" si="103"/>
        <v>15.229464406779663</v>
      </c>
      <c r="E3254" s="52">
        <v>0</v>
      </c>
      <c r="F3254" s="31">
        <v>15.229464406779663</v>
      </c>
      <c r="G3254" s="53">
        <v>0</v>
      </c>
      <c r="H3254" s="53">
        <v>0</v>
      </c>
      <c r="I3254" s="53">
        <v>0</v>
      </c>
      <c r="J3254" s="32">
        <v>0</v>
      </c>
      <c r="K3254" s="54">
        <f>Лист4!E3252/1000</f>
        <v>299.51280000000003</v>
      </c>
      <c r="L3254" s="55"/>
      <c r="M3254" s="55"/>
    </row>
    <row r="3255" spans="1:13" s="56" customFormat="1" ht="18.75" customHeight="1" x14ac:dyDescent="0.25">
      <c r="A3255" s="44" t="str">
        <f>Лист4!A3253</f>
        <v xml:space="preserve">Заречная ул. д.5 </v>
      </c>
      <c r="B3255" s="74" t="str">
        <f>Лист4!C3253</f>
        <v>Енотаевский район, с. Енотаевка</v>
      </c>
      <c r="C3255" s="45">
        <f t="shared" si="102"/>
        <v>147.23045423728811</v>
      </c>
      <c r="D3255" s="45">
        <f t="shared" si="103"/>
        <v>7.8873457627118633</v>
      </c>
      <c r="E3255" s="52">
        <v>0</v>
      </c>
      <c r="F3255" s="31">
        <v>7.8873457627118633</v>
      </c>
      <c r="G3255" s="53">
        <v>0</v>
      </c>
      <c r="H3255" s="53">
        <v>0</v>
      </c>
      <c r="I3255" s="53">
        <v>0</v>
      </c>
      <c r="J3255" s="32">
        <v>0</v>
      </c>
      <c r="K3255" s="54">
        <f>Лист4!E3253/1000-J3255</f>
        <v>155.11779999999999</v>
      </c>
      <c r="L3255" s="55"/>
      <c r="M3255" s="55"/>
    </row>
    <row r="3256" spans="1:13" s="56" customFormat="1" ht="18.75" customHeight="1" x14ac:dyDescent="0.25">
      <c r="A3256" s="44" t="str">
        <f>Лист4!A3254</f>
        <v xml:space="preserve">Коммунистическая ул. д.11 </v>
      </c>
      <c r="B3256" s="74" t="str">
        <f>Лист4!C3254</f>
        <v>Енотаевский район, с. Енотаевка</v>
      </c>
      <c r="C3256" s="45">
        <f t="shared" si="102"/>
        <v>25.060854237288137</v>
      </c>
      <c r="D3256" s="45">
        <f t="shared" si="103"/>
        <v>1.3425457627118644</v>
      </c>
      <c r="E3256" s="52">
        <v>0</v>
      </c>
      <c r="F3256" s="31">
        <v>1.3425457627118644</v>
      </c>
      <c r="G3256" s="53">
        <v>0</v>
      </c>
      <c r="H3256" s="53">
        <v>0</v>
      </c>
      <c r="I3256" s="53">
        <v>0</v>
      </c>
      <c r="J3256" s="32">
        <v>0</v>
      </c>
      <c r="K3256" s="54">
        <f>Лист4!E3254/1000-J3256</f>
        <v>26.403400000000001</v>
      </c>
      <c r="L3256" s="55"/>
      <c r="M3256" s="55"/>
    </row>
    <row r="3257" spans="1:13" s="56" customFormat="1" ht="25.5" customHeight="1" x14ac:dyDescent="0.25">
      <c r="A3257" s="44" t="str">
        <f>Лист4!A3255</f>
        <v xml:space="preserve">Мира ул. д.15 </v>
      </c>
      <c r="B3257" s="74" t="str">
        <f>Лист4!C3255</f>
        <v>Енотаевский район, с. Енотаевка</v>
      </c>
      <c r="C3257" s="45">
        <f t="shared" si="102"/>
        <v>60.042032542372887</v>
      </c>
      <c r="D3257" s="45">
        <f t="shared" si="103"/>
        <v>3.2165374576271191</v>
      </c>
      <c r="E3257" s="52">
        <v>0</v>
      </c>
      <c r="F3257" s="31">
        <v>3.2165374576271191</v>
      </c>
      <c r="G3257" s="53">
        <v>0</v>
      </c>
      <c r="H3257" s="53">
        <v>0</v>
      </c>
      <c r="I3257" s="53">
        <v>0</v>
      </c>
      <c r="J3257" s="32">
        <v>0</v>
      </c>
      <c r="K3257" s="54">
        <f>Лист4!E3255/1000</f>
        <v>63.258570000000006</v>
      </c>
      <c r="L3257" s="55"/>
      <c r="M3257" s="55"/>
    </row>
    <row r="3258" spans="1:13" s="56" customFormat="1" ht="18.75" customHeight="1" x14ac:dyDescent="0.25">
      <c r="A3258" s="44" t="str">
        <f>Лист4!A3256</f>
        <v xml:space="preserve">Московская ул. д.22 </v>
      </c>
      <c r="B3258" s="74" t="str">
        <f>Лист4!C3256</f>
        <v>Енотаевский район, с. Енотаевка</v>
      </c>
      <c r="C3258" s="45">
        <f t="shared" si="102"/>
        <v>84.861261016949143</v>
      </c>
      <c r="D3258" s="45">
        <f t="shared" si="103"/>
        <v>4.546138983050847</v>
      </c>
      <c r="E3258" s="52">
        <v>0</v>
      </c>
      <c r="F3258" s="31">
        <v>4.546138983050847</v>
      </c>
      <c r="G3258" s="53">
        <v>0</v>
      </c>
      <c r="H3258" s="53">
        <v>0</v>
      </c>
      <c r="I3258" s="53">
        <v>0</v>
      </c>
      <c r="J3258" s="32">
        <v>0</v>
      </c>
      <c r="K3258" s="54">
        <f>Лист4!E3256/1000</f>
        <v>89.407399999999996</v>
      </c>
      <c r="L3258" s="55"/>
      <c r="M3258" s="55"/>
    </row>
    <row r="3259" spans="1:13" s="56" customFormat="1" ht="18.75" customHeight="1" x14ac:dyDescent="0.25">
      <c r="A3259" s="44" t="str">
        <f>Лист4!A3257</f>
        <v xml:space="preserve">Московская ул. д.24 </v>
      </c>
      <c r="B3259" s="74" t="str">
        <f>Лист4!C3257</f>
        <v>Енотаевский район, с. Енотаевка</v>
      </c>
      <c r="C3259" s="45">
        <f t="shared" si="102"/>
        <v>69.271962033898291</v>
      </c>
      <c r="D3259" s="45">
        <f t="shared" si="103"/>
        <v>3.7109979661016945</v>
      </c>
      <c r="E3259" s="52">
        <v>0</v>
      </c>
      <c r="F3259" s="31">
        <v>3.7109979661016945</v>
      </c>
      <c r="G3259" s="53">
        <v>0</v>
      </c>
      <c r="H3259" s="53">
        <v>0</v>
      </c>
      <c r="I3259" s="53">
        <v>0</v>
      </c>
      <c r="J3259" s="32">
        <v>0</v>
      </c>
      <c r="K3259" s="54">
        <f>Лист4!E3257/1000-J3259</f>
        <v>72.982959999999991</v>
      </c>
      <c r="L3259" s="55"/>
      <c r="M3259" s="55"/>
    </row>
    <row r="3260" spans="1:13" s="56" customFormat="1" ht="18.75" customHeight="1" x14ac:dyDescent="0.25">
      <c r="A3260" s="44" t="str">
        <f>Лист4!A3258</f>
        <v xml:space="preserve">Мусаева ул. д.37 </v>
      </c>
      <c r="B3260" s="74" t="str">
        <f>Лист4!C3258</f>
        <v>Енотаевский район, с. Енотаевка</v>
      </c>
      <c r="C3260" s="45">
        <f t="shared" si="102"/>
        <v>0</v>
      </c>
      <c r="D3260" s="45">
        <f t="shared" si="103"/>
        <v>0</v>
      </c>
      <c r="E3260" s="52">
        <v>0</v>
      </c>
      <c r="F3260" s="31">
        <v>0</v>
      </c>
      <c r="G3260" s="53">
        <v>0</v>
      </c>
      <c r="H3260" s="53">
        <v>0</v>
      </c>
      <c r="I3260" s="53">
        <v>0</v>
      </c>
      <c r="J3260" s="32">
        <v>0</v>
      </c>
      <c r="K3260" s="54">
        <f>Лист4!E3258/1000-J3260</f>
        <v>0</v>
      </c>
      <c r="L3260" s="55"/>
      <c r="M3260" s="55"/>
    </row>
    <row r="3261" spans="1:13" s="56" customFormat="1" ht="18.75" customHeight="1" x14ac:dyDescent="0.25">
      <c r="A3261" s="44" t="str">
        <f>Лист4!A3259</f>
        <v xml:space="preserve">Мусаева ул. д.38 </v>
      </c>
      <c r="B3261" s="74" t="str">
        <f>Лист4!C3259</f>
        <v>Енотаевский район, с. Енотаевка</v>
      </c>
      <c r="C3261" s="45">
        <f t="shared" si="102"/>
        <v>51.11262372881356</v>
      </c>
      <c r="D3261" s="45">
        <f t="shared" si="103"/>
        <v>2.7381762711864406</v>
      </c>
      <c r="E3261" s="52">
        <v>0</v>
      </c>
      <c r="F3261" s="31">
        <v>2.7381762711864406</v>
      </c>
      <c r="G3261" s="53">
        <v>0</v>
      </c>
      <c r="H3261" s="53">
        <v>0</v>
      </c>
      <c r="I3261" s="53">
        <v>0</v>
      </c>
      <c r="J3261" s="32">
        <v>0</v>
      </c>
      <c r="K3261" s="54">
        <f>Лист4!E3259/1000</f>
        <v>53.8508</v>
      </c>
      <c r="L3261" s="55"/>
      <c r="M3261" s="55"/>
    </row>
    <row r="3262" spans="1:13" s="56" customFormat="1" ht="18.75" customHeight="1" x14ac:dyDescent="0.25">
      <c r="A3262" s="44" t="str">
        <f>Лист4!A3260</f>
        <v xml:space="preserve">Мусаева ул. д.40 </v>
      </c>
      <c r="B3262" s="74" t="str">
        <f>Лист4!C3260</f>
        <v>Енотаевский район, с. Енотаевка</v>
      </c>
      <c r="C3262" s="45">
        <f t="shared" si="102"/>
        <v>46.967674576271179</v>
      </c>
      <c r="D3262" s="45">
        <f t="shared" si="103"/>
        <v>2.5161254237288131</v>
      </c>
      <c r="E3262" s="52">
        <v>0</v>
      </c>
      <c r="F3262" s="31">
        <v>2.5161254237288131</v>
      </c>
      <c r="G3262" s="53">
        <v>0</v>
      </c>
      <c r="H3262" s="53">
        <v>0</v>
      </c>
      <c r="I3262" s="53">
        <v>0</v>
      </c>
      <c r="J3262" s="32">
        <v>0</v>
      </c>
      <c r="K3262" s="54">
        <f>Лист4!E3260/1000</f>
        <v>49.483799999999995</v>
      </c>
      <c r="L3262" s="55"/>
      <c r="M3262" s="55"/>
    </row>
    <row r="3263" spans="1:13" s="56" customFormat="1" ht="18.75" customHeight="1" x14ac:dyDescent="0.25">
      <c r="A3263" s="44" t="str">
        <f>Лист4!A3261</f>
        <v xml:space="preserve">Мусаева ул. д.42 </v>
      </c>
      <c r="B3263" s="74" t="str">
        <f>Лист4!C3261</f>
        <v>Енотаевский район, с. Енотаевка</v>
      </c>
      <c r="C3263" s="45">
        <f t="shared" si="102"/>
        <v>18.220501694915253</v>
      </c>
      <c r="D3263" s="45">
        <f t="shared" si="103"/>
        <v>0.97609830508474582</v>
      </c>
      <c r="E3263" s="52">
        <v>0</v>
      </c>
      <c r="F3263" s="31">
        <v>0.97609830508474582</v>
      </c>
      <c r="G3263" s="53">
        <v>0</v>
      </c>
      <c r="H3263" s="53">
        <v>0</v>
      </c>
      <c r="I3263" s="53">
        <v>0</v>
      </c>
      <c r="J3263" s="32">
        <v>0</v>
      </c>
      <c r="K3263" s="54">
        <f>Лист4!E3261/1000-J3263</f>
        <v>19.1966</v>
      </c>
      <c r="L3263" s="55"/>
      <c r="M3263" s="55"/>
    </row>
    <row r="3264" spans="1:13" s="56" customFormat="1" ht="25.5" customHeight="1" x14ac:dyDescent="0.25">
      <c r="A3264" s="44" t="str">
        <f>Лист4!A3262</f>
        <v xml:space="preserve">Мусаева ул. д.44 </v>
      </c>
      <c r="B3264" s="74" t="str">
        <f>Лист4!C3262</f>
        <v>Енотаевский район, с. Енотаевка</v>
      </c>
      <c r="C3264" s="45">
        <f t="shared" si="102"/>
        <v>29.104433898305086</v>
      </c>
      <c r="D3264" s="45">
        <f t="shared" si="103"/>
        <v>1.5591661016949154</v>
      </c>
      <c r="E3264" s="52">
        <v>0</v>
      </c>
      <c r="F3264" s="31">
        <v>1.5591661016949154</v>
      </c>
      <c r="G3264" s="53">
        <v>0</v>
      </c>
      <c r="H3264" s="53">
        <v>0</v>
      </c>
      <c r="I3264" s="53">
        <v>0</v>
      </c>
      <c r="J3264" s="32">
        <v>0</v>
      </c>
      <c r="K3264" s="54">
        <f>Лист4!E3262/1000-J3264</f>
        <v>30.663600000000002</v>
      </c>
      <c r="L3264" s="55"/>
      <c r="M3264" s="55"/>
    </row>
    <row r="3265" spans="1:13" s="56" customFormat="1" ht="18.75" customHeight="1" x14ac:dyDescent="0.25">
      <c r="A3265" s="44" t="str">
        <f>Лист4!A3263</f>
        <v xml:space="preserve">Мусаева ул. д.46 </v>
      </c>
      <c r="B3265" s="74" t="str">
        <f>Лист4!C3263</f>
        <v>Енотаевский район, с. Енотаевка</v>
      </c>
      <c r="C3265" s="45">
        <f t="shared" si="102"/>
        <v>55.634196610169496</v>
      </c>
      <c r="D3265" s="45">
        <f t="shared" si="103"/>
        <v>2.9804033898305087</v>
      </c>
      <c r="E3265" s="52">
        <v>0</v>
      </c>
      <c r="F3265" s="31">
        <v>2.9804033898305087</v>
      </c>
      <c r="G3265" s="53">
        <v>0</v>
      </c>
      <c r="H3265" s="53">
        <v>0</v>
      </c>
      <c r="I3265" s="53">
        <v>0</v>
      </c>
      <c r="J3265" s="32">
        <v>0</v>
      </c>
      <c r="K3265" s="54">
        <f>Лист4!E3263/1000</f>
        <v>58.614600000000003</v>
      </c>
      <c r="L3265" s="55"/>
      <c r="M3265" s="55"/>
    </row>
    <row r="3266" spans="1:13" s="56" customFormat="1" ht="18.75" customHeight="1" x14ac:dyDescent="0.25">
      <c r="A3266" s="44" t="str">
        <f>Лист4!A3264</f>
        <v xml:space="preserve">Мусаева ул. д.48 </v>
      </c>
      <c r="B3266" s="74" t="str">
        <f>Лист4!C3264</f>
        <v>Енотаевский район, с. Енотаевка</v>
      </c>
      <c r="C3266" s="45">
        <f t="shared" si="102"/>
        <v>26.052149152542373</v>
      </c>
      <c r="D3266" s="45">
        <f t="shared" si="103"/>
        <v>1.3956508474576272</v>
      </c>
      <c r="E3266" s="52">
        <v>0</v>
      </c>
      <c r="F3266" s="31">
        <v>1.3956508474576272</v>
      </c>
      <c r="G3266" s="53">
        <v>0</v>
      </c>
      <c r="H3266" s="53">
        <v>0</v>
      </c>
      <c r="I3266" s="53">
        <v>0</v>
      </c>
      <c r="J3266" s="32">
        <v>0</v>
      </c>
      <c r="K3266" s="54">
        <f>Лист4!E3264/1000</f>
        <v>27.447800000000001</v>
      </c>
      <c r="L3266" s="55"/>
      <c r="M3266" s="55"/>
    </row>
    <row r="3267" spans="1:13" s="56" customFormat="1" ht="18.75" customHeight="1" x14ac:dyDescent="0.25">
      <c r="A3267" s="44" t="str">
        <f>Лист4!A3265</f>
        <v xml:space="preserve">Мусаева ул. д.50 </v>
      </c>
      <c r="B3267" s="74" t="str">
        <f>Лист4!C3265</f>
        <v>Енотаевский район, с. Енотаевка</v>
      </c>
      <c r="C3267" s="45">
        <f t="shared" si="102"/>
        <v>51.628488135593223</v>
      </c>
      <c r="D3267" s="45">
        <f t="shared" si="103"/>
        <v>2.7658118644067797</v>
      </c>
      <c r="E3267" s="52">
        <v>0</v>
      </c>
      <c r="F3267" s="31">
        <v>2.7658118644067797</v>
      </c>
      <c r="G3267" s="53">
        <v>0</v>
      </c>
      <c r="H3267" s="53">
        <v>0</v>
      </c>
      <c r="I3267" s="53">
        <v>0</v>
      </c>
      <c r="J3267" s="32">
        <v>0</v>
      </c>
      <c r="K3267" s="54">
        <f>Лист4!E3265/1000-J3267</f>
        <v>54.394300000000001</v>
      </c>
      <c r="L3267" s="55"/>
      <c r="M3267" s="55"/>
    </row>
    <row r="3268" spans="1:13" s="56" customFormat="1" ht="18.75" customHeight="1" x14ac:dyDescent="0.25">
      <c r="A3268" s="44" t="str">
        <f>Лист4!A3266</f>
        <v xml:space="preserve">Мусаева ул. д.52 </v>
      </c>
      <c r="B3268" s="74" t="str">
        <f>Лист4!C3266</f>
        <v>Енотаевский район, с. Енотаевка</v>
      </c>
      <c r="C3268" s="45">
        <f t="shared" si="102"/>
        <v>27.433688135593219</v>
      </c>
      <c r="D3268" s="45">
        <f t="shared" si="103"/>
        <v>1.4696618644067798</v>
      </c>
      <c r="E3268" s="52">
        <v>0</v>
      </c>
      <c r="F3268" s="31">
        <v>1.4696618644067798</v>
      </c>
      <c r="G3268" s="53">
        <v>0</v>
      </c>
      <c r="H3268" s="53">
        <v>0</v>
      </c>
      <c r="I3268" s="53">
        <v>0</v>
      </c>
      <c r="J3268" s="32">
        <v>0</v>
      </c>
      <c r="K3268" s="54">
        <f>Лист4!E3266/1000</f>
        <v>28.90335</v>
      </c>
      <c r="L3268" s="55"/>
      <c r="M3268" s="55"/>
    </row>
    <row r="3269" spans="1:13" s="56" customFormat="1" ht="18.75" customHeight="1" x14ac:dyDescent="0.25">
      <c r="A3269" s="44" t="str">
        <f>Лист4!A3267</f>
        <v xml:space="preserve">Мусаева ул. д.54 </v>
      </c>
      <c r="B3269" s="74" t="str">
        <f>Лист4!C3267</f>
        <v>Енотаевский район, с. Енотаевка</v>
      </c>
      <c r="C3269" s="45">
        <f t="shared" si="102"/>
        <v>27.382291525423728</v>
      </c>
      <c r="D3269" s="45">
        <f t="shared" si="103"/>
        <v>1.4669084745762713</v>
      </c>
      <c r="E3269" s="52">
        <v>0</v>
      </c>
      <c r="F3269" s="31">
        <v>1.4669084745762713</v>
      </c>
      <c r="G3269" s="53">
        <v>0</v>
      </c>
      <c r="H3269" s="53">
        <v>0</v>
      </c>
      <c r="I3269" s="53">
        <v>0</v>
      </c>
      <c r="J3269" s="32">
        <v>0</v>
      </c>
      <c r="K3269" s="54">
        <f>Лист4!E3267/1000</f>
        <v>28.8492</v>
      </c>
      <c r="L3269" s="55"/>
      <c r="M3269" s="55"/>
    </row>
    <row r="3270" spans="1:13" s="56" customFormat="1" ht="18.75" customHeight="1" x14ac:dyDescent="0.25">
      <c r="A3270" s="44" t="str">
        <f>Лист4!A3268</f>
        <v xml:space="preserve">Мусаева ул. д.62 </v>
      </c>
      <c r="B3270" s="74" t="str">
        <f>Лист4!C3268</f>
        <v>Енотаевский район, с. Енотаевка</v>
      </c>
      <c r="C3270" s="45">
        <f t="shared" si="102"/>
        <v>126.95374644067799</v>
      </c>
      <c r="D3270" s="45">
        <f t="shared" si="103"/>
        <v>6.8010935593220356</v>
      </c>
      <c r="E3270" s="52">
        <v>0</v>
      </c>
      <c r="F3270" s="31">
        <v>6.8010935593220356</v>
      </c>
      <c r="G3270" s="53">
        <v>0</v>
      </c>
      <c r="H3270" s="53">
        <v>0</v>
      </c>
      <c r="I3270" s="53">
        <v>0</v>
      </c>
      <c r="J3270" s="32">
        <v>0</v>
      </c>
      <c r="K3270" s="54">
        <f>Лист4!E3268/1000</f>
        <v>133.75484000000003</v>
      </c>
      <c r="L3270" s="55"/>
      <c r="M3270" s="55"/>
    </row>
    <row r="3271" spans="1:13" s="56" customFormat="1" ht="18.75" customHeight="1" x14ac:dyDescent="0.25">
      <c r="A3271" s="44" t="str">
        <f>Лист4!A3269</f>
        <v xml:space="preserve">Мусаева ул. д.64 </v>
      </c>
      <c r="B3271" s="74" t="str">
        <f>Лист4!C3269</f>
        <v>Енотаевский район, с. Енотаевка</v>
      </c>
      <c r="C3271" s="45">
        <f t="shared" si="102"/>
        <v>38.695240677966105</v>
      </c>
      <c r="D3271" s="45">
        <f t="shared" si="103"/>
        <v>2.0729593220338982</v>
      </c>
      <c r="E3271" s="52">
        <v>0</v>
      </c>
      <c r="F3271" s="31">
        <v>2.0729593220338982</v>
      </c>
      <c r="G3271" s="53">
        <v>0</v>
      </c>
      <c r="H3271" s="53">
        <v>0</v>
      </c>
      <c r="I3271" s="53">
        <v>0</v>
      </c>
      <c r="J3271" s="32">
        <v>0</v>
      </c>
      <c r="K3271" s="54">
        <f>Лист4!E3269/1000</f>
        <v>40.7682</v>
      </c>
      <c r="L3271" s="55"/>
      <c r="M3271" s="55"/>
    </row>
    <row r="3272" spans="1:13" s="56" customFormat="1" ht="25.5" customHeight="1" x14ac:dyDescent="0.25">
      <c r="A3272" s="44" t="str">
        <f>Лист4!A3270</f>
        <v xml:space="preserve">Октябрьская ул. д.60 </v>
      </c>
      <c r="B3272" s="74" t="str">
        <f>Лист4!C3270</f>
        <v>Енотаевский район, с. Енотаевка</v>
      </c>
      <c r="C3272" s="45">
        <f t="shared" si="102"/>
        <v>72.874413559322065</v>
      </c>
      <c r="D3272" s="45">
        <f t="shared" si="103"/>
        <v>3.9039864406779667</v>
      </c>
      <c r="E3272" s="52">
        <v>0</v>
      </c>
      <c r="F3272" s="31">
        <v>3.9039864406779667</v>
      </c>
      <c r="G3272" s="53">
        <v>0</v>
      </c>
      <c r="H3272" s="53">
        <v>0</v>
      </c>
      <c r="I3272" s="53">
        <v>0</v>
      </c>
      <c r="J3272" s="32">
        <v>687.51</v>
      </c>
      <c r="K3272" s="54">
        <f>Лист4!E3270/1000-J3272</f>
        <v>-610.73159999999996</v>
      </c>
      <c r="L3272" s="55"/>
      <c r="M3272" s="55"/>
    </row>
    <row r="3273" spans="1:13" s="56" customFormat="1" ht="18.75" customHeight="1" x14ac:dyDescent="0.25">
      <c r="A3273" s="44" t="str">
        <f>Лист4!A3271</f>
        <v xml:space="preserve">Пушкина ул. д.1 </v>
      </c>
      <c r="B3273" s="74" t="str">
        <f>Лист4!C3271</f>
        <v>Енотаевский район, с. Енотаевка</v>
      </c>
      <c r="C3273" s="45">
        <f t="shared" si="102"/>
        <v>0</v>
      </c>
      <c r="D3273" s="45">
        <f t="shared" si="103"/>
        <v>0</v>
      </c>
      <c r="E3273" s="52">
        <v>0</v>
      </c>
      <c r="F3273" s="31">
        <v>0</v>
      </c>
      <c r="G3273" s="53">
        <v>0</v>
      </c>
      <c r="H3273" s="53">
        <v>0</v>
      </c>
      <c r="I3273" s="53">
        <v>0</v>
      </c>
      <c r="J3273" s="32">
        <v>0</v>
      </c>
      <c r="K3273" s="54">
        <f>Лист4!E3271/1000</f>
        <v>0</v>
      </c>
      <c r="L3273" s="55"/>
      <c r="M3273" s="55"/>
    </row>
    <row r="3274" spans="1:13" s="56" customFormat="1" ht="18.75" customHeight="1" x14ac:dyDescent="0.25">
      <c r="A3274" s="44" t="str">
        <f>Лист4!A3272</f>
        <v xml:space="preserve">Пушкина ул. д.48 </v>
      </c>
      <c r="B3274" s="74" t="str">
        <f>Лист4!C3272</f>
        <v>Енотаевский район, с. Енотаевка</v>
      </c>
      <c r="C3274" s="45">
        <f t="shared" si="102"/>
        <v>99.915389830508474</v>
      </c>
      <c r="D3274" s="45">
        <f t="shared" si="103"/>
        <v>5.3526101694915251</v>
      </c>
      <c r="E3274" s="52">
        <v>0</v>
      </c>
      <c r="F3274" s="31">
        <v>5.3526101694915251</v>
      </c>
      <c r="G3274" s="53">
        <v>0</v>
      </c>
      <c r="H3274" s="53">
        <v>0</v>
      </c>
      <c r="I3274" s="53">
        <v>0</v>
      </c>
      <c r="J3274" s="32">
        <v>0</v>
      </c>
      <c r="K3274" s="54">
        <f>Лист4!E3272/1000</f>
        <v>105.268</v>
      </c>
      <c r="L3274" s="55"/>
      <c r="M3274" s="55"/>
    </row>
    <row r="3275" spans="1:13" s="56" customFormat="1" ht="18.75" customHeight="1" x14ac:dyDescent="0.25">
      <c r="A3275" s="44" t="str">
        <f>Лист4!A3273</f>
        <v xml:space="preserve">Пушкина ул. д.50 </v>
      </c>
      <c r="B3275" s="74" t="str">
        <f>Лист4!C3273</f>
        <v>Енотаевский район, с. Енотаевка</v>
      </c>
      <c r="C3275" s="45">
        <f t="shared" si="102"/>
        <v>76.811688135593229</v>
      </c>
      <c r="D3275" s="45">
        <f t="shared" si="103"/>
        <v>4.1149118644067801</v>
      </c>
      <c r="E3275" s="52">
        <v>0</v>
      </c>
      <c r="F3275" s="31">
        <v>4.1149118644067801</v>
      </c>
      <c r="G3275" s="53">
        <v>0</v>
      </c>
      <c r="H3275" s="53">
        <v>0</v>
      </c>
      <c r="I3275" s="53">
        <v>0</v>
      </c>
      <c r="J3275" s="32">
        <v>0</v>
      </c>
      <c r="K3275" s="54">
        <f>Лист4!E3273/1000</f>
        <v>80.926600000000008</v>
      </c>
      <c r="L3275" s="55"/>
      <c r="M3275" s="55"/>
    </row>
    <row r="3276" spans="1:13" s="56" customFormat="1" ht="18.75" customHeight="1" x14ac:dyDescent="0.25">
      <c r="A3276" s="44" t="str">
        <f>Лист4!A3274</f>
        <v xml:space="preserve">Пушкина ул. д.52 </v>
      </c>
      <c r="B3276" s="74" t="str">
        <f>Лист4!C3274</f>
        <v>Енотаевский район, с. Енотаевка</v>
      </c>
      <c r="C3276" s="45">
        <f t="shared" si="102"/>
        <v>40.798657627118644</v>
      </c>
      <c r="D3276" s="45">
        <f t="shared" si="103"/>
        <v>2.1856423728813557</v>
      </c>
      <c r="E3276" s="52">
        <v>0</v>
      </c>
      <c r="F3276" s="31">
        <v>2.1856423728813557</v>
      </c>
      <c r="G3276" s="53">
        <v>0</v>
      </c>
      <c r="H3276" s="53">
        <v>0</v>
      </c>
      <c r="I3276" s="53">
        <v>0</v>
      </c>
      <c r="J3276" s="32">
        <v>0</v>
      </c>
      <c r="K3276" s="54">
        <f>Лист4!E3274/1000-J3276</f>
        <v>42.984299999999998</v>
      </c>
      <c r="L3276" s="55"/>
      <c r="M3276" s="55"/>
    </row>
    <row r="3277" spans="1:13" s="56" customFormat="1" ht="18.75" customHeight="1" x14ac:dyDescent="0.25">
      <c r="A3277" s="44" t="str">
        <f>Лист4!A3275</f>
        <v xml:space="preserve">Пушкина ул. д.54/46 </v>
      </c>
      <c r="B3277" s="74" t="str">
        <f>Лист4!C3275</f>
        <v>Енотаевский район, с. Енотаевка</v>
      </c>
      <c r="C3277" s="45">
        <f t="shared" si="102"/>
        <v>0</v>
      </c>
      <c r="D3277" s="45">
        <f t="shared" si="103"/>
        <v>0</v>
      </c>
      <c r="E3277" s="52">
        <v>0</v>
      </c>
      <c r="F3277" s="31">
        <v>0</v>
      </c>
      <c r="G3277" s="53">
        <v>0</v>
      </c>
      <c r="H3277" s="53">
        <v>0</v>
      </c>
      <c r="I3277" s="53">
        <v>0</v>
      </c>
      <c r="J3277" s="32">
        <v>0</v>
      </c>
      <c r="K3277" s="54">
        <f>Лист4!E3275/1000</f>
        <v>0</v>
      </c>
      <c r="L3277" s="55"/>
      <c r="M3277" s="55"/>
    </row>
    <row r="3278" spans="1:13" s="56" customFormat="1" ht="18.75" customHeight="1" x14ac:dyDescent="0.25">
      <c r="A3278" s="44" t="str">
        <f>Лист4!A3276</f>
        <v xml:space="preserve">Советская ул. д.129 </v>
      </c>
      <c r="B3278" s="74" t="str">
        <f>Лист4!C3276</f>
        <v>Енотаевский район, с. Енотаевка</v>
      </c>
      <c r="C3278" s="45">
        <f t="shared" si="102"/>
        <v>13.518969491525423</v>
      </c>
      <c r="D3278" s="45">
        <f t="shared" si="103"/>
        <v>0.72423050847457626</v>
      </c>
      <c r="E3278" s="52">
        <v>0</v>
      </c>
      <c r="F3278" s="31">
        <v>0.72423050847457626</v>
      </c>
      <c r="G3278" s="53">
        <v>0</v>
      </c>
      <c r="H3278" s="53">
        <v>0</v>
      </c>
      <c r="I3278" s="53">
        <v>0</v>
      </c>
      <c r="J3278" s="32">
        <v>0</v>
      </c>
      <c r="K3278" s="54">
        <f>Лист4!E3276/1000</f>
        <v>14.2432</v>
      </c>
      <c r="L3278" s="55"/>
      <c r="M3278" s="55"/>
    </row>
    <row r="3279" spans="1:13" s="56" customFormat="1" ht="18.75" customHeight="1" x14ac:dyDescent="0.25">
      <c r="A3279" s="44" t="str">
        <f>Лист4!A3277</f>
        <v xml:space="preserve">Степная ул. д.10 </v>
      </c>
      <c r="B3279" s="74" t="str">
        <f>Лист4!C3277</f>
        <v>Енотаевский район, с. Енотаевка</v>
      </c>
      <c r="C3279" s="45">
        <f t="shared" si="102"/>
        <v>0</v>
      </c>
      <c r="D3279" s="45">
        <f t="shared" si="103"/>
        <v>0</v>
      </c>
      <c r="E3279" s="52">
        <v>0</v>
      </c>
      <c r="F3279" s="31">
        <v>0</v>
      </c>
      <c r="G3279" s="53">
        <v>0</v>
      </c>
      <c r="H3279" s="53">
        <v>0</v>
      </c>
      <c r="I3279" s="53">
        <v>0</v>
      </c>
      <c r="J3279" s="32">
        <v>0</v>
      </c>
      <c r="K3279" s="54">
        <f>Лист4!E3277/1000-J3279</f>
        <v>0</v>
      </c>
      <c r="L3279" s="55"/>
      <c r="M3279" s="55"/>
    </row>
    <row r="3280" spans="1:13" s="56" customFormat="1" ht="18.75" customHeight="1" x14ac:dyDescent="0.25">
      <c r="A3280" s="44" t="str">
        <f>Лист4!A3278</f>
        <v xml:space="preserve">Татищева ул. д.16б </v>
      </c>
      <c r="B3280" s="74" t="str">
        <f>Лист4!C3278</f>
        <v>Енотаевский район, с. Енотаевка</v>
      </c>
      <c r="C3280" s="45">
        <f t="shared" si="102"/>
        <v>19.848108474576271</v>
      </c>
      <c r="D3280" s="45">
        <f t="shared" si="103"/>
        <v>1.063291525423729</v>
      </c>
      <c r="E3280" s="52">
        <v>0</v>
      </c>
      <c r="F3280" s="31">
        <v>1.063291525423729</v>
      </c>
      <c r="G3280" s="53">
        <v>0</v>
      </c>
      <c r="H3280" s="53">
        <v>0</v>
      </c>
      <c r="I3280" s="53">
        <v>0</v>
      </c>
      <c r="J3280" s="32">
        <v>0</v>
      </c>
      <c r="K3280" s="54">
        <f>Лист4!E3278/1000-J3280</f>
        <v>20.9114</v>
      </c>
      <c r="L3280" s="55"/>
      <c r="M3280" s="55"/>
    </row>
    <row r="3281" spans="1:13" s="56" customFormat="1" ht="18.75" customHeight="1" x14ac:dyDescent="0.25">
      <c r="A3281" s="44" t="str">
        <f>Лист4!A3279</f>
        <v xml:space="preserve">Татищева ул. д.42 </v>
      </c>
      <c r="B3281" s="74" t="str">
        <f>Лист4!C3279</f>
        <v>Енотаевский район, с. Енотаевка</v>
      </c>
      <c r="C3281" s="45">
        <f t="shared" si="102"/>
        <v>64.794847457627128</v>
      </c>
      <c r="D3281" s="45">
        <f t="shared" si="103"/>
        <v>3.4711525423728817</v>
      </c>
      <c r="E3281" s="52">
        <v>0</v>
      </c>
      <c r="F3281" s="31">
        <v>3.4711525423728817</v>
      </c>
      <c r="G3281" s="53">
        <v>0</v>
      </c>
      <c r="H3281" s="53">
        <v>0</v>
      </c>
      <c r="I3281" s="53">
        <v>0</v>
      </c>
      <c r="J3281" s="32">
        <v>0</v>
      </c>
      <c r="K3281" s="54">
        <f>Лист4!E3279/1000-J3281</f>
        <v>68.266000000000005</v>
      </c>
      <c r="L3281" s="55"/>
      <c r="M3281" s="55"/>
    </row>
    <row r="3282" spans="1:13" s="56" customFormat="1" ht="18.75" customHeight="1" x14ac:dyDescent="0.25">
      <c r="A3282" s="44" t="str">
        <f>Лист4!A3280</f>
        <v xml:space="preserve">Татищева ул. д.44 </v>
      </c>
      <c r="B3282" s="74" t="str">
        <f>Лист4!C3280</f>
        <v>Енотаевский район, с. Енотаевка</v>
      </c>
      <c r="C3282" s="45">
        <f t="shared" si="102"/>
        <v>145.85731525423728</v>
      </c>
      <c r="D3282" s="45">
        <f t="shared" si="103"/>
        <v>7.8137847457627121</v>
      </c>
      <c r="E3282" s="52">
        <v>0</v>
      </c>
      <c r="F3282" s="31">
        <v>7.8137847457627121</v>
      </c>
      <c r="G3282" s="53">
        <v>0</v>
      </c>
      <c r="H3282" s="53">
        <v>0</v>
      </c>
      <c r="I3282" s="53">
        <v>0</v>
      </c>
      <c r="J3282" s="32">
        <v>0</v>
      </c>
      <c r="K3282" s="54">
        <f>Лист4!E3280/1000-J3282</f>
        <v>153.6711</v>
      </c>
      <c r="L3282" s="55"/>
      <c r="M3282" s="55"/>
    </row>
    <row r="3283" spans="1:13" s="56" customFormat="1" ht="25.5" customHeight="1" x14ac:dyDescent="0.25">
      <c r="A3283" s="44" t="str">
        <f>Лист4!A3281</f>
        <v xml:space="preserve">Татищева ул. д.46 </v>
      </c>
      <c r="B3283" s="74" t="str">
        <f>Лист4!C3281</f>
        <v>Енотаевский район, с. Енотаевка</v>
      </c>
      <c r="C3283" s="45">
        <f t="shared" si="102"/>
        <v>57.236745762711863</v>
      </c>
      <c r="D3283" s="45">
        <f t="shared" si="103"/>
        <v>3.0662542372881356</v>
      </c>
      <c r="E3283" s="52">
        <v>0</v>
      </c>
      <c r="F3283" s="31">
        <v>3.0662542372881356</v>
      </c>
      <c r="G3283" s="53">
        <v>0</v>
      </c>
      <c r="H3283" s="53">
        <v>0</v>
      </c>
      <c r="I3283" s="53">
        <v>0</v>
      </c>
      <c r="J3283" s="32">
        <v>0</v>
      </c>
      <c r="K3283" s="54">
        <f>Лист4!E3281/1000-J3283</f>
        <v>60.302999999999997</v>
      </c>
      <c r="L3283" s="55"/>
      <c r="M3283" s="55"/>
    </row>
    <row r="3284" spans="1:13" s="56" customFormat="1" ht="18.75" customHeight="1" x14ac:dyDescent="0.25">
      <c r="A3284" s="44" t="str">
        <f>Лист4!A3282</f>
        <v xml:space="preserve">Татищева ул. д.48 </v>
      </c>
      <c r="B3284" s="74" t="str">
        <f>Лист4!C3282</f>
        <v>Енотаевский район, с. Енотаевка</v>
      </c>
      <c r="C3284" s="45">
        <f t="shared" si="102"/>
        <v>65.419294915254241</v>
      </c>
      <c r="D3284" s="45">
        <f t="shared" si="103"/>
        <v>3.504605084745763</v>
      </c>
      <c r="E3284" s="52">
        <v>0</v>
      </c>
      <c r="F3284" s="31">
        <v>3.504605084745763</v>
      </c>
      <c r="G3284" s="53">
        <v>0</v>
      </c>
      <c r="H3284" s="53">
        <v>0</v>
      </c>
      <c r="I3284" s="53">
        <v>0</v>
      </c>
      <c r="J3284" s="32">
        <v>0</v>
      </c>
      <c r="K3284" s="54">
        <f>Лист4!E3282/1000-J3284</f>
        <v>68.923900000000003</v>
      </c>
      <c r="L3284" s="55"/>
      <c r="M3284" s="55"/>
    </row>
    <row r="3285" spans="1:13" s="56" customFormat="1" ht="18.75" customHeight="1" x14ac:dyDescent="0.25">
      <c r="A3285" s="44" t="str">
        <f>Лист4!A3283</f>
        <v xml:space="preserve">Татищева ул. д.48А </v>
      </c>
      <c r="B3285" s="74" t="str">
        <f>Лист4!C3283</f>
        <v>Енотаевский район, с. Енотаевка</v>
      </c>
      <c r="C3285" s="45">
        <f t="shared" si="102"/>
        <v>129.28520677966102</v>
      </c>
      <c r="D3285" s="45">
        <f t="shared" si="103"/>
        <v>6.9259932203389845</v>
      </c>
      <c r="E3285" s="52">
        <v>0</v>
      </c>
      <c r="F3285" s="31">
        <v>6.9259932203389845</v>
      </c>
      <c r="G3285" s="53">
        <v>0</v>
      </c>
      <c r="H3285" s="53">
        <v>0</v>
      </c>
      <c r="I3285" s="53">
        <v>0</v>
      </c>
      <c r="J3285" s="32">
        <v>0</v>
      </c>
      <c r="K3285" s="54">
        <f>Лист4!E3283/1000-J3285</f>
        <v>136.21120000000002</v>
      </c>
      <c r="L3285" s="55"/>
      <c r="M3285" s="55"/>
    </row>
    <row r="3286" spans="1:13" s="56" customFormat="1" ht="18.75" customHeight="1" x14ac:dyDescent="0.25">
      <c r="A3286" s="44" t="str">
        <f>Лист4!A3284</f>
        <v xml:space="preserve">Татищева ул. д.65 </v>
      </c>
      <c r="B3286" s="74" t="str">
        <f>Лист4!C3284</f>
        <v>Енотаевский район, с. Енотаевка</v>
      </c>
      <c r="C3286" s="45">
        <f t="shared" ref="C3286:C3349" si="104">K3286+J3286-F3286</f>
        <v>136.11787118644071</v>
      </c>
      <c r="D3286" s="45">
        <f t="shared" ref="D3286:D3349" si="105">F3286</f>
        <v>7.2920288135593232</v>
      </c>
      <c r="E3286" s="52">
        <v>0</v>
      </c>
      <c r="F3286" s="31">
        <v>7.2920288135593232</v>
      </c>
      <c r="G3286" s="53">
        <v>0</v>
      </c>
      <c r="H3286" s="53">
        <v>0</v>
      </c>
      <c r="I3286" s="53">
        <v>0</v>
      </c>
      <c r="J3286" s="32">
        <v>0</v>
      </c>
      <c r="K3286" s="54">
        <f>Лист4!E3284/1000-J3286</f>
        <v>143.40990000000002</v>
      </c>
      <c r="L3286" s="55"/>
      <c r="M3286" s="55"/>
    </row>
    <row r="3287" spans="1:13" s="56" customFormat="1" ht="18.75" customHeight="1" x14ac:dyDescent="0.25">
      <c r="A3287" s="44" t="str">
        <f>Лист4!A3285</f>
        <v xml:space="preserve">Татищева ул. д.67 </v>
      </c>
      <c r="B3287" s="74" t="str">
        <f>Лист4!C3285</f>
        <v>Енотаевский район, с. Енотаевка</v>
      </c>
      <c r="C3287" s="45">
        <f t="shared" si="104"/>
        <v>127.29986440677965</v>
      </c>
      <c r="D3287" s="45">
        <f t="shared" si="105"/>
        <v>6.8196355932203385</v>
      </c>
      <c r="E3287" s="52">
        <v>0</v>
      </c>
      <c r="F3287" s="31">
        <v>6.8196355932203385</v>
      </c>
      <c r="G3287" s="53">
        <v>0</v>
      </c>
      <c r="H3287" s="53">
        <v>0</v>
      </c>
      <c r="I3287" s="53">
        <v>0</v>
      </c>
      <c r="J3287" s="32">
        <v>0</v>
      </c>
      <c r="K3287" s="54">
        <f>Лист4!E3285/1000-J3287</f>
        <v>134.11949999999999</v>
      </c>
      <c r="L3287" s="55"/>
      <c r="M3287" s="55"/>
    </row>
    <row r="3288" spans="1:13" s="56" customFormat="1" ht="18.75" customHeight="1" x14ac:dyDescent="0.25">
      <c r="A3288" s="44" t="str">
        <f>Лист4!A3286</f>
        <v xml:space="preserve">Татищева ул. д.69 </v>
      </c>
      <c r="B3288" s="74" t="str">
        <f>Лист4!C3286</f>
        <v>Енотаевский район, с. Енотаевка</v>
      </c>
      <c r="C3288" s="45">
        <f t="shared" si="104"/>
        <v>176.78896271186446</v>
      </c>
      <c r="D3288" s="45">
        <f t="shared" si="105"/>
        <v>9.4708372881355949</v>
      </c>
      <c r="E3288" s="52">
        <v>0</v>
      </c>
      <c r="F3288" s="31">
        <v>9.4708372881355949</v>
      </c>
      <c r="G3288" s="53">
        <v>0</v>
      </c>
      <c r="H3288" s="53">
        <v>0</v>
      </c>
      <c r="I3288" s="53">
        <v>0</v>
      </c>
      <c r="J3288" s="32">
        <v>848.13</v>
      </c>
      <c r="K3288" s="54">
        <f>Лист4!E3286/1000-J3288</f>
        <v>-661.87019999999995</v>
      </c>
      <c r="L3288" s="55"/>
      <c r="M3288" s="55"/>
    </row>
    <row r="3289" spans="1:13" s="56" customFormat="1" ht="18.75" customHeight="1" x14ac:dyDescent="0.25">
      <c r="A3289" s="44" t="str">
        <f>Лист4!A3287</f>
        <v xml:space="preserve">Татищева ул. д.71 </v>
      </c>
      <c r="B3289" s="74" t="str">
        <f>Лист4!C3287</f>
        <v>Енотаевский район, с. Енотаевка</v>
      </c>
      <c r="C3289" s="45">
        <f t="shared" si="104"/>
        <v>112.25560677966102</v>
      </c>
      <c r="D3289" s="45">
        <f t="shared" si="105"/>
        <v>6.0136932203389826</v>
      </c>
      <c r="E3289" s="52">
        <v>0</v>
      </c>
      <c r="F3289" s="31">
        <v>6.0136932203389826</v>
      </c>
      <c r="G3289" s="53">
        <v>0</v>
      </c>
      <c r="H3289" s="53">
        <v>0</v>
      </c>
      <c r="I3289" s="53">
        <v>0</v>
      </c>
      <c r="J3289" s="32">
        <v>0</v>
      </c>
      <c r="K3289" s="54">
        <f>Лист4!E3287/1000</f>
        <v>118.2693</v>
      </c>
      <c r="L3289" s="55"/>
      <c r="M3289" s="55"/>
    </row>
    <row r="3290" spans="1:13" s="56" customFormat="1" ht="18.75" customHeight="1" x14ac:dyDescent="0.25">
      <c r="A3290" s="44" t="str">
        <f>Лист4!A3288</f>
        <v xml:space="preserve">Татищева ул. д.73 </v>
      </c>
      <c r="B3290" s="74" t="str">
        <f>Лист4!C3288</f>
        <v>Енотаевский район, с. Енотаевка</v>
      </c>
      <c r="C3290" s="45">
        <f t="shared" si="104"/>
        <v>191.21940338983046</v>
      </c>
      <c r="D3290" s="45">
        <f t="shared" si="105"/>
        <v>10.243896610169489</v>
      </c>
      <c r="E3290" s="52">
        <v>0</v>
      </c>
      <c r="F3290" s="31">
        <v>10.243896610169489</v>
      </c>
      <c r="G3290" s="53">
        <v>0</v>
      </c>
      <c r="H3290" s="53">
        <v>0</v>
      </c>
      <c r="I3290" s="53">
        <v>0</v>
      </c>
      <c r="J3290" s="32">
        <v>0</v>
      </c>
      <c r="K3290" s="54">
        <f>Лист4!E3288/1000</f>
        <v>201.46329999999995</v>
      </c>
      <c r="L3290" s="55"/>
      <c r="M3290" s="55"/>
    </row>
    <row r="3291" spans="1:13" s="56" customFormat="1" ht="18.75" customHeight="1" x14ac:dyDescent="0.25">
      <c r="A3291" s="44" t="str">
        <f>Лист4!A3289</f>
        <v xml:space="preserve">Татищева ул. д.75 </v>
      </c>
      <c r="B3291" s="74" t="str">
        <f>Лист4!C3289</f>
        <v>Енотаевский район, с. Енотаевка</v>
      </c>
      <c r="C3291" s="45">
        <f t="shared" si="104"/>
        <v>25.378820338983054</v>
      </c>
      <c r="D3291" s="45">
        <f t="shared" si="105"/>
        <v>1.3595796610169493</v>
      </c>
      <c r="E3291" s="52">
        <v>0</v>
      </c>
      <c r="F3291" s="31">
        <v>1.3595796610169493</v>
      </c>
      <c r="G3291" s="53">
        <v>0</v>
      </c>
      <c r="H3291" s="53">
        <v>0</v>
      </c>
      <c r="I3291" s="53">
        <v>0</v>
      </c>
      <c r="J3291" s="32">
        <v>0</v>
      </c>
      <c r="K3291" s="54">
        <f>Лист4!E3289/1000</f>
        <v>26.738400000000002</v>
      </c>
      <c r="L3291" s="55"/>
      <c r="M3291" s="55"/>
    </row>
    <row r="3292" spans="1:13" s="56" customFormat="1" ht="18.75" customHeight="1" x14ac:dyDescent="0.25">
      <c r="A3292" s="44" t="str">
        <f>Лист4!A3290</f>
        <v xml:space="preserve">Чичерина ул. д.19 </v>
      </c>
      <c r="B3292" s="74" t="str">
        <f>Лист4!C3290</f>
        <v>Енотаевский район, с. Енотаевка</v>
      </c>
      <c r="C3292" s="45">
        <f t="shared" si="104"/>
        <v>164.96926101694913</v>
      </c>
      <c r="D3292" s="45">
        <f t="shared" si="105"/>
        <v>8.8376389830508462</v>
      </c>
      <c r="E3292" s="52">
        <v>0</v>
      </c>
      <c r="F3292" s="31">
        <v>8.8376389830508462</v>
      </c>
      <c r="G3292" s="53">
        <v>0</v>
      </c>
      <c r="H3292" s="53">
        <v>0</v>
      </c>
      <c r="I3292" s="53">
        <v>0</v>
      </c>
      <c r="J3292" s="32">
        <v>0</v>
      </c>
      <c r="K3292" s="54">
        <f>Лист4!E3290/1000</f>
        <v>173.80689999999998</v>
      </c>
      <c r="L3292" s="55"/>
      <c r="M3292" s="55"/>
    </row>
    <row r="3293" spans="1:13" s="56" customFormat="1" ht="18.75" customHeight="1" x14ac:dyDescent="0.25">
      <c r="A3293" s="44" t="str">
        <f>Лист4!A3291</f>
        <v xml:space="preserve">Чичерина ул. д.19А </v>
      </c>
      <c r="B3293" s="74" t="str">
        <f>Лист4!C3291</f>
        <v>Енотаевский район, с. Енотаевка</v>
      </c>
      <c r="C3293" s="45">
        <f t="shared" si="104"/>
        <v>163.99174779661018</v>
      </c>
      <c r="D3293" s="45">
        <f t="shared" si="105"/>
        <v>8.7852722033898321</v>
      </c>
      <c r="E3293" s="52">
        <v>0</v>
      </c>
      <c r="F3293" s="31">
        <v>8.7852722033898321</v>
      </c>
      <c r="G3293" s="53">
        <v>0</v>
      </c>
      <c r="H3293" s="53">
        <v>0</v>
      </c>
      <c r="I3293" s="53">
        <v>0</v>
      </c>
      <c r="J3293" s="32">
        <v>0</v>
      </c>
      <c r="K3293" s="54">
        <f>Лист4!E3291/1000</f>
        <v>172.77702000000002</v>
      </c>
      <c r="L3293" s="55"/>
      <c r="M3293" s="55"/>
    </row>
    <row r="3294" spans="1:13" s="56" customFormat="1" ht="18.75" customHeight="1" x14ac:dyDescent="0.25">
      <c r="A3294" s="44" t="str">
        <f>Лист4!A3292</f>
        <v xml:space="preserve">Чичерина ул. д.21 </v>
      </c>
      <c r="B3294" s="74" t="str">
        <f>Лист4!C3292</f>
        <v>Енотаевский район, с. Енотаевка</v>
      </c>
      <c r="C3294" s="45">
        <f t="shared" si="104"/>
        <v>108.42224542372881</v>
      </c>
      <c r="D3294" s="45">
        <f t="shared" si="105"/>
        <v>5.8083345762711867</v>
      </c>
      <c r="E3294" s="52">
        <v>0</v>
      </c>
      <c r="F3294" s="31">
        <v>5.8083345762711867</v>
      </c>
      <c r="G3294" s="53">
        <v>0</v>
      </c>
      <c r="H3294" s="53">
        <v>0</v>
      </c>
      <c r="I3294" s="53">
        <v>0</v>
      </c>
      <c r="J3294" s="32">
        <v>0</v>
      </c>
      <c r="K3294" s="54">
        <f>Лист4!E3292/1000</f>
        <v>114.23058</v>
      </c>
      <c r="L3294" s="55"/>
      <c r="M3294" s="55"/>
    </row>
    <row r="3295" spans="1:13" s="56" customFormat="1" ht="18.75" customHeight="1" x14ac:dyDescent="0.25">
      <c r="A3295" s="44" t="str">
        <f>Лист4!A3293</f>
        <v xml:space="preserve">Чичерина ул. д.23 </v>
      </c>
      <c r="B3295" s="74" t="str">
        <f>Лист4!C3293</f>
        <v>Енотаевский район, с. Енотаевка</v>
      </c>
      <c r="C3295" s="45">
        <f t="shared" si="104"/>
        <v>96.207050847457623</v>
      </c>
      <c r="D3295" s="45">
        <f t="shared" si="105"/>
        <v>5.1539491525423724</v>
      </c>
      <c r="E3295" s="52">
        <v>0</v>
      </c>
      <c r="F3295" s="31">
        <v>5.1539491525423724</v>
      </c>
      <c r="G3295" s="53">
        <v>0</v>
      </c>
      <c r="H3295" s="53">
        <v>0</v>
      </c>
      <c r="I3295" s="53">
        <v>0</v>
      </c>
      <c r="J3295" s="32">
        <v>0</v>
      </c>
      <c r="K3295" s="54">
        <f>Лист4!E3293/1000</f>
        <v>101.36099999999999</v>
      </c>
      <c r="L3295" s="55"/>
      <c r="M3295" s="55"/>
    </row>
    <row r="3296" spans="1:13" s="56" customFormat="1" ht="18.75" customHeight="1" x14ac:dyDescent="0.25">
      <c r="A3296" s="44" t="str">
        <f>Лист4!A3294</f>
        <v xml:space="preserve">Чичерина ул. д.62/17Б </v>
      </c>
      <c r="B3296" s="74" t="str">
        <f>Лист4!C3294</f>
        <v>Енотаевский район, с. Енотаевка</v>
      </c>
      <c r="C3296" s="45">
        <f t="shared" si="104"/>
        <v>0</v>
      </c>
      <c r="D3296" s="45">
        <f t="shared" si="105"/>
        <v>0</v>
      </c>
      <c r="E3296" s="52">
        <v>0</v>
      </c>
      <c r="F3296" s="31">
        <v>0</v>
      </c>
      <c r="G3296" s="53">
        <v>0</v>
      </c>
      <c r="H3296" s="53">
        <v>0</v>
      </c>
      <c r="I3296" s="53">
        <v>0</v>
      </c>
      <c r="J3296" s="32">
        <v>0</v>
      </c>
      <c r="K3296" s="54">
        <f>Лист4!E3294/1000</f>
        <v>0</v>
      </c>
      <c r="L3296" s="55"/>
      <c r="M3296" s="55"/>
    </row>
    <row r="3297" spans="1:13" s="56" customFormat="1" ht="18.75" customHeight="1" x14ac:dyDescent="0.25">
      <c r="A3297" s="44" t="str">
        <f>Лист4!A3295</f>
        <v xml:space="preserve">1 Мая ул. д.50 </v>
      </c>
      <c r="B3297" s="74" t="str">
        <f>Лист4!C3295</f>
        <v>Енотаевский район, с. Никольское</v>
      </c>
      <c r="C3297" s="45">
        <f t="shared" si="104"/>
        <v>45.211837288135605</v>
      </c>
      <c r="D3297" s="45">
        <f t="shared" si="105"/>
        <v>2.4220627118644074</v>
      </c>
      <c r="E3297" s="52">
        <v>0</v>
      </c>
      <c r="F3297" s="31">
        <v>2.4220627118644074</v>
      </c>
      <c r="G3297" s="53">
        <v>0</v>
      </c>
      <c r="H3297" s="53">
        <v>0</v>
      </c>
      <c r="I3297" s="53">
        <v>0</v>
      </c>
      <c r="J3297" s="32">
        <v>0</v>
      </c>
      <c r="K3297" s="54">
        <f>Лист4!E3295/1000</f>
        <v>47.633900000000011</v>
      </c>
      <c r="L3297" s="55"/>
      <c r="M3297" s="55"/>
    </row>
    <row r="3298" spans="1:13" s="56" customFormat="1" ht="18.75" customHeight="1" x14ac:dyDescent="0.25">
      <c r="A3298" s="44" t="str">
        <f>Лист4!A3296</f>
        <v xml:space="preserve">1 Мая ул. д.54 </v>
      </c>
      <c r="B3298" s="74" t="str">
        <f>Лист4!C3296</f>
        <v>Енотаевский район, с. Никольское</v>
      </c>
      <c r="C3298" s="45">
        <f t="shared" si="104"/>
        <v>0</v>
      </c>
      <c r="D3298" s="45">
        <f t="shared" si="105"/>
        <v>0</v>
      </c>
      <c r="E3298" s="52">
        <v>0</v>
      </c>
      <c r="F3298" s="31">
        <v>0</v>
      </c>
      <c r="G3298" s="53">
        <v>0</v>
      </c>
      <c r="H3298" s="53">
        <v>0</v>
      </c>
      <c r="I3298" s="53">
        <v>0</v>
      </c>
      <c r="J3298" s="32">
        <v>0</v>
      </c>
      <c r="K3298" s="54">
        <f>Лист4!E3296/1000</f>
        <v>0</v>
      </c>
      <c r="L3298" s="55"/>
      <c r="M3298" s="55"/>
    </row>
    <row r="3299" spans="1:13" s="56" customFormat="1" ht="18.75" customHeight="1" x14ac:dyDescent="0.25">
      <c r="A3299" s="44" t="str">
        <f>Лист4!A3297</f>
        <v xml:space="preserve">8 Марта ул. д.34 </v>
      </c>
      <c r="B3299" s="74" t="str">
        <f>Лист4!C3297</f>
        <v>Енотаевский район, с. Никольское</v>
      </c>
      <c r="C3299" s="45">
        <f t="shared" si="104"/>
        <v>82.17715254237288</v>
      </c>
      <c r="D3299" s="45">
        <f t="shared" si="105"/>
        <v>4.4023474576271182</v>
      </c>
      <c r="E3299" s="52">
        <v>0</v>
      </c>
      <c r="F3299" s="31">
        <v>4.4023474576271182</v>
      </c>
      <c r="G3299" s="53">
        <v>0</v>
      </c>
      <c r="H3299" s="53">
        <v>0</v>
      </c>
      <c r="I3299" s="53">
        <v>0</v>
      </c>
      <c r="J3299" s="32">
        <v>0</v>
      </c>
      <c r="K3299" s="54">
        <f>Лист4!E3297/1000</f>
        <v>86.579499999999996</v>
      </c>
      <c r="L3299" s="55"/>
      <c r="M3299" s="55"/>
    </row>
    <row r="3300" spans="1:13" s="56" customFormat="1" ht="18.75" customHeight="1" x14ac:dyDescent="0.25">
      <c r="A3300" s="44" t="str">
        <f>Лист4!A3298</f>
        <v xml:space="preserve">8 Марта ул. д.36 </v>
      </c>
      <c r="B3300" s="74" t="str">
        <f>Лист4!C3298</f>
        <v>Енотаевский район, с. Никольское</v>
      </c>
      <c r="C3300" s="45">
        <f t="shared" si="104"/>
        <v>97.896637288135594</v>
      </c>
      <c r="D3300" s="45">
        <f t="shared" si="105"/>
        <v>5.2444627118644078</v>
      </c>
      <c r="E3300" s="52">
        <v>0</v>
      </c>
      <c r="F3300" s="31">
        <v>5.2444627118644078</v>
      </c>
      <c r="G3300" s="53">
        <v>0</v>
      </c>
      <c r="H3300" s="53">
        <v>0</v>
      </c>
      <c r="I3300" s="53">
        <v>0</v>
      </c>
      <c r="J3300" s="32">
        <v>0</v>
      </c>
      <c r="K3300" s="54">
        <f>Лист4!E3298/1000</f>
        <v>103.14110000000001</v>
      </c>
      <c r="L3300" s="55"/>
      <c r="M3300" s="55"/>
    </row>
    <row r="3301" spans="1:13" s="56" customFormat="1" ht="18.75" customHeight="1" x14ac:dyDescent="0.25">
      <c r="A3301" s="44" t="str">
        <f>Лист4!A3299</f>
        <v xml:space="preserve">Московская ул. д.47 </v>
      </c>
      <c r="B3301" s="74" t="str">
        <f>Лист4!C3299</f>
        <v>Енотаевский район, с. Никольское</v>
      </c>
      <c r="C3301" s="45">
        <f t="shared" si="104"/>
        <v>50.079566101694986</v>
      </c>
      <c r="D3301" s="45">
        <f t="shared" si="105"/>
        <v>2.6828338983050841</v>
      </c>
      <c r="E3301" s="52">
        <v>0</v>
      </c>
      <c r="F3301" s="31">
        <v>2.6828338983050841</v>
      </c>
      <c r="G3301" s="53">
        <v>0</v>
      </c>
      <c r="H3301" s="53">
        <v>0</v>
      </c>
      <c r="I3301" s="53">
        <v>0</v>
      </c>
      <c r="J3301" s="32">
        <f>438.23+857.03</f>
        <v>1295.26</v>
      </c>
      <c r="K3301" s="54">
        <f>Лист4!E3299/1000-J3301</f>
        <v>-1242.4975999999999</v>
      </c>
      <c r="L3301" s="55"/>
      <c r="M3301" s="55"/>
    </row>
    <row r="3302" spans="1:13" s="56" customFormat="1" ht="18.75" customHeight="1" x14ac:dyDescent="0.25">
      <c r="A3302" s="44" t="str">
        <f>Лист4!A3300</f>
        <v xml:space="preserve">Московская ул. д.49 </v>
      </c>
      <c r="B3302" s="74" t="str">
        <f>Лист4!C3300</f>
        <v>Енотаевский район, с. Никольское</v>
      </c>
      <c r="C3302" s="45">
        <f t="shared" si="104"/>
        <v>48.065369491525431</v>
      </c>
      <c r="D3302" s="45">
        <f t="shared" si="105"/>
        <v>2.5749305084745764</v>
      </c>
      <c r="E3302" s="52">
        <v>0</v>
      </c>
      <c r="F3302" s="31">
        <v>2.5749305084745764</v>
      </c>
      <c r="G3302" s="53">
        <v>0</v>
      </c>
      <c r="H3302" s="53">
        <v>0</v>
      </c>
      <c r="I3302" s="53">
        <v>0</v>
      </c>
      <c r="J3302" s="32">
        <v>0</v>
      </c>
      <c r="K3302" s="54">
        <f>Лист4!E3300/1000</f>
        <v>50.640300000000003</v>
      </c>
      <c r="L3302" s="55"/>
      <c r="M3302" s="55"/>
    </row>
    <row r="3303" spans="1:13" s="56" customFormat="1" ht="18.75" customHeight="1" x14ac:dyDescent="0.25">
      <c r="A3303" s="44" t="str">
        <f>Лист4!A3301</f>
        <v xml:space="preserve">Московская ул. д.53 </v>
      </c>
      <c r="B3303" s="74" t="str">
        <f>Лист4!C3301</f>
        <v>Енотаевский район, с. Никольское</v>
      </c>
      <c r="C3303" s="45">
        <f t="shared" si="104"/>
        <v>92.723850847457641</v>
      </c>
      <c r="D3303" s="45">
        <f t="shared" si="105"/>
        <v>4.9673491525423739</v>
      </c>
      <c r="E3303" s="52">
        <v>0</v>
      </c>
      <c r="F3303" s="31">
        <v>4.9673491525423739</v>
      </c>
      <c r="G3303" s="53">
        <v>0</v>
      </c>
      <c r="H3303" s="53">
        <v>0</v>
      </c>
      <c r="I3303" s="53">
        <v>0</v>
      </c>
      <c r="J3303" s="32">
        <v>0</v>
      </c>
      <c r="K3303" s="54">
        <f>Лист4!E3301/1000</f>
        <v>97.691200000000009</v>
      </c>
      <c r="L3303" s="55"/>
      <c r="M3303" s="55"/>
    </row>
    <row r="3304" spans="1:13" s="56" customFormat="1" ht="18.75" customHeight="1" x14ac:dyDescent="0.25">
      <c r="A3304" s="44" t="str">
        <f>Лист4!A3302</f>
        <v xml:space="preserve">Степная ул. д.10 </v>
      </c>
      <c r="B3304" s="74" t="str">
        <f>Лист4!C3302</f>
        <v>Енотаевский район, с. Никольское</v>
      </c>
      <c r="C3304" s="45">
        <f t="shared" si="104"/>
        <v>17.568528813559325</v>
      </c>
      <c r="D3304" s="45">
        <f t="shared" si="105"/>
        <v>0.9411711864406781</v>
      </c>
      <c r="E3304" s="52">
        <v>0</v>
      </c>
      <c r="F3304" s="31">
        <v>0.9411711864406781</v>
      </c>
      <c r="G3304" s="53">
        <v>0</v>
      </c>
      <c r="H3304" s="53">
        <v>0</v>
      </c>
      <c r="I3304" s="53">
        <v>0</v>
      </c>
      <c r="J3304" s="32">
        <v>0</v>
      </c>
      <c r="K3304" s="54">
        <f>Лист4!E3302/1000</f>
        <v>18.509700000000002</v>
      </c>
      <c r="L3304" s="55"/>
      <c r="M3304" s="55"/>
    </row>
    <row r="3305" spans="1:13" s="56" customFormat="1" ht="18.75" customHeight="1" x14ac:dyDescent="0.25">
      <c r="A3305" s="44" t="str">
        <f>Лист4!A3303</f>
        <v xml:space="preserve">Степная ул. д.8 </v>
      </c>
      <c r="B3305" s="74" t="str">
        <f>Лист4!C3303</f>
        <v>Енотаевский район, с. Никольское</v>
      </c>
      <c r="C3305" s="45">
        <f t="shared" si="104"/>
        <v>3.1043457627118647</v>
      </c>
      <c r="D3305" s="45">
        <f t="shared" si="105"/>
        <v>0.16630423728813559</v>
      </c>
      <c r="E3305" s="52">
        <v>0</v>
      </c>
      <c r="F3305" s="31">
        <v>0.16630423728813559</v>
      </c>
      <c r="G3305" s="53">
        <v>0</v>
      </c>
      <c r="H3305" s="53">
        <v>0</v>
      </c>
      <c r="I3305" s="53">
        <v>0</v>
      </c>
      <c r="J3305" s="32">
        <v>0</v>
      </c>
      <c r="K3305" s="54">
        <f>Лист4!E3303/1000</f>
        <v>3.2706500000000003</v>
      </c>
      <c r="L3305" s="55"/>
      <c r="M3305" s="55"/>
    </row>
    <row r="3306" spans="1:13" s="56" customFormat="1" ht="18.75" customHeight="1" x14ac:dyDescent="0.25">
      <c r="A3306" s="44" t="str">
        <f>Лист4!A3304</f>
        <v xml:space="preserve">Чкалова ул. д.32 </v>
      </c>
      <c r="B3306" s="74" t="str">
        <f>Лист4!C3304</f>
        <v>Енотаевский район, с. Никольское</v>
      </c>
      <c r="C3306" s="45">
        <f t="shared" si="104"/>
        <v>34.11538983050847</v>
      </c>
      <c r="D3306" s="45">
        <f t="shared" si="105"/>
        <v>1.8276101694915254</v>
      </c>
      <c r="E3306" s="52">
        <v>0</v>
      </c>
      <c r="F3306" s="31">
        <v>1.8276101694915254</v>
      </c>
      <c r="G3306" s="53">
        <v>0</v>
      </c>
      <c r="H3306" s="53">
        <v>0</v>
      </c>
      <c r="I3306" s="53">
        <v>0</v>
      </c>
      <c r="J3306" s="32">
        <v>0</v>
      </c>
      <c r="K3306" s="54">
        <f>Лист4!E3304/1000</f>
        <v>35.942999999999998</v>
      </c>
      <c r="L3306" s="55"/>
      <c r="M3306" s="55"/>
    </row>
    <row r="3307" spans="1:13" s="56" customFormat="1" ht="18.75" customHeight="1" x14ac:dyDescent="0.25">
      <c r="A3307" s="44" t="str">
        <f>Лист4!A3305</f>
        <v xml:space="preserve">Шуваева ул. д.10 </v>
      </c>
      <c r="B3307" s="74" t="str">
        <f>Лист4!C3305</f>
        <v>Енотаевский район, с. Никольское</v>
      </c>
      <c r="C3307" s="45">
        <f t="shared" si="104"/>
        <v>56.938522033898309</v>
      </c>
      <c r="D3307" s="45">
        <f t="shared" si="105"/>
        <v>3.050277966101695</v>
      </c>
      <c r="E3307" s="52">
        <v>0</v>
      </c>
      <c r="F3307" s="31">
        <v>3.050277966101695</v>
      </c>
      <c r="G3307" s="53">
        <v>0</v>
      </c>
      <c r="H3307" s="53">
        <v>0</v>
      </c>
      <c r="I3307" s="53">
        <v>0</v>
      </c>
      <c r="J3307" s="32">
        <v>0</v>
      </c>
      <c r="K3307" s="54">
        <f>Лист4!E3305/1000</f>
        <v>59.988800000000005</v>
      </c>
      <c r="L3307" s="55"/>
      <c r="M3307" s="55"/>
    </row>
    <row r="3308" spans="1:13" s="56" customFormat="1" ht="18.75" customHeight="1" x14ac:dyDescent="0.25">
      <c r="A3308" s="44" t="str">
        <f>Лист4!A3306</f>
        <v xml:space="preserve">Шуваева ул. д.12 </v>
      </c>
      <c r="B3308" s="74" t="str">
        <f>Лист4!C3306</f>
        <v>Енотаевский район, с. Никольское</v>
      </c>
      <c r="C3308" s="45">
        <f t="shared" si="104"/>
        <v>10.671796610169491</v>
      </c>
      <c r="D3308" s="45">
        <f t="shared" si="105"/>
        <v>0.57170338983050839</v>
      </c>
      <c r="E3308" s="52">
        <v>0</v>
      </c>
      <c r="F3308" s="31">
        <v>0.57170338983050839</v>
      </c>
      <c r="G3308" s="53">
        <v>0</v>
      </c>
      <c r="H3308" s="53">
        <v>0</v>
      </c>
      <c r="I3308" s="53">
        <v>0</v>
      </c>
      <c r="J3308" s="32">
        <v>0</v>
      </c>
      <c r="K3308" s="54">
        <f>Лист4!E3306/1000</f>
        <v>11.243499999999999</v>
      </c>
      <c r="L3308" s="55"/>
      <c r="M3308" s="55"/>
    </row>
    <row r="3309" spans="1:13" s="56" customFormat="1" ht="18.75" customHeight="1" x14ac:dyDescent="0.25">
      <c r="A3309" s="44" t="str">
        <f>Лист4!A3307</f>
        <v xml:space="preserve">Шуваева ул. д.14 </v>
      </c>
      <c r="B3309" s="74" t="str">
        <f>Лист4!C3307</f>
        <v>Енотаевский район, с. Никольское</v>
      </c>
      <c r="C3309" s="45">
        <f t="shared" si="104"/>
        <v>42.850829830508474</v>
      </c>
      <c r="D3309" s="45">
        <f t="shared" si="105"/>
        <v>2.2955801694915254</v>
      </c>
      <c r="E3309" s="52">
        <v>0</v>
      </c>
      <c r="F3309" s="31">
        <v>2.2955801694915254</v>
      </c>
      <c r="G3309" s="53">
        <v>0</v>
      </c>
      <c r="H3309" s="53">
        <v>0</v>
      </c>
      <c r="I3309" s="53">
        <v>0</v>
      </c>
      <c r="J3309" s="32">
        <v>0</v>
      </c>
      <c r="K3309" s="54">
        <f>Лист4!E3307/1000</f>
        <v>45.146409999999996</v>
      </c>
      <c r="L3309" s="55"/>
      <c r="M3309" s="55"/>
    </row>
    <row r="3310" spans="1:13" s="56" customFormat="1" ht="18.75" customHeight="1" x14ac:dyDescent="0.25">
      <c r="A3310" s="44" t="str">
        <f>Лист4!A3308</f>
        <v xml:space="preserve">Шуваева ул. д.16 </v>
      </c>
      <c r="B3310" s="74" t="str">
        <f>Лист4!C3308</f>
        <v>Енотаевский район, с. Никольское</v>
      </c>
      <c r="C3310" s="45">
        <f t="shared" si="104"/>
        <v>99.221749152542372</v>
      </c>
      <c r="D3310" s="45">
        <f t="shared" si="105"/>
        <v>5.315450847457627</v>
      </c>
      <c r="E3310" s="52">
        <v>0</v>
      </c>
      <c r="F3310" s="31">
        <v>5.315450847457627</v>
      </c>
      <c r="G3310" s="53">
        <v>0</v>
      </c>
      <c r="H3310" s="53">
        <v>0</v>
      </c>
      <c r="I3310" s="53">
        <v>0</v>
      </c>
      <c r="J3310" s="32">
        <v>0</v>
      </c>
      <c r="K3310" s="54">
        <f>Лист4!E3308/1000</f>
        <v>104.5372</v>
      </c>
      <c r="L3310" s="55"/>
      <c r="M3310" s="55"/>
    </row>
    <row r="3311" spans="1:13" s="56" customFormat="1" ht="18.75" customHeight="1" x14ac:dyDescent="0.25">
      <c r="A3311" s="44" t="str">
        <f>Лист4!A3309</f>
        <v xml:space="preserve">Шуваева ул. д.18 </v>
      </c>
      <c r="B3311" s="74" t="str">
        <f>Лист4!C3309</f>
        <v>Енотаевский район, с. Никольское</v>
      </c>
      <c r="C3311" s="45">
        <f t="shared" si="104"/>
        <v>44.564705084745768</v>
      </c>
      <c r="D3311" s="45">
        <f t="shared" si="105"/>
        <v>2.3873949152542373</v>
      </c>
      <c r="E3311" s="52">
        <v>0</v>
      </c>
      <c r="F3311" s="31">
        <v>2.3873949152542373</v>
      </c>
      <c r="G3311" s="53">
        <v>0</v>
      </c>
      <c r="H3311" s="53">
        <v>0</v>
      </c>
      <c r="I3311" s="53">
        <v>0</v>
      </c>
      <c r="J3311" s="32">
        <v>0</v>
      </c>
      <c r="K3311" s="54">
        <f>Лист4!E3309/1000</f>
        <v>46.952100000000002</v>
      </c>
      <c r="L3311" s="55"/>
      <c r="M3311" s="55"/>
    </row>
    <row r="3312" spans="1:13" s="56" customFormat="1" ht="18.75" customHeight="1" x14ac:dyDescent="0.25">
      <c r="A3312" s="44" t="str">
        <f>Лист4!A3310</f>
        <v xml:space="preserve">Шуваева ул. д.20 </v>
      </c>
      <c r="B3312" s="74" t="str">
        <f>Лист4!C3310</f>
        <v>Енотаевский район, с. Никольское</v>
      </c>
      <c r="C3312" s="45">
        <f t="shared" si="104"/>
        <v>106.2416813559322</v>
      </c>
      <c r="D3312" s="45">
        <f t="shared" si="105"/>
        <v>5.6915186440677967</v>
      </c>
      <c r="E3312" s="52">
        <v>0</v>
      </c>
      <c r="F3312" s="31">
        <v>5.6915186440677967</v>
      </c>
      <c r="G3312" s="53">
        <v>0</v>
      </c>
      <c r="H3312" s="53">
        <v>0</v>
      </c>
      <c r="I3312" s="53">
        <v>0</v>
      </c>
      <c r="J3312" s="32">
        <v>0</v>
      </c>
      <c r="K3312" s="54">
        <f>Лист4!E3310/1000</f>
        <v>111.9332</v>
      </c>
      <c r="L3312" s="55"/>
      <c r="M3312" s="55"/>
    </row>
    <row r="3313" spans="1:13" s="56" customFormat="1" ht="18.75" customHeight="1" x14ac:dyDescent="0.25">
      <c r="A3313" s="44" t="str">
        <f>Лист4!A3311</f>
        <v xml:space="preserve">Шуваева ул. д.22 </v>
      </c>
      <c r="B3313" s="74" t="str">
        <f>Лист4!C3311</f>
        <v>Енотаевский район, с. Никольское</v>
      </c>
      <c r="C3313" s="45">
        <f t="shared" si="104"/>
        <v>25.907118644067797</v>
      </c>
      <c r="D3313" s="45">
        <f t="shared" si="105"/>
        <v>1.3878813559322034</v>
      </c>
      <c r="E3313" s="52">
        <v>0</v>
      </c>
      <c r="F3313" s="31">
        <v>1.3878813559322034</v>
      </c>
      <c r="G3313" s="53">
        <v>0</v>
      </c>
      <c r="H3313" s="53">
        <v>0</v>
      </c>
      <c r="I3313" s="53">
        <v>0</v>
      </c>
      <c r="J3313" s="32">
        <v>0</v>
      </c>
      <c r="K3313" s="54">
        <f>Лист4!E3311/1000</f>
        <v>27.295000000000002</v>
      </c>
      <c r="L3313" s="55"/>
      <c r="M3313" s="55"/>
    </row>
    <row r="3314" spans="1:13" s="56" customFormat="1" ht="18.75" customHeight="1" x14ac:dyDescent="0.25">
      <c r="A3314" s="44" t="str">
        <f>Лист4!A3312</f>
        <v xml:space="preserve">Шуваева ул. д.24 </v>
      </c>
      <c r="B3314" s="74" t="str">
        <f>Лист4!C3312</f>
        <v>Енотаевский район, с. Никольское</v>
      </c>
      <c r="C3314" s="45">
        <f t="shared" si="104"/>
        <v>69.299743728813567</v>
      </c>
      <c r="D3314" s="45">
        <f t="shared" si="105"/>
        <v>3.7124862711864406</v>
      </c>
      <c r="E3314" s="52">
        <v>0</v>
      </c>
      <c r="F3314" s="31">
        <v>3.7124862711864406</v>
      </c>
      <c r="G3314" s="53">
        <v>0</v>
      </c>
      <c r="H3314" s="53">
        <v>0</v>
      </c>
      <c r="I3314" s="53">
        <v>0</v>
      </c>
      <c r="J3314" s="32">
        <v>0</v>
      </c>
      <c r="K3314" s="54">
        <f>Лист4!E3312/1000</f>
        <v>73.012230000000002</v>
      </c>
      <c r="L3314" s="55"/>
      <c r="M3314" s="55"/>
    </row>
    <row r="3315" spans="1:13" s="56" customFormat="1" ht="18.75" customHeight="1" x14ac:dyDescent="0.25">
      <c r="A3315" s="44" t="str">
        <f>Лист4!A3313</f>
        <v xml:space="preserve">Шуваева ул. д.26 </v>
      </c>
      <c r="B3315" s="74" t="str">
        <f>Лист4!C3313</f>
        <v>Енотаевский район, с. Никольское</v>
      </c>
      <c r="C3315" s="45">
        <f t="shared" si="104"/>
        <v>14.110101694915254</v>
      </c>
      <c r="D3315" s="45">
        <f t="shared" si="105"/>
        <v>0.75589830508474565</v>
      </c>
      <c r="E3315" s="52">
        <v>0</v>
      </c>
      <c r="F3315" s="31">
        <v>0.75589830508474565</v>
      </c>
      <c r="G3315" s="53">
        <v>0</v>
      </c>
      <c r="H3315" s="53">
        <v>0</v>
      </c>
      <c r="I3315" s="53">
        <v>0</v>
      </c>
      <c r="J3315" s="32">
        <v>0</v>
      </c>
      <c r="K3315" s="54">
        <f>Лист4!E3313/1000</f>
        <v>14.866</v>
      </c>
      <c r="L3315" s="55"/>
      <c r="M3315" s="55"/>
    </row>
    <row r="3316" spans="1:13" s="56" customFormat="1" ht="18.75" customHeight="1" x14ac:dyDescent="0.25">
      <c r="A3316" s="44" t="str">
        <f>Лист4!A3314</f>
        <v xml:space="preserve">Шуваева ул. д.28 </v>
      </c>
      <c r="B3316" s="74" t="str">
        <f>Лист4!C3314</f>
        <v>Енотаевский район, с. Никольское</v>
      </c>
      <c r="C3316" s="45">
        <f t="shared" si="104"/>
        <v>58.265152542372888</v>
      </c>
      <c r="D3316" s="45">
        <f t="shared" si="105"/>
        <v>3.1213474576271185</v>
      </c>
      <c r="E3316" s="52">
        <v>0</v>
      </c>
      <c r="F3316" s="31">
        <v>3.1213474576271185</v>
      </c>
      <c r="G3316" s="53">
        <v>0</v>
      </c>
      <c r="H3316" s="53">
        <v>0</v>
      </c>
      <c r="I3316" s="53">
        <v>0</v>
      </c>
      <c r="J3316" s="32">
        <v>0</v>
      </c>
      <c r="K3316" s="54">
        <f>Лист4!E3314/1000</f>
        <v>61.386500000000005</v>
      </c>
      <c r="L3316" s="55"/>
      <c r="M3316" s="55"/>
    </row>
    <row r="3317" spans="1:13" s="56" customFormat="1" ht="18.75" customHeight="1" x14ac:dyDescent="0.25">
      <c r="A3317" s="44" t="str">
        <f>Лист4!A3315</f>
        <v xml:space="preserve">Шуваева ул. д.6 </v>
      </c>
      <c r="B3317" s="74" t="str">
        <f>Лист4!C3315</f>
        <v>Енотаевский район, с. Никольское</v>
      </c>
      <c r="C3317" s="45">
        <f t="shared" si="104"/>
        <v>61.968840677966107</v>
      </c>
      <c r="D3317" s="45">
        <f t="shared" si="105"/>
        <v>3.3197593220338986</v>
      </c>
      <c r="E3317" s="52">
        <v>0</v>
      </c>
      <c r="F3317" s="31">
        <v>3.3197593220338986</v>
      </c>
      <c r="G3317" s="53">
        <v>0</v>
      </c>
      <c r="H3317" s="53">
        <v>0</v>
      </c>
      <c r="I3317" s="53">
        <v>0</v>
      </c>
      <c r="J3317" s="32">
        <v>0</v>
      </c>
      <c r="K3317" s="54">
        <f>Лист4!E3315/1000</f>
        <v>65.288600000000002</v>
      </c>
      <c r="L3317" s="55"/>
      <c r="M3317" s="55"/>
    </row>
    <row r="3318" spans="1:13" s="56" customFormat="1" ht="18.75" customHeight="1" x14ac:dyDescent="0.25">
      <c r="A3318" s="44" t="str">
        <f>Лист4!A3316</f>
        <v xml:space="preserve">Шуваева ул. д.8 </v>
      </c>
      <c r="B3318" s="74" t="str">
        <f>Лист4!C3316</f>
        <v>Енотаевский район, с. Никольское</v>
      </c>
      <c r="C3318" s="45">
        <f t="shared" si="104"/>
        <v>89.693111864406788</v>
      </c>
      <c r="D3318" s="45">
        <f t="shared" si="105"/>
        <v>4.8049881355932209</v>
      </c>
      <c r="E3318" s="52">
        <v>0</v>
      </c>
      <c r="F3318" s="31">
        <v>4.8049881355932209</v>
      </c>
      <c r="G3318" s="53">
        <v>0</v>
      </c>
      <c r="H3318" s="53">
        <v>0</v>
      </c>
      <c r="I3318" s="53">
        <v>0</v>
      </c>
      <c r="J3318" s="32">
        <v>0</v>
      </c>
      <c r="K3318" s="54">
        <f>Лист4!E3316/1000</f>
        <v>94.498100000000008</v>
      </c>
      <c r="L3318" s="55"/>
      <c r="M3318" s="55"/>
    </row>
    <row r="3319" spans="1:13" s="56" customFormat="1" ht="18.75" customHeight="1" x14ac:dyDescent="0.25">
      <c r="A3319" s="44" t="str">
        <f>Лист4!A3317</f>
        <v xml:space="preserve">Гагарина ул. д.10 </v>
      </c>
      <c r="B3319" s="74" t="str">
        <f>Лист4!C3317</f>
        <v>Икрянинский район, п. Троицкий</v>
      </c>
      <c r="C3319" s="45">
        <f t="shared" si="104"/>
        <v>0.35669152542372884</v>
      </c>
      <c r="D3319" s="45">
        <f t="shared" si="105"/>
        <v>1.9108474576271187E-2</v>
      </c>
      <c r="E3319" s="52">
        <v>0</v>
      </c>
      <c r="F3319" s="31">
        <v>1.9108474576271187E-2</v>
      </c>
      <c r="G3319" s="53">
        <v>0</v>
      </c>
      <c r="H3319" s="53">
        <v>0</v>
      </c>
      <c r="I3319" s="53">
        <v>0</v>
      </c>
      <c r="J3319" s="32">
        <v>0</v>
      </c>
      <c r="K3319" s="54">
        <f>Лист4!E3317/1000-J3319</f>
        <v>0.37580000000000002</v>
      </c>
      <c r="L3319" s="55"/>
      <c r="M3319" s="55"/>
    </row>
    <row r="3320" spans="1:13" s="56" customFormat="1" ht="18.75" customHeight="1" x14ac:dyDescent="0.25">
      <c r="A3320" s="44" t="str">
        <f>Лист4!A3318</f>
        <v xml:space="preserve">Гагарина ул. д.10А </v>
      </c>
      <c r="B3320" s="74" t="str">
        <f>Лист4!C3318</f>
        <v>Икрянинский район, п. Троицкий</v>
      </c>
      <c r="C3320" s="45">
        <f t="shared" si="104"/>
        <v>1.6814237288135594</v>
      </c>
      <c r="D3320" s="45">
        <f t="shared" si="105"/>
        <v>9.0076271186440682E-2</v>
      </c>
      <c r="E3320" s="52">
        <v>0</v>
      </c>
      <c r="F3320" s="31">
        <v>9.0076271186440682E-2</v>
      </c>
      <c r="G3320" s="53">
        <v>0</v>
      </c>
      <c r="H3320" s="53">
        <v>0</v>
      </c>
      <c r="I3320" s="53">
        <v>0</v>
      </c>
      <c r="J3320" s="32">
        <v>0</v>
      </c>
      <c r="K3320" s="54">
        <f>Лист4!E3318/1000-J3320</f>
        <v>1.7715000000000001</v>
      </c>
      <c r="L3320" s="55"/>
      <c r="M3320" s="55"/>
    </row>
    <row r="3321" spans="1:13" s="56" customFormat="1" ht="18.75" customHeight="1" x14ac:dyDescent="0.25">
      <c r="A3321" s="44" t="str">
        <f>Лист4!A3319</f>
        <v xml:space="preserve">Гагарина ул. д.12 </v>
      </c>
      <c r="B3321" s="74" t="str">
        <f>Лист4!C3319</f>
        <v>Икрянинский район, п. Троицкий</v>
      </c>
      <c r="C3321" s="45">
        <f t="shared" si="104"/>
        <v>0</v>
      </c>
      <c r="D3321" s="45">
        <f t="shared" si="105"/>
        <v>0</v>
      </c>
      <c r="E3321" s="52">
        <v>0</v>
      </c>
      <c r="F3321" s="31">
        <v>0</v>
      </c>
      <c r="G3321" s="53">
        <v>0</v>
      </c>
      <c r="H3321" s="53">
        <v>0</v>
      </c>
      <c r="I3321" s="53">
        <v>0</v>
      </c>
      <c r="J3321" s="32">
        <v>0</v>
      </c>
      <c r="K3321" s="54">
        <f>Лист4!E3319/1000</f>
        <v>0</v>
      </c>
      <c r="L3321" s="55"/>
      <c r="M3321" s="55"/>
    </row>
    <row r="3322" spans="1:13" s="56" customFormat="1" ht="18.75" customHeight="1" x14ac:dyDescent="0.25">
      <c r="A3322" s="44" t="str">
        <f>Лист4!A3320</f>
        <v xml:space="preserve">Гоголя ул. д.1 </v>
      </c>
      <c r="B3322" s="74" t="str">
        <f>Лист4!C3320</f>
        <v>Икрянинский район, рп. Ильинка</v>
      </c>
      <c r="C3322" s="45">
        <f t="shared" si="104"/>
        <v>2.4677966101694917</v>
      </c>
      <c r="D3322" s="45">
        <f t="shared" si="105"/>
        <v>0.13220338983050847</v>
      </c>
      <c r="E3322" s="52">
        <v>0</v>
      </c>
      <c r="F3322" s="31">
        <v>0.13220338983050847</v>
      </c>
      <c r="G3322" s="53">
        <v>0</v>
      </c>
      <c r="H3322" s="53">
        <v>0</v>
      </c>
      <c r="I3322" s="53">
        <v>0</v>
      </c>
      <c r="J3322" s="32">
        <v>0</v>
      </c>
      <c r="K3322" s="54">
        <f>Лист4!E3320/1000</f>
        <v>2.6</v>
      </c>
      <c r="L3322" s="55"/>
      <c r="M3322" s="55"/>
    </row>
    <row r="3323" spans="1:13" s="56" customFormat="1" ht="18.75" customHeight="1" x14ac:dyDescent="0.25">
      <c r="A3323" s="44" t="str">
        <f>Лист4!A3321</f>
        <v xml:space="preserve">Гоголя ул. д.12 </v>
      </c>
      <c r="B3323" s="74" t="str">
        <f>Лист4!C3321</f>
        <v>Икрянинский район, рп. Ильинка</v>
      </c>
      <c r="C3323" s="45">
        <f t="shared" si="104"/>
        <v>112.28075932203389</v>
      </c>
      <c r="D3323" s="45">
        <f t="shared" si="105"/>
        <v>6.0150406779661001</v>
      </c>
      <c r="E3323" s="52">
        <v>0</v>
      </c>
      <c r="F3323" s="31">
        <v>6.0150406779661001</v>
      </c>
      <c r="G3323" s="53">
        <v>0</v>
      </c>
      <c r="H3323" s="53">
        <v>0</v>
      </c>
      <c r="I3323" s="53">
        <v>0</v>
      </c>
      <c r="J3323" s="32">
        <v>0</v>
      </c>
      <c r="K3323" s="54">
        <f>Лист4!E3321/1000</f>
        <v>118.29579999999999</v>
      </c>
      <c r="L3323" s="55"/>
      <c r="M3323" s="55"/>
    </row>
    <row r="3324" spans="1:13" s="56" customFormat="1" ht="18.75" customHeight="1" x14ac:dyDescent="0.25">
      <c r="A3324" s="44" t="str">
        <f>Лист4!A3322</f>
        <v xml:space="preserve">Гоголя ул. д.12А </v>
      </c>
      <c r="B3324" s="74" t="str">
        <f>Лист4!C3322</f>
        <v>Икрянинский район, рп. Ильинка</v>
      </c>
      <c r="C3324" s="45">
        <f t="shared" si="104"/>
        <v>2.6873355932203391</v>
      </c>
      <c r="D3324" s="45">
        <f t="shared" si="105"/>
        <v>0.14396440677966102</v>
      </c>
      <c r="E3324" s="52">
        <v>0</v>
      </c>
      <c r="F3324" s="31">
        <v>0.14396440677966102</v>
      </c>
      <c r="G3324" s="53">
        <v>0</v>
      </c>
      <c r="H3324" s="53">
        <v>0</v>
      </c>
      <c r="I3324" s="53">
        <v>0</v>
      </c>
      <c r="J3324" s="32">
        <v>0</v>
      </c>
      <c r="K3324" s="54">
        <f>Лист4!E3322/1000</f>
        <v>2.8313000000000001</v>
      </c>
      <c r="L3324" s="55"/>
      <c r="M3324" s="55"/>
    </row>
    <row r="3325" spans="1:13" s="56" customFormat="1" ht="18.75" customHeight="1" x14ac:dyDescent="0.25">
      <c r="A3325" s="44" t="str">
        <f>Лист4!A3323</f>
        <v xml:space="preserve">Гоголя ул. д.14 </v>
      </c>
      <c r="B3325" s="74" t="str">
        <f>Лист4!C3323</f>
        <v>Икрянинский район, рп. Ильинка</v>
      </c>
      <c r="C3325" s="45">
        <f t="shared" si="104"/>
        <v>94.817016949152546</v>
      </c>
      <c r="D3325" s="45">
        <f t="shared" si="105"/>
        <v>5.0794830508474575</v>
      </c>
      <c r="E3325" s="52">
        <v>0</v>
      </c>
      <c r="F3325" s="31">
        <v>5.0794830508474575</v>
      </c>
      <c r="G3325" s="53">
        <v>0</v>
      </c>
      <c r="H3325" s="53">
        <v>0</v>
      </c>
      <c r="I3325" s="53">
        <v>0</v>
      </c>
      <c r="J3325" s="32">
        <v>0</v>
      </c>
      <c r="K3325" s="54">
        <f>Лист4!E3323/1000</f>
        <v>99.896500000000003</v>
      </c>
      <c r="L3325" s="55"/>
      <c r="M3325" s="55"/>
    </row>
    <row r="3326" spans="1:13" s="56" customFormat="1" ht="18.75" customHeight="1" x14ac:dyDescent="0.25">
      <c r="A3326" s="44" t="str">
        <f>Лист4!A3324</f>
        <v xml:space="preserve">Гоголя ул. д.16 </v>
      </c>
      <c r="B3326" s="74" t="str">
        <f>Лист4!C3324</f>
        <v>Икрянинский район, рп. Ильинка</v>
      </c>
      <c r="C3326" s="45">
        <f t="shared" si="104"/>
        <v>18.632813559322035</v>
      </c>
      <c r="D3326" s="45">
        <f t="shared" si="105"/>
        <v>0.99818644067796614</v>
      </c>
      <c r="E3326" s="52">
        <v>0</v>
      </c>
      <c r="F3326" s="31">
        <v>0.99818644067796614</v>
      </c>
      <c r="G3326" s="53">
        <v>0</v>
      </c>
      <c r="H3326" s="53">
        <v>0</v>
      </c>
      <c r="I3326" s="53">
        <v>0</v>
      </c>
      <c r="J3326" s="32">
        <v>0</v>
      </c>
      <c r="K3326" s="54">
        <f>Лист4!E3324/1000</f>
        <v>19.631</v>
      </c>
      <c r="L3326" s="55"/>
      <c r="M3326" s="55"/>
    </row>
    <row r="3327" spans="1:13" s="56" customFormat="1" ht="18.75" customHeight="1" x14ac:dyDescent="0.25">
      <c r="A3327" s="44" t="str">
        <f>Лист4!A3325</f>
        <v xml:space="preserve">Гоголя ул. д.5 </v>
      </c>
      <c r="B3327" s="74" t="str">
        <f>Лист4!C3325</f>
        <v>Икрянинский район, рп. Ильинка</v>
      </c>
      <c r="C3327" s="45">
        <f t="shared" si="104"/>
        <v>36.880271186440673</v>
      </c>
      <c r="D3327" s="45">
        <f t="shared" si="105"/>
        <v>1.9757288135593221</v>
      </c>
      <c r="E3327" s="52">
        <v>0</v>
      </c>
      <c r="F3327" s="31">
        <v>1.9757288135593221</v>
      </c>
      <c r="G3327" s="53">
        <v>0</v>
      </c>
      <c r="H3327" s="53">
        <v>0</v>
      </c>
      <c r="I3327" s="53">
        <v>0</v>
      </c>
      <c r="J3327" s="32">
        <v>1292.19</v>
      </c>
      <c r="K3327" s="54">
        <f>Лист4!E3325/1000-J3327</f>
        <v>-1253.3340000000001</v>
      </c>
      <c r="L3327" s="55"/>
      <c r="M3327" s="55"/>
    </row>
    <row r="3328" spans="1:13" s="56" customFormat="1" ht="18.75" customHeight="1" x14ac:dyDescent="0.25">
      <c r="A3328" s="44" t="str">
        <f>Лист4!A3326</f>
        <v xml:space="preserve">Гоголя ул. д.7 </v>
      </c>
      <c r="B3328" s="74" t="str">
        <f>Лист4!C3326</f>
        <v>Икрянинский район, рп. Ильинка</v>
      </c>
      <c r="C3328" s="45">
        <f t="shared" si="104"/>
        <v>16.140338983050842</v>
      </c>
      <c r="D3328" s="45">
        <f t="shared" si="105"/>
        <v>0.86466101694915243</v>
      </c>
      <c r="E3328" s="52">
        <v>0</v>
      </c>
      <c r="F3328" s="31">
        <v>0.86466101694915243</v>
      </c>
      <c r="G3328" s="53">
        <v>0</v>
      </c>
      <c r="H3328" s="53">
        <v>0</v>
      </c>
      <c r="I3328" s="53">
        <v>0</v>
      </c>
      <c r="J3328" s="32">
        <v>704.31899999999996</v>
      </c>
      <c r="K3328" s="54">
        <f>Лист4!E3326/1000-J3328</f>
        <v>-687.31399999999996</v>
      </c>
      <c r="L3328" s="55"/>
      <c r="M3328" s="55"/>
    </row>
    <row r="3329" spans="1:13" s="56" customFormat="1" ht="18.75" customHeight="1" x14ac:dyDescent="0.25">
      <c r="A3329" s="44" t="str">
        <f>Лист4!A3327</f>
        <v xml:space="preserve">Кирова ул. д.13 </v>
      </c>
      <c r="B3329" s="74" t="str">
        <f>Лист4!C3327</f>
        <v>Икрянинский район, рп. Ильинка</v>
      </c>
      <c r="C3329" s="45">
        <f t="shared" si="104"/>
        <v>30.321816949152542</v>
      </c>
      <c r="D3329" s="45">
        <f t="shared" si="105"/>
        <v>1.6243830508474577</v>
      </c>
      <c r="E3329" s="52">
        <v>0</v>
      </c>
      <c r="F3329" s="31">
        <v>1.6243830508474577</v>
      </c>
      <c r="G3329" s="53">
        <v>0</v>
      </c>
      <c r="H3329" s="53">
        <v>0</v>
      </c>
      <c r="I3329" s="53">
        <v>0</v>
      </c>
      <c r="J3329" s="32">
        <v>0</v>
      </c>
      <c r="K3329" s="54">
        <f>Лист4!E3327/1000</f>
        <v>31.946200000000001</v>
      </c>
      <c r="L3329" s="55"/>
      <c r="M3329" s="55"/>
    </row>
    <row r="3330" spans="1:13" s="56" customFormat="1" ht="18.75" customHeight="1" x14ac:dyDescent="0.25">
      <c r="A3330" s="44" t="str">
        <f>Лист4!A3328</f>
        <v xml:space="preserve">Кирова ул. д.15 </v>
      </c>
      <c r="B3330" s="74" t="str">
        <f>Лист4!C3328</f>
        <v>Икрянинский район, рп. Ильинка</v>
      </c>
      <c r="C3330" s="45">
        <f t="shared" si="104"/>
        <v>12.463701694915253</v>
      </c>
      <c r="D3330" s="45">
        <f t="shared" si="105"/>
        <v>0.66769830508474581</v>
      </c>
      <c r="E3330" s="52">
        <v>0</v>
      </c>
      <c r="F3330" s="31">
        <v>0.66769830508474581</v>
      </c>
      <c r="G3330" s="53">
        <v>0</v>
      </c>
      <c r="H3330" s="53">
        <v>0</v>
      </c>
      <c r="I3330" s="53">
        <v>0</v>
      </c>
      <c r="J3330" s="32">
        <v>0</v>
      </c>
      <c r="K3330" s="54">
        <f>Лист4!E3328/1000</f>
        <v>13.131399999999999</v>
      </c>
      <c r="L3330" s="55"/>
      <c r="M3330" s="55"/>
    </row>
    <row r="3331" spans="1:13" s="56" customFormat="1" ht="18.75" customHeight="1" x14ac:dyDescent="0.25">
      <c r="A3331" s="44" t="str">
        <f>Лист4!A3329</f>
        <v xml:space="preserve">Лермонтова ул. д.12 </v>
      </c>
      <c r="B3331" s="74" t="str">
        <f>Лист4!C3329</f>
        <v>Икрянинский район, рп. Ильинка</v>
      </c>
      <c r="C3331" s="45">
        <f t="shared" si="104"/>
        <v>21.536745762711863</v>
      </c>
      <c r="D3331" s="45">
        <f t="shared" si="105"/>
        <v>1.1537542372881355</v>
      </c>
      <c r="E3331" s="52">
        <v>0</v>
      </c>
      <c r="F3331" s="31">
        <v>1.1537542372881355</v>
      </c>
      <c r="G3331" s="53">
        <v>0</v>
      </c>
      <c r="H3331" s="53">
        <v>0</v>
      </c>
      <c r="I3331" s="53">
        <v>0</v>
      </c>
      <c r="J3331" s="32">
        <v>0</v>
      </c>
      <c r="K3331" s="54">
        <f>Лист4!E3329/1000</f>
        <v>22.6905</v>
      </c>
      <c r="L3331" s="55"/>
      <c r="M3331" s="55"/>
    </row>
    <row r="3332" spans="1:13" s="56" customFormat="1" ht="18.75" customHeight="1" x14ac:dyDescent="0.25">
      <c r="A3332" s="44" t="str">
        <f>Лист4!A3330</f>
        <v xml:space="preserve">Лермонтова ул. д.14 </v>
      </c>
      <c r="B3332" s="74" t="str">
        <f>Лист4!C3330</f>
        <v>Икрянинский район, рп. Ильинка</v>
      </c>
      <c r="C3332" s="45">
        <f t="shared" si="104"/>
        <v>13.380677966101695</v>
      </c>
      <c r="D3332" s="45">
        <f t="shared" si="105"/>
        <v>0.71682203389830512</v>
      </c>
      <c r="E3332" s="52">
        <v>0</v>
      </c>
      <c r="F3332" s="31">
        <v>0.71682203389830512</v>
      </c>
      <c r="G3332" s="53">
        <v>0</v>
      </c>
      <c r="H3332" s="53">
        <v>0</v>
      </c>
      <c r="I3332" s="53">
        <v>0</v>
      </c>
      <c r="J3332" s="32">
        <v>0</v>
      </c>
      <c r="K3332" s="54">
        <f>Лист4!E3330/1000</f>
        <v>14.0975</v>
      </c>
      <c r="L3332" s="55"/>
      <c r="M3332" s="55"/>
    </row>
    <row r="3333" spans="1:13" s="56" customFormat="1" ht="18.75" customHeight="1" x14ac:dyDescent="0.25">
      <c r="A3333" s="44" t="str">
        <f>Лист4!A3331</f>
        <v xml:space="preserve">Лермонтова ул. д.3 </v>
      </c>
      <c r="B3333" s="74" t="str">
        <f>Лист4!C3331</f>
        <v>Икрянинский район, рп. Ильинка</v>
      </c>
      <c r="C3333" s="45">
        <f t="shared" si="104"/>
        <v>27.302657627118649</v>
      </c>
      <c r="D3333" s="45">
        <f t="shared" si="105"/>
        <v>1.4626423728813562</v>
      </c>
      <c r="E3333" s="52">
        <v>0</v>
      </c>
      <c r="F3333" s="31">
        <v>1.4626423728813562</v>
      </c>
      <c r="G3333" s="53">
        <v>0</v>
      </c>
      <c r="H3333" s="53">
        <v>0</v>
      </c>
      <c r="I3333" s="53">
        <v>0</v>
      </c>
      <c r="J3333" s="32">
        <v>0</v>
      </c>
      <c r="K3333" s="54">
        <f>Лист4!E3331/1000</f>
        <v>28.765300000000003</v>
      </c>
      <c r="L3333" s="55"/>
      <c r="M3333" s="55"/>
    </row>
    <row r="3334" spans="1:13" s="56" customFormat="1" ht="18.75" customHeight="1" x14ac:dyDescent="0.25">
      <c r="A3334" s="44" t="str">
        <f>Лист4!A3332</f>
        <v xml:space="preserve">Лермонтова ул. д.5 </v>
      </c>
      <c r="B3334" s="74" t="str">
        <f>Лист4!C3332</f>
        <v>Икрянинский район, рп. Ильинка</v>
      </c>
      <c r="C3334" s="45">
        <f t="shared" si="104"/>
        <v>35.815606779661024</v>
      </c>
      <c r="D3334" s="45">
        <f t="shared" si="105"/>
        <v>1.9186932203389833</v>
      </c>
      <c r="E3334" s="52">
        <v>0</v>
      </c>
      <c r="F3334" s="31">
        <v>1.9186932203389833</v>
      </c>
      <c r="G3334" s="53">
        <v>0</v>
      </c>
      <c r="H3334" s="53">
        <v>0</v>
      </c>
      <c r="I3334" s="53">
        <v>0</v>
      </c>
      <c r="J3334" s="32">
        <v>0</v>
      </c>
      <c r="K3334" s="54">
        <f>Лист4!E3332/1000</f>
        <v>37.734300000000005</v>
      </c>
      <c r="L3334" s="55"/>
      <c r="M3334" s="55"/>
    </row>
    <row r="3335" spans="1:13" s="56" customFormat="1" ht="25.5" customHeight="1" x14ac:dyDescent="0.25">
      <c r="A3335" s="44" t="str">
        <f>Лист4!A3333</f>
        <v xml:space="preserve">Лермонтова ул. д.6 </v>
      </c>
      <c r="B3335" s="74" t="str">
        <f>Лист4!C3333</f>
        <v>Икрянинский район, рп. Ильинка</v>
      </c>
      <c r="C3335" s="45">
        <f t="shared" si="104"/>
        <v>50.4056</v>
      </c>
      <c r="D3335" s="45">
        <f t="shared" si="105"/>
        <v>2.7002999999999999</v>
      </c>
      <c r="E3335" s="52">
        <v>0</v>
      </c>
      <c r="F3335" s="31">
        <v>2.7002999999999999</v>
      </c>
      <c r="G3335" s="53">
        <v>0</v>
      </c>
      <c r="H3335" s="53">
        <v>0</v>
      </c>
      <c r="I3335" s="53">
        <v>0</v>
      </c>
      <c r="J3335" s="32">
        <v>0</v>
      </c>
      <c r="K3335" s="54">
        <f>Лист4!E3333/1000-J3335</f>
        <v>53.105899999999998</v>
      </c>
      <c r="L3335" s="55"/>
      <c r="M3335" s="55"/>
    </row>
    <row r="3336" spans="1:13" s="56" customFormat="1" ht="18.75" customHeight="1" x14ac:dyDescent="0.25">
      <c r="A3336" s="44" t="str">
        <f>Лист4!A3334</f>
        <v xml:space="preserve">Лермонтова ул. д.7 </v>
      </c>
      <c r="B3336" s="74" t="str">
        <f>Лист4!C3334</f>
        <v>Икрянинский район, рп. Ильинка</v>
      </c>
      <c r="C3336" s="45">
        <f t="shared" si="104"/>
        <v>47.100745762711874</v>
      </c>
      <c r="D3336" s="45">
        <f t="shared" si="105"/>
        <v>2.5232542372881359</v>
      </c>
      <c r="E3336" s="52">
        <v>0</v>
      </c>
      <c r="F3336" s="31">
        <v>2.5232542372881359</v>
      </c>
      <c r="G3336" s="53">
        <v>0</v>
      </c>
      <c r="H3336" s="53">
        <v>0</v>
      </c>
      <c r="I3336" s="53">
        <v>0</v>
      </c>
      <c r="J3336" s="32">
        <v>0</v>
      </c>
      <c r="K3336" s="54">
        <f>Лист4!E3334/1000</f>
        <v>49.624000000000009</v>
      </c>
      <c r="L3336" s="55"/>
      <c r="M3336" s="55"/>
    </row>
    <row r="3337" spans="1:13" s="56" customFormat="1" ht="18.75" customHeight="1" x14ac:dyDescent="0.25">
      <c r="A3337" s="44" t="str">
        <f>Лист4!A3335</f>
        <v xml:space="preserve">Лермонтова ул. д.8 </v>
      </c>
      <c r="B3337" s="74" t="str">
        <f>Лист4!C3335</f>
        <v>Икрянинский район, рп. Ильинка</v>
      </c>
      <c r="C3337" s="45">
        <f t="shared" si="104"/>
        <v>141.44328135593221</v>
      </c>
      <c r="D3337" s="45">
        <f t="shared" si="105"/>
        <v>7.5773186440677964</v>
      </c>
      <c r="E3337" s="52">
        <v>0</v>
      </c>
      <c r="F3337" s="31">
        <v>7.5773186440677964</v>
      </c>
      <c r="G3337" s="53">
        <v>0</v>
      </c>
      <c r="H3337" s="53">
        <v>0</v>
      </c>
      <c r="I3337" s="53">
        <v>0</v>
      </c>
      <c r="J3337" s="32">
        <v>0</v>
      </c>
      <c r="K3337" s="54">
        <f>Лист4!E3335/1000</f>
        <v>149.0206</v>
      </c>
      <c r="L3337" s="55"/>
      <c r="M3337" s="55"/>
    </row>
    <row r="3338" spans="1:13" s="56" customFormat="1" ht="18.75" customHeight="1" x14ac:dyDescent="0.25">
      <c r="A3338" s="44" t="str">
        <f>Лист4!A3336</f>
        <v xml:space="preserve">Матросова ул. д.18 </v>
      </c>
      <c r="B3338" s="74" t="str">
        <f>Лист4!C3336</f>
        <v>Икрянинский район, рп. Ильинка</v>
      </c>
      <c r="C3338" s="45">
        <f t="shared" si="104"/>
        <v>12.363091525423719</v>
      </c>
      <c r="D3338" s="45">
        <f t="shared" si="105"/>
        <v>0.66230847457627129</v>
      </c>
      <c r="E3338" s="52">
        <v>0</v>
      </c>
      <c r="F3338" s="31">
        <v>0.66230847457627129</v>
      </c>
      <c r="G3338" s="53">
        <v>0</v>
      </c>
      <c r="H3338" s="53">
        <v>0</v>
      </c>
      <c r="I3338" s="53">
        <v>0</v>
      </c>
      <c r="J3338" s="32">
        <v>199.62</v>
      </c>
      <c r="K3338" s="54">
        <f>Лист4!E3336/1000-J3338</f>
        <v>-186.59460000000001</v>
      </c>
      <c r="L3338" s="55"/>
      <c r="M3338" s="55"/>
    </row>
    <row r="3339" spans="1:13" s="56" customFormat="1" ht="18.75" customHeight="1" x14ac:dyDescent="0.25">
      <c r="A3339" s="44" t="str">
        <f>Лист4!A3337</f>
        <v xml:space="preserve">Молодежная ул. д.10 </v>
      </c>
      <c r="B3339" s="74" t="str">
        <f>Лист4!C3337</f>
        <v>Икрянинский район, рп. Ильинка</v>
      </c>
      <c r="C3339" s="45">
        <f t="shared" si="104"/>
        <v>61.551403389830504</v>
      </c>
      <c r="D3339" s="45">
        <f t="shared" si="105"/>
        <v>3.2973966101694918</v>
      </c>
      <c r="E3339" s="52">
        <v>0</v>
      </c>
      <c r="F3339" s="31">
        <v>3.2973966101694918</v>
      </c>
      <c r="G3339" s="53">
        <v>0</v>
      </c>
      <c r="H3339" s="53">
        <v>0</v>
      </c>
      <c r="I3339" s="53">
        <v>0</v>
      </c>
      <c r="J3339" s="32">
        <v>0</v>
      </c>
      <c r="K3339" s="54">
        <f>Лист4!E3337/1000</f>
        <v>64.848799999999997</v>
      </c>
      <c r="L3339" s="55"/>
      <c r="M3339" s="55"/>
    </row>
    <row r="3340" spans="1:13" s="56" customFormat="1" ht="18.75" customHeight="1" x14ac:dyDescent="0.25">
      <c r="A3340" s="44" t="str">
        <f>Лист4!A3338</f>
        <v xml:space="preserve">Молодежная ул. д.12 </v>
      </c>
      <c r="B3340" s="74" t="str">
        <f>Лист4!C3338</f>
        <v>Икрянинский район, рп. Ильинка</v>
      </c>
      <c r="C3340" s="45">
        <f t="shared" si="104"/>
        <v>85.726603389830515</v>
      </c>
      <c r="D3340" s="45">
        <f t="shared" si="105"/>
        <v>4.5924966101694915</v>
      </c>
      <c r="E3340" s="52">
        <v>0</v>
      </c>
      <c r="F3340" s="31">
        <v>4.5924966101694915</v>
      </c>
      <c r="G3340" s="53">
        <v>0</v>
      </c>
      <c r="H3340" s="53">
        <v>0</v>
      </c>
      <c r="I3340" s="53">
        <v>0</v>
      </c>
      <c r="J3340" s="32">
        <v>0</v>
      </c>
      <c r="K3340" s="54">
        <f>Лист4!E3338/1000</f>
        <v>90.319100000000006</v>
      </c>
      <c r="L3340" s="55"/>
      <c r="M3340" s="55"/>
    </row>
    <row r="3341" spans="1:13" s="56" customFormat="1" ht="18.75" customHeight="1" x14ac:dyDescent="0.25">
      <c r="A3341" s="44" t="str">
        <f>Лист4!A3339</f>
        <v xml:space="preserve">Молодежная ул. д.14 </v>
      </c>
      <c r="B3341" s="74" t="str">
        <f>Лист4!C3339</f>
        <v>Икрянинский район, рп. Ильинка</v>
      </c>
      <c r="C3341" s="45">
        <f t="shared" si="104"/>
        <v>135.50623728813557</v>
      </c>
      <c r="D3341" s="45">
        <f t="shared" si="105"/>
        <v>7.2592627118644053</v>
      </c>
      <c r="E3341" s="52">
        <v>0</v>
      </c>
      <c r="F3341" s="31">
        <v>7.2592627118644053</v>
      </c>
      <c r="G3341" s="53">
        <v>0</v>
      </c>
      <c r="H3341" s="53">
        <v>0</v>
      </c>
      <c r="I3341" s="53">
        <v>0</v>
      </c>
      <c r="J3341" s="32">
        <v>0</v>
      </c>
      <c r="K3341" s="54">
        <f>Лист4!E3339/1000</f>
        <v>142.76549999999997</v>
      </c>
      <c r="L3341" s="55"/>
      <c r="M3341" s="55"/>
    </row>
    <row r="3342" spans="1:13" s="56" customFormat="1" ht="18.75" customHeight="1" x14ac:dyDescent="0.25">
      <c r="A3342" s="44" t="str">
        <f>Лист4!A3340</f>
        <v xml:space="preserve">Молодежная ул. д.16 </v>
      </c>
      <c r="B3342" s="74" t="str">
        <f>Лист4!C3340</f>
        <v>Икрянинский район, рп. Ильинка</v>
      </c>
      <c r="C3342" s="45">
        <f t="shared" si="104"/>
        <v>114.55891525423729</v>
      </c>
      <c r="D3342" s="45">
        <f t="shared" si="105"/>
        <v>6.1370847457627118</v>
      </c>
      <c r="E3342" s="52">
        <v>0</v>
      </c>
      <c r="F3342" s="31">
        <v>6.1370847457627118</v>
      </c>
      <c r="G3342" s="53">
        <v>0</v>
      </c>
      <c r="H3342" s="53">
        <v>0</v>
      </c>
      <c r="I3342" s="53">
        <v>0</v>
      </c>
      <c r="J3342" s="32">
        <v>0</v>
      </c>
      <c r="K3342" s="54">
        <f>Лист4!E3340/1000-J3342</f>
        <v>120.696</v>
      </c>
      <c r="L3342" s="55"/>
      <c r="M3342" s="55"/>
    </row>
    <row r="3343" spans="1:13" s="56" customFormat="1" ht="18.75" customHeight="1" x14ac:dyDescent="0.25">
      <c r="A3343" s="44" t="str">
        <f>Лист4!A3341</f>
        <v xml:space="preserve">Молодежная ул. д.2 </v>
      </c>
      <c r="B3343" s="74" t="str">
        <f>Лист4!C3341</f>
        <v>Икрянинский район, рп. Ильинка</v>
      </c>
      <c r="C3343" s="45">
        <f t="shared" si="104"/>
        <v>150.6715118644068</v>
      </c>
      <c r="D3343" s="45">
        <f t="shared" si="105"/>
        <v>8.0716881355932202</v>
      </c>
      <c r="E3343" s="52">
        <v>0</v>
      </c>
      <c r="F3343" s="31">
        <v>8.0716881355932202</v>
      </c>
      <c r="G3343" s="53">
        <v>0</v>
      </c>
      <c r="H3343" s="53">
        <v>0</v>
      </c>
      <c r="I3343" s="53">
        <v>0</v>
      </c>
      <c r="J3343" s="32">
        <v>0</v>
      </c>
      <c r="K3343" s="54">
        <f>Лист4!E3341/1000</f>
        <v>158.7432</v>
      </c>
      <c r="L3343" s="55"/>
      <c r="M3343" s="55"/>
    </row>
    <row r="3344" spans="1:13" s="56" customFormat="1" ht="18.75" customHeight="1" x14ac:dyDescent="0.25">
      <c r="A3344" s="44" t="str">
        <f>Лист4!A3342</f>
        <v xml:space="preserve">Молодежная ул. д.20 </v>
      </c>
      <c r="B3344" s="74" t="str">
        <f>Лист4!C3342</f>
        <v>Икрянинский район, рп. Ильинка</v>
      </c>
      <c r="C3344" s="45">
        <f t="shared" si="104"/>
        <v>49.836677966101696</v>
      </c>
      <c r="D3344" s="45">
        <f t="shared" si="105"/>
        <v>2.6698220338983054</v>
      </c>
      <c r="E3344" s="52">
        <v>0</v>
      </c>
      <c r="F3344" s="31">
        <v>2.6698220338983054</v>
      </c>
      <c r="G3344" s="53">
        <v>0</v>
      </c>
      <c r="H3344" s="53">
        <v>0</v>
      </c>
      <c r="I3344" s="53">
        <v>0</v>
      </c>
      <c r="J3344" s="32">
        <v>0</v>
      </c>
      <c r="K3344" s="54">
        <f>Лист4!E3342/1000</f>
        <v>52.506500000000003</v>
      </c>
      <c r="L3344" s="55"/>
      <c r="M3344" s="55"/>
    </row>
    <row r="3345" spans="1:13" s="56" customFormat="1" ht="18.75" customHeight="1" x14ac:dyDescent="0.25">
      <c r="A3345" s="44" t="str">
        <f>Лист4!A3343</f>
        <v xml:space="preserve">Молодежная ул. д.22 </v>
      </c>
      <c r="B3345" s="74" t="str">
        <f>Лист4!C3343</f>
        <v>Икрянинский район, рп. Ильинка</v>
      </c>
      <c r="C3345" s="45">
        <f t="shared" si="104"/>
        <v>61.991335593220349</v>
      </c>
      <c r="D3345" s="45">
        <f t="shared" si="105"/>
        <v>3.3209644067796615</v>
      </c>
      <c r="E3345" s="52">
        <v>0</v>
      </c>
      <c r="F3345" s="31">
        <v>3.3209644067796615</v>
      </c>
      <c r="G3345" s="53">
        <v>0</v>
      </c>
      <c r="H3345" s="53">
        <v>0</v>
      </c>
      <c r="I3345" s="53">
        <v>0</v>
      </c>
      <c r="J3345" s="32">
        <v>0</v>
      </c>
      <c r="K3345" s="54">
        <f>Лист4!E3343/1000</f>
        <v>65.312300000000008</v>
      </c>
      <c r="L3345" s="55"/>
      <c r="M3345" s="55"/>
    </row>
    <row r="3346" spans="1:13" s="56" customFormat="1" ht="18.75" customHeight="1" x14ac:dyDescent="0.25">
      <c r="A3346" s="44" t="str">
        <f>Лист4!A3344</f>
        <v xml:space="preserve">Молодежная ул. д.24 </v>
      </c>
      <c r="B3346" s="74" t="str">
        <f>Лист4!C3344</f>
        <v>Икрянинский район, рп. Ильинка</v>
      </c>
      <c r="C3346" s="45">
        <f t="shared" si="104"/>
        <v>52.410779661016946</v>
      </c>
      <c r="D3346" s="45">
        <f t="shared" si="105"/>
        <v>2.8077203389830507</v>
      </c>
      <c r="E3346" s="52">
        <v>0</v>
      </c>
      <c r="F3346" s="31">
        <v>2.8077203389830507</v>
      </c>
      <c r="G3346" s="53">
        <v>0</v>
      </c>
      <c r="H3346" s="53">
        <v>0</v>
      </c>
      <c r="I3346" s="53">
        <v>0</v>
      </c>
      <c r="J3346" s="32">
        <v>0</v>
      </c>
      <c r="K3346" s="54">
        <f>Лист4!E3344/1000</f>
        <v>55.218499999999999</v>
      </c>
      <c r="L3346" s="55"/>
      <c r="M3346" s="55"/>
    </row>
    <row r="3347" spans="1:13" s="56" customFormat="1" ht="18.75" customHeight="1" x14ac:dyDescent="0.25">
      <c r="A3347" s="44" t="str">
        <f>Лист4!A3345</f>
        <v xml:space="preserve">Молодежная ул. д.26 </v>
      </c>
      <c r="B3347" s="74" t="str">
        <f>Лист4!C3345</f>
        <v>Икрянинский район, рп. Ильинка</v>
      </c>
      <c r="C3347" s="45">
        <f t="shared" si="104"/>
        <v>46.769776271186444</v>
      </c>
      <c r="D3347" s="45">
        <f t="shared" si="105"/>
        <v>2.5055237288135594</v>
      </c>
      <c r="E3347" s="52">
        <v>0</v>
      </c>
      <c r="F3347" s="31">
        <v>2.5055237288135594</v>
      </c>
      <c r="G3347" s="53">
        <v>0</v>
      </c>
      <c r="H3347" s="53">
        <v>0</v>
      </c>
      <c r="I3347" s="53">
        <v>0</v>
      </c>
      <c r="J3347" s="32">
        <v>0</v>
      </c>
      <c r="K3347" s="54">
        <f>Лист4!E3345/1000-J3347</f>
        <v>49.275300000000001</v>
      </c>
      <c r="L3347" s="55"/>
      <c r="M3347" s="55"/>
    </row>
    <row r="3348" spans="1:13" s="56" customFormat="1" ht="18.75" customHeight="1" x14ac:dyDescent="0.25">
      <c r="A3348" s="44" t="str">
        <f>Лист4!A3346</f>
        <v xml:space="preserve">Молодежная ул. д.28 </v>
      </c>
      <c r="B3348" s="74" t="str">
        <f>Лист4!C3346</f>
        <v>Икрянинский район, рп. Ильинка</v>
      </c>
      <c r="C3348" s="45">
        <f t="shared" si="104"/>
        <v>95.051172881355924</v>
      </c>
      <c r="D3348" s="45">
        <f t="shared" si="105"/>
        <v>5.0920271186440678</v>
      </c>
      <c r="E3348" s="52">
        <v>0</v>
      </c>
      <c r="F3348" s="31">
        <v>5.0920271186440678</v>
      </c>
      <c r="G3348" s="53">
        <v>0</v>
      </c>
      <c r="H3348" s="53">
        <v>0</v>
      </c>
      <c r="I3348" s="53">
        <v>0</v>
      </c>
      <c r="J3348" s="32">
        <v>0</v>
      </c>
      <c r="K3348" s="54">
        <f>Лист4!E3346/1000</f>
        <v>100.14319999999999</v>
      </c>
      <c r="L3348" s="55"/>
      <c r="M3348" s="55"/>
    </row>
    <row r="3349" spans="1:13" s="56" customFormat="1" ht="18.75" customHeight="1" x14ac:dyDescent="0.25">
      <c r="A3349" s="44" t="str">
        <f>Лист4!A3347</f>
        <v xml:space="preserve">Молодежная ул. д.32 </v>
      </c>
      <c r="B3349" s="74" t="str">
        <f>Лист4!C3347</f>
        <v>Икрянинский район, рп. Ильинка</v>
      </c>
      <c r="C3349" s="45">
        <f t="shared" si="104"/>
        <v>99.822942372881357</v>
      </c>
      <c r="D3349" s="45">
        <f t="shared" si="105"/>
        <v>5.347657627118644</v>
      </c>
      <c r="E3349" s="52">
        <v>0</v>
      </c>
      <c r="F3349" s="31">
        <v>5.347657627118644</v>
      </c>
      <c r="G3349" s="53">
        <v>0</v>
      </c>
      <c r="H3349" s="53">
        <v>0</v>
      </c>
      <c r="I3349" s="53">
        <v>0</v>
      </c>
      <c r="J3349" s="32">
        <v>0</v>
      </c>
      <c r="K3349" s="54">
        <f>Лист4!E3347/1000</f>
        <v>105.17060000000001</v>
      </c>
      <c r="L3349" s="55"/>
      <c r="M3349" s="55"/>
    </row>
    <row r="3350" spans="1:13" s="56" customFormat="1" ht="18.75" customHeight="1" x14ac:dyDescent="0.25">
      <c r="A3350" s="44" t="str">
        <f>Лист4!A3348</f>
        <v xml:space="preserve">Молодежная ул. д.34 </v>
      </c>
      <c r="B3350" s="74" t="str">
        <f>Лист4!C3348</f>
        <v>Икрянинский район, рп. Ильинка</v>
      </c>
      <c r="C3350" s="45">
        <f t="shared" ref="C3350:C3413" si="106">K3350+J3350-F3350</f>
        <v>246.04378305084751</v>
      </c>
      <c r="D3350" s="45">
        <f t="shared" ref="D3350:D3413" si="107">F3350</f>
        <v>13.180916949152543</v>
      </c>
      <c r="E3350" s="52">
        <v>0</v>
      </c>
      <c r="F3350" s="31">
        <v>13.180916949152543</v>
      </c>
      <c r="G3350" s="53">
        <v>0</v>
      </c>
      <c r="H3350" s="53">
        <v>0</v>
      </c>
      <c r="I3350" s="53">
        <v>0</v>
      </c>
      <c r="J3350" s="32">
        <v>0</v>
      </c>
      <c r="K3350" s="54">
        <f>Лист4!E3348/1000</f>
        <v>259.22470000000004</v>
      </c>
      <c r="L3350" s="55"/>
      <c r="M3350" s="55"/>
    </row>
    <row r="3351" spans="1:13" s="56" customFormat="1" ht="18.75" customHeight="1" x14ac:dyDescent="0.25">
      <c r="A3351" s="44" t="str">
        <f>Лист4!A3349</f>
        <v xml:space="preserve">Молодежная ул. д.40 </v>
      </c>
      <c r="B3351" s="74" t="str">
        <f>Лист4!C3349</f>
        <v>Икрянинский район, рп. Ильинка</v>
      </c>
      <c r="C3351" s="45">
        <f t="shared" si="106"/>
        <v>77.438413559322029</v>
      </c>
      <c r="D3351" s="45">
        <f t="shared" si="107"/>
        <v>4.1484864406779662</v>
      </c>
      <c r="E3351" s="52">
        <v>0</v>
      </c>
      <c r="F3351" s="31">
        <v>4.1484864406779662</v>
      </c>
      <c r="G3351" s="53">
        <v>0</v>
      </c>
      <c r="H3351" s="53">
        <v>0</v>
      </c>
      <c r="I3351" s="53">
        <v>0</v>
      </c>
      <c r="J3351" s="32">
        <v>0</v>
      </c>
      <c r="K3351" s="54">
        <f>Лист4!E3349/1000</f>
        <v>81.5869</v>
      </c>
      <c r="L3351" s="55"/>
      <c r="M3351" s="55"/>
    </row>
    <row r="3352" spans="1:13" s="56" customFormat="1" ht="18.75" customHeight="1" x14ac:dyDescent="0.25">
      <c r="A3352" s="44" t="str">
        <f>Лист4!A3350</f>
        <v xml:space="preserve">Молодежная ул. д.8 </v>
      </c>
      <c r="B3352" s="74" t="str">
        <f>Лист4!C3350</f>
        <v>Икрянинский район, рп. Ильинка</v>
      </c>
      <c r="C3352" s="45">
        <f t="shared" si="106"/>
        <v>40.275105084745761</v>
      </c>
      <c r="D3352" s="45">
        <f t="shared" si="107"/>
        <v>2.1575949152542373</v>
      </c>
      <c r="E3352" s="52">
        <v>0</v>
      </c>
      <c r="F3352" s="31">
        <v>2.1575949152542373</v>
      </c>
      <c r="G3352" s="53">
        <v>0</v>
      </c>
      <c r="H3352" s="53">
        <v>0</v>
      </c>
      <c r="I3352" s="53">
        <v>0</v>
      </c>
      <c r="J3352" s="32">
        <v>0</v>
      </c>
      <c r="K3352" s="54">
        <f>Лист4!E3350/1000</f>
        <v>42.432699999999997</v>
      </c>
      <c r="L3352" s="55"/>
      <c r="M3352" s="55"/>
    </row>
    <row r="3353" spans="1:13" s="56" customFormat="1" ht="18.75" customHeight="1" x14ac:dyDescent="0.25">
      <c r="A3353" s="44" t="str">
        <f>Лист4!A3351</f>
        <v xml:space="preserve">Пионерская ул. д.20 </v>
      </c>
      <c r="B3353" s="74" t="str">
        <f>Лист4!C3351</f>
        <v>Икрянинский район, рп. Ильинка</v>
      </c>
      <c r="C3353" s="45">
        <f t="shared" si="106"/>
        <v>4.8520677966101697</v>
      </c>
      <c r="D3353" s="45">
        <f t="shared" si="107"/>
        <v>0.25993220338983053</v>
      </c>
      <c r="E3353" s="52">
        <v>0</v>
      </c>
      <c r="F3353" s="31">
        <v>0.25993220338983053</v>
      </c>
      <c r="G3353" s="53">
        <v>0</v>
      </c>
      <c r="H3353" s="53">
        <v>0</v>
      </c>
      <c r="I3353" s="53">
        <v>0</v>
      </c>
      <c r="J3353" s="32">
        <v>0</v>
      </c>
      <c r="K3353" s="54">
        <f>Лист4!E3351/1000</f>
        <v>5.1120000000000001</v>
      </c>
      <c r="L3353" s="55"/>
      <c r="M3353" s="55"/>
    </row>
    <row r="3354" spans="1:13" s="56" customFormat="1" ht="18.75" customHeight="1" x14ac:dyDescent="0.25">
      <c r="A3354" s="44" t="str">
        <f>Лист4!A3352</f>
        <v xml:space="preserve">Пионерская ул. д.22 </v>
      </c>
      <c r="B3354" s="74" t="str">
        <f>Лист4!C3352</f>
        <v>Икрянинский район, рп. Ильинка</v>
      </c>
      <c r="C3354" s="45">
        <f t="shared" si="106"/>
        <v>25.884623728813558</v>
      </c>
      <c r="D3354" s="45">
        <f t="shared" si="107"/>
        <v>1.3866762711864407</v>
      </c>
      <c r="E3354" s="52">
        <v>0</v>
      </c>
      <c r="F3354" s="31">
        <v>1.3866762711864407</v>
      </c>
      <c r="G3354" s="53">
        <v>0</v>
      </c>
      <c r="H3354" s="53">
        <v>0</v>
      </c>
      <c r="I3354" s="53">
        <v>0</v>
      </c>
      <c r="J3354" s="32">
        <v>0</v>
      </c>
      <c r="K3354" s="54">
        <f>Лист4!E3352/1000-J3354</f>
        <v>27.2713</v>
      </c>
      <c r="L3354" s="55"/>
      <c r="M3354" s="55"/>
    </row>
    <row r="3355" spans="1:13" s="56" customFormat="1" ht="18.75" customHeight="1" x14ac:dyDescent="0.25">
      <c r="A3355" s="44" t="str">
        <f>Лист4!A3353</f>
        <v xml:space="preserve">Пионерская ул. д.24 </v>
      </c>
      <c r="B3355" s="74" t="str">
        <f>Лист4!C3353</f>
        <v>Икрянинский район, рп. Ильинка</v>
      </c>
      <c r="C3355" s="45">
        <f t="shared" si="106"/>
        <v>22.53715254237288</v>
      </c>
      <c r="D3355" s="45">
        <f t="shared" si="107"/>
        <v>1.2073474576271186</v>
      </c>
      <c r="E3355" s="52">
        <v>0</v>
      </c>
      <c r="F3355" s="31">
        <v>1.2073474576271186</v>
      </c>
      <c r="G3355" s="53">
        <v>0</v>
      </c>
      <c r="H3355" s="53">
        <v>0</v>
      </c>
      <c r="I3355" s="53">
        <v>0</v>
      </c>
      <c r="J3355" s="32">
        <v>0</v>
      </c>
      <c r="K3355" s="54">
        <f>Лист4!E3353/1000-J3355</f>
        <v>23.744499999999999</v>
      </c>
      <c r="L3355" s="55"/>
      <c r="M3355" s="55"/>
    </row>
    <row r="3356" spans="1:13" s="56" customFormat="1" ht="18.75" customHeight="1" x14ac:dyDescent="0.25">
      <c r="A3356" s="44" t="str">
        <f>Лист4!A3354</f>
        <v xml:space="preserve">Пионерская ул. д.26 </v>
      </c>
      <c r="B3356" s="74" t="str">
        <f>Лист4!C3354</f>
        <v>Икрянинский район, рп. Ильинка</v>
      </c>
      <c r="C3356" s="45">
        <f t="shared" si="106"/>
        <v>47.344203389830504</v>
      </c>
      <c r="D3356" s="45">
        <f t="shared" si="107"/>
        <v>2.5362966101694915</v>
      </c>
      <c r="E3356" s="52">
        <v>0</v>
      </c>
      <c r="F3356" s="31">
        <v>2.5362966101694915</v>
      </c>
      <c r="G3356" s="53">
        <v>0</v>
      </c>
      <c r="H3356" s="53">
        <v>0</v>
      </c>
      <c r="I3356" s="53">
        <v>0</v>
      </c>
      <c r="J3356" s="32">
        <v>0</v>
      </c>
      <c r="K3356" s="54">
        <f>Лист4!E3354/1000-J3356</f>
        <v>49.880499999999998</v>
      </c>
      <c r="L3356" s="55"/>
      <c r="M3356" s="55"/>
    </row>
    <row r="3357" spans="1:13" s="56" customFormat="1" ht="18.75" customHeight="1" x14ac:dyDescent="0.25">
      <c r="A3357" s="44" t="str">
        <f>Лист4!A3355</f>
        <v xml:space="preserve">Советская ул. д.25 </v>
      </c>
      <c r="B3357" s="74" t="str">
        <f>Лист4!C3355</f>
        <v>Икрянинский район, рп. Ильинка</v>
      </c>
      <c r="C3357" s="45">
        <f t="shared" si="106"/>
        <v>1.5898305084745308</v>
      </c>
      <c r="D3357" s="45">
        <f t="shared" si="107"/>
        <v>8.5169491525423732E-2</v>
      </c>
      <c r="E3357" s="52">
        <v>0</v>
      </c>
      <c r="F3357" s="31">
        <v>8.5169491525423732E-2</v>
      </c>
      <c r="G3357" s="53">
        <v>0</v>
      </c>
      <c r="H3357" s="53">
        <v>0</v>
      </c>
      <c r="I3357" s="53">
        <v>0</v>
      </c>
      <c r="J3357" s="32">
        <f>189.61+1617.2</f>
        <v>1806.81</v>
      </c>
      <c r="K3357" s="54">
        <f>Лист4!E3355/1000-J3357</f>
        <v>-1805.135</v>
      </c>
      <c r="L3357" s="55"/>
      <c r="M3357" s="55"/>
    </row>
    <row r="3358" spans="1:13" s="56" customFormat="1" ht="18.75" customHeight="1" x14ac:dyDescent="0.25">
      <c r="A3358" s="44" t="str">
        <f>Лист4!A3356</f>
        <v xml:space="preserve">Суворова ул. д.9 </v>
      </c>
      <c r="B3358" s="74" t="str">
        <f>Лист4!C3356</f>
        <v>Икрянинский район, рп. Ильинка</v>
      </c>
      <c r="C3358" s="45">
        <f t="shared" si="106"/>
        <v>0.44648135593213029</v>
      </c>
      <c r="D3358" s="45">
        <f t="shared" si="107"/>
        <v>2.3918644067796611E-2</v>
      </c>
      <c r="E3358" s="52">
        <v>0</v>
      </c>
      <c r="F3358" s="31">
        <v>2.3918644067796611E-2</v>
      </c>
      <c r="G3358" s="53">
        <v>0</v>
      </c>
      <c r="H3358" s="53">
        <v>0</v>
      </c>
      <c r="I3358" s="53">
        <v>0</v>
      </c>
      <c r="J3358" s="32">
        <v>1055.32</v>
      </c>
      <c r="K3358" s="54">
        <f>Лист4!E3356/1000-J3358</f>
        <v>-1054.8496</v>
      </c>
      <c r="L3358" s="55"/>
      <c r="M3358" s="55"/>
    </row>
    <row r="3359" spans="1:13" s="56" customFormat="1" ht="18.75" customHeight="1" x14ac:dyDescent="0.25">
      <c r="A3359" s="44" t="str">
        <f>Лист4!A3357</f>
        <v xml:space="preserve">Суворова ул. д.9А </v>
      </c>
      <c r="B3359" s="74" t="str">
        <f>Лист4!C3357</f>
        <v>Икрянинский район, рп. Ильинка</v>
      </c>
      <c r="C3359" s="45">
        <f t="shared" si="106"/>
        <v>10.039566101694927</v>
      </c>
      <c r="D3359" s="45">
        <f t="shared" si="107"/>
        <v>0.53783389830508466</v>
      </c>
      <c r="E3359" s="52">
        <v>0</v>
      </c>
      <c r="F3359" s="31">
        <v>0.53783389830508466</v>
      </c>
      <c r="G3359" s="53">
        <v>0</v>
      </c>
      <c r="H3359" s="53">
        <v>0</v>
      </c>
      <c r="I3359" s="53">
        <v>0</v>
      </c>
      <c r="J3359" s="32">
        <f>194.99+26.53</f>
        <v>221.52</v>
      </c>
      <c r="K3359" s="54">
        <f>Лист4!E3357/1000-J3359</f>
        <v>-210.9426</v>
      </c>
      <c r="L3359" s="55"/>
      <c r="M3359" s="55"/>
    </row>
    <row r="3360" spans="1:13" s="56" customFormat="1" ht="18.75" customHeight="1" x14ac:dyDescent="0.25">
      <c r="A3360" s="44" t="str">
        <f>Лист4!A3358</f>
        <v xml:space="preserve">Чкалова ул. д.18 </v>
      </c>
      <c r="B3360" s="74" t="str">
        <f>Лист4!C3358</f>
        <v>Икрянинский район, рп. Ильинка</v>
      </c>
      <c r="C3360" s="45">
        <f t="shared" si="106"/>
        <v>28.178820338983051</v>
      </c>
      <c r="D3360" s="45">
        <f t="shared" si="107"/>
        <v>1.5095796610169492</v>
      </c>
      <c r="E3360" s="52">
        <v>0</v>
      </c>
      <c r="F3360" s="31">
        <v>1.5095796610169492</v>
      </c>
      <c r="G3360" s="53">
        <v>0</v>
      </c>
      <c r="H3360" s="53">
        <v>0</v>
      </c>
      <c r="I3360" s="53">
        <v>0</v>
      </c>
      <c r="J3360" s="32">
        <v>0</v>
      </c>
      <c r="K3360" s="54">
        <f>Лист4!E3358/1000</f>
        <v>29.688400000000001</v>
      </c>
      <c r="L3360" s="55"/>
      <c r="M3360" s="55"/>
    </row>
    <row r="3361" spans="1:13" s="56" customFormat="1" ht="18.75" customHeight="1" x14ac:dyDescent="0.25">
      <c r="A3361" s="44" t="str">
        <f>Лист4!A3359</f>
        <v xml:space="preserve">Чкалова ул. д.6 </v>
      </c>
      <c r="B3361" s="74" t="str">
        <f>Лист4!C3359</f>
        <v>Икрянинский район, рп. Ильинка</v>
      </c>
      <c r="C3361" s="45">
        <f t="shared" si="106"/>
        <v>26.47376271186446</v>
      </c>
      <c r="D3361" s="45">
        <f t="shared" si="107"/>
        <v>1.4182372881355931</v>
      </c>
      <c r="E3361" s="52">
        <v>0</v>
      </c>
      <c r="F3361" s="31">
        <v>1.4182372881355931</v>
      </c>
      <c r="G3361" s="53">
        <v>0</v>
      </c>
      <c r="H3361" s="53">
        <v>0</v>
      </c>
      <c r="I3361" s="53">
        <v>0</v>
      </c>
      <c r="J3361" s="32">
        <v>1544.85</v>
      </c>
      <c r="K3361" s="54">
        <f>Лист4!E3359/1000-J3361</f>
        <v>-1516.9579999999999</v>
      </c>
      <c r="L3361" s="55"/>
      <c r="M3361" s="55"/>
    </row>
    <row r="3362" spans="1:13" s="56" customFormat="1" ht="18.75" customHeight="1" x14ac:dyDescent="0.25">
      <c r="A3362" s="44" t="str">
        <f>Лист4!A3360</f>
        <v xml:space="preserve">Чкалова ул. д.8 </v>
      </c>
      <c r="B3362" s="74" t="str">
        <f>Лист4!C3360</f>
        <v>Икрянинский район, рп. Ильинка</v>
      </c>
      <c r="C3362" s="45">
        <f t="shared" si="106"/>
        <v>28.468881355932204</v>
      </c>
      <c r="D3362" s="45">
        <f t="shared" si="107"/>
        <v>1.5251186440677964</v>
      </c>
      <c r="E3362" s="52">
        <v>0</v>
      </c>
      <c r="F3362" s="31">
        <v>1.5251186440677964</v>
      </c>
      <c r="G3362" s="53">
        <v>0</v>
      </c>
      <c r="H3362" s="53">
        <v>0</v>
      </c>
      <c r="I3362" s="53">
        <v>0</v>
      </c>
      <c r="J3362" s="32">
        <v>250.68</v>
      </c>
      <c r="K3362" s="54">
        <f>Лист4!E3360/1000-J3362</f>
        <v>-220.68600000000001</v>
      </c>
      <c r="L3362" s="55"/>
      <c r="M3362" s="55"/>
    </row>
    <row r="3363" spans="1:13" s="56" customFormat="1" ht="18.75" customHeight="1" x14ac:dyDescent="0.25">
      <c r="A3363" s="44" t="str">
        <f>Лист4!A3361</f>
        <v xml:space="preserve">50 лет Октября ул. д.1 </v>
      </c>
      <c r="B3363" s="74" t="str">
        <f>Лист4!C3361</f>
        <v>Икрянинский район, рп. Красные Баррикады</v>
      </c>
      <c r="C3363" s="45">
        <f t="shared" si="106"/>
        <v>229.66583322033904</v>
      </c>
      <c r="D3363" s="45">
        <f t="shared" si="107"/>
        <v>12.30352677966102</v>
      </c>
      <c r="E3363" s="52">
        <v>0</v>
      </c>
      <c r="F3363" s="31">
        <v>12.30352677966102</v>
      </c>
      <c r="G3363" s="53">
        <v>0</v>
      </c>
      <c r="H3363" s="53">
        <v>0</v>
      </c>
      <c r="I3363" s="53">
        <v>0</v>
      </c>
      <c r="J3363" s="32">
        <v>0</v>
      </c>
      <c r="K3363" s="54">
        <f>Лист4!E3361/1000</f>
        <v>241.96936000000005</v>
      </c>
      <c r="L3363" s="55"/>
      <c r="M3363" s="55"/>
    </row>
    <row r="3364" spans="1:13" s="56" customFormat="1" ht="18.75" customHeight="1" x14ac:dyDescent="0.25">
      <c r="A3364" s="44" t="str">
        <f>Лист4!A3362</f>
        <v xml:space="preserve">Баррикадная ул. д.13 </v>
      </c>
      <c r="B3364" s="74" t="str">
        <f>Лист4!C3362</f>
        <v>Икрянинский район, рп. Красные Баррикады</v>
      </c>
      <c r="C3364" s="45">
        <f t="shared" si="106"/>
        <v>353.38862644067802</v>
      </c>
      <c r="D3364" s="45">
        <f t="shared" si="107"/>
        <v>18.931533559322038</v>
      </c>
      <c r="E3364" s="52">
        <v>0</v>
      </c>
      <c r="F3364" s="31">
        <v>18.931533559322038</v>
      </c>
      <c r="G3364" s="53">
        <v>0</v>
      </c>
      <c r="H3364" s="53">
        <v>0</v>
      </c>
      <c r="I3364" s="53">
        <v>0</v>
      </c>
      <c r="J3364" s="32">
        <v>0</v>
      </c>
      <c r="K3364" s="54">
        <f>Лист4!E3362/1000-J3364</f>
        <v>372.32016000000004</v>
      </c>
      <c r="L3364" s="55"/>
      <c r="M3364" s="55"/>
    </row>
    <row r="3365" spans="1:13" s="56" customFormat="1" ht="18.75" customHeight="1" x14ac:dyDescent="0.25">
      <c r="A3365" s="44" t="str">
        <f>Лист4!A3363</f>
        <v xml:space="preserve">Баррикадная ул. д.4 </v>
      </c>
      <c r="B3365" s="74" t="str">
        <f>Лист4!C3363</f>
        <v>Икрянинский район, рп. Красные Баррикады</v>
      </c>
      <c r="C3365" s="45">
        <f t="shared" si="106"/>
        <v>122.17206779661015</v>
      </c>
      <c r="D3365" s="45">
        <f t="shared" si="107"/>
        <v>6.5449322033898305</v>
      </c>
      <c r="E3365" s="52">
        <v>0</v>
      </c>
      <c r="F3365" s="31">
        <v>6.5449322033898305</v>
      </c>
      <c r="G3365" s="53">
        <v>0</v>
      </c>
      <c r="H3365" s="53">
        <v>0</v>
      </c>
      <c r="I3365" s="53">
        <v>0</v>
      </c>
      <c r="J3365" s="32">
        <v>0</v>
      </c>
      <c r="K3365" s="54">
        <f>Лист4!E3363/1000</f>
        <v>128.71699999999998</v>
      </c>
      <c r="L3365" s="55"/>
      <c r="M3365" s="55"/>
    </row>
    <row r="3366" spans="1:13" s="56" customFormat="1" ht="18.75" customHeight="1" x14ac:dyDescent="0.25">
      <c r="A3366" s="44" t="str">
        <f>Лист4!A3364</f>
        <v xml:space="preserve">Баррикадная ул. д.5 </v>
      </c>
      <c r="B3366" s="74" t="str">
        <f>Лист4!C3364</f>
        <v>Икрянинский район, рп. Красные Баррикады</v>
      </c>
      <c r="C3366" s="45">
        <f t="shared" si="106"/>
        <v>614.38798779661033</v>
      </c>
      <c r="D3366" s="45">
        <f t="shared" si="107"/>
        <v>32.913642203389841</v>
      </c>
      <c r="E3366" s="52">
        <v>0</v>
      </c>
      <c r="F3366" s="31">
        <v>32.913642203389841</v>
      </c>
      <c r="G3366" s="53">
        <v>0</v>
      </c>
      <c r="H3366" s="53">
        <v>0</v>
      </c>
      <c r="I3366" s="53">
        <v>0</v>
      </c>
      <c r="J3366" s="32">
        <v>0</v>
      </c>
      <c r="K3366" s="54">
        <f>Лист4!E3364/1000</f>
        <v>647.30163000000016</v>
      </c>
      <c r="L3366" s="55"/>
      <c r="M3366" s="55"/>
    </row>
    <row r="3367" spans="1:13" s="56" customFormat="1" ht="18.75" customHeight="1" x14ac:dyDescent="0.25">
      <c r="A3367" s="44" t="str">
        <f>Лист4!A3365</f>
        <v xml:space="preserve">Баррикадная ул. д.7 </v>
      </c>
      <c r="B3367" s="74" t="str">
        <f>Лист4!C3365</f>
        <v>Икрянинский район, рп. Красные Баррикады</v>
      </c>
      <c r="C3367" s="45">
        <f t="shared" si="106"/>
        <v>1015.8133003389829</v>
      </c>
      <c r="D3367" s="45">
        <f t="shared" si="107"/>
        <v>54.418569661016939</v>
      </c>
      <c r="E3367" s="52">
        <v>0</v>
      </c>
      <c r="F3367" s="31">
        <v>54.418569661016939</v>
      </c>
      <c r="G3367" s="53">
        <v>0</v>
      </c>
      <c r="H3367" s="53">
        <v>0</v>
      </c>
      <c r="I3367" s="53">
        <v>0</v>
      </c>
      <c r="J3367" s="32">
        <v>0</v>
      </c>
      <c r="K3367" s="54">
        <f>Лист4!E3365/1000</f>
        <v>1070.2318699999998</v>
      </c>
      <c r="L3367" s="55"/>
      <c r="M3367" s="55"/>
    </row>
    <row r="3368" spans="1:13" s="56" customFormat="1" ht="18.75" customHeight="1" x14ac:dyDescent="0.25">
      <c r="A3368" s="44" t="str">
        <f>Лист4!A3366</f>
        <v>Мира ул. д.1 пом.129</v>
      </c>
      <c r="B3368" s="74" t="str">
        <f>Лист4!C3366</f>
        <v>Икрянинский район, рп. Красные Баррикады</v>
      </c>
      <c r="C3368" s="45">
        <f t="shared" si="106"/>
        <v>709.00685016949171</v>
      </c>
      <c r="D3368" s="45">
        <f t="shared" si="107"/>
        <v>37.982509830508477</v>
      </c>
      <c r="E3368" s="52">
        <v>0</v>
      </c>
      <c r="F3368" s="31">
        <v>37.982509830508477</v>
      </c>
      <c r="G3368" s="53">
        <v>0</v>
      </c>
      <c r="H3368" s="53">
        <v>0</v>
      </c>
      <c r="I3368" s="53">
        <v>0</v>
      </c>
      <c r="J3368" s="32">
        <v>0</v>
      </c>
      <c r="K3368" s="54">
        <f>Лист4!E3366/1000</f>
        <v>746.98936000000015</v>
      </c>
      <c r="L3368" s="55"/>
      <c r="M3368" s="55"/>
    </row>
    <row r="3369" spans="1:13" s="56" customFormat="1" ht="18.75" customHeight="1" x14ac:dyDescent="0.25">
      <c r="A3369" s="44" t="str">
        <f>Лист4!A3367</f>
        <v xml:space="preserve">Мира ул. д.9 </v>
      </c>
      <c r="B3369" s="74" t="str">
        <f>Лист4!C3367</f>
        <v>Икрянинский район, рп. Красные Баррикады</v>
      </c>
      <c r="C3369" s="45">
        <f t="shared" si="106"/>
        <v>566.59556610169477</v>
      </c>
      <c r="D3369" s="45">
        <f t="shared" si="107"/>
        <v>30.353333898305081</v>
      </c>
      <c r="E3369" s="52">
        <v>0</v>
      </c>
      <c r="F3369" s="31">
        <v>30.353333898305081</v>
      </c>
      <c r="G3369" s="53">
        <v>0</v>
      </c>
      <c r="H3369" s="53">
        <v>0</v>
      </c>
      <c r="I3369" s="53">
        <v>0</v>
      </c>
      <c r="J3369" s="32">
        <v>0</v>
      </c>
      <c r="K3369" s="54">
        <f>Лист4!E3367/1000</f>
        <v>596.94889999999987</v>
      </c>
      <c r="L3369" s="55"/>
      <c r="M3369" s="55"/>
    </row>
    <row r="3370" spans="1:13" s="56" customFormat="1" ht="18.75" customHeight="1" x14ac:dyDescent="0.25">
      <c r="A3370" s="44" t="str">
        <f>Лист4!A3368</f>
        <v xml:space="preserve">Молодежная ул. д.3 </v>
      </c>
      <c r="B3370" s="74" t="str">
        <f>Лист4!C3368</f>
        <v>Икрянинский район, рп. Красные Баррикады</v>
      </c>
      <c r="C3370" s="45">
        <f t="shared" si="106"/>
        <v>791.54041898305104</v>
      </c>
      <c r="D3370" s="45">
        <f t="shared" si="107"/>
        <v>42.403951016949165</v>
      </c>
      <c r="E3370" s="52">
        <v>0</v>
      </c>
      <c r="F3370" s="31">
        <v>42.403951016949165</v>
      </c>
      <c r="G3370" s="53">
        <v>0</v>
      </c>
      <c r="H3370" s="53">
        <v>0</v>
      </c>
      <c r="I3370" s="53">
        <v>0</v>
      </c>
      <c r="J3370" s="32">
        <v>0</v>
      </c>
      <c r="K3370" s="54">
        <f>Лист4!E3368/1000</f>
        <v>833.94437000000016</v>
      </c>
      <c r="L3370" s="55"/>
      <c r="M3370" s="55"/>
    </row>
    <row r="3371" spans="1:13" s="56" customFormat="1" ht="18.75" customHeight="1" x14ac:dyDescent="0.25">
      <c r="A3371" s="44" t="str">
        <f>Лист4!A3369</f>
        <v xml:space="preserve">Первомайская ул. д.10А </v>
      </c>
      <c r="B3371" s="74" t="str">
        <f>Лист4!C3369</f>
        <v>Икрянинский район, рп. Красные Баррикады</v>
      </c>
      <c r="C3371" s="45">
        <f t="shared" si="106"/>
        <v>23.127810169491525</v>
      </c>
      <c r="D3371" s="45">
        <f t="shared" si="107"/>
        <v>1.2389898305084743</v>
      </c>
      <c r="E3371" s="52">
        <v>0</v>
      </c>
      <c r="F3371" s="31">
        <v>1.2389898305084743</v>
      </c>
      <c r="G3371" s="53">
        <v>0</v>
      </c>
      <c r="H3371" s="53">
        <v>0</v>
      </c>
      <c r="I3371" s="53">
        <v>0</v>
      </c>
      <c r="J3371" s="32">
        <v>0</v>
      </c>
      <c r="K3371" s="54">
        <f>Лист4!E3369/1000</f>
        <v>24.366799999999998</v>
      </c>
      <c r="L3371" s="55"/>
      <c r="M3371" s="55"/>
    </row>
    <row r="3372" spans="1:13" s="56" customFormat="1" ht="18.75" customHeight="1" x14ac:dyDescent="0.25">
      <c r="A3372" s="44" t="str">
        <f>Лист4!A3370</f>
        <v xml:space="preserve">Первомайская ул. д.11 </v>
      </c>
      <c r="B3372" s="74" t="str">
        <f>Лист4!C3370</f>
        <v>Икрянинский район, рп. Красные Баррикады</v>
      </c>
      <c r="C3372" s="45">
        <f t="shared" si="106"/>
        <v>51.419769491525422</v>
      </c>
      <c r="D3372" s="45">
        <f t="shared" si="107"/>
        <v>2.7546305084745764</v>
      </c>
      <c r="E3372" s="52">
        <v>0</v>
      </c>
      <c r="F3372" s="31">
        <v>2.7546305084745764</v>
      </c>
      <c r="G3372" s="53">
        <v>0</v>
      </c>
      <c r="H3372" s="53">
        <v>0</v>
      </c>
      <c r="I3372" s="53">
        <v>0</v>
      </c>
      <c r="J3372" s="32">
        <v>0</v>
      </c>
      <c r="K3372" s="54">
        <f>Лист4!E3370/1000</f>
        <v>54.174399999999999</v>
      </c>
      <c r="L3372" s="55"/>
      <c r="M3372" s="55"/>
    </row>
    <row r="3373" spans="1:13" s="56" customFormat="1" ht="18.75" customHeight="1" x14ac:dyDescent="0.25">
      <c r="A3373" s="44" t="str">
        <f>Лист4!A3371</f>
        <v xml:space="preserve">Первомайская ул. д.12А </v>
      </c>
      <c r="B3373" s="74" t="str">
        <f>Лист4!C3371</f>
        <v>Икрянинский район, рп. Красные Баррикады</v>
      </c>
      <c r="C3373" s="45">
        <f t="shared" si="106"/>
        <v>190.08913355932194</v>
      </c>
      <c r="D3373" s="45">
        <f t="shared" si="107"/>
        <v>10.18334644067796</v>
      </c>
      <c r="E3373" s="52">
        <v>0</v>
      </c>
      <c r="F3373" s="31">
        <v>10.18334644067796</v>
      </c>
      <c r="G3373" s="53">
        <v>0</v>
      </c>
      <c r="H3373" s="53">
        <v>0</v>
      </c>
      <c r="I3373" s="53">
        <v>0</v>
      </c>
      <c r="J3373" s="32">
        <v>0</v>
      </c>
      <c r="K3373" s="54">
        <f>Лист4!E3371/1000</f>
        <v>200.27247999999989</v>
      </c>
      <c r="L3373" s="55"/>
      <c r="M3373" s="55"/>
    </row>
    <row r="3374" spans="1:13" s="56" customFormat="1" ht="18.75" customHeight="1" x14ac:dyDescent="0.25">
      <c r="A3374" s="44" t="str">
        <f>Лист4!A3372</f>
        <v xml:space="preserve">Первомайская ул. д.12Б </v>
      </c>
      <c r="B3374" s="74" t="str">
        <f>Лист4!C3372</f>
        <v>Икрянинский район, рп. Красные Баррикады</v>
      </c>
      <c r="C3374" s="45">
        <f t="shared" si="106"/>
        <v>335.84737627118648</v>
      </c>
      <c r="D3374" s="45">
        <f t="shared" si="107"/>
        <v>17.991823728813557</v>
      </c>
      <c r="E3374" s="52">
        <v>0</v>
      </c>
      <c r="F3374" s="31">
        <v>17.991823728813557</v>
      </c>
      <c r="G3374" s="53">
        <v>0</v>
      </c>
      <c r="H3374" s="53">
        <v>0</v>
      </c>
      <c r="I3374" s="53">
        <v>0</v>
      </c>
      <c r="J3374" s="32">
        <v>0</v>
      </c>
      <c r="K3374" s="54">
        <f>Лист4!E3372/1000</f>
        <v>353.83920000000001</v>
      </c>
      <c r="L3374" s="55"/>
      <c r="M3374" s="55"/>
    </row>
    <row r="3375" spans="1:13" s="56" customFormat="1" ht="18.75" customHeight="1" x14ac:dyDescent="0.25">
      <c r="A3375" s="44" t="str">
        <f>Лист4!A3373</f>
        <v xml:space="preserve">Первомайская ул. д.12В </v>
      </c>
      <c r="B3375" s="74" t="str">
        <f>Лист4!C3373</f>
        <v>Икрянинский район, рп. Красные Баррикады</v>
      </c>
      <c r="C3375" s="45">
        <f t="shared" si="106"/>
        <v>122.69448135593221</v>
      </c>
      <c r="D3375" s="45">
        <f t="shared" si="107"/>
        <v>6.572918644067796</v>
      </c>
      <c r="E3375" s="52">
        <v>0</v>
      </c>
      <c r="F3375" s="31">
        <v>6.572918644067796</v>
      </c>
      <c r="G3375" s="53">
        <v>0</v>
      </c>
      <c r="H3375" s="53">
        <v>0</v>
      </c>
      <c r="I3375" s="53">
        <v>0</v>
      </c>
      <c r="J3375" s="32">
        <v>0</v>
      </c>
      <c r="K3375" s="54">
        <f>Лист4!E3373/1000</f>
        <v>129.26740000000001</v>
      </c>
      <c r="L3375" s="55"/>
      <c r="M3375" s="55"/>
    </row>
    <row r="3376" spans="1:13" s="56" customFormat="1" ht="18.75" customHeight="1" x14ac:dyDescent="0.25">
      <c r="A3376" s="44" t="str">
        <f>Лист4!A3374</f>
        <v xml:space="preserve">Первомайская ул. д.13 </v>
      </c>
      <c r="B3376" s="74" t="str">
        <f>Лист4!C3374</f>
        <v>Икрянинский район, рп. Красные Баррикады</v>
      </c>
      <c r="C3376" s="45">
        <f t="shared" si="106"/>
        <v>66.429857627118636</v>
      </c>
      <c r="D3376" s="45">
        <f t="shared" si="107"/>
        <v>3.5587423728813556</v>
      </c>
      <c r="E3376" s="52">
        <v>0</v>
      </c>
      <c r="F3376" s="31">
        <v>3.5587423728813556</v>
      </c>
      <c r="G3376" s="53">
        <v>0</v>
      </c>
      <c r="H3376" s="53">
        <v>0</v>
      </c>
      <c r="I3376" s="53">
        <v>0</v>
      </c>
      <c r="J3376" s="32">
        <v>0</v>
      </c>
      <c r="K3376" s="54">
        <f>Лист4!E3374/1000</f>
        <v>69.988599999999991</v>
      </c>
      <c r="L3376" s="55"/>
      <c r="M3376" s="55"/>
    </row>
    <row r="3377" spans="1:13" s="56" customFormat="1" ht="18.75" customHeight="1" x14ac:dyDescent="0.25">
      <c r="A3377" s="44" t="str">
        <f>Лист4!A3375</f>
        <v xml:space="preserve">Первомайская ул. д.15 </v>
      </c>
      <c r="B3377" s="74" t="str">
        <f>Лист4!C3375</f>
        <v>Икрянинский район, рп. Красные Баррикады</v>
      </c>
      <c r="C3377" s="45">
        <f t="shared" si="106"/>
        <v>105.90890847457626</v>
      </c>
      <c r="D3377" s="45">
        <f t="shared" si="107"/>
        <v>5.6736915254237283</v>
      </c>
      <c r="E3377" s="52">
        <v>0</v>
      </c>
      <c r="F3377" s="31">
        <v>5.6736915254237283</v>
      </c>
      <c r="G3377" s="53">
        <v>0</v>
      </c>
      <c r="H3377" s="53">
        <v>0</v>
      </c>
      <c r="I3377" s="53">
        <v>0</v>
      </c>
      <c r="J3377" s="32">
        <v>0</v>
      </c>
      <c r="K3377" s="54">
        <f>Лист4!E3375/1000-J3377</f>
        <v>111.5826</v>
      </c>
      <c r="L3377" s="55"/>
      <c r="M3377" s="55"/>
    </row>
    <row r="3378" spans="1:13" s="56" customFormat="1" ht="18.75" customHeight="1" x14ac:dyDescent="0.25">
      <c r="A3378" s="44" t="str">
        <f>Лист4!A3376</f>
        <v xml:space="preserve">Первомайская ул. д.7 </v>
      </c>
      <c r="B3378" s="74" t="str">
        <f>Лист4!C3376</f>
        <v>Икрянинский район, рп. Красные Баррикады</v>
      </c>
      <c r="C3378" s="45">
        <f t="shared" si="106"/>
        <v>88.447444067796624</v>
      </c>
      <c r="D3378" s="45">
        <f t="shared" si="107"/>
        <v>4.7382559322033906</v>
      </c>
      <c r="E3378" s="52">
        <v>0</v>
      </c>
      <c r="F3378" s="31">
        <v>4.7382559322033906</v>
      </c>
      <c r="G3378" s="53">
        <v>0</v>
      </c>
      <c r="H3378" s="53">
        <v>0</v>
      </c>
      <c r="I3378" s="53">
        <v>0</v>
      </c>
      <c r="J3378" s="32">
        <v>0</v>
      </c>
      <c r="K3378" s="54">
        <f>Лист4!E3376/1000</f>
        <v>93.185700000000011</v>
      </c>
      <c r="L3378" s="55"/>
      <c r="M3378" s="55"/>
    </row>
    <row r="3379" spans="1:13" s="56" customFormat="1" ht="18.75" customHeight="1" x14ac:dyDescent="0.25">
      <c r="A3379" s="44" t="str">
        <f>Лист4!A3377</f>
        <v xml:space="preserve">Первомайская ул. д.8 </v>
      </c>
      <c r="B3379" s="74" t="str">
        <f>Лист4!C3377</f>
        <v>Икрянинский район, рп. Красные Баррикады</v>
      </c>
      <c r="C3379" s="45">
        <f t="shared" si="106"/>
        <v>119.06169491525424</v>
      </c>
      <c r="D3379" s="45">
        <f t="shared" si="107"/>
        <v>6.3783050847457616</v>
      </c>
      <c r="E3379" s="52">
        <v>0</v>
      </c>
      <c r="F3379" s="31">
        <v>6.3783050847457616</v>
      </c>
      <c r="G3379" s="53">
        <v>0</v>
      </c>
      <c r="H3379" s="53">
        <v>0</v>
      </c>
      <c r="I3379" s="53">
        <v>0</v>
      </c>
      <c r="J3379" s="32">
        <v>0</v>
      </c>
      <c r="K3379" s="54">
        <f>Лист4!E3377/1000</f>
        <v>125.44</v>
      </c>
      <c r="L3379" s="55"/>
      <c r="M3379" s="55"/>
    </row>
    <row r="3380" spans="1:13" s="56" customFormat="1" ht="18.75" customHeight="1" x14ac:dyDescent="0.25">
      <c r="A3380" s="44" t="str">
        <f>Лист4!A3378</f>
        <v xml:space="preserve">Первомайская ул. д.9 </v>
      </c>
      <c r="B3380" s="74" t="str">
        <f>Лист4!C3378</f>
        <v>Икрянинский район, рп. Красные Баррикады</v>
      </c>
      <c r="C3380" s="45">
        <f t="shared" si="106"/>
        <v>45.375281355932202</v>
      </c>
      <c r="D3380" s="45">
        <f t="shared" si="107"/>
        <v>2.4308186440677968</v>
      </c>
      <c r="E3380" s="52">
        <v>0</v>
      </c>
      <c r="F3380" s="31">
        <v>2.4308186440677968</v>
      </c>
      <c r="G3380" s="53">
        <v>0</v>
      </c>
      <c r="H3380" s="53">
        <v>0</v>
      </c>
      <c r="I3380" s="53">
        <v>0</v>
      </c>
      <c r="J3380" s="32">
        <v>0</v>
      </c>
      <c r="K3380" s="54">
        <f>Лист4!E3378/1000</f>
        <v>47.806100000000001</v>
      </c>
      <c r="L3380" s="55"/>
      <c r="M3380" s="55"/>
    </row>
    <row r="3381" spans="1:13" s="56" customFormat="1" ht="25.5" customHeight="1" x14ac:dyDescent="0.25">
      <c r="A3381" s="44" t="str">
        <f>Лист4!A3379</f>
        <v xml:space="preserve">70 лет Октября ул. д.1 </v>
      </c>
      <c r="B3381" s="74" t="str">
        <f>Лист4!C3379</f>
        <v>Икрянинский район, с. Бахтемир</v>
      </c>
      <c r="C3381" s="45">
        <f t="shared" si="106"/>
        <v>46.752216949152547</v>
      </c>
      <c r="D3381" s="45">
        <f t="shared" si="107"/>
        <v>2.504583050847458</v>
      </c>
      <c r="E3381" s="52">
        <v>0</v>
      </c>
      <c r="F3381" s="31">
        <v>2.504583050847458</v>
      </c>
      <c r="G3381" s="53">
        <v>0</v>
      </c>
      <c r="H3381" s="53">
        <v>0</v>
      </c>
      <c r="I3381" s="53">
        <v>0</v>
      </c>
      <c r="J3381" s="32">
        <v>0</v>
      </c>
      <c r="K3381" s="54">
        <f>Лист4!E3379/1000</f>
        <v>49.256800000000005</v>
      </c>
      <c r="L3381" s="55"/>
      <c r="M3381" s="55"/>
    </row>
    <row r="3382" spans="1:13" s="56" customFormat="1" ht="18.75" customHeight="1" x14ac:dyDescent="0.25">
      <c r="A3382" s="44" t="str">
        <f>Лист4!A3380</f>
        <v xml:space="preserve">70 лет Октября ул. д.2 </v>
      </c>
      <c r="B3382" s="74" t="str">
        <f>Лист4!C3380</f>
        <v>Икрянинский район, с. Бахтемир</v>
      </c>
      <c r="C3382" s="45">
        <f t="shared" si="106"/>
        <v>99.741694915254229</v>
      </c>
      <c r="D3382" s="45">
        <f t="shared" si="107"/>
        <v>5.3433050847457624</v>
      </c>
      <c r="E3382" s="52">
        <v>0</v>
      </c>
      <c r="F3382" s="31">
        <v>5.3433050847457624</v>
      </c>
      <c r="G3382" s="53">
        <v>0</v>
      </c>
      <c r="H3382" s="53">
        <v>0</v>
      </c>
      <c r="I3382" s="53">
        <v>0</v>
      </c>
      <c r="J3382" s="32">
        <v>0</v>
      </c>
      <c r="K3382" s="54">
        <f>Лист4!E3380/1000</f>
        <v>105.08499999999999</v>
      </c>
      <c r="L3382" s="55"/>
      <c r="M3382" s="55"/>
    </row>
    <row r="3383" spans="1:13" s="56" customFormat="1" ht="18.75" customHeight="1" x14ac:dyDescent="0.25">
      <c r="A3383" s="44" t="str">
        <f>Лист4!A3381</f>
        <v xml:space="preserve">Суворова ул. д.1А </v>
      </c>
      <c r="B3383" s="74" t="str">
        <f>Лист4!C3381</f>
        <v>Икрянинский район, с. Бахтемир</v>
      </c>
      <c r="C3383" s="45">
        <f t="shared" si="106"/>
        <v>71.583281355932215</v>
      </c>
      <c r="D3383" s="45">
        <f t="shared" si="107"/>
        <v>3.8348186440677967</v>
      </c>
      <c r="E3383" s="52">
        <v>0</v>
      </c>
      <c r="F3383" s="31">
        <v>3.8348186440677967</v>
      </c>
      <c r="G3383" s="53">
        <v>0</v>
      </c>
      <c r="H3383" s="53">
        <v>0</v>
      </c>
      <c r="I3383" s="53">
        <v>0</v>
      </c>
      <c r="J3383" s="32">
        <v>0</v>
      </c>
      <c r="K3383" s="54">
        <f>Лист4!E3381/1000</f>
        <v>75.41810000000001</v>
      </c>
      <c r="L3383" s="55"/>
      <c r="M3383" s="55"/>
    </row>
    <row r="3384" spans="1:13" s="56" customFormat="1" ht="18.75" customHeight="1" x14ac:dyDescent="0.25">
      <c r="A3384" s="44" t="str">
        <f>Лист4!A3382</f>
        <v xml:space="preserve">Суворова ул. д.2 </v>
      </c>
      <c r="B3384" s="74" t="str">
        <f>Лист4!C3382</f>
        <v>Икрянинский район, с. Бахтемир</v>
      </c>
      <c r="C3384" s="45">
        <f t="shared" si="106"/>
        <v>66.089586440677962</v>
      </c>
      <c r="D3384" s="45">
        <f t="shared" si="107"/>
        <v>3.5405135593220338</v>
      </c>
      <c r="E3384" s="52">
        <v>0</v>
      </c>
      <c r="F3384" s="31">
        <v>3.5405135593220338</v>
      </c>
      <c r="G3384" s="53">
        <v>0</v>
      </c>
      <c r="H3384" s="53">
        <v>0</v>
      </c>
      <c r="I3384" s="53">
        <v>0</v>
      </c>
      <c r="J3384" s="32">
        <v>0</v>
      </c>
      <c r="K3384" s="54">
        <f>Лист4!E3382/1000</f>
        <v>69.630099999999999</v>
      </c>
      <c r="L3384" s="55"/>
      <c r="M3384" s="55"/>
    </row>
    <row r="3385" spans="1:13" s="56" customFormat="1" ht="18.75" customHeight="1" x14ac:dyDescent="0.25">
      <c r="A3385" s="44" t="str">
        <f>Лист4!A3383</f>
        <v xml:space="preserve">Школьная ул. д.8 </v>
      </c>
      <c r="B3385" s="74" t="str">
        <f>Лист4!C3383</f>
        <v>Икрянинский район, с. Восточное</v>
      </c>
      <c r="C3385" s="45">
        <f t="shared" si="106"/>
        <v>17.961762711864406</v>
      </c>
      <c r="D3385" s="45">
        <f t="shared" si="107"/>
        <v>0.96223728813559317</v>
      </c>
      <c r="E3385" s="52">
        <v>0</v>
      </c>
      <c r="F3385" s="31">
        <v>0.96223728813559317</v>
      </c>
      <c r="G3385" s="53">
        <v>0</v>
      </c>
      <c r="H3385" s="53">
        <v>0</v>
      </c>
      <c r="I3385" s="53">
        <v>0</v>
      </c>
      <c r="J3385" s="32">
        <v>0</v>
      </c>
      <c r="K3385" s="54">
        <f>Лист4!E3383/1000</f>
        <v>18.923999999999999</v>
      </c>
      <c r="L3385" s="55"/>
      <c r="M3385" s="55"/>
    </row>
    <row r="3386" spans="1:13" s="56" customFormat="1" ht="18.75" customHeight="1" x14ac:dyDescent="0.25">
      <c r="A3386" s="44" t="str">
        <f>Лист4!A3384</f>
        <v xml:space="preserve">Пушкина ул. д.19 </v>
      </c>
      <c r="B3386" s="74" t="str">
        <f>Лист4!C3384</f>
        <v>Икрянинский район, с. Житное</v>
      </c>
      <c r="C3386" s="45">
        <f t="shared" si="106"/>
        <v>18.323959322033897</v>
      </c>
      <c r="D3386" s="45">
        <f t="shared" si="107"/>
        <v>0.98164067796610166</v>
      </c>
      <c r="E3386" s="52">
        <v>0</v>
      </c>
      <c r="F3386" s="31">
        <v>0.98164067796610166</v>
      </c>
      <c r="G3386" s="53">
        <v>0</v>
      </c>
      <c r="H3386" s="53">
        <v>0</v>
      </c>
      <c r="I3386" s="53">
        <v>0</v>
      </c>
      <c r="J3386" s="32">
        <v>0</v>
      </c>
      <c r="K3386" s="54">
        <f>Лист4!E3384/1000</f>
        <v>19.305599999999998</v>
      </c>
      <c r="L3386" s="55"/>
      <c r="M3386" s="55"/>
    </row>
    <row r="3387" spans="1:13" s="56" customFormat="1" ht="18.75" customHeight="1" x14ac:dyDescent="0.25">
      <c r="A3387" s="44" t="str">
        <f>Лист4!A3385</f>
        <v xml:space="preserve">Садовая ул. д.23 </v>
      </c>
      <c r="B3387" s="74" t="str">
        <f>Лист4!C3385</f>
        <v>Икрянинский район, с. Житное</v>
      </c>
      <c r="C3387" s="45">
        <f t="shared" si="106"/>
        <v>0</v>
      </c>
      <c r="D3387" s="45">
        <f t="shared" si="107"/>
        <v>0</v>
      </c>
      <c r="E3387" s="52">
        <v>0</v>
      </c>
      <c r="F3387" s="31">
        <v>0</v>
      </c>
      <c r="G3387" s="53">
        <v>0</v>
      </c>
      <c r="H3387" s="53">
        <v>0</v>
      </c>
      <c r="I3387" s="53">
        <v>0</v>
      </c>
      <c r="J3387" s="32">
        <v>0</v>
      </c>
      <c r="K3387" s="54">
        <f>Лист4!E3385/1000</f>
        <v>0</v>
      </c>
      <c r="L3387" s="55"/>
      <c r="M3387" s="55"/>
    </row>
    <row r="3388" spans="1:13" s="56" customFormat="1" ht="18.75" customHeight="1" x14ac:dyDescent="0.25">
      <c r="A3388" s="44" t="str">
        <f>Лист4!A3386</f>
        <v xml:space="preserve">Садовая ул. д.25 </v>
      </c>
      <c r="B3388" s="74" t="str">
        <f>Лист4!C3386</f>
        <v>Икрянинский район, с. Житное</v>
      </c>
      <c r="C3388" s="45">
        <f t="shared" si="106"/>
        <v>0</v>
      </c>
      <c r="D3388" s="45">
        <f t="shared" si="107"/>
        <v>0</v>
      </c>
      <c r="E3388" s="52">
        <v>0</v>
      </c>
      <c r="F3388" s="31">
        <v>0</v>
      </c>
      <c r="G3388" s="53">
        <v>0</v>
      </c>
      <c r="H3388" s="53">
        <v>0</v>
      </c>
      <c r="I3388" s="53">
        <v>0</v>
      </c>
      <c r="J3388" s="32">
        <v>0</v>
      </c>
      <c r="K3388" s="54">
        <f>Лист4!E3386/1000</f>
        <v>0</v>
      </c>
      <c r="L3388" s="55"/>
      <c r="M3388" s="55"/>
    </row>
    <row r="3389" spans="1:13" s="56" customFormat="1" ht="18.75" customHeight="1" x14ac:dyDescent="0.25">
      <c r="A3389" s="44" t="str">
        <f>Лист4!A3387</f>
        <v xml:space="preserve">Садовая ул. д.27 </v>
      </c>
      <c r="B3389" s="74" t="str">
        <f>Лист4!C3387</f>
        <v>Икрянинский район, с. Житное</v>
      </c>
      <c r="C3389" s="45">
        <f t="shared" si="106"/>
        <v>0</v>
      </c>
      <c r="D3389" s="45">
        <f t="shared" si="107"/>
        <v>0</v>
      </c>
      <c r="E3389" s="52">
        <v>0</v>
      </c>
      <c r="F3389" s="31">
        <v>0</v>
      </c>
      <c r="G3389" s="53">
        <v>0</v>
      </c>
      <c r="H3389" s="53">
        <v>0</v>
      </c>
      <c r="I3389" s="53">
        <v>0</v>
      </c>
      <c r="J3389" s="32">
        <v>0</v>
      </c>
      <c r="K3389" s="54">
        <f>Лист4!E3387/1000</f>
        <v>0</v>
      </c>
      <c r="L3389" s="55"/>
      <c r="M3389" s="55"/>
    </row>
    <row r="3390" spans="1:13" s="56" customFormat="1" ht="18.75" customHeight="1" x14ac:dyDescent="0.25">
      <c r="A3390" s="44" t="str">
        <f>Лист4!A3388</f>
        <v xml:space="preserve">Садовая ул. д.29 </v>
      </c>
      <c r="B3390" s="74" t="str">
        <f>Лист4!C3388</f>
        <v>Икрянинский район, с. Житное</v>
      </c>
      <c r="C3390" s="45">
        <f t="shared" si="106"/>
        <v>9.819742372881354</v>
      </c>
      <c r="D3390" s="45">
        <f t="shared" si="107"/>
        <v>0.52605762711864401</v>
      </c>
      <c r="E3390" s="52">
        <v>0</v>
      </c>
      <c r="F3390" s="31">
        <v>0.52605762711864401</v>
      </c>
      <c r="G3390" s="53">
        <v>0</v>
      </c>
      <c r="H3390" s="53">
        <v>0</v>
      </c>
      <c r="I3390" s="53">
        <v>0</v>
      </c>
      <c r="J3390" s="32">
        <v>0</v>
      </c>
      <c r="K3390" s="54">
        <f>Лист4!E3388/1000</f>
        <v>10.345799999999999</v>
      </c>
      <c r="L3390" s="55"/>
      <c r="M3390" s="55"/>
    </row>
    <row r="3391" spans="1:13" s="56" customFormat="1" ht="18.75" customHeight="1" x14ac:dyDescent="0.25">
      <c r="A3391" s="44" t="str">
        <f>Лист4!A3389</f>
        <v xml:space="preserve">Гагарина ул. д.10 </v>
      </c>
      <c r="B3391" s="74" t="str">
        <f>Лист4!C3389</f>
        <v>Икрянинский район, с. Икряное</v>
      </c>
      <c r="C3391" s="45">
        <f t="shared" si="106"/>
        <v>0</v>
      </c>
      <c r="D3391" s="45">
        <f t="shared" si="107"/>
        <v>0</v>
      </c>
      <c r="E3391" s="52">
        <v>0</v>
      </c>
      <c r="F3391" s="31">
        <v>0</v>
      </c>
      <c r="G3391" s="53">
        <v>0</v>
      </c>
      <c r="H3391" s="53">
        <v>0</v>
      </c>
      <c r="I3391" s="53">
        <v>0</v>
      </c>
      <c r="J3391" s="32">
        <v>0</v>
      </c>
      <c r="K3391" s="54">
        <f>Лист4!E3389/1000</f>
        <v>0</v>
      </c>
      <c r="L3391" s="55"/>
      <c r="M3391" s="55"/>
    </row>
    <row r="3392" spans="1:13" s="56" customFormat="1" ht="18.75" customHeight="1" x14ac:dyDescent="0.25">
      <c r="A3392" s="44" t="str">
        <f>Лист4!A3390</f>
        <v xml:space="preserve">Зеленая ул. д.1 </v>
      </c>
      <c r="B3392" s="74" t="str">
        <f>Лист4!C3390</f>
        <v>Икрянинский район, с. Икряное</v>
      </c>
      <c r="C3392" s="45">
        <f t="shared" si="106"/>
        <v>17.244393220338985</v>
      </c>
      <c r="D3392" s="45">
        <f t="shared" si="107"/>
        <v>0.9238067796610171</v>
      </c>
      <c r="E3392" s="52">
        <v>0</v>
      </c>
      <c r="F3392" s="31">
        <v>0.9238067796610171</v>
      </c>
      <c r="G3392" s="53">
        <v>0</v>
      </c>
      <c r="H3392" s="53">
        <v>0</v>
      </c>
      <c r="I3392" s="53">
        <v>0</v>
      </c>
      <c r="J3392" s="32">
        <v>0</v>
      </c>
      <c r="K3392" s="54">
        <f>Лист4!E3390/1000</f>
        <v>18.168200000000002</v>
      </c>
      <c r="L3392" s="55"/>
      <c r="M3392" s="55"/>
    </row>
    <row r="3393" spans="1:13" s="56" customFormat="1" ht="18.75" customHeight="1" x14ac:dyDescent="0.25">
      <c r="A3393" s="44" t="str">
        <f>Лист4!A3391</f>
        <v xml:space="preserve">Зеленая ул. д.14А </v>
      </c>
      <c r="B3393" s="74" t="str">
        <f>Лист4!C3391</f>
        <v>Икрянинский район, с. Икряное</v>
      </c>
      <c r="C3393" s="45">
        <f t="shared" si="106"/>
        <v>13.647674576271186</v>
      </c>
      <c r="D3393" s="45">
        <f t="shared" si="107"/>
        <v>0.73112542372881351</v>
      </c>
      <c r="E3393" s="52">
        <v>0</v>
      </c>
      <c r="F3393" s="31">
        <v>0.73112542372881351</v>
      </c>
      <c r="G3393" s="53">
        <v>0</v>
      </c>
      <c r="H3393" s="53">
        <v>0</v>
      </c>
      <c r="I3393" s="53">
        <v>0</v>
      </c>
      <c r="J3393" s="32">
        <v>0</v>
      </c>
      <c r="K3393" s="54">
        <f>Лист4!E3391/1000</f>
        <v>14.3788</v>
      </c>
      <c r="L3393" s="55"/>
      <c r="M3393" s="55"/>
    </row>
    <row r="3394" spans="1:13" s="56" customFormat="1" ht="18.75" customHeight="1" x14ac:dyDescent="0.25">
      <c r="A3394" s="44" t="str">
        <f>Лист4!A3392</f>
        <v xml:space="preserve">Зеленая ул. д.1А </v>
      </c>
      <c r="B3394" s="74" t="str">
        <f>Лист4!C3392</f>
        <v>Икрянинский район, с. Икряное</v>
      </c>
      <c r="C3394" s="45">
        <f t="shared" si="106"/>
        <v>80.720867796610165</v>
      </c>
      <c r="D3394" s="45">
        <f t="shared" si="107"/>
        <v>4.3243322033898304</v>
      </c>
      <c r="E3394" s="52">
        <v>0</v>
      </c>
      <c r="F3394" s="31">
        <v>4.3243322033898304</v>
      </c>
      <c r="G3394" s="53">
        <v>0</v>
      </c>
      <c r="H3394" s="53">
        <v>0</v>
      </c>
      <c r="I3394" s="53">
        <v>0</v>
      </c>
      <c r="J3394" s="32">
        <v>0</v>
      </c>
      <c r="K3394" s="54">
        <f>Лист4!E3392/1000</f>
        <v>85.045199999999994</v>
      </c>
      <c r="L3394" s="55"/>
      <c r="M3394" s="55"/>
    </row>
    <row r="3395" spans="1:13" s="56" customFormat="1" ht="18.75" customHeight="1" x14ac:dyDescent="0.25">
      <c r="A3395" s="44" t="str">
        <f>Лист4!A3393</f>
        <v xml:space="preserve">Зеленая ул. д.3 </v>
      </c>
      <c r="B3395" s="74" t="str">
        <f>Лист4!C3393</f>
        <v>Икрянинский район, с. Икряное</v>
      </c>
      <c r="C3395" s="45">
        <f t="shared" si="106"/>
        <v>9.6342779661016937</v>
      </c>
      <c r="D3395" s="45">
        <f t="shared" si="107"/>
        <v>0.51612203389830502</v>
      </c>
      <c r="E3395" s="52">
        <v>0</v>
      </c>
      <c r="F3395" s="31">
        <v>0.51612203389830502</v>
      </c>
      <c r="G3395" s="53">
        <v>0</v>
      </c>
      <c r="H3395" s="53">
        <v>0</v>
      </c>
      <c r="I3395" s="53">
        <v>0</v>
      </c>
      <c r="J3395" s="32">
        <v>0</v>
      </c>
      <c r="K3395" s="54">
        <f>Лист4!E3393/1000</f>
        <v>10.150399999999999</v>
      </c>
      <c r="L3395" s="55"/>
      <c r="M3395" s="55"/>
    </row>
    <row r="3396" spans="1:13" s="56" customFormat="1" ht="18.75" customHeight="1" x14ac:dyDescent="0.25">
      <c r="A3396" s="44" t="str">
        <f>Лист4!A3394</f>
        <v xml:space="preserve">Кирова ул. д.91А </v>
      </c>
      <c r="B3396" s="74" t="str">
        <f>Лист4!C3394</f>
        <v>Икрянинский район, с. Икряное</v>
      </c>
      <c r="C3396" s="45">
        <f t="shared" si="106"/>
        <v>74.225598644067802</v>
      </c>
      <c r="D3396" s="45">
        <f t="shared" si="107"/>
        <v>3.9763713559322031</v>
      </c>
      <c r="E3396" s="52">
        <v>0</v>
      </c>
      <c r="F3396" s="31">
        <v>3.9763713559322031</v>
      </c>
      <c r="G3396" s="53">
        <v>0</v>
      </c>
      <c r="H3396" s="53">
        <v>0</v>
      </c>
      <c r="I3396" s="53">
        <v>0</v>
      </c>
      <c r="J3396" s="32">
        <v>0</v>
      </c>
      <c r="K3396" s="54">
        <f>Лист4!E3394/1000</f>
        <v>78.201970000000003</v>
      </c>
      <c r="L3396" s="55"/>
      <c r="M3396" s="55"/>
    </row>
    <row r="3397" spans="1:13" s="56" customFormat="1" ht="18.75" customHeight="1" x14ac:dyDescent="0.25">
      <c r="A3397" s="44" t="str">
        <f>Лист4!A3395</f>
        <v xml:space="preserve">Кирова ул. д.91Б </v>
      </c>
      <c r="B3397" s="74" t="str">
        <f>Лист4!C3395</f>
        <v>Икрянинский район, с. Икряное</v>
      </c>
      <c r="C3397" s="45">
        <f t="shared" si="106"/>
        <v>99.763335593220333</v>
      </c>
      <c r="D3397" s="45">
        <f t="shared" si="107"/>
        <v>5.3444644067796609</v>
      </c>
      <c r="E3397" s="52">
        <v>0</v>
      </c>
      <c r="F3397" s="31">
        <v>5.3444644067796609</v>
      </c>
      <c r="G3397" s="53">
        <v>0</v>
      </c>
      <c r="H3397" s="53">
        <v>0</v>
      </c>
      <c r="I3397" s="53">
        <v>0</v>
      </c>
      <c r="J3397" s="32">
        <v>0</v>
      </c>
      <c r="K3397" s="54">
        <f>Лист4!E3395/1000</f>
        <v>105.1078</v>
      </c>
      <c r="L3397" s="55"/>
      <c r="M3397" s="55"/>
    </row>
    <row r="3398" spans="1:13" s="56" customFormat="1" ht="18.75" customHeight="1" x14ac:dyDescent="0.25">
      <c r="A3398" s="44" t="str">
        <f>Лист4!A3396</f>
        <v xml:space="preserve">Кирова ул. д.93 </v>
      </c>
      <c r="B3398" s="74" t="str">
        <f>Лист4!C3396</f>
        <v>Икрянинский район, с. Икряное</v>
      </c>
      <c r="C3398" s="45">
        <f t="shared" si="106"/>
        <v>80.253941694915255</v>
      </c>
      <c r="D3398" s="45">
        <f t="shared" si="107"/>
        <v>4.2993183050847454</v>
      </c>
      <c r="E3398" s="52">
        <v>0</v>
      </c>
      <c r="F3398" s="31">
        <v>4.2993183050847454</v>
      </c>
      <c r="G3398" s="53">
        <v>0</v>
      </c>
      <c r="H3398" s="53">
        <v>0</v>
      </c>
      <c r="I3398" s="53">
        <v>0</v>
      </c>
      <c r="J3398" s="32">
        <v>0</v>
      </c>
      <c r="K3398" s="54">
        <f>Лист4!E3396/1000</f>
        <v>84.553259999999995</v>
      </c>
      <c r="L3398" s="55"/>
      <c r="M3398" s="55"/>
    </row>
    <row r="3399" spans="1:13" s="56" customFormat="1" ht="18.75" customHeight="1" x14ac:dyDescent="0.25">
      <c r="A3399" s="44" t="str">
        <f>Лист4!A3397</f>
        <v xml:space="preserve">Комсомольская ул. д.113 </v>
      </c>
      <c r="B3399" s="74" t="str">
        <f>Лист4!C3397</f>
        <v>Икрянинский район, с. Икряное</v>
      </c>
      <c r="C3399" s="45">
        <f t="shared" si="106"/>
        <v>9.8020881355932215</v>
      </c>
      <c r="D3399" s="45">
        <f t="shared" si="107"/>
        <v>0.5251118644067797</v>
      </c>
      <c r="E3399" s="52">
        <v>0</v>
      </c>
      <c r="F3399" s="31">
        <v>0.5251118644067797</v>
      </c>
      <c r="G3399" s="53">
        <v>0</v>
      </c>
      <c r="H3399" s="53">
        <v>0</v>
      </c>
      <c r="I3399" s="53">
        <v>0</v>
      </c>
      <c r="J3399" s="32">
        <v>0</v>
      </c>
      <c r="K3399" s="54">
        <f>Лист4!E3397/1000</f>
        <v>10.327200000000001</v>
      </c>
      <c r="L3399" s="55"/>
      <c r="M3399" s="55"/>
    </row>
    <row r="3400" spans="1:13" s="56" customFormat="1" ht="18.75" customHeight="1" x14ac:dyDescent="0.25">
      <c r="A3400" s="44" t="str">
        <f>Лист4!A3398</f>
        <v xml:space="preserve">Куйбышева ул. д.11 </v>
      </c>
      <c r="B3400" s="74" t="str">
        <f>Лист4!C3398</f>
        <v>Икрянинский район, с. Икряное</v>
      </c>
      <c r="C3400" s="45">
        <f t="shared" si="106"/>
        <v>62.482711864406781</v>
      </c>
      <c r="D3400" s="45">
        <f t="shared" si="107"/>
        <v>3.34728813559322</v>
      </c>
      <c r="E3400" s="52">
        <v>0</v>
      </c>
      <c r="F3400" s="31">
        <v>3.34728813559322</v>
      </c>
      <c r="G3400" s="53">
        <v>0</v>
      </c>
      <c r="H3400" s="53">
        <v>0</v>
      </c>
      <c r="I3400" s="53">
        <v>0</v>
      </c>
      <c r="J3400" s="32">
        <v>0</v>
      </c>
      <c r="K3400" s="54">
        <f>Лист4!E3398/1000</f>
        <v>65.83</v>
      </c>
      <c r="L3400" s="55"/>
      <c r="M3400" s="55"/>
    </row>
    <row r="3401" spans="1:13" s="56" customFormat="1" ht="18.75" customHeight="1" x14ac:dyDescent="0.25">
      <c r="A3401" s="44" t="str">
        <f>Лист4!A3399</f>
        <v xml:space="preserve">Куйбышева ул. д.13 </v>
      </c>
      <c r="B3401" s="74" t="str">
        <f>Лист4!C3399</f>
        <v>Икрянинский район, с. Икряное</v>
      </c>
      <c r="C3401" s="45">
        <f t="shared" si="106"/>
        <v>62.277789830508482</v>
      </c>
      <c r="D3401" s="45">
        <f t="shared" si="107"/>
        <v>3.3363101694915258</v>
      </c>
      <c r="E3401" s="52">
        <v>0</v>
      </c>
      <c r="F3401" s="31">
        <v>3.3363101694915258</v>
      </c>
      <c r="G3401" s="53">
        <v>0</v>
      </c>
      <c r="H3401" s="53">
        <v>0</v>
      </c>
      <c r="I3401" s="53">
        <v>0</v>
      </c>
      <c r="J3401" s="32">
        <v>0</v>
      </c>
      <c r="K3401" s="54">
        <f>Лист4!E3399/1000</f>
        <v>65.614100000000008</v>
      </c>
      <c r="L3401" s="55"/>
      <c r="M3401" s="55"/>
    </row>
    <row r="3402" spans="1:13" s="56" customFormat="1" ht="18.75" customHeight="1" x14ac:dyDescent="0.25">
      <c r="A3402" s="44" t="str">
        <f>Лист4!A3400</f>
        <v xml:space="preserve">Куйбышева ул. д.5 </v>
      </c>
      <c r="B3402" s="74" t="str">
        <f>Лист4!C3400</f>
        <v>Икрянинский район, с. Икряное</v>
      </c>
      <c r="C3402" s="45">
        <f t="shared" si="106"/>
        <v>29.592393220338984</v>
      </c>
      <c r="D3402" s="45">
        <f t="shared" si="107"/>
        <v>1.5853067796610172</v>
      </c>
      <c r="E3402" s="52">
        <v>0</v>
      </c>
      <c r="F3402" s="31">
        <v>1.5853067796610172</v>
      </c>
      <c r="G3402" s="53">
        <v>0</v>
      </c>
      <c r="H3402" s="53">
        <v>0</v>
      </c>
      <c r="I3402" s="53">
        <v>0</v>
      </c>
      <c r="J3402" s="32">
        <v>0</v>
      </c>
      <c r="K3402" s="54">
        <f>Лист4!E3400/1000</f>
        <v>31.177700000000002</v>
      </c>
      <c r="L3402" s="55"/>
      <c r="M3402" s="55"/>
    </row>
    <row r="3403" spans="1:13" s="56" customFormat="1" ht="18.75" customHeight="1" x14ac:dyDescent="0.25">
      <c r="A3403" s="44" t="str">
        <f>Лист4!A3401</f>
        <v xml:space="preserve">Куйбышева ул. д.9 </v>
      </c>
      <c r="B3403" s="74" t="str">
        <f>Лист4!C3401</f>
        <v>Икрянинский район, с. Икряное</v>
      </c>
      <c r="C3403" s="45">
        <f t="shared" si="106"/>
        <v>93.062337627118637</v>
      </c>
      <c r="D3403" s="45">
        <f t="shared" si="107"/>
        <v>4.9854823728813553</v>
      </c>
      <c r="E3403" s="52">
        <v>0</v>
      </c>
      <c r="F3403" s="31">
        <v>4.9854823728813553</v>
      </c>
      <c r="G3403" s="53">
        <v>0</v>
      </c>
      <c r="H3403" s="53">
        <v>0</v>
      </c>
      <c r="I3403" s="53">
        <v>0</v>
      </c>
      <c r="J3403" s="32">
        <v>0</v>
      </c>
      <c r="K3403" s="54">
        <f>Лист4!E3401/1000</f>
        <v>98.047819999999987</v>
      </c>
      <c r="L3403" s="55"/>
      <c r="M3403" s="55"/>
    </row>
    <row r="3404" spans="1:13" s="56" customFormat="1" ht="18.75" customHeight="1" x14ac:dyDescent="0.25">
      <c r="A3404" s="44" t="str">
        <f>Лист4!A3402</f>
        <v xml:space="preserve">Максима Горького пер. д.2 </v>
      </c>
      <c r="B3404" s="74" t="str">
        <f>Лист4!C3402</f>
        <v>Икрянинский район, с. Икряное</v>
      </c>
      <c r="C3404" s="45">
        <f t="shared" si="106"/>
        <v>0</v>
      </c>
      <c r="D3404" s="45">
        <f t="shared" si="107"/>
        <v>0</v>
      </c>
      <c r="E3404" s="52">
        <v>0</v>
      </c>
      <c r="F3404" s="31">
        <v>0</v>
      </c>
      <c r="G3404" s="53">
        <v>0</v>
      </c>
      <c r="H3404" s="53">
        <v>0</v>
      </c>
      <c r="I3404" s="53">
        <v>0</v>
      </c>
      <c r="J3404" s="32">
        <v>0</v>
      </c>
      <c r="K3404" s="54">
        <f>Лист4!E3402/1000</f>
        <v>0</v>
      </c>
      <c r="L3404" s="55"/>
      <c r="M3404" s="55"/>
    </row>
    <row r="3405" spans="1:13" s="56" customFormat="1" ht="18.75" customHeight="1" x14ac:dyDescent="0.25">
      <c r="A3405" s="44" t="str">
        <f>Лист4!A3403</f>
        <v xml:space="preserve">Максима Горького ул. д.44 </v>
      </c>
      <c r="B3405" s="74" t="str">
        <f>Лист4!C3403</f>
        <v>Икрянинский район, с. Икряное</v>
      </c>
      <c r="C3405" s="45">
        <f t="shared" si="106"/>
        <v>0</v>
      </c>
      <c r="D3405" s="45">
        <f t="shared" si="107"/>
        <v>0</v>
      </c>
      <c r="E3405" s="52">
        <v>0</v>
      </c>
      <c r="F3405" s="31">
        <v>0</v>
      </c>
      <c r="G3405" s="53">
        <v>0</v>
      </c>
      <c r="H3405" s="53">
        <v>0</v>
      </c>
      <c r="I3405" s="53">
        <v>0</v>
      </c>
      <c r="J3405" s="32">
        <v>0</v>
      </c>
      <c r="K3405" s="54">
        <f>Лист4!E3403/1000</f>
        <v>0</v>
      </c>
      <c r="L3405" s="55"/>
      <c r="M3405" s="55"/>
    </row>
    <row r="3406" spans="1:13" s="56" customFormat="1" ht="18.75" customHeight="1" x14ac:dyDescent="0.25">
      <c r="A3406" s="44" t="str">
        <f>Лист4!A3404</f>
        <v xml:space="preserve">Матросова ул. д.1Г </v>
      </c>
      <c r="B3406" s="74" t="str">
        <f>Лист4!C3404</f>
        <v>Икрянинский район, с. Икряное</v>
      </c>
      <c r="C3406" s="45">
        <f t="shared" si="106"/>
        <v>19.590888135593218</v>
      </c>
      <c r="D3406" s="45">
        <f t="shared" si="107"/>
        <v>1.0495118644067796</v>
      </c>
      <c r="E3406" s="52">
        <v>0</v>
      </c>
      <c r="F3406" s="31">
        <v>1.0495118644067796</v>
      </c>
      <c r="G3406" s="53">
        <v>0</v>
      </c>
      <c r="H3406" s="53">
        <v>0</v>
      </c>
      <c r="I3406" s="53">
        <v>0</v>
      </c>
      <c r="J3406" s="32">
        <v>0</v>
      </c>
      <c r="K3406" s="54">
        <f>Лист4!E3404/1000</f>
        <v>20.640399999999996</v>
      </c>
      <c r="L3406" s="55"/>
      <c r="M3406" s="55"/>
    </row>
    <row r="3407" spans="1:13" s="56" customFormat="1" ht="18.75" customHeight="1" x14ac:dyDescent="0.25">
      <c r="A3407" s="44" t="str">
        <f>Лист4!A3405</f>
        <v xml:space="preserve">Мира пер. д.37Д </v>
      </c>
      <c r="B3407" s="74" t="str">
        <f>Лист4!C3405</f>
        <v>Икрянинский район, с. Икряное</v>
      </c>
      <c r="C3407" s="45">
        <f t="shared" si="106"/>
        <v>58.634391864406787</v>
      </c>
      <c r="D3407" s="45">
        <f t="shared" si="107"/>
        <v>3.1411281355932212</v>
      </c>
      <c r="E3407" s="52">
        <v>0</v>
      </c>
      <c r="F3407" s="31">
        <v>3.1411281355932212</v>
      </c>
      <c r="G3407" s="53">
        <v>0</v>
      </c>
      <c r="H3407" s="53">
        <v>0</v>
      </c>
      <c r="I3407" s="53">
        <v>0</v>
      </c>
      <c r="J3407" s="32">
        <v>0</v>
      </c>
      <c r="K3407" s="54">
        <f>Лист4!E3405/1000</f>
        <v>61.775520000000007</v>
      </c>
      <c r="L3407" s="55"/>
      <c r="M3407" s="55"/>
    </row>
    <row r="3408" spans="1:13" s="56" customFormat="1" ht="18.75" customHeight="1" x14ac:dyDescent="0.25">
      <c r="A3408" s="44" t="str">
        <f>Лист4!A3406</f>
        <v xml:space="preserve">Мира пер. д.38 </v>
      </c>
      <c r="B3408" s="74" t="str">
        <f>Лист4!C3406</f>
        <v>Икрянинский район, с. Икряное</v>
      </c>
      <c r="C3408" s="45">
        <f t="shared" si="106"/>
        <v>8.6625355932203387</v>
      </c>
      <c r="D3408" s="45">
        <f t="shared" si="107"/>
        <v>0.46406440677966099</v>
      </c>
      <c r="E3408" s="52">
        <v>0</v>
      </c>
      <c r="F3408" s="31">
        <v>0.46406440677966099</v>
      </c>
      <c r="G3408" s="53">
        <v>0</v>
      </c>
      <c r="H3408" s="53">
        <v>0</v>
      </c>
      <c r="I3408" s="53">
        <v>0</v>
      </c>
      <c r="J3408" s="32">
        <v>0</v>
      </c>
      <c r="K3408" s="54">
        <f>Лист4!E3406/1000</f>
        <v>9.1265999999999998</v>
      </c>
      <c r="L3408" s="55"/>
      <c r="M3408" s="55"/>
    </row>
    <row r="3409" spans="1:13" s="56" customFormat="1" ht="18.75" customHeight="1" x14ac:dyDescent="0.25">
      <c r="A3409" s="44" t="str">
        <f>Лист4!A3407</f>
        <v xml:space="preserve">Мира пер. д.40 </v>
      </c>
      <c r="B3409" s="74" t="str">
        <f>Лист4!C3407</f>
        <v>Икрянинский район, с. Икряное</v>
      </c>
      <c r="C3409" s="45">
        <f t="shared" si="106"/>
        <v>38.158779661016951</v>
      </c>
      <c r="D3409" s="45">
        <f t="shared" si="107"/>
        <v>2.0442203389830511</v>
      </c>
      <c r="E3409" s="52">
        <v>0</v>
      </c>
      <c r="F3409" s="31">
        <v>2.0442203389830511</v>
      </c>
      <c r="G3409" s="53">
        <v>0</v>
      </c>
      <c r="H3409" s="53">
        <v>0</v>
      </c>
      <c r="I3409" s="53">
        <v>0</v>
      </c>
      <c r="J3409" s="32">
        <v>0</v>
      </c>
      <c r="K3409" s="54">
        <f>Лист4!E3407/1000</f>
        <v>40.203000000000003</v>
      </c>
      <c r="L3409" s="55"/>
      <c r="M3409" s="55"/>
    </row>
    <row r="3410" spans="1:13" s="56" customFormat="1" ht="18.75" customHeight="1" x14ac:dyDescent="0.25">
      <c r="A3410" s="44" t="str">
        <f>Лист4!A3408</f>
        <v xml:space="preserve">Мира пер. д.44 </v>
      </c>
      <c r="B3410" s="74" t="str">
        <f>Лист4!C3408</f>
        <v>Икрянинский район, с. Икряное</v>
      </c>
      <c r="C3410" s="45">
        <f t="shared" si="106"/>
        <v>17.418467796610166</v>
      </c>
      <c r="D3410" s="45">
        <f t="shared" si="107"/>
        <v>0.93313220338983038</v>
      </c>
      <c r="E3410" s="52">
        <v>0</v>
      </c>
      <c r="F3410" s="31">
        <v>0.93313220338983038</v>
      </c>
      <c r="G3410" s="53">
        <v>0</v>
      </c>
      <c r="H3410" s="53">
        <v>0</v>
      </c>
      <c r="I3410" s="53">
        <v>0</v>
      </c>
      <c r="J3410" s="32">
        <v>0</v>
      </c>
      <c r="K3410" s="54">
        <f>Лист4!E3408/1000</f>
        <v>18.351599999999998</v>
      </c>
      <c r="L3410" s="55"/>
      <c r="M3410" s="55"/>
    </row>
    <row r="3411" spans="1:13" s="56" customFormat="1" ht="18.75" customHeight="1" x14ac:dyDescent="0.25">
      <c r="A3411" s="44" t="str">
        <f>Лист4!A3409</f>
        <v xml:space="preserve">Мира пер. д.6 </v>
      </c>
      <c r="B3411" s="74" t="str">
        <f>Лист4!C3409</f>
        <v>Икрянинский район, с. Икряное</v>
      </c>
      <c r="C3411" s="45">
        <f t="shared" si="106"/>
        <v>37.860508474576271</v>
      </c>
      <c r="D3411" s="45">
        <f t="shared" si="107"/>
        <v>2.0282415254237289</v>
      </c>
      <c r="E3411" s="52">
        <v>0</v>
      </c>
      <c r="F3411" s="31">
        <v>2.0282415254237289</v>
      </c>
      <c r="G3411" s="53">
        <v>0</v>
      </c>
      <c r="H3411" s="53">
        <v>0</v>
      </c>
      <c r="I3411" s="53">
        <v>0</v>
      </c>
      <c r="J3411" s="32">
        <v>0</v>
      </c>
      <c r="K3411" s="54">
        <f>Лист4!E3409/1000</f>
        <v>39.888750000000002</v>
      </c>
      <c r="L3411" s="55"/>
      <c r="M3411" s="55"/>
    </row>
    <row r="3412" spans="1:13" s="56" customFormat="1" ht="18.75" customHeight="1" x14ac:dyDescent="0.25">
      <c r="A3412" s="44" t="str">
        <f>Лист4!A3410</f>
        <v xml:space="preserve">Мира пер. д.70 </v>
      </c>
      <c r="B3412" s="74" t="str">
        <f>Лист4!C3410</f>
        <v>Икрянинский район, с. Икряное</v>
      </c>
      <c r="C3412" s="45">
        <f t="shared" si="106"/>
        <v>3.9218983050847456</v>
      </c>
      <c r="D3412" s="45">
        <f t="shared" si="107"/>
        <v>0.21010169491525424</v>
      </c>
      <c r="E3412" s="52">
        <v>0</v>
      </c>
      <c r="F3412" s="31">
        <v>0.21010169491525424</v>
      </c>
      <c r="G3412" s="53">
        <v>0</v>
      </c>
      <c r="H3412" s="53">
        <v>0</v>
      </c>
      <c r="I3412" s="53">
        <v>0</v>
      </c>
      <c r="J3412" s="32">
        <v>0</v>
      </c>
      <c r="K3412" s="54">
        <f>Лист4!E3410/1000</f>
        <v>4.1319999999999997</v>
      </c>
      <c r="L3412" s="55"/>
      <c r="M3412" s="55"/>
    </row>
    <row r="3413" spans="1:13" s="56" customFormat="1" ht="18.75" customHeight="1" x14ac:dyDescent="0.25">
      <c r="A3413" s="44" t="str">
        <f>Лист4!A3411</f>
        <v xml:space="preserve">Мира пер. д.72 </v>
      </c>
      <c r="B3413" s="74" t="str">
        <f>Лист4!C3411</f>
        <v>Икрянинский район, с. Икряное</v>
      </c>
      <c r="C3413" s="45">
        <f t="shared" si="106"/>
        <v>11.515498305084746</v>
      </c>
      <c r="D3413" s="45">
        <f t="shared" si="107"/>
        <v>0.61690169491525426</v>
      </c>
      <c r="E3413" s="52">
        <v>0</v>
      </c>
      <c r="F3413" s="31">
        <v>0.61690169491525426</v>
      </c>
      <c r="G3413" s="53">
        <v>0</v>
      </c>
      <c r="H3413" s="53">
        <v>0</v>
      </c>
      <c r="I3413" s="53">
        <v>0</v>
      </c>
      <c r="J3413" s="32">
        <v>0</v>
      </c>
      <c r="K3413" s="54">
        <f>Лист4!E3411/1000</f>
        <v>12.132400000000001</v>
      </c>
      <c r="L3413" s="55"/>
      <c r="M3413" s="55"/>
    </row>
    <row r="3414" spans="1:13" s="56" customFormat="1" ht="18.75" customHeight="1" x14ac:dyDescent="0.25">
      <c r="A3414" s="44" t="str">
        <f>Лист4!A3412</f>
        <v xml:space="preserve">Мира ул. д.37Д </v>
      </c>
      <c r="B3414" s="74" t="str">
        <f>Лист4!C3412</f>
        <v>Икрянинский район, с. Икряное</v>
      </c>
      <c r="C3414" s="45">
        <f t="shared" ref="C3414:C3476" si="108">K3414+J3414-F3414</f>
        <v>20.010793220338982</v>
      </c>
      <c r="D3414" s="45">
        <f t="shared" ref="D3414:D3476" si="109">F3414</f>
        <v>1.0720067796610169</v>
      </c>
      <c r="E3414" s="52">
        <v>0</v>
      </c>
      <c r="F3414" s="31">
        <v>1.0720067796610169</v>
      </c>
      <c r="G3414" s="53">
        <v>0</v>
      </c>
      <c r="H3414" s="53">
        <v>0</v>
      </c>
      <c r="I3414" s="53">
        <v>0</v>
      </c>
      <c r="J3414" s="32">
        <v>0</v>
      </c>
      <c r="K3414" s="54">
        <f>Лист4!E3412/1000</f>
        <v>21.082799999999999</v>
      </c>
      <c r="L3414" s="55"/>
      <c r="M3414" s="55"/>
    </row>
    <row r="3415" spans="1:13" s="56" customFormat="1" ht="18.75" customHeight="1" x14ac:dyDescent="0.25">
      <c r="A3415" s="44" t="str">
        <f>Лист4!A3413</f>
        <v xml:space="preserve">Мира ул. д.40 </v>
      </c>
      <c r="B3415" s="74" t="str">
        <f>Лист4!C3413</f>
        <v>Икрянинский район, с. Икряное</v>
      </c>
      <c r="C3415" s="45">
        <f t="shared" si="108"/>
        <v>0.52962711864406786</v>
      </c>
      <c r="D3415" s="45">
        <f t="shared" si="109"/>
        <v>2.8372881355932203E-2</v>
      </c>
      <c r="E3415" s="52">
        <v>0</v>
      </c>
      <c r="F3415" s="31">
        <v>2.8372881355932203E-2</v>
      </c>
      <c r="G3415" s="53">
        <v>0</v>
      </c>
      <c r="H3415" s="53">
        <v>0</v>
      </c>
      <c r="I3415" s="53">
        <v>0</v>
      </c>
      <c r="J3415" s="32">
        <v>0</v>
      </c>
      <c r="K3415" s="54">
        <f>Лист4!E3413/1000</f>
        <v>0.55800000000000005</v>
      </c>
      <c r="L3415" s="55"/>
      <c r="M3415" s="55"/>
    </row>
    <row r="3416" spans="1:13" s="56" customFormat="1" ht="18.75" customHeight="1" x14ac:dyDescent="0.25">
      <c r="A3416" s="44" t="str">
        <f>Лист4!A3414</f>
        <v xml:space="preserve">Мира ул. д.42 </v>
      </c>
      <c r="B3416" s="74" t="str">
        <f>Лист4!C3414</f>
        <v>Икрянинский район, с. Икряное</v>
      </c>
      <c r="C3416" s="45">
        <f t="shared" si="108"/>
        <v>26.136149152542373</v>
      </c>
      <c r="D3416" s="45">
        <f t="shared" si="109"/>
        <v>1.4001508474576272</v>
      </c>
      <c r="E3416" s="52">
        <v>0</v>
      </c>
      <c r="F3416" s="31">
        <v>1.4001508474576272</v>
      </c>
      <c r="G3416" s="53">
        <v>0</v>
      </c>
      <c r="H3416" s="53">
        <v>0</v>
      </c>
      <c r="I3416" s="53">
        <v>0</v>
      </c>
      <c r="J3416" s="32">
        <v>0</v>
      </c>
      <c r="K3416" s="54">
        <f>Лист4!E3414/1000</f>
        <v>27.536300000000001</v>
      </c>
      <c r="L3416" s="55"/>
      <c r="M3416" s="55"/>
    </row>
    <row r="3417" spans="1:13" s="56" customFormat="1" ht="18.75" customHeight="1" x14ac:dyDescent="0.25">
      <c r="A3417" s="44" t="str">
        <f>Лист4!A3415</f>
        <v xml:space="preserve">Мира ул. д.72 </v>
      </c>
      <c r="B3417" s="74" t="str">
        <f>Лист4!C3415</f>
        <v>Икрянинский район, с. Икряное</v>
      </c>
      <c r="C3417" s="45">
        <f t="shared" si="108"/>
        <v>4.1250169491525428</v>
      </c>
      <c r="D3417" s="45">
        <f t="shared" si="109"/>
        <v>0.22098305084745762</v>
      </c>
      <c r="E3417" s="52">
        <v>0</v>
      </c>
      <c r="F3417" s="31">
        <v>0.22098305084745762</v>
      </c>
      <c r="G3417" s="53">
        <v>0</v>
      </c>
      <c r="H3417" s="53">
        <v>0</v>
      </c>
      <c r="I3417" s="53">
        <v>0</v>
      </c>
      <c r="J3417" s="32">
        <v>0</v>
      </c>
      <c r="K3417" s="54">
        <f>Лист4!E3415/1000</f>
        <v>4.3460000000000001</v>
      </c>
      <c r="L3417" s="55"/>
      <c r="M3417" s="55"/>
    </row>
    <row r="3418" spans="1:13" s="56" customFormat="1" ht="25.5" customHeight="1" x14ac:dyDescent="0.25">
      <c r="A3418" s="44" t="str">
        <f>Лист4!A3416</f>
        <v xml:space="preserve">О. Кошевого ул. д.44 </v>
      </c>
      <c r="B3418" s="74" t="str">
        <f>Лист4!C3416</f>
        <v>Икрянинский район, с. Икряное</v>
      </c>
      <c r="C3418" s="45">
        <f t="shared" si="108"/>
        <v>78.87961627118645</v>
      </c>
      <c r="D3418" s="45">
        <f t="shared" si="109"/>
        <v>4.2256937288135594</v>
      </c>
      <c r="E3418" s="52">
        <v>0</v>
      </c>
      <c r="F3418" s="31">
        <v>4.2256937288135594</v>
      </c>
      <c r="G3418" s="53">
        <v>0</v>
      </c>
      <c r="H3418" s="53">
        <v>0</v>
      </c>
      <c r="I3418" s="53">
        <v>0</v>
      </c>
      <c r="J3418" s="32">
        <v>0</v>
      </c>
      <c r="K3418" s="54">
        <f>Лист4!E3416/1000</f>
        <v>83.105310000000003</v>
      </c>
      <c r="L3418" s="55"/>
      <c r="M3418" s="55"/>
    </row>
    <row r="3419" spans="1:13" s="56" customFormat="1" ht="25.5" customHeight="1" x14ac:dyDescent="0.25">
      <c r="A3419" s="44" t="str">
        <f>Лист4!A3417</f>
        <v xml:space="preserve">О.Кошевого ул. д.42 </v>
      </c>
      <c r="B3419" s="74" t="str">
        <f>Лист4!C3417</f>
        <v>Икрянинский район, с. Икряное</v>
      </c>
      <c r="C3419" s="45">
        <f t="shared" si="108"/>
        <v>99.627227118644072</v>
      </c>
      <c r="D3419" s="45">
        <f t="shared" si="109"/>
        <v>5.337172881355932</v>
      </c>
      <c r="E3419" s="52">
        <v>0</v>
      </c>
      <c r="F3419" s="31">
        <v>5.337172881355932</v>
      </c>
      <c r="G3419" s="53">
        <v>0</v>
      </c>
      <c r="H3419" s="53">
        <v>0</v>
      </c>
      <c r="I3419" s="53">
        <v>0</v>
      </c>
      <c r="J3419" s="32">
        <v>0</v>
      </c>
      <c r="K3419" s="54">
        <f>Лист4!E3417/1000</f>
        <v>104.9644</v>
      </c>
      <c r="L3419" s="55"/>
      <c r="M3419" s="55"/>
    </row>
    <row r="3420" spans="1:13" s="56" customFormat="1" ht="25.5" customHeight="1" x14ac:dyDescent="0.25">
      <c r="A3420" s="44" t="str">
        <f>Лист4!A3418</f>
        <v xml:space="preserve">Пугачева ул. д.11 </v>
      </c>
      <c r="B3420" s="74" t="str">
        <f>Лист4!C3418</f>
        <v>Икрянинский район, с. Икряное</v>
      </c>
      <c r="C3420" s="45">
        <f t="shared" si="108"/>
        <v>39.331172881355926</v>
      </c>
      <c r="D3420" s="45">
        <f t="shared" si="109"/>
        <v>2.1070271186440674</v>
      </c>
      <c r="E3420" s="52">
        <v>0</v>
      </c>
      <c r="F3420" s="31">
        <v>2.1070271186440674</v>
      </c>
      <c r="G3420" s="53">
        <v>0</v>
      </c>
      <c r="H3420" s="53">
        <v>0</v>
      </c>
      <c r="I3420" s="53">
        <v>0</v>
      </c>
      <c r="J3420" s="32">
        <v>0</v>
      </c>
      <c r="K3420" s="54">
        <f>Лист4!E3418/1000</f>
        <v>41.438199999999995</v>
      </c>
      <c r="L3420" s="55"/>
      <c r="M3420" s="55"/>
    </row>
    <row r="3421" spans="1:13" s="56" customFormat="1" ht="18.75" customHeight="1" x14ac:dyDescent="0.25">
      <c r="A3421" s="44" t="str">
        <f>Лист4!A3419</f>
        <v xml:space="preserve">Пугачева ул. д.13 </v>
      </c>
      <c r="B3421" s="74" t="str">
        <f>Лист4!C3419</f>
        <v>Икрянинский район, с. Икряное</v>
      </c>
      <c r="C3421" s="45">
        <f t="shared" si="108"/>
        <v>36.588501694915252</v>
      </c>
      <c r="D3421" s="45">
        <f t="shared" si="109"/>
        <v>1.9600983050847458</v>
      </c>
      <c r="E3421" s="52">
        <v>0</v>
      </c>
      <c r="F3421" s="31">
        <v>1.9600983050847458</v>
      </c>
      <c r="G3421" s="53">
        <v>0</v>
      </c>
      <c r="H3421" s="53">
        <v>0</v>
      </c>
      <c r="I3421" s="53">
        <v>0</v>
      </c>
      <c r="J3421" s="32">
        <v>0</v>
      </c>
      <c r="K3421" s="54">
        <f>Лист4!E3419/1000</f>
        <v>38.5486</v>
      </c>
      <c r="L3421" s="55"/>
      <c r="M3421" s="55"/>
    </row>
    <row r="3422" spans="1:13" s="56" customFormat="1" ht="18.75" customHeight="1" x14ac:dyDescent="0.25">
      <c r="A3422" s="44" t="str">
        <f>Лист4!A3420</f>
        <v xml:space="preserve">Пугачева ул. д.15 </v>
      </c>
      <c r="B3422" s="74" t="str">
        <f>Лист4!C3420</f>
        <v>Икрянинский район, с. Икряное</v>
      </c>
      <c r="C3422" s="45">
        <f t="shared" si="108"/>
        <v>53.846258983050852</v>
      </c>
      <c r="D3422" s="45">
        <f t="shared" si="109"/>
        <v>2.8846210169491528</v>
      </c>
      <c r="E3422" s="52">
        <v>0</v>
      </c>
      <c r="F3422" s="31">
        <v>2.8846210169491528</v>
      </c>
      <c r="G3422" s="53">
        <v>0</v>
      </c>
      <c r="H3422" s="53">
        <v>0</v>
      </c>
      <c r="I3422" s="53">
        <v>0</v>
      </c>
      <c r="J3422" s="32">
        <v>0</v>
      </c>
      <c r="K3422" s="54">
        <f>Лист4!E3420/1000</f>
        <v>56.730880000000006</v>
      </c>
      <c r="L3422" s="55"/>
      <c r="M3422" s="55"/>
    </row>
    <row r="3423" spans="1:13" s="56" customFormat="1" ht="18.75" customHeight="1" x14ac:dyDescent="0.25">
      <c r="A3423" s="44" t="str">
        <f>Лист4!A3421</f>
        <v xml:space="preserve">Пугачева ул. д.17 </v>
      </c>
      <c r="B3423" s="74" t="str">
        <f>Лист4!C3421</f>
        <v>Икрянинский район, с. Икряное</v>
      </c>
      <c r="C3423" s="45">
        <f t="shared" si="108"/>
        <v>158.72510915254236</v>
      </c>
      <c r="D3423" s="45">
        <f t="shared" si="109"/>
        <v>8.5031308474576281</v>
      </c>
      <c r="E3423" s="52">
        <v>0</v>
      </c>
      <c r="F3423" s="31">
        <v>8.5031308474576281</v>
      </c>
      <c r="G3423" s="53">
        <v>0</v>
      </c>
      <c r="H3423" s="53">
        <v>0</v>
      </c>
      <c r="I3423" s="53">
        <v>0</v>
      </c>
      <c r="J3423" s="32">
        <v>0</v>
      </c>
      <c r="K3423" s="54">
        <f>Лист4!E3421/1000</f>
        <v>167.22824</v>
      </c>
      <c r="L3423" s="55"/>
      <c r="M3423" s="55"/>
    </row>
    <row r="3424" spans="1:13" s="56" customFormat="1" ht="18.75" customHeight="1" x14ac:dyDescent="0.25">
      <c r="A3424" s="44" t="str">
        <f>Лист4!A3422</f>
        <v xml:space="preserve">Пугачева ул. д.19 </v>
      </c>
      <c r="B3424" s="74" t="str">
        <f>Лист4!C3422</f>
        <v>Икрянинский район, с. Икряное</v>
      </c>
      <c r="C3424" s="45">
        <f t="shared" si="108"/>
        <v>21.39864406779661</v>
      </c>
      <c r="D3424" s="45">
        <f t="shared" si="109"/>
        <v>1.14635593220339</v>
      </c>
      <c r="E3424" s="52">
        <v>0</v>
      </c>
      <c r="F3424" s="31">
        <v>1.14635593220339</v>
      </c>
      <c r="G3424" s="53">
        <v>0</v>
      </c>
      <c r="H3424" s="53">
        <v>0</v>
      </c>
      <c r="I3424" s="53">
        <v>0</v>
      </c>
      <c r="J3424" s="32">
        <v>0</v>
      </c>
      <c r="K3424" s="54">
        <f>Лист4!E3422/1000</f>
        <v>22.545000000000002</v>
      </c>
      <c r="L3424" s="55"/>
      <c r="M3424" s="55"/>
    </row>
    <row r="3425" spans="1:13" s="56" customFormat="1" ht="18.75" customHeight="1" x14ac:dyDescent="0.25">
      <c r="A3425" s="44" t="str">
        <f>Лист4!A3423</f>
        <v xml:space="preserve">Пугачева ул. д.21 </v>
      </c>
      <c r="B3425" s="74" t="str">
        <f>Лист4!C3423</f>
        <v>Икрянинский район, с. Икряное</v>
      </c>
      <c r="C3425" s="45">
        <f t="shared" si="108"/>
        <v>39.435389830508477</v>
      </c>
      <c r="D3425" s="45">
        <f t="shared" si="109"/>
        <v>2.1126101694915254</v>
      </c>
      <c r="E3425" s="52">
        <v>0</v>
      </c>
      <c r="F3425" s="31">
        <v>2.1126101694915254</v>
      </c>
      <c r="G3425" s="53">
        <v>0</v>
      </c>
      <c r="H3425" s="53">
        <v>0</v>
      </c>
      <c r="I3425" s="53">
        <v>0</v>
      </c>
      <c r="J3425" s="32">
        <v>0</v>
      </c>
      <c r="K3425" s="54">
        <f>Лист4!E3423/1000</f>
        <v>41.548000000000002</v>
      </c>
      <c r="L3425" s="55"/>
      <c r="M3425" s="55"/>
    </row>
    <row r="3426" spans="1:13" s="56" customFormat="1" ht="18.75" customHeight="1" x14ac:dyDescent="0.25">
      <c r="A3426" s="44" t="str">
        <f>Лист4!A3424</f>
        <v xml:space="preserve">Пугачева ул. д.7 </v>
      </c>
      <c r="B3426" s="74" t="str">
        <f>Лист4!C3424</f>
        <v>Икрянинский район, с. Икряное</v>
      </c>
      <c r="C3426" s="45">
        <f t="shared" si="108"/>
        <v>1.2747118644067796</v>
      </c>
      <c r="D3426" s="45">
        <f t="shared" si="109"/>
        <v>6.8288135593220334E-2</v>
      </c>
      <c r="E3426" s="52">
        <v>0</v>
      </c>
      <c r="F3426" s="31">
        <v>6.8288135593220334E-2</v>
      </c>
      <c r="G3426" s="53">
        <v>0</v>
      </c>
      <c r="H3426" s="53">
        <v>0</v>
      </c>
      <c r="I3426" s="53">
        <v>0</v>
      </c>
      <c r="J3426" s="32">
        <v>0</v>
      </c>
      <c r="K3426" s="54">
        <f>Лист4!E3424/1000</f>
        <v>1.343</v>
      </c>
      <c r="L3426" s="55"/>
      <c r="M3426" s="55"/>
    </row>
    <row r="3427" spans="1:13" s="56" customFormat="1" ht="18.75" customHeight="1" x14ac:dyDescent="0.25">
      <c r="A3427" s="44" t="str">
        <f>Лист4!A3425</f>
        <v xml:space="preserve">Пугачева ул. д.9 </v>
      </c>
      <c r="B3427" s="74" t="str">
        <f>Лист4!C3425</f>
        <v>Икрянинский район, с. Икряное</v>
      </c>
      <c r="C3427" s="45">
        <f t="shared" si="108"/>
        <v>0.14379661016949152</v>
      </c>
      <c r="D3427" s="45">
        <f t="shared" si="109"/>
        <v>7.7033898305084742E-3</v>
      </c>
      <c r="E3427" s="52">
        <v>0</v>
      </c>
      <c r="F3427" s="31">
        <v>7.7033898305084742E-3</v>
      </c>
      <c r="G3427" s="53">
        <v>0</v>
      </c>
      <c r="H3427" s="53">
        <v>0</v>
      </c>
      <c r="I3427" s="53">
        <v>0</v>
      </c>
      <c r="J3427" s="32">
        <v>0</v>
      </c>
      <c r="K3427" s="54">
        <f>Лист4!E3425/1000</f>
        <v>0.1515</v>
      </c>
      <c r="L3427" s="55"/>
      <c r="M3427" s="55"/>
    </row>
    <row r="3428" spans="1:13" s="56" customFormat="1" ht="18.75" customHeight="1" x14ac:dyDescent="0.25">
      <c r="A3428" s="44" t="str">
        <f>Лист4!A3426</f>
        <v xml:space="preserve">Советская ул. д.38 </v>
      </c>
      <c r="B3428" s="74" t="str">
        <f>Лист4!C3426</f>
        <v>Икрянинский район, с. Икряное</v>
      </c>
      <c r="C3428" s="45">
        <f t="shared" si="108"/>
        <v>73.691254237288135</v>
      </c>
      <c r="D3428" s="45">
        <f t="shared" si="109"/>
        <v>3.9477457627118642</v>
      </c>
      <c r="E3428" s="52">
        <v>0</v>
      </c>
      <c r="F3428" s="31">
        <v>3.9477457627118642</v>
      </c>
      <c r="G3428" s="53">
        <v>0</v>
      </c>
      <c r="H3428" s="53">
        <v>0</v>
      </c>
      <c r="I3428" s="53">
        <v>0</v>
      </c>
      <c r="J3428" s="32">
        <v>0</v>
      </c>
      <c r="K3428" s="54">
        <f>Лист4!E3426/1000-J3428</f>
        <v>77.638999999999996</v>
      </c>
      <c r="L3428" s="55"/>
      <c r="M3428" s="55"/>
    </row>
    <row r="3429" spans="1:13" s="56" customFormat="1" ht="18.75" customHeight="1" x14ac:dyDescent="0.25">
      <c r="A3429" s="44" t="str">
        <f>Лист4!A3427</f>
        <v xml:space="preserve">Советская ул. д.40 </v>
      </c>
      <c r="B3429" s="74" t="str">
        <f>Лист4!C3427</f>
        <v>Икрянинский район, с. Икряное</v>
      </c>
      <c r="C3429" s="45">
        <f t="shared" si="108"/>
        <v>209.30922576271186</v>
      </c>
      <c r="D3429" s="45">
        <f t="shared" si="109"/>
        <v>11.212994237288136</v>
      </c>
      <c r="E3429" s="52">
        <v>0</v>
      </c>
      <c r="F3429" s="31">
        <v>11.212994237288136</v>
      </c>
      <c r="G3429" s="53">
        <v>0</v>
      </c>
      <c r="H3429" s="53">
        <v>0</v>
      </c>
      <c r="I3429" s="53">
        <v>0</v>
      </c>
      <c r="J3429" s="32">
        <v>0</v>
      </c>
      <c r="K3429" s="54">
        <f>Лист4!E3427/1000</f>
        <v>220.52222</v>
      </c>
      <c r="L3429" s="55"/>
      <c r="M3429" s="55"/>
    </row>
    <row r="3430" spans="1:13" s="56" customFormat="1" ht="18.75" customHeight="1" x14ac:dyDescent="0.25">
      <c r="A3430" s="44" t="str">
        <f>Лист4!A3428</f>
        <v xml:space="preserve">Советская ул. д.42 </v>
      </c>
      <c r="B3430" s="74" t="str">
        <f>Лист4!C3428</f>
        <v>Икрянинский район, с. Икряное</v>
      </c>
      <c r="C3430" s="45">
        <f t="shared" si="108"/>
        <v>85.310295593220332</v>
      </c>
      <c r="D3430" s="45">
        <f t="shared" si="109"/>
        <v>4.5701944067796605</v>
      </c>
      <c r="E3430" s="52">
        <v>0</v>
      </c>
      <c r="F3430" s="31">
        <v>4.5701944067796605</v>
      </c>
      <c r="G3430" s="53">
        <v>0</v>
      </c>
      <c r="H3430" s="53">
        <v>0</v>
      </c>
      <c r="I3430" s="53">
        <v>0</v>
      </c>
      <c r="J3430" s="32">
        <v>0</v>
      </c>
      <c r="K3430" s="54">
        <f>Лист4!E3428/1000</f>
        <v>89.880489999999995</v>
      </c>
      <c r="L3430" s="55"/>
      <c r="M3430" s="55"/>
    </row>
    <row r="3431" spans="1:13" s="56" customFormat="1" ht="18.75" customHeight="1" x14ac:dyDescent="0.25">
      <c r="A3431" s="44" t="str">
        <f>Лист4!A3429</f>
        <v xml:space="preserve">Фрунзе ул. д.2 </v>
      </c>
      <c r="B3431" s="74" t="str">
        <f>Лист4!C3429</f>
        <v>Икрянинский район, с. Икряное</v>
      </c>
      <c r="C3431" s="45">
        <f t="shared" si="108"/>
        <v>57.614489491525418</v>
      </c>
      <c r="D3431" s="45">
        <f t="shared" si="109"/>
        <v>3.0864905084745762</v>
      </c>
      <c r="E3431" s="52">
        <v>0</v>
      </c>
      <c r="F3431" s="31">
        <v>3.0864905084745762</v>
      </c>
      <c r="G3431" s="53">
        <v>0</v>
      </c>
      <c r="H3431" s="53">
        <v>0</v>
      </c>
      <c r="I3431" s="53">
        <v>0</v>
      </c>
      <c r="J3431" s="32">
        <v>0</v>
      </c>
      <c r="K3431" s="54">
        <f>Лист4!E3429/1000</f>
        <v>60.700979999999994</v>
      </c>
      <c r="L3431" s="55"/>
      <c r="M3431" s="55"/>
    </row>
    <row r="3432" spans="1:13" s="56" customFormat="1" ht="18.75" customHeight="1" x14ac:dyDescent="0.25">
      <c r="A3432" s="44" t="str">
        <f>Лист4!A3430</f>
        <v xml:space="preserve">Фрунзе ул. д.4 </v>
      </c>
      <c r="B3432" s="74" t="str">
        <f>Лист4!C3430</f>
        <v>Икрянинский район, с. Икряное</v>
      </c>
      <c r="C3432" s="45">
        <f t="shared" si="108"/>
        <v>119.33049491525422</v>
      </c>
      <c r="D3432" s="45">
        <f t="shared" si="109"/>
        <v>6.3927050847457618</v>
      </c>
      <c r="E3432" s="52">
        <v>0</v>
      </c>
      <c r="F3432" s="31">
        <v>6.3927050847457618</v>
      </c>
      <c r="G3432" s="53">
        <v>0</v>
      </c>
      <c r="H3432" s="53">
        <v>0</v>
      </c>
      <c r="I3432" s="53">
        <v>0</v>
      </c>
      <c r="J3432" s="32">
        <v>0</v>
      </c>
      <c r="K3432" s="54">
        <f>Лист4!E3430/1000</f>
        <v>125.72319999999998</v>
      </c>
      <c r="L3432" s="55"/>
      <c r="M3432" s="55"/>
    </row>
    <row r="3433" spans="1:13" s="56" customFormat="1" ht="18.75" customHeight="1" x14ac:dyDescent="0.25">
      <c r="A3433" s="44" t="str">
        <f>Лист4!A3431</f>
        <v xml:space="preserve">Школьная ул. д.30А </v>
      </c>
      <c r="B3433" s="74" t="str">
        <f>Лист4!C3431</f>
        <v>Икрянинский район, с. Икряное</v>
      </c>
      <c r="C3433" s="45">
        <f t="shared" si="108"/>
        <v>75.846257627118646</v>
      </c>
      <c r="D3433" s="45">
        <f t="shared" si="109"/>
        <v>4.0631923728813559</v>
      </c>
      <c r="E3433" s="52">
        <v>0</v>
      </c>
      <c r="F3433" s="31">
        <v>4.0631923728813559</v>
      </c>
      <c r="G3433" s="53">
        <v>0</v>
      </c>
      <c r="H3433" s="53">
        <v>0</v>
      </c>
      <c r="I3433" s="53">
        <v>0</v>
      </c>
      <c r="J3433" s="32">
        <v>0</v>
      </c>
      <c r="K3433" s="54">
        <f>Лист4!E3431/1000</f>
        <v>79.909450000000007</v>
      </c>
      <c r="L3433" s="55"/>
      <c r="M3433" s="55"/>
    </row>
    <row r="3434" spans="1:13" s="56" customFormat="1" ht="18.75" customHeight="1" x14ac:dyDescent="0.25">
      <c r="A3434" s="44" t="str">
        <f>Лист4!A3432</f>
        <v xml:space="preserve">Школьная ул. д.40 </v>
      </c>
      <c r="B3434" s="74" t="str">
        <f>Лист4!C3432</f>
        <v>Икрянинский район, с. Икряное</v>
      </c>
      <c r="C3434" s="45">
        <f t="shared" si="108"/>
        <v>166.2592542372881</v>
      </c>
      <c r="D3434" s="45">
        <f t="shared" si="109"/>
        <v>8.9067457627118625</v>
      </c>
      <c r="E3434" s="52">
        <v>0</v>
      </c>
      <c r="F3434" s="31">
        <v>8.9067457627118625</v>
      </c>
      <c r="G3434" s="53">
        <v>0</v>
      </c>
      <c r="H3434" s="53">
        <v>0</v>
      </c>
      <c r="I3434" s="53">
        <v>0</v>
      </c>
      <c r="J3434" s="32">
        <v>0</v>
      </c>
      <c r="K3434" s="54">
        <f>Лист4!E3432/1000</f>
        <v>175.16599999999997</v>
      </c>
      <c r="L3434" s="55"/>
      <c r="M3434" s="55"/>
    </row>
    <row r="3435" spans="1:13" s="56" customFormat="1" ht="18.75" customHeight="1" x14ac:dyDescent="0.25">
      <c r="A3435" s="44" t="str">
        <f>Лист4!A3433</f>
        <v xml:space="preserve">Школьная ул. д.40Б </v>
      </c>
      <c r="B3435" s="74" t="str">
        <f>Лист4!C3433</f>
        <v>Икрянинский район, с. Икряное</v>
      </c>
      <c r="C3435" s="45">
        <f t="shared" si="108"/>
        <v>120.5236745762712</v>
      </c>
      <c r="D3435" s="45">
        <f t="shared" si="109"/>
        <v>6.4566254237288145</v>
      </c>
      <c r="E3435" s="52">
        <v>0</v>
      </c>
      <c r="F3435" s="31">
        <v>6.4566254237288145</v>
      </c>
      <c r="G3435" s="53">
        <v>0</v>
      </c>
      <c r="H3435" s="53">
        <v>0</v>
      </c>
      <c r="I3435" s="53">
        <v>0</v>
      </c>
      <c r="J3435" s="32">
        <v>0</v>
      </c>
      <c r="K3435" s="54">
        <f>Лист4!E3433/1000</f>
        <v>126.98030000000001</v>
      </c>
      <c r="L3435" s="55"/>
      <c r="M3435" s="55"/>
    </row>
    <row r="3436" spans="1:13" s="56" customFormat="1" ht="18.75" customHeight="1" x14ac:dyDescent="0.25">
      <c r="A3436" s="44" t="str">
        <f>Лист4!A3434</f>
        <v xml:space="preserve">Школьная ул. д.40В </v>
      </c>
      <c r="B3436" s="74" t="str">
        <f>Лист4!C3434</f>
        <v>Икрянинский район, с. Икряное</v>
      </c>
      <c r="C3436" s="45">
        <f t="shared" si="108"/>
        <v>0.62407728813559327</v>
      </c>
      <c r="D3436" s="45">
        <f t="shared" si="109"/>
        <v>3.3432711864406779E-2</v>
      </c>
      <c r="E3436" s="52">
        <v>0</v>
      </c>
      <c r="F3436" s="31">
        <v>3.3432711864406779E-2</v>
      </c>
      <c r="G3436" s="53">
        <v>0</v>
      </c>
      <c r="H3436" s="53">
        <v>0</v>
      </c>
      <c r="I3436" s="53">
        <v>0</v>
      </c>
      <c r="J3436" s="32">
        <v>0</v>
      </c>
      <c r="K3436" s="54">
        <f>Лист4!E3434/1000-J3436</f>
        <v>0.65751000000000004</v>
      </c>
      <c r="L3436" s="55"/>
      <c r="M3436" s="55"/>
    </row>
    <row r="3437" spans="1:13" s="56" customFormat="1" ht="18.75" customHeight="1" x14ac:dyDescent="0.25">
      <c r="A3437" s="44" t="str">
        <f>Лист4!A3435</f>
        <v xml:space="preserve">Бебеля ул. д.3 </v>
      </c>
      <c r="B3437" s="74" t="str">
        <f>Лист4!C3435</f>
        <v>Икрянинский район, с. Мумра</v>
      </c>
      <c r="C3437" s="45">
        <f t="shared" si="108"/>
        <v>181.28993898305083</v>
      </c>
      <c r="D3437" s="45">
        <f t="shared" si="109"/>
        <v>9.7119610169491519</v>
      </c>
      <c r="E3437" s="52">
        <v>0</v>
      </c>
      <c r="F3437" s="31">
        <v>9.7119610169491519</v>
      </c>
      <c r="G3437" s="53">
        <v>0</v>
      </c>
      <c r="H3437" s="53">
        <v>0</v>
      </c>
      <c r="I3437" s="53">
        <v>0</v>
      </c>
      <c r="J3437" s="32">
        <v>0</v>
      </c>
      <c r="K3437" s="54">
        <f>Лист4!E3435/1000</f>
        <v>191.00189999999998</v>
      </c>
      <c r="L3437" s="55"/>
      <c r="M3437" s="55"/>
    </row>
    <row r="3438" spans="1:13" s="56" customFormat="1" ht="18.75" customHeight="1" x14ac:dyDescent="0.25">
      <c r="A3438" s="44" t="str">
        <f>Лист4!A3436</f>
        <v xml:space="preserve">Гагарина ул. д.40 </v>
      </c>
      <c r="B3438" s="74" t="str">
        <f>Лист4!C3436</f>
        <v>Икрянинский район, с. Мумра</v>
      </c>
      <c r="C3438" s="45">
        <f t="shared" si="108"/>
        <v>40.560894915254238</v>
      </c>
      <c r="D3438" s="45">
        <f t="shared" si="109"/>
        <v>2.1729050847457629</v>
      </c>
      <c r="E3438" s="52">
        <v>0</v>
      </c>
      <c r="F3438" s="31">
        <v>2.1729050847457629</v>
      </c>
      <c r="G3438" s="53">
        <v>0</v>
      </c>
      <c r="H3438" s="53">
        <v>0</v>
      </c>
      <c r="I3438" s="53">
        <v>0</v>
      </c>
      <c r="J3438" s="32">
        <v>0</v>
      </c>
      <c r="K3438" s="54">
        <f>Лист4!E3436/1000</f>
        <v>42.733800000000002</v>
      </c>
      <c r="L3438" s="55"/>
      <c r="M3438" s="55"/>
    </row>
    <row r="3439" spans="1:13" s="56" customFormat="1" ht="18.75" customHeight="1" x14ac:dyDescent="0.25">
      <c r="A3439" s="44" t="str">
        <f>Лист4!A3437</f>
        <v xml:space="preserve">Дудкина ул. д.3 </v>
      </c>
      <c r="B3439" s="74" t="str">
        <f>Лист4!C3437</f>
        <v>Икрянинский район, с. Мумра</v>
      </c>
      <c r="C3439" s="45">
        <f t="shared" si="108"/>
        <v>156.37975322033898</v>
      </c>
      <c r="D3439" s="45">
        <f t="shared" si="109"/>
        <v>8.377486779661016</v>
      </c>
      <c r="E3439" s="52">
        <v>0</v>
      </c>
      <c r="F3439" s="31">
        <v>8.377486779661016</v>
      </c>
      <c r="G3439" s="53">
        <v>0</v>
      </c>
      <c r="H3439" s="53">
        <v>0</v>
      </c>
      <c r="I3439" s="53">
        <v>0</v>
      </c>
      <c r="J3439" s="32">
        <v>0</v>
      </c>
      <c r="K3439" s="54">
        <f>Лист4!E3437/1000</f>
        <v>164.75724</v>
      </c>
      <c r="L3439" s="55"/>
      <c r="M3439" s="55"/>
    </row>
    <row r="3440" spans="1:13" s="56" customFormat="1" ht="18.75" customHeight="1" x14ac:dyDescent="0.25">
      <c r="A3440" s="44" t="str">
        <f>Лист4!A3438</f>
        <v xml:space="preserve">Дудкина ул. д.5 </v>
      </c>
      <c r="B3440" s="74" t="str">
        <f>Лист4!C3438</f>
        <v>Икрянинский район, с. Мумра</v>
      </c>
      <c r="C3440" s="45">
        <f t="shared" si="108"/>
        <v>17.686033898305087</v>
      </c>
      <c r="D3440" s="45">
        <f t="shared" si="109"/>
        <v>0.9474661016949153</v>
      </c>
      <c r="E3440" s="52">
        <v>0</v>
      </c>
      <c r="F3440" s="31">
        <v>0.9474661016949153</v>
      </c>
      <c r="G3440" s="53">
        <v>0</v>
      </c>
      <c r="H3440" s="53">
        <v>0</v>
      </c>
      <c r="I3440" s="53">
        <v>0</v>
      </c>
      <c r="J3440" s="32">
        <v>0</v>
      </c>
      <c r="K3440" s="54">
        <f>Лист4!E3438/1000</f>
        <v>18.633500000000002</v>
      </c>
      <c r="L3440" s="55"/>
      <c r="M3440" s="55"/>
    </row>
    <row r="3441" spans="1:13" s="56" customFormat="1" ht="18.75" customHeight="1" x14ac:dyDescent="0.25">
      <c r="A3441" s="44" t="str">
        <f>Лист4!A3439</f>
        <v xml:space="preserve">Дудкина ул. д.9 </v>
      </c>
      <c r="B3441" s="74" t="str">
        <f>Лист4!C3439</f>
        <v>Икрянинский район, с. Мумра</v>
      </c>
      <c r="C3441" s="45">
        <f t="shared" si="108"/>
        <v>33.187403389830514</v>
      </c>
      <c r="D3441" s="45">
        <f t="shared" si="109"/>
        <v>1.7778966101694917</v>
      </c>
      <c r="E3441" s="52">
        <v>0</v>
      </c>
      <c r="F3441" s="31">
        <v>1.7778966101694917</v>
      </c>
      <c r="G3441" s="53">
        <v>0</v>
      </c>
      <c r="H3441" s="53">
        <v>0</v>
      </c>
      <c r="I3441" s="53">
        <v>0</v>
      </c>
      <c r="J3441" s="32">
        <v>0</v>
      </c>
      <c r="K3441" s="54">
        <f>Лист4!E3439/1000</f>
        <v>34.965300000000006</v>
      </c>
      <c r="L3441" s="55"/>
      <c r="M3441" s="55"/>
    </row>
    <row r="3442" spans="1:13" s="56" customFormat="1" ht="18.75" customHeight="1" x14ac:dyDescent="0.25">
      <c r="A3442" s="44" t="str">
        <f>Лист4!A3440</f>
        <v xml:space="preserve">Крупской ул. д.1 </v>
      </c>
      <c r="B3442" s="74" t="str">
        <f>Лист4!C3440</f>
        <v>Икрянинский район, с. Мумра</v>
      </c>
      <c r="C3442" s="45">
        <f t="shared" si="108"/>
        <v>55.487457627118644</v>
      </c>
      <c r="D3442" s="45">
        <f t="shared" si="109"/>
        <v>2.9725423728813558</v>
      </c>
      <c r="E3442" s="52">
        <v>0</v>
      </c>
      <c r="F3442" s="31">
        <v>2.9725423728813558</v>
      </c>
      <c r="G3442" s="53">
        <v>0</v>
      </c>
      <c r="H3442" s="53">
        <v>0</v>
      </c>
      <c r="I3442" s="53">
        <v>0</v>
      </c>
      <c r="J3442" s="32">
        <v>0</v>
      </c>
      <c r="K3442" s="54">
        <f>Лист4!E3440/1000</f>
        <v>58.46</v>
      </c>
      <c r="L3442" s="55"/>
      <c r="M3442" s="55"/>
    </row>
    <row r="3443" spans="1:13" s="56" customFormat="1" ht="18.75" customHeight="1" x14ac:dyDescent="0.25">
      <c r="A3443" s="44" t="str">
        <f>Лист4!A3441</f>
        <v xml:space="preserve">Крупской ул. д.2 </v>
      </c>
      <c r="B3443" s="74" t="str">
        <f>Лист4!C3441</f>
        <v>Икрянинский район, с. Мумра</v>
      </c>
      <c r="C3443" s="45">
        <f t="shared" si="108"/>
        <v>81.313233898305086</v>
      </c>
      <c r="D3443" s="45">
        <f t="shared" si="109"/>
        <v>4.3560661016949158</v>
      </c>
      <c r="E3443" s="52">
        <v>0</v>
      </c>
      <c r="F3443" s="31">
        <v>4.3560661016949158</v>
      </c>
      <c r="G3443" s="53">
        <v>0</v>
      </c>
      <c r="H3443" s="53">
        <v>0</v>
      </c>
      <c r="I3443" s="53">
        <v>0</v>
      </c>
      <c r="J3443" s="32">
        <v>0</v>
      </c>
      <c r="K3443" s="54">
        <f>Лист4!E3441/1000</f>
        <v>85.669300000000007</v>
      </c>
      <c r="L3443" s="55"/>
      <c r="M3443" s="55"/>
    </row>
    <row r="3444" spans="1:13" s="56" customFormat="1" ht="18.75" customHeight="1" x14ac:dyDescent="0.25">
      <c r="A3444" s="44" t="str">
        <f>Лист4!A3442</f>
        <v xml:space="preserve">Ломоносова ул. д.1 </v>
      </c>
      <c r="B3444" s="74" t="str">
        <f>Лист4!C3442</f>
        <v>Икрянинский район, с. Мумра</v>
      </c>
      <c r="C3444" s="45">
        <f t="shared" si="108"/>
        <v>152.05680000000001</v>
      </c>
      <c r="D3444" s="45">
        <f t="shared" si="109"/>
        <v>8.145900000000001</v>
      </c>
      <c r="E3444" s="52">
        <v>0</v>
      </c>
      <c r="F3444" s="31">
        <v>8.145900000000001</v>
      </c>
      <c r="G3444" s="53">
        <v>0</v>
      </c>
      <c r="H3444" s="53">
        <v>0</v>
      </c>
      <c r="I3444" s="53">
        <v>0</v>
      </c>
      <c r="J3444" s="32">
        <v>0</v>
      </c>
      <c r="K3444" s="54">
        <f>Лист4!E3442/1000</f>
        <v>160.20270000000002</v>
      </c>
      <c r="L3444" s="55"/>
      <c r="M3444" s="55"/>
    </row>
    <row r="3445" spans="1:13" s="56" customFormat="1" ht="18.75" customHeight="1" x14ac:dyDescent="0.25">
      <c r="A3445" s="44" t="str">
        <f>Лист4!A3443</f>
        <v xml:space="preserve">Ломоносова ул. д.2 </v>
      </c>
      <c r="B3445" s="74" t="str">
        <f>Лист4!C3443</f>
        <v>Икрянинский район, с. Мумра</v>
      </c>
      <c r="C3445" s="45">
        <f t="shared" si="108"/>
        <v>117.8830372881356</v>
      </c>
      <c r="D3445" s="45">
        <f t="shared" si="109"/>
        <v>6.3151627118644074</v>
      </c>
      <c r="E3445" s="52">
        <v>0</v>
      </c>
      <c r="F3445" s="31">
        <v>6.3151627118644074</v>
      </c>
      <c r="G3445" s="53">
        <v>0</v>
      </c>
      <c r="H3445" s="53">
        <v>0</v>
      </c>
      <c r="I3445" s="53">
        <v>0</v>
      </c>
      <c r="J3445" s="32">
        <v>0</v>
      </c>
      <c r="K3445" s="54">
        <f>Лист4!E3443/1000</f>
        <v>124.1982</v>
      </c>
      <c r="L3445" s="55"/>
      <c r="M3445" s="55"/>
    </row>
    <row r="3446" spans="1:13" s="56" customFormat="1" ht="18.75" customHeight="1" x14ac:dyDescent="0.25">
      <c r="A3446" s="44" t="str">
        <f>Лист4!A3444</f>
        <v xml:space="preserve">Степная ул. д.18 </v>
      </c>
      <c r="B3446" s="74" t="str">
        <f>Лист4!C3444</f>
        <v>Икрянинский район, с. Озерное</v>
      </c>
      <c r="C3446" s="45">
        <f t="shared" si="108"/>
        <v>20.513844067796612</v>
      </c>
      <c r="D3446" s="45">
        <f t="shared" si="109"/>
        <v>1.0989559322033899</v>
      </c>
      <c r="E3446" s="52">
        <v>0</v>
      </c>
      <c r="F3446" s="31">
        <v>1.0989559322033899</v>
      </c>
      <c r="G3446" s="53">
        <v>0</v>
      </c>
      <c r="H3446" s="53">
        <v>0</v>
      </c>
      <c r="I3446" s="53">
        <v>0</v>
      </c>
      <c r="J3446" s="32">
        <v>0</v>
      </c>
      <c r="K3446" s="54">
        <f>Лист4!E3444/1000</f>
        <v>21.6128</v>
      </c>
      <c r="L3446" s="55"/>
      <c r="M3446" s="55"/>
    </row>
    <row r="3447" spans="1:13" s="56" customFormat="1" ht="18.75" customHeight="1" x14ac:dyDescent="0.25">
      <c r="A3447" s="44" t="str">
        <f>Лист4!A3445</f>
        <v xml:space="preserve">Степная ул. д.22 </v>
      </c>
      <c r="B3447" s="74" t="str">
        <f>Лист4!C3445</f>
        <v>Икрянинский район, с. Озерное</v>
      </c>
      <c r="C3447" s="45">
        <f t="shared" si="108"/>
        <v>0.68908474576271184</v>
      </c>
      <c r="D3447" s="45">
        <f t="shared" si="109"/>
        <v>3.6915254237288135E-2</v>
      </c>
      <c r="E3447" s="52">
        <v>0</v>
      </c>
      <c r="F3447" s="31">
        <v>3.6915254237288135E-2</v>
      </c>
      <c r="G3447" s="53">
        <v>0</v>
      </c>
      <c r="H3447" s="53">
        <v>0</v>
      </c>
      <c r="I3447" s="53">
        <v>0</v>
      </c>
      <c r="J3447" s="32">
        <v>0</v>
      </c>
      <c r="K3447" s="54">
        <f>Лист4!E3445/1000</f>
        <v>0.72599999999999998</v>
      </c>
      <c r="L3447" s="55"/>
      <c r="M3447" s="55"/>
    </row>
    <row r="3448" spans="1:13" s="56" customFormat="1" ht="18.75" customHeight="1" x14ac:dyDescent="0.25">
      <c r="A3448" s="44" t="str">
        <f>Лист4!A3446</f>
        <v xml:space="preserve">Аптечная ул. д.13 </v>
      </c>
      <c r="B3448" s="74" t="str">
        <f>Лист4!C3446</f>
        <v>Икрянинский район, с. Оранжереи</v>
      </c>
      <c r="C3448" s="45">
        <f t="shared" si="108"/>
        <v>105.23150779661017</v>
      </c>
      <c r="D3448" s="45">
        <f t="shared" si="109"/>
        <v>5.637402203389831</v>
      </c>
      <c r="E3448" s="52">
        <v>0</v>
      </c>
      <c r="F3448" s="31">
        <v>5.637402203389831</v>
      </c>
      <c r="G3448" s="53">
        <v>0</v>
      </c>
      <c r="H3448" s="53">
        <v>0</v>
      </c>
      <c r="I3448" s="53">
        <v>0</v>
      </c>
      <c r="J3448" s="32">
        <v>0</v>
      </c>
      <c r="K3448" s="54">
        <f>Лист4!E3446/1000</f>
        <v>110.86891</v>
      </c>
      <c r="L3448" s="55"/>
      <c r="M3448" s="55"/>
    </row>
    <row r="3449" spans="1:13" s="56" customFormat="1" ht="18.75" customHeight="1" x14ac:dyDescent="0.25">
      <c r="A3449" s="44" t="str">
        <f>Лист4!A3447</f>
        <v xml:space="preserve">Аптечная ул. д.15 </v>
      </c>
      <c r="B3449" s="74" t="str">
        <f>Лист4!C3447</f>
        <v>Икрянинский район, с. Оранжереи</v>
      </c>
      <c r="C3449" s="45">
        <f t="shared" si="108"/>
        <v>190.80581016949154</v>
      </c>
      <c r="D3449" s="45">
        <f t="shared" si="109"/>
        <v>10.221739830508476</v>
      </c>
      <c r="E3449" s="52">
        <v>0</v>
      </c>
      <c r="F3449" s="31">
        <v>10.221739830508476</v>
      </c>
      <c r="G3449" s="53">
        <v>0</v>
      </c>
      <c r="H3449" s="53">
        <v>0</v>
      </c>
      <c r="I3449" s="53">
        <v>0</v>
      </c>
      <c r="J3449" s="32">
        <v>0</v>
      </c>
      <c r="K3449" s="54">
        <f>Лист4!E3447/1000</f>
        <v>201.02755000000002</v>
      </c>
      <c r="L3449" s="55"/>
      <c r="M3449" s="55"/>
    </row>
    <row r="3450" spans="1:13" s="56" customFormat="1" ht="18.75" customHeight="1" x14ac:dyDescent="0.25">
      <c r="A3450" s="44" t="str">
        <f>Лист4!A3448</f>
        <v xml:space="preserve">Аптечная ул. д.17 </v>
      </c>
      <c r="B3450" s="74" t="str">
        <f>Лист4!C3448</f>
        <v>Икрянинский район, с. Оранжереи</v>
      </c>
      <c r="C3450" s="45">
        <f t="shared" si="108"/>
        <v>166.07454915254237</v>
      </c>
      <c r="D3450" s="45">
        <f t="shared" si="109"/>
        <v>8.8968508474576264</v>
      </c>
      <c r="E3450" s="52">
        <v>0</v>
      </c>
      <c r="F3450" s="31">
        <v>8.8968508474576264</v>
      </c>
      <c r="G3450" s="53">
        <v>0</v>
      </c>
      <c r="H3450" s="53">
        <v>0</v>
      </c>
      <c r="I3450" s="53">
        <v>0</v>
      </c>
      <c r="J3450" s="32">
        <v>0</v>
      </c>
      <c r="K3450" s="54">
        <f>Лист4!E3448/1000</f>
        <v>174.97139999999999</v>
      </c>
      <c r="L3450" s="55"/>
      <c r="M3450" s="55"/>
    </row>
    <row r="3451" spans="1:13" s="56" customFormat="1" ht="18.75" customHeight="1" x14ac:dyDescent="0.25">
      <c r="A3451" s="44" t="str">
        <f>Лист4!A3449</f>
        <v xml:space="preserve">Аптечная ул. д.19 </v>
      </c>
      <c r="B3451" s="74" t="str">
        <f>Лист4!C3449</f>
        <v>Икрянинский район, с. Оранжереи</v>
      </c>
      <c r="C3451" s="45">
        <f t="shared" si="108"/>
        <v>246.71217627118645</v>
      </c>
      <c r="D3451" s="45">
        <f t="shared" si="109"/>
        <v>13.216723728813559</v>
      </c>
      <c r="E3451" s="52">
        <v>0</v>
      </c>
      <c r="F3451" s="31">
        <v>13.216723728813559</v>
      </c>
      <c r="G3451" s="53">
        <v>0</v>
      </c>
      <c r="H3451" s="53">
        <v>0</v>
      </c>
      <c r="I3451" s="53">
        <v>0</v>
      </c>
      <c r="J3451" s="32">
        <v>0</v>
      </c>
      <c r="K3451" s="54">
        <f>Лист4!E3449/1000</f>
        <v>259.9289</v>
      </c>
      <c r="L3451" s="55"/>
      <c r="M3451" s="55"/>
    </row>
    <row r="3452" spans="1:13" s="56" customFormat="1" ht="18.75" customHeight="1" x14ac:dyDescent="0.25">
      <c r="A3452" s="44" t="str">
        <f>Лист4!A3450</f>
        <v xml:space="preserve">Кирова ул. д.1 </v>
      </c>
      <c r="B3452" s="74" t="str">
        <f>Лист4!C3450</f>
        <v>Икрянинский район, с. Оранжереи</v>
      </c>
      <c r="C3452" s="45">
        <f t="shared" si="108"/>
        <v>55.882048813559322</v>
      </c>
      <c r="D3452" s="45">
        <f t="shared" si="109"/>
        <v>2.9936811864406785</v>
      </c>
      <c r="E3452" s="52">
        <v>0</v>
      </c>
      <c r="F3452" s="31">
        <v>2.9936811864406785</v>
      </c>
      <c r="G3452" s="53">
        <v>0</v>
      </c>
      <c r="H3452" s="53">
        <v>0</v>
      </c>
      <c r="I3452" s="53">
        <v>0</v>
      </c>
      <c r="J3452" s="32">
        <v>0</v>
      </c>
      <c r="K3452" s="54">
        <f>Лист4!E3450/1000-J3452</f>
        <v>58.875730000000004</v>
      </c>
      <c r="L3452" s="55"/>
      <c r="M3452" s="55"/>
    </row>
    <row r="3453" spans="1:13" s="56" customFormat="1" ht="18.75" customHeight="1" x14ac:dyDescent="0.25">
      <c r="A3453" s="44" t="str">
        <f>Лист4!A3451</f>
        <v xml:space="preserve">Кирова ул. д.10 </v>
      </c>
      <c r="B3453" s="74" t="str">
        <f>Лист4!C3451</f>
        <v>Икрянинский район, с. Оранжереи</v>
      </c>
      <c r="C3453" s="45">
        <f t="shared" si="108"/>
        <v>21.537751864406783</v>
      </c>
      <c r="D3453" s="45">
        <f t="shared" si="109"/>
        <v>1.1538081355932204</v>
      </c>
      <c r="E3453" s="52">
        <v>0</v>
      </c>
      <c r="F3453" s="31">
        <v>1.1538081355932204</v>
      </c>
      <c r="G3453" s="53">
        <v>0</v>
      </c>
      <c r="H3453" s="53">
        <v>0</v>
      </c>
      <c r="I3453" s="53">
        <v>0</v>
      </c>
      <c r="J3453" s="32">
        <v>0</v>
      </c>
      <c r="K3453" s="54">
        <f>Лист4!E3451/1000</f>
        <v>22.691560000000003</v>
      </c>
      <c r="L3453" s="55"/>
      <c r="M3453" s="55"/>
    </row>
    <row r="3454" spans="1:13" s="56" customFormat="1" ht="18.75" customHeight="1" x14ac:dyDescent="0.25">
      <c r="A3454" s="44" t="str">
        <f>Лист4!A3452</f>
        <v xml:space="preserve">Кирова ул. д.12 </v>
      </c>
      <c r="B3454" s="74" t="str">
        <f>Лист4!C3452</f>
        <v>Икрянинский район, с. Оранжереи</v>
      </c>
      <c r="C3454" s="45">
        <f t="shared" si="108"/>
        <v>17.268254915254232</v>
      </c>
      <c r="D3454" s="45">
        <f t="shared" si="109"/>
        <v>0.92508508474576256</v>
      </c>
      <c r="E3454" s="52">
        <v>0</v>
      </c>
      <c r="F3454" s="31">
        <v>0.92508508474576256</v>
      </c>
      <c r="G3454" s="53">
        <v>0</v>
      </c>
      <c r="H3454" s="53">
        <v>0</v>
      </c>
      <c r="I3454" s="53">
        <v>0</v>
      </c>
      <c r="J3454" s="32">
        <v>0</v>
      </c>
      <c r="K3454" s="54">
        <f>Лист4!E3452/1000</f>
        <v>18.193339999999996</v>
      </c>
      <c r="L3454" s="55"/>
      <c r="M3454" s="55"/>
    </row>
    <row r="3455" spans="1:13" s="56" customFormat="1" ht="18.75" customHeight="1" x14ac:dyDescent="0.25">
      <c r="A3455" s="44" t="str">
        <f>Лист4!A3453</f>
        <v xml:space="preserve">Кирова ул. д.15 </v>
      </c>
      <c r="B3455" s="74" t="str">
        <f>Лист4!C3453</f>
        <v>Икрянинский район, с. Оранжереи</v>
      </c>
      <c r="C3455" s="45">
        <f t="shared" si="108"/>
        <v>0</v>
      </c>
      <c r="D3455" s="45">
        <f t="shared" si="109"/>
        <v>0</v>
      </c>
      <c r="E3455" s="52">
        <v>0</v>
      </c>
      <c r="F3455" s="31">
        <v>0</v>
      </c>
      <c r="G3455" s="53">
        <v>0</v>
      </c>
      <c r="H3455" s="53">
        <v>0</v>
      </c>
      <c r="I3455" s="53">
        <v>0</v>
      </c>
      <c r="J3455" s="32">
        <v>0</v>
      </c>
      <c r="K3455" s="54">
        <f>Лист4!E3453/1000-J3455</f>
        <v>0</v>
      </c>
      <c r="L3455" s="55"/>
      <c r="M3455" s="55"/>
    </row>
    <row r="3456" spans="1:13" s="56" customFormat="1" ht="18.75" customHeight="1" x14ac:dyDescent="0.25">
      <c r="A3456" s="44" t="str">
        <f>Лист4!A3454</f>
        <v xml:space="preserve">Кирова ул. д.20 </v>
      </c>
      <c r="B3456" s="74" t="str">
        <f>Лист4!C3454</f>
        <v>Икрянинский район, с. Оранжереи</v>
      </c>
      <c r="C3456" s="45">
        <f t="shared" si="108"/>
        <v>34.68431186440678</v>
      </c>
      <c r="D3456" s="45">
        <f t="shared" si="109"/>
        <v>1.8580881355932206</v>
      </c>
      <c r="E3456" s="52">
        <v>0</v>
      </c>
      <c r="F3456" s="31">
        <v>1.8580881355932206</v>
      </c>
      <c r="G3456" s="53">
        <v>0</v>
      </c>
      <c r="H3456" s="53">
        <v>0</v>
      </c>
      <c r="I3456" s="53">
        <v>0</v>
      </c>
      <c r="J3456" s="32">
        <v>0</v>
      </c>
      <c r="K3456" s="54">
        <f>Лист4!E3454/1000</f>
        <v>36.542400000000001</v>
      </c>
      <c r="L3456" s="55"/>
      <c r="M3456" s="55"/>
    </row>
    <row r="3457" spans="1:13" s="56" customFormat="1" ht="18.75" customHeight="1" x14ac:dyDescent="0.25">
      <c r="A3457" s="44" t="str">
        <f>Лист4!A3455</f>
        <v xml:space="preserve">Кирова ул. д.3 </v>
      </c>
      <c r="B3457" s="74" t="str">
        <f>Лист4!C3455</f>
        <v>Икрянинский район, с. Оранжереи</v>
      </c>
      <c r="C3457" s="45">
        <f t="shared" si="108"/>
        <v>245.308873220339</v>
      </c>
      <c r="D3457" s="45">
        <f t="shared" si="109"/>
        <v>13.141546779661018</v>
      </c>
      <c r="E3457" s="52">
        <v>0</v>
      </c>
      <c r="F3457" s="31">
        <v>13.141546779661018</v>
      </c>
      <c r="G3457" s="53">
        <v>0</v>
      </c>
      <c r="H3457" s="53">
        <v>0</v>
      </c>
      <c r="I3457" s="53">
        <v>0</v>
      </c>
      <c r="J3457" s="32">
        <v>0</v>
      </c>
      <c r="K3457" s="54">
        <f>Лист4!E3455/1000</f>
        <v>258.45042000000001</v>
      </c>
      <c r="L3457" s="55"/>
      <c r="M3457" s="55"/>
    </row>
    <row r="3458" spans="1:13" s="56" customFormat="1" ht="18.75" customHeight="1" x14ac:dyDescent="0.25">
      <c r="A3458" s="44" t="str">
        <f>Лист4!A3456</f>
        <v xml:space="preserve">Кирова ул. д.4 </v>
      </c>
      <c r="B3458" s="74" t="str">
        <f>Лист4!C3456</f>
        <v>Икрянинский район, с. Оранжереи</v>
      </c>
      <c r="C3458" s="45">
        <f t="shared" si="108"/>
        <v>16.035438644067796</v>
      </c>
      <c r="D3458" s="45">
        <f t="shared" si="109"/>
        <v>0.85904135593220321</v>
      </c>
      <c r="E3458" s="52">
        <v>0</v>
      </c>
      <c r="F3458" s="31">
        <v>0.85904135593220321</v>
      </c>
      <c r="G3458" s="53">
        <v>0</v>
      </c>
      <c r="H3458" s="53">
        <v>0</v>
      </c>
      <c r="I3458" s="53">
        <v>0</v>
      </c>
      <c r="J3458" s="32">
        <v>0</v>
      </c>
      <c r="K3458" s="54">
        <f>Лист4!E3456/1000</f>
        <v>16.894479999999998</v>
      </c>
      <c r="L3458" s="55"/>
      <c r="M3458" s="55"/>
    </row>
    <row r="3459" spans="1:13" s="56" customFormat="1" ht="18.75" customHeight="1" x14ac:dyDescent="0.25">
      <c r="A3459" s="44" t="str">
        <f>Лист4!A3457</f>
        <v xml:space="preserve">Кирова ул. д.5 </v>
      </c>
      <c r="B3459" s="74" t="str">
        <f>Лист4!C3457</f>
        <v>Икрянинский район, с. Оранжереи</v>
      </c>
      <c r="C3459" s="45">
        <f t="shared" si="108"/>
        <v>398.19824135593211</v>
      </c>
      <c r="D3459" s="45">
        <f t="shared" si="109"/>
        <v>21.332048644067793</v>
      </c>
      <c r="E3459" s="52">
        <v>0</v>
      </c>
      <c r="F3459" s="31">
        <v>21.332048644067793</v>
      </c>
      <c r="G3459" s="53">
        <v>0</v>
      </c>
      <c r="H3459" s="53">
        <v>0</v>
      </c>
      <c r="I3459" s="53">
        <v>0</v>
      </c>
      <c r="J3459" s="32">
        <v>0</v>
      </c>
      <c r="K3459" s="54">
        <f>Лист4!E3457/1000</f>
        <v>419.53028999999992</v>
      </c>
      <c r="L3459" s="55"/>
      <c r="M3459" s="55"/>
    </row>
    <row r="3460" spans="1:13" s="56" customFormat="1" ht="18.75" customHeight="1" x14ac:dyDescent="0.25">
      <c r="A3460" s="44" t="str">
        <f>Лист4!A3458</f>
        <v xml:space="preserve">Кирова ул. д.6 </v>
      </c>
      <c r="B3460" s="74" t="str">
        <f>Лист4!C3458</f>
        <v>Икрянинский район, с. Оранжереи</v>
      </c>
      <c r="C3460" s="45">
        <f t="shared" si="108"/>
        <v>8.7433654237288128</v>
      </c>
      <c r="D3460" s="45">
        <f t="shared" si="109"/>
        <v>0.46839457627118647</v>
      </c>
      <c r="E3460" s="52">
        <v>0</v>
      </c>
      <c r="F3460" s="31">
        <v>0.46839457627118647</v>
      </c>
      <c r="G3460" s="53">
        <v>0</v>
      </c>
      <c r="H3460" s="53">
        <v>0</v>
      </c>
      <c r="I3460" s="53">
        <v>0</v>
      </c>
      <c r="J3460" s="32">
        <v>0</v>
      </c>
      <c r="K3460" s="54">
        <f>Лист4!E3458/1000</f>
        <v>9.2117599999999999</v>
      </c>
      <c r="L3460" s="55"/>
      <c r="M3460" s="55"/>
    </row>
    <row r="3461" spans="1:13" s="56" customFormat="1" ht="18.75" customHeight="1" x14ac:dyDescent="0.25">
      <c r="A3461" s="44" t="str">
        <f>Лист4!A3459</f>
        <v xml:space="preserve">Кирова ул. д.7 </v>
      </c>
      <c r="B3461" s="74" t="str">
        <f>Лист4!C3459</f>
        <v>Икрянинский район, с. Оранжереи</v>
      </c>
      <c r="C3461" s="45">
        <f t="shared" si="108"/>
        <v>101.04634305084744</v>
      </c>
      <c r="D3461" s="45">
        <f t="shared" si="109"/>
        <v>5.4131969491525425</v>
      </c>
      <c r="E3461" s="52">
        <v>0</v>
      </c>
      <c r="F3461" s="31">
        <v>5.4131969491525425</v>
      </c>
      <c r="G3461" s="53">
        <v>0</v>
      </c>
      <c r="H3461" s="53">
        <v>0</v>
      </c>
      <c r="I3461" s="53">
        <v>0</v>
      </c>
      <c r="J3461" s="32">
        <v>0</v>
      </c>
      <c r="K3461" s="54">
        <f>Лист4!E3459/1000</f>
        <v>106.45953999999999</v>
      </c>
      <c r="L3461" s="55"/>
      <c r="M3461" s="55"/>
    </row>
    <row r="3462" spans="1:13" s="56" customFormat="1" ht="18.75" customHeight="1" x14ac:dyDescent="0.25">
      <c r="A3462" s="44" t="str">
        <f>Лист4!A3460</f>
        <v xml:space="preserve">Кирова ул. д.7А </v>
      </c>
      <c r="B3462" s="74" t="str">
        <f>Лист4!C3460</f>
        <v>Икрянинский район, с. Оранжереи</v>
      </c>
      <c r="C3462" s="45">
        <f t="shared" si="108"/>
        <v>332.90703457627114</v>
      </c>
      <c r="D3462" s="45">
        <f t="shared" si="109"/>
        <v>17.834305423728811</v>
      </c>
      <c r="E3462" s="52">
        <v>0</v>
      </c>
      <c r="F3462" s="31">
        <v>17.834305423728811</v>
      </c>
      <c r="G3462" s="53">
        <v>0</v>
      </c>
      <c r="H3462" s="53">
        <v>0</v>
      </c>
      <c r="I3462" s="53">
        <v>0</v>
      </c>
      <c r="J3462" s="32">
        <v>0</v>
      </c>
      <c r="K3462" s="54">
        <f>Лист4!E3460/1000</f>
        <v>350.74133999999998</v>
      </c>
      <c r="L3462" s="55"/>
      <c r="M3462" s="55"/>
    </row>
    <row r="3463" spans="1:13" s="56" customFormat="1" ht="18.75" customHeight="1" x14ac:dyDescent="0.25">
      <c r="A3463" s="44" t="str">
        <f>Лист4!A3461</f>
        <v xml:space="preserve">Кирова ул. д.8 </v>
      </c>
      <c r="B3463" s="74" t="str">
        <f>Лист4!C3461</f>
        <v>Икрянинский район, с. Оранжереи</v>
      </c>
      <c r="C3463" s="45">
        <f t="shared" si="108"/>
        <v>38.72376271186441</v>
      </c>
      <c r="D3463" s="45">
        <f t="shared" si="109"/>
        <v>2.0744872881355931</v>
      </c>
      <c r="E3463" s="52">
        <v>0</v>
      </c>
      <c r="F3463" s="31">
        <v>2.0744872881355931</v>
      </c>
      <c r="G3463" s="53">
        <v>0</v>
      </c>
      <c r="H3463" s="53">
        <v>0</v>
      </c>
      <c r="I3463" s="53">
        <v>0</v>
      </c>
      <c r="J3463" s="32">
        <v>0</v>
      </c>
      <c r="K3463" s="54">
        <f>Лист4!E3461/1000</f>
        <v>40.798250000000003</v>
      </c>
      <c r="L3463" s="55"/>
      <c r="M3463" s="55"/>
    </row>
    <row r="3464" spans="1:13" s="56" customFormat="1" ht="18.75" customHeight="1" x14ac:dyDescent="0.25">
      <c r="A3464" s="44" t="str">
        <f>Лист4!A3462</f>
        <v xml:space="preserve">Корнеева ул. д.38 </v>
      </c>
      <c r="B3464" s="74" t="str">
        <f>Лист4!C3462</f>
        <v>Икрянинский район, с. Оранжереи</v>
      </c>
      <c r="C3464" s="45">
        <f t="shared" si="108"/>
        <v>91.774318644067819</v>
      </c>
      <c r="D3464" s="45">
        <f t="shared" si="109"/>
        <v>4.9164813559322047</v>
      </c>
      <c r="E3464" s="52">
        <v>0</v>
      </c>
      <c r="F3464" s="31">
        <v>4.9164813559322047</v>
      </c>
      <c r="G3464" s="53">
        <v>0</v>
      </c>
      <c r="H3464" s="53">
        <v>0</v>
      </c>
      <c r="I3464" s="53">
        <v>0</v>
      </c>
      <c r="J3464" s="32">
        <v>0</v>
      </c>
      <c r="K3464" s="54">
        <f>Лист4!E3462/1000</f>
        <v>96.690800000000024</v>
      </c>
      <c r="L3464" s="55"/>
      <c r="M3464" s="55"/>
    </row>
    <row r="3465" spans="1:13" s="56" customFormat="1" ht="18.75" customHeight="1" x14ac:dyDescent="0.25">
      <c r="A3465" s="44" t="str">
        <f>Лист4!A3463</f>
        <v xml:space="preserve">Корнеева ул. д.40 </v>
      </c>
      <c r="B3465" s="74" t="str">
        <f>Лист4!C3463</f>
        <v>Икрянинский район, с. Оранжереи</v>
      </c>
      <c r="C3465" s="45">
        <f t="shared" si="108"/>
        <v>81.259227118644063</v>
      </c>
      <c r="D3465" s="45">
        <f t="shared" si="109"/>
        <v>4.3531728813559321</v>
      </c>
      <c r="E3465" s="52">
        <v>0</v>
      </c>
      <c r="F3465" s="31">
        <v>4.3531728813559321</v>
      </c>
      <c r="G3465" s="53">
        <v>0</v>
      </c>
      <c r="H3465" s="53">
        <v>0</v>
      </c>
      <c r="I3465" s="53">
        <v>0</v>
      </c>
      <c r="J3465" s="32">
        <v>0</v>
      </c>
      <c r="K3465" s="54">
        <f>Лист4!E3463/1000</f>
        <v>85.612399999999994</v>
      </c>
      <c r="L3465" s="55"/>
      <c r="M3465" s="55"/>
    </row>
    <row r="3466" spans="1:13" s="56" customFormat="1" ht="18.75" customHeight="1" x14ac:dyDescent="0.25">
      <c r="A3466" s="44" t="str">
        <f>Лист4!A3464</f>
        <v xml:space="preserve">Корнеева ул. д.5 </v>
      </c>
      <c r="B3466" s="74" t="str">
        <f>Лист4!C3464</f>
        <v>Икрянинский район, с. Оранжереи</v>
      </c>
      <c r="C3466" s="45">
        <f t="shared" si="108"/>
        <v>174.66229152542374</v>
      </c>
      <c r="D3466" s="45">
        <f t="shared" si="109"/>
        <v>9.3569084745762723</v>
      </c>
      <c r="E3466" s="52">
        <v>0</v>
      </c>
      <c r="F3466" s="31">
        <v>9.3569084745762723</v>
      </c>
      <c r="G3466" s="53">
        <v>0</v>
      </c>
      <c r="H3466" s="53">
        <v>0</v>
      </c>
      <c r="I3466" s="53">
        <v>0</v>
      </c>
      <c r="J3466" s="32">
        <v>0</v>
      </c>
      <c r="K3466" s="54">
        <f>Лист4!E3464/1000</f>
        <v>184.01920000000001</v>
      </c>
      <c r="L3466" s="55"/>
      <c r="M3466" s="55"/>
    </row>
    <row r="3467" spans="1:13" s="56" customFormat="1" ht="18.75" customHeight="1" x14ac:dyDescent="0.25">
      <c r="A3467" s="44" t="str">
        <f>Лист4!A3465</f>
        <v xml:space="preserve">Набережная ул. д.1 </v>
      </c>
      <c r="B3467" s="74" t="str">
        <f>Лист4!C3465</f>
        <v>Икрянинский район, с. Оранжереи</v>
      </c>
      <c r="C3467" s="45">
        <f t="shared" si="108"/>
        <v>166.31103999999999</v>
      </c>
      <c r="D3467" s="45">
        <f t="shared" si="109"/>
        <v>8.9095199999999988</v>
      </c>
      <c r="E3467" s="52">
        <v>0</v>
      </c>
      <c r="F3467" s="31">
        <v>8.9095199999999988</v>
      </c>
      <c r="G3467" s="53">
        <v>0</v>
      </c>
      <c r="H3467" s="53">
        <v>0</v>
      </c>
      <c r="I3467" s="53">
        <v>0</v>
      </c>
      <c r="J3467" s="32">
        <v>0</v>
      </c>
      <c r="K3467" s="54">
        <f>Лист4!E3465/1000</f>
        <v>175.22055999999998</v>
      </c>
      <c r="L3467" s="55"/>
      <c r="M3467" s="55"/>
    </row>
    <row r="3468" spans="1:13" s="56" customFormat="1" ht="18.75" customHeight="1" x14ac:dyDescent="0.25">
      <c r="A3468" s="44" t="str">
        <f>Лист4!A3466</f>
        <v xml:space="preserve">Набережная ул. д.1А </v>
      </c>
      <c r="B3468" s="74" t="str">
        <f>Лист4!C3466</f>
        <v>Икрянинский район, с. Оранжереи</v>
      </c>
      <c r="C3468" s="45">
        <f t="shared" si="108"/>
        <v>9.1835823728813555</v>
      </c>
      <c r="D3468" s="45">
        <f t="shared" si="109"/>
        <v>0.49197762711864401</v>
      </c>
      <c r="E3468" s="52">
        <v>0</v>
      </c>
      <c r="F3468" s="31">
        <v>0.49197762711864401</v>
      </c>
      <c r="G3468" s="53">
        <v>0</v>
      </c>
      <c r="H3468" s="53">
        <v>0</v>
      </c>
      <c r="I3468" s="53">
        <v>0</v>
      </c>
      <c r="J3468" s="32">
        <v>0</v>
      </c>
      <c r="K3468" s="54">
        <f>Лист4!E3466/1000-J3468</f>
        <v>9.6755599999999991</v>
      </c>
      <c r="L3468" s="55"/>
      <c r="M3468" s="55"/>
    </row>
    <row r="3469" spans="1:13" s="56" customFormat="1" ht="18.75" customHeight="1" x14ac:dyDescent="0.25">
      <c r="A3469" s="44" t="str">
        <f>Лист4!A3467</f>
        <v xml:space="preserve">Набережная ул. д.2 </v>
      </c>
      <c r="B3469" s="74" t="str">
        <f>Лист4!C3467</f>
        <v>Икрянинский район, с. Оранжереи</v>
      </c>
      <c r="C3469" s="45">
        <f t="shared" si="108"/>
        <v>0</v>
      </c>
      <c r="D3469" s="45">
        <f t="shared" si="109"/>
        <v>0</v>
      </c>
      <c r="E3469" s="52">
        <v>0</v>
      </c>
      <c r="F3469" s="31">
        <v>0</v>
      </c>
      <c r="G3469" s="53">
        <v>0</v>
      </c>
      <c r="H3469" s="53">
        <v>0</v>
      </c>
      <c r="I3469" s="53">
        <v>0</v>
      </c>
      <c r="J3469" s="32">
        <v>0</v>
      </c>
      <c r="K3469" s="54">
        <f>Лист4!E3467/1000</f>
        <v>0</v>
      </c>
      <c r="L3469" s="55"/>
      <c r="M3469" s="55"/>
    </row>
    <row r="3470" spans="1:13" s="56" customFormat="1" ht="18.75" customHeight="1" x14ac:dyDescent="0.25">
      <c r="A3470" s="44" t="str">
        <f>Лист4!A3468</f>
        <v xml:space="preserve">Набережная ул. д.3 </v>
      </c>
      <c r="B3470" s="74" t="str">
        <f>Лист4!C3468</f>
        <v>Икрянинский район, с. Оранжереи</v>
      </c>
      <c r="C3470" s="45">
        <f t="shared" si="108"/>
        <v>280.41056542372883</v>
      </c>
      <c r="D3470" s="45">
        <f t="shared" si="109"/>
        <v>15.021994576271187</v>
      </c>
      <c r="E3470" s="52">
        <v>0</v>
      </c>
      <c r="F3470" s="31">
        <v>15.021994576271187</v>
      </c>
      <c r="G3470" s="53">
        <v>0</v>
      </c>
      <c r="H3470" s="53">
        <v>0</v>
      </c>
      <c r="I3470" s="53">
        <v>0</v>
      </c>
      <c r="J3470" s="32">
        <v>0</v>
      </c>
      <c r="K3470" s="54">
        <f>Лист4!E3468/1000</f>
        <v>295.43256000000002</v>
      </c>
      <c r="L3470" s="55"/>
      <c r="M3470" s="55"/>
    </row>
    <row r="3471" spans="1:13" s="56" customFormat="1" ht="18.75" customHeight="1" x14ac:dyDescent="0.25">
      <c r="A3471" s="44" t="str">
        <f>Лист4!A3469</f>
        <v xml:space="preserve">Набережная ул. д.9 </v>
      </c>
      <c r="B3471" s="74" t="str">
        <f>Лист4!C3469</f>
        <v>Икрянинский район, с. Оранжереи</v>
      </c>
      <c r="C3471" s="45">
        <f t="shared" si="108"/>
        <v>14.351604067796611</v>
      </c>
      <c r="D3471" s="45">
        <f t="shared" si="109"/>
        <v>0.76883593220338975</v>
      </c>
      <c r="E3471" s="52">
        <v>0</v>
      </c>
      <c r="F3471" s="31">
        <v>0.76883593220338975</v>
      </c>
      <c r="G3471" s="53">
        <v>0</v>
      </c>
      <c r="H3471" s="53">
        <v>0</v>
      </c>
      <c r="I3471" s="53">
        <v>0</v>
      </c>
      <c r="J3471" s="32">
        <v>0</v>
      </c>
      <c r="K3471" s="54">
        <f>Лист4!E3469/1000</f>
        <v>15.12044</v>
      </c>
      <c r="L3471" s="55"/>
      <c r="M3471" s="55"/>
    </row>
    <row r="3472" spans="1:13" s="56" customFormat="1" ht="18.75" customHeight="1" x14ac:dyDescent="0.25">
      <c r="A3472" s="44" t="str">
        <f>Лист4!A3470</f>
        <v xml:space="preserve">Чкалова ул. д.62 </v>
      </c>
      <c r="B3472" s="74" t="str">
        <f>Лист4!C3470</f>
        <v>Икрянинский район, с. Оранжереи</v>
      </c>
      <c r="C3472" s="45">
        <f t="shared" si="108"/>
        <v>685.78425762711868</v>
      </c>
      <c r="D3472" s="45">
        <f t="shared" si="109"/>
        <v>36.738442372881359</v>
      </c>
      <c r="E3472" s="52">
        <v>0</v>
      </c>
      <c r="F3472" s="31">
        <v>36.738442372881359</v>
      </c>
      <c r="G3472" s="53">
        <v>0</v>
      </c>
      <c r="H3472" s="53">
        <v>0</v>
      </c>
      <c r="I3472" s="53">
        <v>0</v>
      </c>
      <c r="J3472" s="32">
        <v>0</v>
      </c>
      <c r="K3472" s="54">
        <f>Лист4!E3470/1000</f>
        <v>722.52269999999999</v>
      </c>
      <c r="L3472" s="55"/>
      <c r="M3472" s="55"/>
    </row>
    <row r="3473" spans="1:13" s="58" customFormat="1" ht="18.75" customHeight="1" x14ac:dyDescent="0.25">
      <c r="A3473" s="44" t="str">
        <f>Лист4!A3471</f>
        <v xml:space="preserve">Школьная ул. д.33 </v>
      </c>
      <c r="B3473" s="74" t="str">
        <f>Лист4!C3471</f>
        <v>Икрянинский район, с. Чулпан</v>
      </c>
      <c r="C3473" s="45">
        <f t="shared" si="108"/>
        <v>19.802549152542376</v>
      </c>
      <c r="D3473" s="45">
        <f t="shared" si="109"/>
        <v>1.0608508474576273</v>
      </c>
      <c r="E3473" s="52">
        <v>0</v>
      </c>
      <c r="F3473" s="31">
        <v>1.0608508474576273</v>
      </c>
      <c r="G3473" s="53">
        <v>0</v>
      </c>
      <c r="H3473" s="53">
        <v>0</v>
      </c>
      <c r="I3473" s="53">
        <v>0</v>
      </c>
      <c r="J3473" s="32">
        <v>0</v>
      </c>
      <c r="K3473" s="54">
        <f>Лист4!E3471/1000</f>
        <v>20.863400000000002</v>
      </c>
      <c r="L3473" s="55"/>
      <c r="M3473" s="55"/>
    </row>
    <row r="3474" spans="1:13" s="56" customFormat="1" ht="18.75" customHeight="1" x14ac:dyDescent="0.25">
      <c r="A3474" s="44" t="str">
        <f>Лист4!A3472</f>
        <v xml:space="preserve">Школьная ул. д.34 </v>
      </c>
      <c r="B3474" s="74" t="str">
        <f>Лист4!C3472</f>
        <v>Икрянинский район, с. Чулпан</v>
      </c>
      <c r="C3474" s="45">
        <f t="shared" si="108"/>
        <v>0</v>
      </c>
      <c r="D3474" s="45">
        <f t="shared" si="109"/>
        <v>0</v>
      </c>
      <c r="E3474" s="52">
        <v>0</v>
      </c>
      <c r="F3474" s="31">
        <v>0</v>
      </c>
      <c r="G3474" s="53">
        <v>0</v>
      </c>
      <c r="H3474" s="53">
        <v>0</v>
      </c>
      <c r="I3474" s="53">
        <v>0</v>
      </c>
      <c r="J3474" s="32">
        <v>0</v>
      </c>
      <c r="K3474" s="54">
        <f>Лист4!E3472/1000</f>
        <v>0</v>
      </c>
      <c r="L3474" s="55"/>
      <c r="M3474" s="55"/>
    </row>
    <row r="3475" spans="1:13" s="56" customFormat="1" ht="18.75" customHeight="1" x14ac:dyDescent="0.25">
      <c r="A3475" s="44" t="str">
        <f>Лист4!A3473</f>
        <v xml:space="preserve">Капитана Сафронова ул. д.19 </v>
      </c>
      <c r="B3475" s="74" t="str">
        <f>Лист4!C3473</f>
        <v>Икрянинский район, с.Трудфронт</v>
      </c>
      <c r="C3475" s="45">
        <f t="shared" si="108"/>
        <v>10.260528813559322</v>
      </c>
      <c r="D3475" s="45">
        <f t="shared" si="109"/>
        <v>0.54967118644067803</v>
      </c>
      <c r="E3475" s="52">
        <v>0</v>
      </c>
      <c r="F3475" s="31">
        <v>0.54967118644067803</v>
      </c>
      <c r="G3475" s="53">
        <v>0</v>
      </c>
      <c r="H3475" s="53">
        <v>0</v>
      </c>
      <c r="I3475" s="53">
        <v>0</v>
      </c>
      <c r="J3475" s="32">
        <v>0</v>
      </c>
      <c r="K3475" s="54">
        <f>Лист4!E3473/1000</f>
        <v>10.8102</v>
      </c>
      <c r="L3475" s="55"/>
      <c r="M3475" s="55"/>
    </row>
    <row r="3476" spans="1:13" s="56" customFormat="1" ht="18.75" customHeight="1" x14ac:dyDescent="0.25">
      <c r="A3476" s="44" t="str">
        <f>Лист4!A3474</f>
        <v xml:space="preserve">Ленина ул. д.6А </v>
      </c>
      <c r="B3476" s="74" t="str">
        <f>Лист4!C3474</f>
        <v>Камызякский район, г. Камызяк</v>
      </c>
      <c r="C3476" s="45">
        <f t="shared" si="108"/>
        <v>0</v>
      </c>
      <c r="D3476" s="45">
        <f t="shared" si="109"/>
        <v>0</v>
      </c>
      <c r="E3476" s="52">
        <v>0</v>
      </c>
      <c r="F3476" s="31">
        <v>0</v>
      </c>
      <c r="G3476" s="53">
        <v>0</v>
      </c>
      <c r="H3476" s="53">
        <v>0</v>
      </c>
      <c r="I3476" s="53">
        <v>0</v>
      </c>
      <c r="J3476" s="32">
        <v>0</v>
      </c>
      <c r="K3476" s="54">
        <f>Лист4!E3474/1000</f>
        <v>0</v>
      </c>
      <c r="L3476" s="55"/>
      <c r="M3476" s="55"/>
    </row>
    <row r="3477" spans="1:13" s="56" customFormat="1" ht="18.75" customHeight="1" x14ac:dyDescent="0.25">
      <c r="A3477" s="44" t="str">
        <f>Лист4!A3475</f>
        <v xml:space="preserve">Любича ул. д.10 </v>
      </c>
      <c r="B3477" s="74" t="str">
        <f>Лист4!C3475</f>
        <v>Камызякский район, г. Камызяк</v>
      </c>
      <c r="C3477" s="45">
        <f t="shared" ref="C3477:C3539" si="110">K3477+J3477-F3477</f>
        <v>89.960753898305072</v>
      </c>
      <c r="D3477" s="45">
        <f t="shared" ref="D3477:D3539" si="111">F3477</f>
        <v>4.819326101694914</v>
      </c>
      <c r="E3477" s="52">
        <v>0</v>
      </c>
      <c r="F3477" s="31">
        <v>4.819326101694914</v>
      </c>
      <c r="G3477" s="53">
        <v>0</v>
      </c>
      <c r="H3477" s="53">
        <v>0</v>
      </c>
      <c r="I3477" s="53">
        <v>0</v>
      </c>
      <c r="J3477" s="32">
        <v>0</v>
      </c>
      <c r="K3477" s="54">
        <f>Лист4!E3475/1000</f>
        <v>94.780079999999984</v>
      </c>
      <c r="L3477" s="55"/>
      <c r="M3477" s="55"/>
    </row>
    <row r="3478" spans="1:13" s="56" customFormat="1" ht="18.75" customHeight="1" x14ac:dyDescent="0.25">
      <c r="A3478" s="44" t="str">
        <f>Лист4!A3476</f>
        <v xml:space="preserve">Любича ул. д.12 </v>
      </c>
      <c r="B3478" s="74" t="str">
        <f>Лист4!C3476</f>
        <v>Камызякский район, г. Камызяк</v>
      </c>
      <c r="C3478" s="45">
        <f t="shared" si="110"/>
        <v>434.23062508474572</v>
      </c>
      <c r="D3478" s="45">
        <f t="shared" si="111"/>
        <v>23.262354915254239</v>
      </c>
      <c r="E3478" s="52">
        <v>0</v>
      </c>
      <c r="F3478" s="31">
        <v>23.262354915254239</v>
      </c>
      <c r="G3478" s="53">
        <v>0</v>
      </c>
      <c r="H3478" s="53">
        <v>0</v>
      </c>
      <c r="I3478" s="53">
        <v>0</v>
      </c>
      <c r="J3478" s="32">
        <v>2065.58</v>
      </c>
      <c r="K3478" s="54">
        <f>Лист4!E3476/1000-J3478</f>
        <v>-1608.0870199999999</v>
      </c>
      <c r="L3478" s="55"/>
      <c r="M3478" s="55"/>
    </row>
    <row r="3479" spans="1:13" s="56" customFormat="1" ht="18.75" customHeight="1" x14ac:dyDescent="0.25">
      <c r="A3479" s="44" t="str">
        <f>Лист4!A3477</f>
        <v xml:space="preserve">Любича ул. д.8 </v>
      </c>
      <c r="B3479" s="74" t="str">
        <f>Лист4!C3477</f>
        <v>Камызякский район, г. Камызяк</v>
      </c>
      <c r="C3479" s="45">
        <f t="shared" si="110"/>
        <v>295.45089355932203</v>
      </c>
      <c r="D3479" s="45">
        <f t="shared" si="111"/>
        <v>15.827726440677964</v>
      </c>
      <c r="E3479" s="52">
        <v>0</v>
      </c>
      <c r="F3479" s="31">
        <v>15.827726440677964</v>
      </c>
      <c r="G3479" s="53">
        <v>0</v>
      </c>
      <c r="H3479" s="53">
        <v>0</v>
      </c>
      <c r="I3479" s="53">
        <v>0</v>
      </c>
      <c r="J3479" s="32">
        <v>0</v>
      </c>
      <c r="K3479" s="54">
        <f>Лист4!E3477/1000</f>
        <v>311.27861999999999</v>
      </c>
      <c r="L3479" s="55"/>
      <c r="M3479" s="55"/>
    </row>
    <row r="3480" spans="1:13" s="56" customFormat="1" ht="18.75" customHeight="1" x14ac:dyDescent="0.25">
      <c r="A3480" s="44" t="str">
        <f>Лист4!A3478</f>
        <v xml:space="preserve">Любича ул. д.9 </v>
      </c>
      <c r="B3480" s="74" t="str">
        <f>Лист4!C3478</f>
        <v>Камызякский район, г. Камызяк</v>
      </c>
      <c r="C3480" s="45">
        <f t="shared" si="110"/>
        <v>293.61296406779655</v>
      </c>
      <c r="D3480" s="45">
        <f t="shared" si="111"/>
        <v>15.729265932203385</v>
      </c>
      <c r="E3480" s="52">
        <v>0</v>
      </c>
      <c r="F3480" s="31">
        <v>15.729265932203385</v>
      </c>
      <c r="G3480" s="53">
        <v>0</v>
      </c>
      <c r="H3480" s="53">
        <v>0</v>
      </c>
      <c r="I3480" s="53">
        <v>0</v>
      </c>
      <c r="J3480" s="32">
        <v>0</v>
      </c>
      <c r="K3480" s="54">
        <f>Лист4!E3478/1000</f>
        <v>309.34222999999992</v>
      </c>
      <c r="L3480" s="55"/>
      <c r="M3480" s="55"/>
    </row>
    <row r="3481" spans="1:13" s="57" customFormat="1" ht="18.75" customHeight="1" x14ac:dyDescent="0.25">
      <c r="A3481" s="44" t="str">
        <f>Лист4!A3479</f>
        <v>М.Горького ул. д.109 , пом 1 ком 166</v>
      </c>
      <c r="B3481" s="74" t="str">
        <f>Лист4!C3479</f>
        <v>Камызякский район, г. Камызяк</v>
      </c>
      <c r="C3481" s="45">
        <f t="shared" si="110"/>
        <v>0</v>
      </c>
      <c r="D3481" s="45">
        <f t="shared" si="111"/>
        <v>0</v>
      </c>
      <c r="E3481" s="52">
        <v>0</v>
      </c>
      <c r="F3481" s="31">
        <v>0</v>
      </c>
      <c r="G3481" s="53">
        <v>0</v>
      </c>
      <c r="H3481" s="53">
        <v>0</v>
      </c>
      <c r="I3481" s="53">
        <v>0</v>
      </c>
      <c r="J3481" s="32">
        <v>0</v>
      </c>
      <c r="K3481" s="54">
        <f>Лист4!E3479/1000</f>
        <v>0</v>
      </c>
      <c r="L3481" s="55"/>
      <c r="M3481" s="55"/>
    </row>
    <row r="3482" spans="1:13" s="56" customFormat="1" ht="18.75" customHeight="1" x14ac:dyDescent="0.25">
      <c r="A3482" s="44" t="str">
        <f>Лист4!A3480</f>
        <v xml:space="preserve">М.Горького ул. д.99 </v>
      </c>
      <c r="B3482" s="74" t="str">
        <f>Лист4!C3480</f>
        <v>Камызякский район, г. Камызяк</v>
      </c>
      <c r="C3482" s="45">
        <f t="shared" si="110"/>
        <v>68.829827796610161</v>
      </c>
      <c r="D3482" s="45">
        <f t="shared" si="111"/>
        <v>3.6873122033898302</v>
      </c>
      <c r="E3482" s="52">
        <v>0</v>
      </c>
      <c r="F3482" s="31">
        <v>3.6873122033898302</v>
      </c>
      <c r="G3482" s="53">
        <v>0</v>
      </c>
      <c r="H3482" s="53">
        <v>0</v>
      </c>
      <c r="I3482" s="53">
        <v>0</v>
      </c>
      <c r="J3482" s="32">
        <v>0</v>
      </c>
      <c r="K3482" s="54">
        <f>Лист4!E3480/1000</f>
        <v>72.517139999999998</v>
      </c>
      <c r="L3482" s="55"/>
      <c r="M3482" s="55"/>
    </row>
    <row r="3483" spans="1:13" s="56" customFormat="1" ht="18.75" customHeight="1" x14ac:dyDescent="0.25">
      <c r="A3483" s="44" t="str">
        <f>Лист4!A3481</f>
        <v xml:space="preserve">Максима Горького ул. д.100 </v>
      </c>
      <c r="B3483" s="74" t="str">
        <f>Лист4!C3481</f>
        <v>Камызякский район, г. Камызяк</v>
      </c>
      <c r="C3483" s="45">
        <f t="shared" si="110"/>
        <v>408.73742237288121</v>
      </c>
      <c r="D3483" s="45">
        <f t="shared" si="111"/>
        <v>21.896647627118636</v>
      </c>
      <c r="E3483" s="52">
        <v>0</v>
      </c>
      <c r="F3483" s="31">
        <v>21.896647627118636</v>
      </c>
      <c r="G3483" s="53">
        <v>0</v>
      </c>
      <c r="H3483" s="53">
        <v>0</v>
      </c>
      <c r="I3483" s="53">
        <v>0</v>
      </c>
      <c r="J3483" s="32">
        <v>0</v>
      </c>
      <c r="K3483" s="54">
        <f>Лист4!E3481/1000</f>
        <v>430.63406999999984</v>
      </c>
      <c r="L3483" s="55"/>
      <c r="M3483" s="55"/>
    </row>
    <row r="3484" spans="1:13" s="56" customFormat="1" ht="18.75" customHeight="1" x14ac:dyDescent="0.25">
      <c r="A3484" s="44" t="str">
        <f>Лист4!A3482</f>
        <v xml:space="preserve">Максима Горького ул. д.102 </v>
      </c>
      <c r="B3484" s="74" t="str">
        <f>Лист4!C3482</f>
        <v>Камызякский район, г. Камызяк</v>
      </c>
      <c r="C3484" s="45">
        <f t="shared" si="110"/>
        <v>411.45962983050845</v>
      </c>
      <c r="D3484" s="45">
        <f t="shared" si="111"/>
        <v>22.042480169491522</v>
      </c>
      <c r="E3484" s="52">
        <v>0</v>
      </c>
      <c r="F3484" s="31">
        <v>22.042480169491522</v>
      </c>
      <c r="G3484" s="53">
        <v>0</v>
      </c>
      <c r="H3484" s="53">
        <v>0</v>
      </c>
      <c r="I3484" s="53">
        <v>0</v>
      </c>
      <c r="J3484" s="32">
        <v>0</v>
      </c>
      <c r="K3484" s="54">
        <f>Лист4!E3482/1000</f>
        <v>433.50210999999996</v>
      </c>
      <c r="L3484" s="55"/>
      <c r="M3484" s="55"/>
    </row>
    <row r="3485" spans="1:13" s="56" customFormat="1" ht="21" customHeight="1" x14ac:dyDescent="0.25">
      <c r="A3485" s="44" t="str">
        <f>Лист4!A3483</f>
        <v xml:space="preserve">Максима Горького ул. д.103 </v>
      </c>
      <c r="B3485" s="74" t="str">
        <f>Лист4!C3483</f>
        <v>Камызякский район, г. Камызяк</v>
      </c>
      <c r="C3485" s="45">
        <f t="shared" si="110"/>
        <v>71.908176271186449</v>
      </c>
      <c r="D3485" s="45">
        <f t="shared" si="111"/>
        <v>3.8522237288135592</v>
      </c>
      <c r="E3485" s="52">
        <v>0</v>
      </c>
      <c r="F3485" s="31">
        <v>3.8522237288135592</v>
      </c>
      <c r="G3485" s="53">
        <v>0</v>
      </c>
      <c r="H3485" s="53">
        <v>0</v>
      </c>
      <c r="I3485" s="53">
        <v>0</v>
      </c>
      <c r="J3485" s="32">
        <v>0</v>
      </c>
      <c r="K3485" s="54">
        <f>Лист4!E3483/1000</f>
        <v>75.760400000000004</v>
      </c>
      <c r="L3485" s="55"/>
      <c r="M3485" s="55"/>
    </row>
    <row r="3486" spans="1:13" s="56" customFormat="1" ht="18.75" customHeight="1" x14ac:dyDescent="0.25">
      <c r="A3486" s="44" t="str">
        <f>Лист4!A3484</f>
        <v xml:space="preserve">Максима Горького ул. д.105 </v>
      </c>
      <c r="B3486" s="74" t="str">
        <f>Лист4!C3484</f>
        <v>Камызякский район, г. Камызяк</v>
      </c>
      <c r="C3486" s="45">
        <f t="shared" si="110"/>
        <v>122.39962711864406</v>
      </c>
      <c r="D3486" s="45">
        <f t="shared" si="111"/>
        <v>6.5571228813559319</v>
      </c>
      <c r="E3486" s="52">
        <v>0</v>
      </c>
      <c r="F3486" s="31">
        <v>6.5571228813559319</v>
      </c>
      <c r="G3486" s="53">
        <v>0</v>
      </c>
      <c r="H3486" s="53">
        <v>0</v>
      </c>
      <c r="I3486" s="53">
        <v>0</v>
      </c>
      <c r="J3486" s="32">
        <v>0</v>
      </c>
      <c r="K3486" s="54">
        <f>Лист4!E3484/1000</f>
        <v>128.95675</v>
      </c>
      <c r="L3486" s="55"/>
      <c r="M3486" s="55"/>
    </row>
    <row r="3487" spans="1:13" s="56" customFormat="1" ht="18.75" customHeight="1" x14ac:dyDescent="0.25">
      <c r="A3487" s="44" t="str">
        <f>Лист4!A3485</f>
        <v xml:space="preserve">Максима Горького ул. д.107 </v>
      </c>
      <c r="B3487" s="74" t="str">
        <f>Лист4!C3485</f>
        <v>Камызякский район, г. Камызяк</v>
      </c>
      <c r="C3487" s="45">
        <f t="shared" si="110"/>
        <v>66.927877966101704</v>
      </c>
      <c r="D3487" s="45">
        <f t="shared" si="111"/>
        <v>3.5854220338983058</v>
      </c>
      <c r="E3487" s="52">
        <v>0</v>
      </c>
      <c r="F3487" s="31">
        <v>3.5854220338983058</v>
      </c>
      <c r="G3487" s="53">
        <v>0</v>
      </c>
      <c r="H3487" s="53">
        <v>0</v>
      </c>
      <c r="I3487" s="53">
        <v>0</v>
      </c>
      <c r="J3487" s="32">
        <v>0</v>
      </c>
      <c r="K3487" s="54">
        <f>Лист4!E3485/1000</f>
        <v>70.513300000000015</v>
      </c>
      <c r="L3487" s="55"/>
      <c r="M3487" s="55"/>
    </row>
    <row r="3488" spans="1:13" s="56" customFormat="1" ht="18.75" customHeight="1" x14ac:dyDescent="0.25">
      <c r="A3488" s="44" t="str">
        <f>Лист4!A3486</f>
        <v xml:space="preserve">Максима Горького ул. д.75 </v>
      </c>
      <c r="B3488" s="74" t="str">
        <f>Лист4!C3486</f>
        <v>Камызякский район, г. Камызяк</v>
      </c>
      <c r="C3488" s="45">
        <f t="shared" si="110"/>
        <v>768.45593762711883</v>
      </c>
      <c r="D3488" s="45">
        <f t="shared" si="111"/>
        <v>41.167282372881367</v>
      </c>
      <c r="E3488" s="52">
        <v>0</v>
      </c>
      <c r="F3488" s="31">
        <v>41.167282372881367</v>
      </c>
      <c r="G3488" s="53">
        <v>0</v>
      </c>
      <c r="H3488" s="53">
        <v>0</v>
      </c>
      <c r="I3488" s="53">
        <v>0</v>
      </c>
      <c r="J3488" s="32">
        <v>0</v>
      </c>
      <c r="K3488" s="54">
        <f>Лист4!E3486/1000</f>
        <v>809.62322000000017</v>
      </c>
      <c r="L3488" s="55"/>
      <c r="M3488" s="55"/>
    </row>
    <row r="3489" spans="1:13" s="56" customFormat="1" ht="18.75" customHeight="1" x14ac:dyDescent="0.25">
      <c r="A3489" s="44" t="str">
        <f>Лист4!A3487</f>
        <v xml:space="preserve">Максима Горького ул. д.81 </v>
      </c>
      <c r="B3489" s="74" t="str">
        <f>Лист4!C3487</f>
        <v>Камызякский район, г. Камызяк</v>
      </c>
      <c r="C3489" s="45">
        <f t="shared" si="110"/>
        <v>763.89550644067799</v>
      </c>
      <c r="D3489" s="45">
        <f t="shared" si="111"/>
        <v>40.922973559322031</v>
      </c>
      <c r="E3489" s="52">
        <v>0</v>
      </c>
      <c r="F3489" s="31">
        <v>40.922973559322031</v>
      </c>
      <c r="G3489" s="53">
        <v>0</v>
      </c>
      <c r="H3489" s="53">
        <v>0</v>
      </c>
      <c r="I3489" s="53">
        <v>0</v>
      </c>
      <c r="J3489" s="32">
        <v>0</v>
      </c>
      <c r="K3489" s="54">
        <f>Лист4!E3487/1000</f>
        <v>804.81848000000002</v>
      </c>
      <c r="L3489" s="55"/>
      <c r="M3489" s="55"/>
    </row>
    <row r="3490" spans="1:13" s="56" customFormat="1" ht="18.75" customHeight="1" x14ac:dyDescent="0.25">
      <c r="A3490" s="44" t="str">
        <f>Лист4!A3488</f>
        <v xml:space="preserve">Максима Горького ул. д.91 </v>
      </c>
      <c r="B3490" s="74" t="str">
        <f>Лист4!C3488</f>
        <v>Камызякский район, г. Камызяк</v>
      </c>
      <c r="C3490" s="45">
        <f t="shared" si="110"/>
        <v>130.58339118644068</v>
      </c>
      <c r="D3490" s="45">
        <f t="shared" si="111"/>
        <v>6.9955388135593211</v>
      </c>
      <c r="E3490" s="52">
        <v>0</v>
      </c>
      <c r="F3490" s="31">
        <v>6.9955388135593211</v>
      </c>
      <c r="G3490" s="53">
        <v>0</v>
      </c>
      <c r="H3490" s="53">
        <v>0</v>
      </c>
      <c r="I3490" s="53">
        <v>0</v>
      </c>
      <c r="J3490" s="32">
        <v>0</v>
      </c>
      <c r="K3490" s="54">
        <f>Лист4!E3488/1000</f>
        <v>137.57892999999999</v>
      </c>
      <c r="L3490" s="55"/>
      <c r="M3490" s="55"/>
    </row>
    <row r="3491" spans="1:13" s="56" customFormat="1" ht="18.75" customHeight="1" x14ac:dyDescent="0.25">
      <c r="A3491" s="44" t="str">
        <f>Лист4!A3489</f>
        <v xml:space="preserve">Максима Горького ул. д.97 </v>
      </c>
      <c r="B3491" s="74" t="str">
        <f>Лист4!C3489</f>
        <v>Камызякский район, г. Камызяк</v>
      </c>
      <c r="C3491" s="45">
        <f t="shared" si="110"/>
        <v>567.9665220338984</v>
      </c>
      <c r="D3491" s="45">
        <f t="shared" si="111"/>
        <v>30.426777966101696</v>
      </c>
      <c r="E3491" s="52">
        <v>0</v>
      </c>
      <c r="F3491" s="31">
        <v>30.426777966101696</v>
      </c>
      <c r="G3491" s="53">
        <v>0</v>
      </c>
      <c r="H3491" s="53">
        <v>0</v>
      </c>
      <c r="I3491" s="53">
        <v>0</v>
      </c>
      <c r="J3491" s="32">
        <v>0</v>
      </c>
      <c r="K3491" s="54">
        <f>Лист4!E3489/1000-J3491</f>
        <v>598.39330000000007</v>
      </c>
      <c r="L3491" s="55"/>
      <c r="M3491" s="55"/>
    </row>
    <row r="3492" spans="1:13" s="56" customFormat="1" ht="18.75" customHeight="1" x14ac:dyDescent="0.25">
      <c r="A3492" s="44" t="str">
        <f>Лист4!A3490</f>
        <v xml:space="preserve">Молодежная ул. д.1 </v>
      </c>
      <c r="B3492" s="74" t="str">
        <f>Лист4!C3490</f>
        <v>Камызякский район, г. Камызяк</v>
      </c>
      <c r="C3492" s="45">
        <f t="shared" si="110"/>
        <v>9.5554033898305075</v>
      </c>
      <c r="D3492" s="45">
        <f t="shared" si="111"/>
        <v>0.51189661016949151</v>
      </c>
      <c r="E3492" s="52">
        <v>0</v>
      </c>
      <c r="F3492" s="31">
        <v>0.51189661016949151</v>
      </c>
      <c r="G3492" s="53">
        <v>0</v>
      </c>
      <c r="H3492" s="53">
        <v>0</v>
      </c>
      <c r="I3492" s="53">
        <v>0</v>
      </c>
      <c r="J3492" s="32">
        <v>0</v>
      </c>
      <c r="K3492" s="54">
        <f>Лист4!E3490/1000</f>
        <v>10.067299999999999</v>
      </c>
      <c r="L3492" s="55"/>
      <c r="M3492" s="55"/>
    </row>
    <row r="3493" spans="1:13" s="56" customFormat="1" ht="18.75" customHeight="1" x14ac:dyDescent="0.25">
      <c r="A3493" s="44" t="str">
        <f>Лист4!A3491</f>
        <v xml:space="preserve">Молодежная ул. д.10 </v>
      </c>
      <c r="B3493" s="74" t="str">
        <f>Лист4!C3491</f>
        <v>Камызякский район, г. Камызяк</v>
      </c>
      <c r="C3493" s="45">
        <f t="shared" si="110"/>
        <v>286.85763661016949</v>
      </c>
      <c r="D3493" s="45">
        <f t="shared" si="111"/>
        <v>15.367373389830508</v>
      </c>
      <c r="E3493" s="52">
        <v>0</v>
      </c>
      <c r="F3493" s="31">
        <v>15.367373389830508</v>
      </c>
      <c r="G3493" s="53">
        <v>0</v>
      </c>
      <c r="H3493" s="53">
        <v>0</v>
      </c>
      <c r="I3493" s="53">
        <v>0</v>
      </c>
      <c r="J3493" s="32">
        <v>0</v>
      </c>
      <c r="K3493" s="54">
        <f>Лист4!E3491/1000</f>
        <v>302.22501</v>
      </c>
      <c r="L3493" s="55"/>
      <c r="M3493" s="55"/>
    </row>
    <row r="3494" spans="1:13" s="56" customFormat="1" ht="18.75" customHeight="1" x14ac:dyDescent="0.25">
      <c r="A3494" s="44" t="str">
        <f>Лист4!A3492</f>
        <v xml:space="preserve">Молодежная ул. д.11 </v>
      </c>
      <c r="B3494" s="74" t="str">
        <f>Лист4!C3492</f>
        <v>Камызякский район, г. Камызяк</v>
      </c>
      <c r="C3494" s="45">
        <f t="shared" si="110"/>
        <v>10.588650847457625</v>
      </c>
      <c r="D3494" s="45">
        <f t="shared" si="111"/>
        <v>0.56724915254237285</v>
      </c>
      <c r="E3494" s="52">
        <v>0</v>
      </c>
      <c r="F3494" s="31">
        <v>0.56724915254237285</v>
      </c>
      <c r="G3494" s="53">
        <v>0</v>
      </c>
      <c r="H3494" s="53">
        <v>0</v>
      </c>
      <c r="I3494" s="53">
        <v>0</v>
      </c>
      <c r="J3494" s="32">
        <v>0</v>
      </c>
      <c r="K3494" s="54">
        <f>Лист4!E3492/1000</f>
        <v>11.155899999999999</v>
      </c>
      <c r="L3494" s="55"/>
      <c r="M3494" s="55"/>
    </row>
    <row r="3495" spans="1:13" s="56" customFormat="1" ht="18.75" customHeight="1" x14ac:dyDescent="0.25">
      <c r="A3495" s="44" t="str">
        <f>Лист4!A3493</f>
        <v xml:space="preserve">Молодежная ул. д.15 </v>
      </c>
      <c r="B3495" s="74" t="str">
        <f>Лист4!C3493</f>
        <v>Камызякский район, г. Камызяк</v>
      </c>
      <c r="C3495" s="45">
        <f t="shared" si="110"/>
        <v>88.889559322033904</v>
      </c>
      <c r="D3495" s="45">
        <f t="shared" si="111"/>
        <v>4.7619406779661011</v>
      </c>
      <c r="E3495" s="52">
        <v>0</v>
      </c>
      <c r="F3495" s="31">
        <v>4.7619406779661011</v>
      </c>
      <c r="G3495" s="53">
        <v>0</v>
      </c>
      <c r="H3495" s="53">
        <v>0</v>
      </c>
      <c r="I3495" s="53">
        <v>0</v>
      </c>
      <c r="J3495" s="32">
        <v>0</v>
      </c>
      <c r="K3495" s="54">
        <f>Лист4!E3493/1000</f>
        <v>93.651499999999999</v>
      </c>
      <c r="L3495" s="55"/>
      <c r="M3495" s="55"/>
    </row>
    <row r="3496" spans="1:13" s="56" customFormat="1" ht="18.75" customHeight="1" x14ac:dyDescent="0.25">
      <c r="A3496" s="44" t="str">
        <f>Лист4!A3494</f>
        <v xml:space="preserve">Молодежная ул. д.16 </v>
      </c>
      <c r="B3496" s="74" t="str">
        <f>Лист4!C3494</f>
        <v>Камызякский район, г. Камызяк</v>
      </c>
      <c r="C3496" s="45">
        <f t="shared" si="110"/>
        <v>413.55806372881352</v>
      </c>
      <c r="D3496" s="45">
        <f t="shared" si="111"/>
        <v>22.154896271186438</v>
      </c>
      <c r="E3496" s="52">
        <v>0</v>
      </c>
      <c r="F3496" s="31">
        <v>22.154896271186438</v>
      </c>
      <c r="G3496" s="53">
        <v>0</v>
      </c>
      <c r="H3496" s="53">
        <v>0</v>
      </c>
      <c r="I3496" s="53">
        <v>0</v>
      </c>
      <c r="J3496" s="32">
        <v>0</v>
      </c>
      <c r="K3496" s="54">
        <f>Лист4!E3494/1000</f>
        <v>435.71295999999995</v>
      </c>
      <c r="L3496" s="55"/>
      <c r="M3496" s="55"/>
    </row>
    <row r="3497" spans="1:13" s="56" customFormat="1" ht="18.75" customHeight="1" x14ac:dyDescent="0.25">
      <c r="A3497" s="44" t="str">
        <f>Лист4!A3495</f>
        <v xml:space="preserve">Молодежная ул. д.17 </v>
      </c>
      <c r="B3497" s="74" t="str">
        <f>Лист4!C3495</f>
        <v>Камызякский район, г. Камызяк</v>
      </c>
      <c r="C3497" s="45">
        <f t="shared" si="110"/>
        <v>88.6465288135593</v>
      </c>
      <c r="D3497" s="45">
        <f t="shared" si="111"/>
        <v>4.7489211864406773</v>
      </c>
      <c r="E3497" s="52">
        <v>0</v>
      </c>
      <c r="F3497" s="31">
        <v>4.7489211864406773</v>
      </c>
      <c r="G3497" s="53">
        <v>0</v>
      </c>
      <c r="H3497" s="53">
        <v>0</v>
      </c>
      <c r="I3497" s="53">
        <v>0</v>
      </c>
      <c r="J3497" s="32">
        <v>0</v>
      </c>
      <c r="K3497" s="54">
        <f>Лист4!E3495/1000</f>
        <v>93.395449999999983</v>
      </c>
      <c r="L3497" s="55"/>
      <c r="M3497" s="55"/>
    </row>
    <row r="3498" spans="1:13" s="56" customFormat="1" ht="18.75" customHeight="1" x14ac:dyDescent="0.25">
      <c r="A3498" s="44" t="str">
        <f>Лист4!A3496</f>
        <v xml:space="preserve">Молодежная ул. д.2 </v>
      </c>
      <c r="B3498" s="74" t="str">
        <f>Лист4!C3496</f>
        <v>Камызякский район, г. Камызяк</v>
      </c>
      <c r="C3498" s="45">
        <f t="shared" si="110"/>
        <v>14.168569491525425</v>
      </c>
      <c r="D3498" s="45">
        <f t="shared" si="111"/>
        <v>0.75903050847457632</v>
      </c>
      <c r="E3498" s="52">
        <v>0</v>
      </c>
      <c r="F3498" s="31">
        <v>0.75903050847457632</v>
      </c>
      <c r="G3498" s="53">
        <v>0</v>
      </c>
      <c r="H3498" s="53">
        <v>0</v>
      </c>
      <c r="I3498" s="53">
        <v>0</v>
      </c>
      <c r="J3498" s="32">
        <v>0</v>
      </c>
      <c r="K3498" s="54">
        <f>Лист4!E3496/1000</f>
        <v>14.9276</v>
      </c>
      <c r="L3498" s="55"/>
      <c r="M3498" s="55"/>
    </row>
    <row r="3499" spans="1:13" s="56" customFormat="1" ht="18.75" customHeight="1" x14ac:dyDescent="0.25">
      <c r="A3499" s="44" t="str">
        <f>Лист4!A3497</f>
        <v xml:space="preserve">Молодежная ул. д.3 </v>
      </c>
      <c r="B3499" s="74" t="str">
        <f>Лист4!C3497</f>
        <v>Камызякский район, г. Камызяк</v>
      </c>
      <c r="C3499" s="45">
        <f t="shared" si="110"/>
        <v>11.504108474576274</v>
      </c>
      <c r="D3499" s="45">
        <f t="shared" si="111"/>
        <v>0.61629152542372889</v>
      </c>
      <c r="E3499" s="52">
        <v>0</v>
      </c>
      <c r="F3499" s="31">
        <v>0.61629152542372889</v>
      </c>
      <c r="G3499" s="53">
        <v>0</v>
      </c>
      <c r="H3499" s="53">
        <v>0</v>
      </c>
      <c r="I3499" s="53">
        <v>0</v>
      </c>
      <c r="J3499" s="32">
        <v>0</v>
      </c>
      <c r="K3499" s="54">
        <f>Лист4!E3497/1000</f>
        <v>12.120400000000002</v>
      </c>
      <c r="L3499" s="55"/>
      <c r="M3499" s="55"/>
    </row>
    <row r="3500" spans="1:13" s="56" customFormat="1" ht="18.75" customHeight="1" x14ac:dyDescent="0.25">
      <c r="A3500" s="44" t="str">
        <f>Лист4!A3498</f>
        <v xml:space="preserve">Молодежная ул. д.4 </v>
      </c>
      <c r="B3500" s="74" t="str">
        <f>Лист4!C3498</f>
        <v>Камызякский район, г. Камызяк</v>
      </c>
      <c r="C3500" s="45">
        <f t="shared" si="110"/>
        <v>1.6074847457627119</v>
      </c>
      <c r="D3500" s="45">
        <f t="shared" si="111"/>
        <v>8.6115254237288136E-2</v>
      </c>
      <c r="E3500" s="52">
        <v>0</v>
      </c>
      <c r="F3500" s="31">
        <v>8.6115254237288136E-2</v>
      </c>
      <c r="G3500" s="53">
        <v>0</v>
      </c>
      <c r="H3500" s="53">
        <v>0</v>
      </c>
      <c r="I3500" s="53">
        <v>0</v>
      </c>
      <c r="J3500" s="32">
        <v>0</v>
      </c>
      <c r="K3500" s="54">
        <f>Лист4!E3498/1000-J3500</f>
        <v>1.6936</v>
      </c>
      <c r="L3500" s="55"/>
      <c r="M3500" s="55"/>
    </row>
    <row r="3501" spans="1:13" s="56" customFormat="1" ht="18.75" customHeight="1" x14ac:dyDescent="0.25">
      <c r="A3501" s="44" t="str">
        <f>Лист4!A3499</f>
        <v xml:space="preserve">Молодежная ул. д.5 </v>
      </c>
      <c r="B3501" s="74" t="str">
        <f>Лист4!C3499</f>
        <v>Камызякский район, г. Камызяк</v>
      </c>
      <c r="C3501" s="45">
        <f t="shared" si="110"/>
        <v>0.82747118644067785</v>
      </c>
      <c r="D3501" s="45">
        <f t="shared" si="111"/>
        <v>4.4328813559322028E-2</v>
      </c>
      <c r="E3501" s="52">
        <v>0</v>
      </c>
      <c r="F3501" s="31">
        <v>4.4328813559322028E-2</v>
      </c>
      <c r="G3501" s="53">
        <v>0</v>
      </c>
      <c r="H3501" s="53">
        <v>0</v>
      </c>
      <c r="I3501" s="53">
        <v>0</v>
      </c>
      <c r="J3501" s="32">
        <v>0</v>
      </c>
      <c r="K3501" s="54">
        <f>Лист4!E3499/1000</f>
        <v>0.87179999999999991</v>
      </c>
      <c r="L3501" s="55"/>
      <c r="M3501" s="55"/>
    </row>
    <row r="3502" spans="1:13" s="56" customFormat="1" ht="18.75" customHeight="1" x14ac:dyDescent="0.25">
      <c r="A3502" s="44" t="str">
        <f>Лист4!A3500</f>
        <v xml:space="preserve">Молодежная ул. д.6 </v>
      </c>
      <c r="B3502" s="74" t="str">
        <f>Лист4!C3500</f>
        <v>Камызякский район, г. Камызяк</v>
      </c>
      <c r="C3502" s="45">
        <f t="shared" si="110"/>
        <v>210.8860718644068</v>
      </c>
      <c r="D3502" s="45">
        <f t="shared" si="111"/>
        <v>11.29746813559322</v>
      </c>
      <c r="E3502" s="52">
        <v>0</v>
      </c>
      <c r="F3502" s="31">
        <v>11.29746813559322</v>
      </c>
      <c r="G3502" s="53">
        <v>0</v>
      </c>
      <c r="H3502" s="53">
        <v>0</v>
      </c>
      <c r="I3502" s="53">
        <v>0</v>
      </c>
      <c r="J3502" s="32">
        <v>0</v>
      </c>
      <c r="K3502" s="54">
        <f>Лист4!E3500/1000</f>
        <v>222.18354000000002</v>
      </c>
      <c r="L3502" s="55"/>
      <c r="M3502" s="55"/>
    </row>
    <row r="3503" spans="1:13" s="56" customFormat="1" ht="18.75" customHeight="1" x14ac:dyDescent="0.25">
      <c r="A3503" s="44" t="str">
        <f>Лист4!A3501</f>
        <v xml:space="preserve">Молодежная ул. д.7 </v>
      </c>
      <c r="B3503" s="74" t="str">
        <f>Лист4!C3501</f>
        <v>Камызякский район, г. Камызяк</v>
      </c>
      <c r="C3503" s="45">
        <f t="shared" si="110"/>
        <v>371.31173016949157</v>
      </c>
      <c r="D3503" s="45">
        <f t="shared" si="111"/>
        <v>19.891699830508475</v>
      </c>
      <c r="E3503" s="52">
        <v>0</v>
      </c>
      <c r="F3503" s="31">
        <v>19.891699830508475</v>
      </c>
      <c r="G3503" s="53">
        <v>0</v>
      </c>
      <c r="H3503" s="53">
        <v>0</v>
      </c>
      <c r="I3503" s="53">
        <v>0</v>
      </c>
      <c r="J3503" s="32">
        <v>0</v>
      </c>
      <c r="K3503" s="54">
        <f>Лист4!E3501/1000</f>
        <v>391.20343000000003</v>
      </c>
      <c r="L3503" s="55"/>
      <c r="M3503" s="55"/>
    </row>
    <row r="3504" spans="1:13" s="56" customFormat="1" ht="18.75" customHeight="1" x14ac:dyDescent="0.25">
      <c r="A3504" s="44" t="str">
        <f>Лист4!A3502</f>
        <v xml:space="preserve">Молодежная ул. д.8 </v>
      </c>
      <c r="B3504" s="74" t="str">
        <f>Лист4!C3502</f>
        <v>Камызякский район, г. Камызяк</v>
      </c>
      <c r="C3504" s="45">
        <f t="shared" si="110"/>
        <v>573.24470237288131</v>
      </c>
      <c r="D3504" s="45">
        <f t="shared" si="111"/>
        <v>30.709537627118642</v>
      </c>
      <c r="E3504" s="52">
        <v>0</v>
      </c>
      <c r="F3504" s="31">
        <v>30.709537627118642</v>
      </c>
      <c r="G3504" s="53">
        <v>0</v>
      </c>
      <c r="H3504" s="53">
        <v>0</v>
      </c>
      <c r="I3504" s="53">
        <v>0</v>
      </c>
      <c r="J3504" s="32">
        <v>0</v>
      </c>
      <c r="K3504" s="54">
        <f>Лист4!E3502/1000</f>
        <v>603.95423999999991</v>
      </c>
      <c r="L3504" s="55"/>
      <c r="M3504" s="55"/>
    </row>
    <row r="3505" spans="1:13" s="56" customFormat="1" ht="18.75" customHeight="1" x14ac:dyDescent="0.25">
      <c r="A3505" s="44" t="str">
        <f>Лист4!A3503</f>
        <v xml:space="preserve">Молодежная ул. д.9 </v>
      </c>
      <c r="B3505" s="74" t="str">
        <f>Лист4!C3503</f>
        <v>Камызякский район, г. Камызяк</v>
      </c>
      <c r="C3505" s="45">
        <f t="shared" si="110"/>
        <v>271.40172203389841</v>
      </c>
      <c r="D3505" s="45">
        <f t="shared" si="111"/>
        <v>14.5393779661017</v>
      </c>
      <c r="E3505" s="52">
        <v>0</v>
      </c>
      <c r="F3505" s="31">
        <v>14.5393779661017</v>
      </c>
      <c r="G3505" s="53">
        <v>0</v>
      </c>
      <c r="H3505" s="53">
        <v>0</v>
      </c>
      <c r="I3505" s="53">
        <v>0</v>
      </c>
      <c r="J3505" s="32">
        <v>0</v>
      </c>
      <c r="K3505" s="54">
        <f>Лист4!E3503/1000</f>
        <v>285.94110000000012</v>
      </c>
      <c r="L3505" s="55"/>
      <c r="M3505" s="55"/>
    </row>
    <row r="3506" spans="1:13" s="56" customFormat="1" ht="18.75" customHeight="1" x14ac:dyDescent="0.25">
      <c r="A3506" s="44" t="str">
        <f>Лист4!A3504</f>
        <v xml:space="preserve">Тулайкова ул. д.10 </v>
      </c>
      <c r="B3506" s="74" t="str">
        <f>Лист4!C3504</f>
        <v>Камызякский район, г. Камызяк</v>
      </c>
      <c r="C3506" s="45">
        <f t="shared" si="110"/>
        <v>484.01364745762703</v>
      </c>
      <c r="D3506" s="45">
        <f t="shared" si="111"/>
        <v>25.929302542372881</v>
      </c>
      <c r="E3506" s="52">
        <v>0</v>
      </c>
      <c r="F3506" s="31">
        <v>25.929302542372881</v>
      </c>
      <c r="G3506" s="53">
        <v>0</v>
      </c>
      <c r="H3506" s="53">
        <v>0</v>
      </c>
      <c r="I3506" s="53">
        <v>0</v>
      </c>
      <c r="J3506" s="32">
        <v>0</v>
      </c>
      <c r="K3506" s="54">
        <f>Лист4!E3504/1000-J3506</f>
        <v>509.94294999999994</v>
      </c>
      <c r="L3506" s="55"/>
      <c r="M3506" s="55"/>
    </row>
    <row r="3507" spans="1:13" s="56" customFormat="1" ht="18.75" customHeight="1" x14ac:dyDescent="0.25">
      <c r="A3507" s="44" t="str">
        <f>Лист4!A3505</f>
        <v xml:space="preserve">Тулайкова ул. д.11 </v>
      </c>
      <c r="B3507" s="74" t="str">
        <f>Лист4!C3505</f>
        <v>Камызякский район, г. Камызяк</v>
      </c>
      <c r="C3507" s="45">
        <f t="shared" si="110"/>
        <v>53.247723389830512</v>
      </c>
      <c r="D3507" s="45">
        <f t="shared" si="111"/>
        <v>2.8525566101694917</v>
      </c>
      <c r="E3507" s="52">
        <v>0</v>
      </c>
      <c r="F3507" s="31">
        <v>2.8525566101694917</v>
      </c>
      <c r="G3507" s="53">
        <v>0</v>
      </c>
      <c r="H3507" s="53">
        <v>0</v>
      </c>
      <c r="I3507" s="53">
        <v>0</v>
      </c>
      <c r="J3507" s="32">
        <v>0</v>
      </c>
      <c r="K3507" s="54">
        <f>Лист4!E3505/1000</f>
        <v>56.100280000000005</v>
      </c>
      <c r="L3507" s="55"/>
      <c r="M3507" s="55"/>
    </row>
    <row r="3508" spans="1:13" s="56" customFormat="1" ht="18.75" customHeight="1" x14ac:dyDescent="0.25">
      <c r="A3508" s="44" t="str">
        <f>Лист4!A3506</f>
        <v xml:space="preserve">Тулайкова ул. д.3 </v>
      </c>
      <c r="B3508" s="74" t="str">
        <f>Лист4!C3506</f>
        <v>Камызякский район, г. Камызяк</v>
      </c>
      <c r="C3508" s="45">
        <f t="shared" si="110"/>
        <v>0.888406779661017</v>
      </c>
      <c r="D3508" s="45">
        <f t="shared" si="111"/>
        <v>4.7593220338983055E-2</v>
      </c>
      <c r="E3508" s="52">
        <v>0</v>
      </c>
      <c r="F3508" s="31">
        <v>4.7593220338983055E-2</v>
      </c>
      <c r="G3508" s="53">
        <v>0</v>
      </c>
      <c r="H3508" s="53">
        <v>0</v>
      </c>
      <c r="I3508" s="53">
        <v>0</v>
      </c>
      <c r="J3508" s="32">
        <v>0</v>
      </c>
      <c r="K3508" s="54">
        <f>Лист4!E3506/1000-J3508</f>
        <v>0.93600000000000005</v>
      </c>
      <c r="L3508" s="55"/>
      <c r="M3508" s="55"/>
    </row>
    <row r="3509" spans="1:13" s="56" customFormat="1" ht="18.75" customHeight="1" x14ac:dyDescent="0.25">
      <c r="A3509" s="44" t="str">
        <f>Лист4!A3507</f>
        <v xml:space="preserve">Тулайкова ул. д.5 </v>
      </c>
      <c r="B3509" s="74" t="str">
        <f>Лист4!C3507</f>
        <v>Камызякский район, г. Камызяк</v>
      </c>
      <c r="C3509" s="45">
        <f t="shared" si="110"/>
        <v>0</v>
      </c>
      <c r="D3509" s="45">
        <f t="shared" si="111"/>
        <v>0</v>
      </c>
      <c r="E3509" s="52">
        <v>0</v>
      </c>
      <c r="F3509" s="31">
        <v>0</v>
      </c>
      <c r="G3509" s="53">
        <v>0</v>
      </c>
      <c r="H3509" s="53">
        <v>0</v>
      </c>
      <c r="I3509" s="53">
        <v>0</v>
      </c>
      <c r="J3509" s="32">
        <v>0</v>
      </c>
      <c r="K3509" s="54">
        <f>Лист4!E3507/1000</f>
        <v>0</v>
      </c>
      <c r="L3509" s="55"/>
      <c r="M3509" s="55"/>
    </row>
    <row r="3510" spans="1:13" s="56" customFormat="1" ht="25.5" customHeight="1" x14ac:dyDescent="0.25">
      <c r="A3510" s="44" t="str">
        <f>Лист4!A3508</f>
        <v xml:space="preserve">Тулайкова ул. д.6 </v>
      </c>
      <c r="B3510" s="74" t="str">
        <f>Лист4!C3508</f>
        <v>Камызякский район, г. Камызяк</v>
      </c>
      <c r="C3510" s="45">
        <f t="shared" si="110"/>
        <v>590.22299118644037</v>
      </c>
      <c r="D3510" s="45">
        <f t="shared" si="111"/>
        <v>31.619088813559301</v>
      </c>
      <c r="E3510" s="52">
        <v>0</v>
      </c>
      <c r="F3510" s="31">
        <v>31.619088813559301</v>
      </c>
      <c r="G3510" s="53">
        <v>0</v>
      </c>
      <c r="H3510" s="53">
        <v>0</v>
      </c>
      <c r="I3510" s="53">
        <v>0</v>
      </c>
      <c r="J3510" s="32">
        <v>0</v>
      </c>
      <c r="K3510" s="54">
        <f>Лист4!E3508/1000-J3510</f>
        <v>621.84207999999967</v>
      </c>
      <c r="L3510" s="55"/>
      <c r="M3510" s="55"/>
    </row>
    <row r="3511" spans="1:13" s="56" customFormat="1" ht="25.5" customHeight="1" x14ac:dyDescent="0.25">
      <c r="A3511" s="44" t="str">
        <f>Лист4!A3509</f>
        <v xml:space="preserve">Тулайкова ул. д.7 </v>
      </c>
      <c r="B3511" s="74" t="str">
        <f>Лист4!C3509</f>
        <v>Камызякский район, г. Камызяк</v>
      </c>
      <c r="C3511" s="45">
        <f t="shared" si="110"/>
        <v>0</v>
      </c>
      <c r="D3511" s="45">
        <f t="shared" si="111"/>
        <v>0</v>
      </c>
      <c r="E3511" s="52">
        <v>0</v>
      </c>
      <c r="F3511" s="31">
        <v>0</v>
      </c>
      <c r="G3511" s="53">
        <v>0</v>
      </c>
      <c r="H3511" s="53">
        <v>0</v>
      </c>
      <c r="I3511" s="53">
        <v>0</v>
      </c>
      <c r="J3511" s="32">
        <v>0</v>
      </c>
      <c r="K3511" s="54">
        <f>Лист4!E3509/1000</f>
        <v>0</v>
      </c>
      <c r="L3511" s="55"/>
      <c r="M3511" s="55"/>
    </row>
    <row r="3512" spans="1:13" s="56" customFormat="1" ht="25.5" customHeight="1" x14ac:dyDescent="0.25">
      <c r="A3512" s="44" t="str">
        <f>Лист4!A3510</f>
        <v xml:space="preserve">Тулайкова ул. д.9 </v>
      </c>
      <c r="B3512" s="74" t="str">
        <f>Лист4!C3510</f>
        <v>Камызякский район, г. Камызяк</v>
      </c>
      <c r="C3512" s="45">
        <f t="shared" si="110"/>
        <v>446.89271864406771</v>
      </c>
      <c r="D3512" s="45">
        <f t="shared" si="111"/>
        <v>23.940681355932199</v>
      </c>
      <c r="E3512" s="52">
        <v>0</v>
      </c>
      <c r="F3512" s="31">
        <v>23.940681355932199</v>
      </c>
      <c r="G3512" s="53">
        <v>0</v>
      </c>
      <c r="H3512" s="53">
        <v>0</v>
      </c>
      <c r="I3512" s="53">
        <v>0</v>
      </c>
      <c r="J3512" s="32">
        <v>0</v>
      </c>
      <c r="K3512" s="54">
        <f>Лист4!E3510/1000</f>
        <v>470.83339999999993</v>
      </c>
      <c r="L3512" s="55"/>
      <c r="M3512" s="55"/>
    </row>
    <row r="3513" spans="1:13" s="56" customFormat="1" ht="25.5" customHeight="1" x14ac:dyDescent="0.25">
      <c r="A3513" s="44" t="str">
        <f>Лист4!A3511</f>
        <v xml:space="preserve">Юбилейная ул. д.1 </v>
      </c>
      <c r="B3513" s="74" t="str">
        <f>Лист4!C3511</f>
        <v>Камызякский район, г. Камызяк</v>
      </c>
      <c r="C3513" s="45">
        <f t="shared" si="110"/>
        <v>170.98676474576274</v>
      </c>
      <c r="D3513" s="45">
        <f t="shared" si="111"/>
        <v>9.1600052542372907</v>
      </c>
      <c r="E3513" s="52">
        <v>0</v>
      </c>
      <c r="F3513" s="31">
        <v>9.1600052542372907</v>
      </c>
      <c r="G3513" s="53">
        <v>0</v>
      </c>
      <c r="H3513" s="53">
        <v>0</v>
      </c>
      <c r="I3513" s="53">
        <v>0</v>
      </c>
      <c r="J3513" s="32">
        <v>0</v>
      </c>
      <c r="K3513" s="54">
        <f>Лист4!E3511/1000</f>
        <v>180.14677000000003</v>
      </c>
      <c r="L3513" s="55"/>
      <c r="M3513" s="55"/>
    </row>
    <row r="3514" spans="1:13" s="56" customFormat="1" ht="25.5" customHeight="1" x14ac:dyDescent="0.25">
      <c r="A3514" s="44" t="str">
        <f>Лист4!A3512</f>
        <v xml:space="preserve">Юбилейная ул. д.11 </v>
      </c>
      <c r="B3514" s="74" t="str">
        <f>Лист4!C3512</f>
        <v>Камызякский район, г. Камызяк</v>
      </c>
      <c r="C3514" s="45">
        <f t="shared" si="110"/>
        <v>181.90338576271191</v>
      </c>
      <c r="D3514" s="45">
        <f t="shared" si="111"/>
        <v>9.7448242372881371</v>
      </c>
      <c r="E3514" s="52">
        <v>0</v>
      </c>
      <c r="F3514" s="31">
        <v>9.7448242372881371</v>
      </c>
      <c r="G3514" s="53">
        <v>0</v>
      </c>
      <c r="H3514" s="53">
        <v>0</v>
      </c>
      <c r="I3514" s="53">
        <v>0</v>
      </c>
      <c r="J3514" s="32">
        <v>0</v>
      </c>
      <c r="K3514" s="54">
        <f>Лист4!E3512/1000-J3514</f>
        <v>191.64821000000003</v>
      </c>
      <c r="L3514" s="55"/>
      <c r="M3514" s="55"/>
    </row>
    <row r="3515" spans="1:13" s="56" customFormat="1" ht="25.5" customHeight="1" x14ac:dyDescent="0.25">
      <c r="A3515" s="44" t="str">
        <f>Лист4!A3513</f>
        <v xml:space="preserve">Юбилейная ул. д.12 </v>
      </c>
      <c r="B3515" s="74" t="str">
        <f>Лист4!C3513</f>
        <v>Камызякский район, г. Камызяк</v>
      </c>
      <c r="C3515" s="45">
        <f t="shared" si="110"/>
        <v>156.40682305084744</v>
      </c>
      <c r="D3515" s="45">
        <f t="shared" si="111"/>
        <v>8.3789369491525409</v>
      </c>
      <c r="E3515" s="52">
        <v>0</v>
      </c>
      <c r="F3515" s="31">
        <v>8.3789369491525409</v>
      </c>
      <c r="G3515" s="53">
        <v>0</v>
      </c>
      <c r="H3515" s="53">
        <v>0</v>
      </c>
      <c r="I3515" s="53">
        <v>0</v>
      </c>
      <c r="J3515" s="32">
        <v>0</v>
      </c>
      <c r="K3515" s="54">
        <f>Лист4!E3513/1000</f>
        <v>164.78575999999998</v>
      </c>
      <c r="L3515" s="55"/>
      <c r="M3515" s="55"/>
    </row>
    <row r="3516" spans="1:13" s="56" customFormat="1" ht="25.5" customHeight="1" x14ac:dyDescent="0.25">
      <c r="A3516" s="44" t="str">
        <f>Лист4!A3514</f>
        <v xml:space="preserve">Юбилейная ул. д.13 </v>
      </c>
      <c r="B3516" s="74" t="str">
        <f>Лист4!C3514</f>
        <v>Камызякский район, г. Камызяк</v>
      </c>
      <c r="C3516" s="45">
        <f t="shared" si="110"/>
        <v>254.82377627118646</v>
      </c>
      <c r="D3516" s="45">
        <f t="shared" si="111"/>
        <v>13.65127372881356</v>
      </c>
      <c r="E3516" s="52">
        <v>0</v>
      </c>
      <c r="F3516" s="31">
        <v>13.65127372881356</v>
      </c>
      <c r="G3516" s="53">
        <v>0</v>
      </c>
      <c r="H3516" s="53">
        <v>0</v>
      </c>
      <c r="I3516" s="53">
        <v>0</v>
      </c>
      <c r="J3516" s="32">
        <v>73.55</v>
      </c>
      <c r="K3516" s="54">
        <f>Лист4!E3514/1000-J3516</f>
        <v>194.92505</v>
      </c>
      <c r="L3516" s="55"/>
      <c r="M3516" s="55"/>
    </row>
    <row r="3517" spans="1:13" s="56" customFormat="1" ht="25.5" customHeight="1" x14ac:dyDescent="0.25">
      <c r="A3517" s="44" t="str">
        <f>Лист4!A3515</f>
        <v xml:space="preserve">Юбилейная ул. д.14 </v>
      </c>
      <c r="B3517" s="74" t="str">
        <f>Лист4!C3515</f>
        <v>Камызякский район, г. Камызяк</v>
      </c>
      <c r="C3517" s="45">
        <f t="shared" si="110"/>
        <v>140.18306305084749</v>
      </c>
      <c r="D3517" s="45">
        <f t="shared" si="111"/>
        <v>7.5098069491525443</v>
      </c>
      <c r="E3517" s="52">
        <v>0</v>
      </c>
      <c r="F3517" s="31">
        <v>7.5098069491525443</v>
      </c>
      <c r="G3517" s="53">
        <v>0</v>
      </c>
      <c r="H3517" s="53">
        <v>0</v>
      </c>
      <c r="I3517" s="53">
        <v>0</v>
      </c>
      <c r="J3517" s="32">
        <v>0</v>
      </c>
      <c r="K3517" s="54">
        <f>Лист4!E3515/1000</f>
        <v>147.69287000000003</v>
      </c>
      <c r="L3517" s="55"/>
      <c r="M3517" s="55"/>
    </row>
    <row r="3518" spans="1:13" s="56" customFormat="1" ht="25.5" customHeight="1" x14ac:dyDescent="0.25">
      <c r="A3518" s="44" t="str">
        <f>Лист4!A3516</f>
        <v xml:space="preserve">Юбилейная ул. д.15 </v>
      </c>
      <c r="B3518" s="74" t="str">
        <f>Лист4!C3516</f>
        <v>Камызякский район, г. Камызяк</v>
      </c>
      <c r="C3518" s="45">
        <f t="shared" si="110"/>
        <v>103.91001220338981</v>
      </c>
      <c r="D3518" s="45">
        <f t="shared" si="111"/>
        <v>5.5666077966101684</v>
      </c>
      <c r="E3518" s="52">
        <v>0</v>
      </c>
      <c r="F3518" s="31">
        <v>5.5666077966101684</v>
      </c>
      <c r="G3518" s="53">
        <v>0</v>
      </c>
      <c r="H3518" s="53">
        <v>0</v>
      </c>
      <c r="I3518" s="53">
        <v>0</v>
      </c>
      <c r="J3518" s="32">
        <v>0</v>
      </c>
      <c r="K3518" s="54">
        <f>Лист4!E3516/1000</f>
        <v>109.47661999999998</v>
      </c>
      <c r="L3518" s="55"/>
      <c r="M3518" s="55"/>
    </row>
    <row r="3519" spans="1:13" s="56" customFormat="1" ht="18.75" customHeight="1" x14ac:dyDescent="0.25">
      <c r="A3519" s="44" t="str">
        <f>Лист4!A3517</f>
        <v xml:space="preserve">Юбилейная ул. д.16 </v>
      </c>
      <c r="B3519" s="74" t="str">
        <f>Лист4!C3517</f>
        <v>Камызякский район, г. Камызяк</v>
      </c>
      <c r="C3519" s="45">
        <f t="shared" si="110"/>
        <v>128.74504406779661</v>
      </c>
      <c r="D3519" s="45">
        <f t="shared" si="111"/>
        <v>6.89705593220339</v>
      </c>
      <c r="E3519" s="52">
        <v>0</v>
      </c>
      <c r="F3519" s="31">
        <v>6.89705593220339</v>
      </c>
      <c r="G3519" s="53">
        <v>0</v>
      </c>
      <c r="H3519" s="53">
        <v>0</v>
      </c>
      <c r="I3519" s="53">
        <v>0</v>
      </c>
      <c r="J3519" s="32">
        <v>0</v>
      </c>
      <c r="K3519" s="54">
        <f>Лист4!E3517/1000-J3519</f>
        <v>135.6421</v>
      </c>
      <c r="L3519" s="55"/>
      <c r="M3519" s="55"/>
    </row>
    <row r="3520" spans="1:13" s="56" customFormat="1" ht="18.75" customHeight="1" x14ac:dyDescent="0.25">
      <c r="A3520" s="44" t="str">
        <f>Лист4!A3518</f>
        <v xml:space="preserve">Юбилейная ул. д.17 </v>
      </c>
      <c r="B3520" s="74" t="str">
        <f>Лист4!C3518</f>
        <v>Камызякский район, г. Камызяк</v>
      </c>
      <c r="C3520" s="45">
        <f t="shared" si="110"/>
        <v>116.96966779661017</v>
      </c>
      <c r="D3520" s="45">
        <f t="shared" si="111"/>
        <v>6.2662322033898308</v>
      </c>
      <c r="E3520" s="52">
        <v>0</v>
      </c>
      <c r="F3520" s="31">
        <v>6.2662322033898308</v>
      </c>
      <c r="G3520" s="53">
        <v>0</v>
      </c>
      <c r="H3520" s="53">
        <v>0</v>
      </c>
      <c r="I3520" s="53">
        <v>0</v>
      </c>
      <c r="J3520" s="32">
        <v>0</v>
      </c>
      <c r="K3520" s="54">
        <f>Лист4!E3518/1000-J3520</f>
        <v>123.2359</v>
      </c>
      <c r="L3520" s="55"/>
      <c r="M3520" s="55"/>
    </row>
    <row r="3521" spans="1:13" s="56" customFormat="1" ht="18.75" customHeight="1" x14ac:dyDescent="0.25">
      <c r="A3521" s="44" t="str">
        <f>Лист4!A3519</f>
        <v xml:space="preserve">Юбилейная ул. д.18 </v>
      </c>
      <c r="B3521" s="74" t="str">
        <f>Лист4!C3519</f>
        <v>Камызякский район, г. Камызяк</v>
      </c>
      <c r="C3521" s="45">
        <f t="shared" si="110"/>
        <v>152.98347661016948</v>
      </c>
      <c r="D3521" s="45">
        <f t="shared" si="111"/>
        <v>8.1955433898305081</v>
      </c>
      <c r="E3521" s="52">
        <v>0</v>
      </c>
      <c r="F3521" s="31">
        <v>8.1955433898305081</v>
      </c>
      <c r="G3521" s="53">
        <v>0</v>
      </c>
      <c r="H3521" s="53">
        <v>0</v>
      </c>
      <c r="I3521" s="53">
        <v>0</v>
      </c>
      <c r="J3521" s="32">
        <v>0</v>
      </c>
      <c r="K3521" s="54">
        <f>Лист4!E3519/1000</f>
        <v>161.17901999999998</v>
      </c>
      <c r="L3521" s="55"/>
      <c r="M3521" s="55"/>
    </row>
    <row r="3522" spans="1:13" s="56" customFormat="1" ht="18.75" customHeight="1" x14ac:dyDescent="0.25">
      <c r="A3522" s="44" t="str">
        <f>Лист4!A3520</f>
        <v xml:space="preserve">Юбилейная ул. д.19 </v>
      </c>
      <c r="B3522" s="74" t="str">
        <f>Лист4!C3520</f>
        <v>Камызякский район, г. Камызяк</v>
      </c>
      <c r="C3522" s="45">
        <f t="shared" si="110"/>
        <v>139.39030237288137</v>
      </c>
      <c r="D3522" s="45">
        <f t="shared" si="111"/>
        <v>7.4673376271186438</v>
      </c>
      <c r="E3522" s="52">
        <v>0</v>
      </c>
      <c r="F3522" s="31">
        <v>7.4673376271186438</v>
      </c>
      <c r="G3522" s="53">
        <v>0</v>
      </c>
      <c r="H3522" s="53">
        <v>0</v>
      </c>
      <c r="I3522" s="53">
        <v>0</v>
      </c>
      <c r="J3522" s="32">
        <v>0</v>
      </c>
      <c r="K3522" s="54">
        <f>Лист4!E3520/1000</f>
        <v>146.85764</v>
      </c>
      <c r="L3522" s="55"/>
      <c r="M3522" s="55"/>
    </row>
    <row r="3523" spans="1:13" s="56" customFormat="1" ht="18.75" customHeight="1" x14ac:dyDescent="0.25">
      <c r="A3523" s="44" t="str">
        <f>Лист4!A3521</f>
        <v xml:space="preserve">Юбилейная ул. д.19А </v>
      </c>
      <c r="B3523" s="74" t="str">
        <f>Лист4!C3521</f>
        <v>Камызякский район, г. Камызяк</v>
      </c>
      <c r="C3523" s="45">
        <f t="shared" si="110"/>
        <v>80.221993220338987</v>
      </c>
      <c r="D3523" s="45">
        <f t="shared" si="111"/>
        <v>4.2976067796610167</v>
      </c>
      <c r="E3523" s="52">
        <v>0</v>
      </c>
      <c r="F3523" s="31">
        <v>4.2976067796610167</v>
      </c>
      <c r="G3523" s="53">
        <v>0</v>
      </c>
      <c r="H3523" s="53">
        <v>0</v>
      </c>
      <c r="I3523" s="53">
        <v>0</v>
      </c>
      <c r="J3523" s="32">
        <v>0</v>
      </c>
      <c r="K3523" s="54">
        <f>Лист4!E3521/1000</f>
        <v>84.519599999999997</v>
      </c>
      <c r="L3523" s="55"/>
      <c r="M3523" s="55"/>
    </row>
    <row r="3524" spans="1:13" s="56" customFormat="1" ht="18.75" customHeight="1" x14ac:dyDescent="0.25">
      <c r="A3524" s="44" t="str">
        <f>Лист4!A3522</f>
        <v xml:space="preserve">Юбилейная ул. д.2 </v>
      </c>
      <c r="B3524" s="74" t="str">
        <f>Лист4!C3522</f>
        <v>Камызякский район, г. Камызяк</v>
      </c>
      <c r="C3524" s="45">
        <f t="shared" si="110"/>
        <v>211.55990372881359</v>
      </c>
      <c r="D3524" s="45">
        <f t="shared" si="111"/>
        <v>11.333566271186442</v>
      </c>
      <c r="E3524" s="52">
        <v>0</v>
      </c>
      <c r="F3524" s="31">
        <v>11.333566271186442</v>
      </c>
      <c r="G3524" s="53">
        <v>0</v>
      </c>
      <c r="H3524" s="53">
        <v>0</v>
      </c>
      <c r="I3524" s="53">
        <v>0</v>
      </c>
      <c r="J3524" s="32">
        <v>0</v>
      </c>
      <c r="K3524" s="54">
        <f>Лист4!E3522/1000</f>
        <v>222.89347000000004</v>
      </c>
      <c r="L3524" s="55"/>
      <c r="M3524" s="55"/>
    </row>
    <row r="3525" spans="1:13" s="56" customFormat="1" ht="25.5" customHeight="1" x14ac:dyDescent="0.25">
      <c r="A3525" s="44" t="str">
        <f>Лист4!A3523</f>
        <v xml:space="preserve">Юбилейная ул. д.20 </v>
      </c>
      <c r="B3525" s="74" t="str">
        <f>Лист4!C3523</f>
        <v>Камызякский район, г. Камызяк</v>
      </c>
      <c r="C3525" s="45">
        <f t="shared" si="110"/>
        <v>92.882909830508467</v>
      </c>
      <c r="D3525" s="45">
        <f t="shared" si="111"/>
        <v>4.9758701694915253</v>
      </c>
      <c r="E3525" s="52">
        <v>0</v>
      </c>
      <c r="F3525" s="31">
        <v>4.9758701694915253</v>
      </c>
      <c r="G3525" s="53">
        <v>0</v>
      </c>
      <c r="H3525" s="53">
        <v>0</v>
      </c>
      <c r="I3525" s="53">
        <v>0</v>
      </c>
      <c r="J3525" s="32">
        <v>0</v>
      </c>
      <c r="K3525" s="54">
        <f>Лист4!E3523/1000-J3525</f>
        <v>97.858779999999996</v>
      </c>
      <c r="L3525" s="55"/>
      <c r="M3525" s="55"/>
    </row>
    <row r="3526" spans="1:13" s="56" customFormat="1" ht="25.5" customHeight="1" x14ac:dyDescent="0.25">
      <c r="A3526" s="44" t="str">
        <f>Лист4!A3524</f>
        <v xml:space="preserve">Юбилейная ул. д.23 </v>
      </c>
      <c r="B3526" s="74" t="str">
        <f>Лист4!C3524</f>
        <v>Камызякский район, г. Камызяк</v>
      </c>
      <c r="C3526" s="45">
        <f t="shared" si="110"/>
        <v>89.347050847457623</v>
      </c>
      <c r="D3526" s="45">
        <f t="shared" si="111"/>
        <v>4.7864491525423727</v>
      </c>
      <c r="E3526" s="52">
        <v>0</v>
      </c>
      <c r="F3526" s="31">
        <v>4.7864491525423727</v>
      </c>
      <c r="G3526" s="53">
        <v>0</v>
      </c>
      <c r="H3526" s="53">
        <v>0</v>
      </c>
      <c r="I3526" s="53">
        <v>0</v>
      </c>
      <c r="J3526" s="32">
        <v>0</v>
      </c>
      <c r="K3526" s="54">
        <f>Лист4!E3524/1000</f>
        <v>94.133499999999998</v>
      </c>
      <c r="L3526" s="55"/>
      <c r="M3526" s="55"/>
    </row>
    <row r="3527" spans="1:13" s="57" customFormat="1" ht="25.5" customHeight="1" x14ac:dyDescent="0.25">
      <c r="A3527" s="44" t="str">
        <f>Лист4!A3525</f>
        <v xml:space="preserve">Юбилейная ул. д.24 </v>
      </c>
      <c r="B3527" s="74" t="str">
        <f>Лист4!C3525</f>
        <v>Камызякский район, г. Камызяк</v>
      </c>
      <c r="C3527" s="45">
        <f t="shared" si="110"/>
        <v>26.601613559322036</v>
      </c>
      <c r="D3527" s="45">
        <f t="shared" si="111"/>
        <v>1.4250864406779662</v>
      </c>
      <c r="E3527" s="52">
        <v>0</v>
      </c>
      <c r="F3527" s="31">
        <v>1.4250864406779662</v>
      </c>
      <c r="G3527" s="53">
        <v>0</v>
      </c>
      <c r="H3527" s="53">
        <v>0</v>
      </c>
      <c r="I3527" s="53">
        <v>0</v>
      </c>
      <c r="J3527" s="32">
        <v>0</v>
      </c>
      <c r="K3527" s="54">
        <f>Лист4!E3525/1000-J3527</f>
        <v>28.026700000000002</v>
      </c>
      <c r="L3527" s="55"/>
      <c r="M3527" s="55"/>
    </row>
    <row r="3528" spans="1:13" s="56" customFormat="1" ht="25.5" customHeight="1" x14ac:dyDescent="0.25">
      <c r="A3528" s="44" t="str">
        <f>Лист4!A3526</f>
        <v xml:space="preserve">Юбилейная ул. д.25 </v>
      </c>
      <c r="B3528" s="74" t="str">
        <f>Лист4!C3526</f>
        <v>Камызякский район, г. Камызяк</v>
      </c>
      <c r="C3528" s="45">
        <f t="shared" si="110"/>
        <v>133.09780067796609</v>
      </c>
      <c r="D3528" s="45">
        <f t="shared" si="111"/>
        <v>7.1302393220338978</v>
      </c>
      <c r="E3528" s="52">
        <v>0</v>
      </c>
      <c r="F3528" s="31">
        <v>7.1302393220338978</v>
      </c>
      <c r="G3528" s="53">
        <v>0</v>
      </c>
      <c r="H3528" s="53">
        <v>0</v>
      </c>
      <c r="I3528" s="53">
        <v>0</v>
      </c>
      <c r="J3528" s="32">
        <v>0</v>
      </c>
      <c r="K3528" s="54">
        <f>Лист4!E3526/1000</f>
        <v>140.22803999999999</v>
      </c>
      <c r="L3528" s="55"/>
      <c r="M3528" s="55"/>
    </row>
    <row r="3529" spans="1:13" s="56" customFormat="1" ht="18.75" customHeight="1" x14ac:dyDescent="0.25">
      <c r="A3529" s="44" t="str">
        <f>Лист4!A3527</f>
        <v xml:space="preserve">Юбилейная ул. д.26 </v>
      </c>
      <c r="B3529" s="74" t="str">
        <f>Лист4!C3527</f>
        <v>Камызякский район, г. Камызяк</v>
      </c>
      <c r="C3529" s="45">
        <f t="shared" si="110"/>
        <v>103.95669152542374</v>
      </c>
      <c r="D3529" s="45">
        <f t="shared" si="111"/>
        <v>5.5691084745762716</v>
      </c>
      <c r="E3529" s="52">
        <v>0</v>
      </c>
      <c r="F3529" s="31">
        <v>5.5691084745762716</v>
      </c>
      <c r="G3529" s="53">
        <v>0</v>
      </c>
      <c r="H3529" s="53">
        <v>0</v>
      </c>
      <c r="I3529" s="53">
        <v>0</v>
      </c>
      <c r="J3529" s="32">
        <v>0</v>
      </c>
      <c r="K3529" s="54">
        <f>Лист4!E3527/1000</f>
        <v>109.5258</v>
      </c>
      <c r="L3529" s="55"/>
      <c r="M3529" s="55"/>
    </row>
    <row r="3530" spans="1:13" s="56" customFormat="1" ht="18.75" customHeight="1" x14ac:dyDescent="0.25">
      <c r="A3530" s="44" t="str">
        <f>Лист4!A3528</f>
        <v xml:space="preserve">Юбилейная ул. д.3 </v>
      </c>
      <c r="B3530" s="74" t="str">
        <f>Лист4!C3528</f>
        <v>Камызякский район, г. Камызяк</v>
      </c>
      <c r="C3530" s="45">
        <f t="shared" si="110"/>
        <v>642.34661423728778</v>
      </c>
      <c r="D3530" s="45">
        <f t="shared" si="111"/>
        <v>34.411425762711843</v>
      </c>
      <c r="E3530" s="52">
        <v>0</v>
      </c>
      <c r="F3530" s="31">
        <v>34.411425762711843</v>
      </c>
      <c r="G3530" s="53">
        <v>0</v>
      </c>
      <c r="H3530" s="53">
        <v>0</v>
      </c>
      <c r="I3530" s="53">
        <v>0</v>
      </c>
      <c r="J3530" s="32">
        <v>0</v>
      </c>
      <c r="K3530" s="54">
        <f>Лист4!E3528/1000</f>
        <v>676.7580399999996</v>
      </c>
      <c r="L3530" s="55"/>
      <c r="M3530" s="55"/>
    </row>
    <row r="3531" spans="1:13" s="56" customFormat="1" ht="18.75" customHeight="1" x14ac:dyDescent="0.25">
      <c r="A3531" s="44" t="str">
        <f>Лист4!A3529</f>
        <v xml:space="preserve">Юбилейная ул. д.4 </v>
      </c>
      <c r="B3531" s="74" t="str">
        <f>Лист4!C3529</f>
        <v>Камызякский район, г. Камызяк</v>
      </c>
      <c r="C3531" s="45">
        <f t="shared" si="110"/>
        <v>170.12623457627117</v>
      </c>
      <c r="D3531" s="45">
        <f t="shared" si="111"/>
        <v>9.1139054237288128</v>
      </c>
      <c r="E3531" s="52">
        <v>0</v>
      </c>
      <c r="F3531" s="31">
        <v>9.1139054237288128</v>
      </c>
      <c r="G3531" s="53">
        <v>0</v>
      </c>
      <c r="H3531" s="53">
        <v>0</v>
      </c>
      <c r="I3531" s="53">
        <v>0</v>
      </c>
      <c r="J3531" s="32">
        <v>0</v>
      </c>
      <c r="K3531" s="54">
        <f>Лист4!E3529/1000</f>
        <v>179.24014</v>
      </c>
      <c r="L3531" s="55"/>
      <c r="M3531" s="55"/>
    </row>
    <row r="3532" spans="1:13" s="56" customFormat="1" ht="25.5" customHeight="1" x14ac:dyDescent="0.25">
      <c r="A3532" s="44" t="str">
        <f>Лист4!A3530</f>
        <v xml:space="preserve">Юбилейная ул. д.5 </v>
      </c>
      <c r="B3532" s="74" t="str">
        <f>Лист4!C3530</f>
        <v>Камызякский район, г. Камызяк</v>
      </c>
      <c r="C3532" s="45">
        <f t="shared" si="110"/>
        <v>126.96282033898305</v>
      </c>
      <c r="D3532" s="45">
        <f t="shared" si="111"/>
        <v>6.8015796610169481</v>
      </c>
      <c r="E3532" s="52">
        <v>0</v>
      </c>
      <c r="F3532" s="31">
        <v>6.8015796610169481</v>
      </c>
      <c r="G3532" s="53">
        <v>0</v>
      </c>
      <c r="H3532" s="53">
        <v>0</v>
      </c>
      <c r="I3532" s="53">
        <v>0</v>
      </c>
      <c r="J3532" s="32">
        <v>0</v>
      </c>
      <c r="K3532" s="54">
        <f>Лист4!E3530/1000</f>
        <v>133.76439999999999</v>
      </c>
      <c r="L3532" s="55"/>
      <c r="M3532" s="55"/>
    </row>
    <row r="3533" spans="1:13" s="56" customFormat="1" ht="18.75" customHeight="1" x14ac:dyDescent="0.25">
      <c r="A3533" s="44" t="str">
        <f>Лист4!A3531</f>
        <v xml:space="preserve">Юбилейная ул. д.7 </v>
      </c>
      <c r="B3533" s="74" t="str">
        <f>Лист4!C3531</f>
        <v>Камызякский район, г. Камызяк</v>
      </c>
      <c r="C3533" s="45">
        <f t="shared" si="110"/>
        <v>161.28920677966099</v>
      </c>
      <c r="D3533" s="45">
        <f t="shared" si="111"/>
        <v>8.6404932203389819</v>
      </c>
      <c r="E3533" s="52">
        <v>0</v>
      </c>
      <c r="F3533" s="31">
        <v>8.6404932203389819</v>
      </c>
      <c r="G3533" s="53">
        <v>0</v>
      </c>
      <c r="H3533" s="53">
        <v>0</v>
      </c>
      <c r="I3533" s="53">
        <v>0</v>
      </c>
      <c r="J3533" s="32">
        <v>0</v>
      </c>
      <c r="K3533" s="54">
        <f>Лист4!E3531/1000-J3533</f>
        <v>169.92969999999997</v>
      </c>
      <c r="L3533" s="55"/>
      <c r="M3533" s="55"/>
    </row>
    <row r="3534" spans="1:13" s="56" customFormat="1" ht="18.75" customHeight="1" x14ac:dyDescent="0.25">
      <c r="A3534" s="44" t="str">
        <f>Лист4!A3532</f>
        <v xml:space="preserve">Юбилейная ул. д.8 </v>
      </c>
      <c r="B3534" s="74" t="str">
        <f>Лист4!C3532</f>
        <v>Камызякский район, г. Камызяк</v>
      </c>
      <c r="C3534" s="45">
        <f t="shared" si="110"/>
        <v>122.75456271186441</v>
      </c>
      <c r="D3534" s="45">
        <f t="shared" si="111"/>
        <v>6.5761372881355937</v>
      </c>
      <c r="E3534" s="52">
        <v>0</v>
      </c>
      <c r="F3534" s="31">
        <v>6.5761372881355937</v>
      </c>
      <c r="G3534" s="53">
        <v>0</v>
      </c>
      <c r="H3534" s="53">
        <v>0</v>
      </c>
      <c r="I3534" s="53">
        <v>0</v>
      </c>
      <c r="J3534" s="32">
        <v>0</v>
      </c>
      <c r="K3534" s="54">
        <f>Лист4!E3532/1000</f>
        <v>129.33070000000001</v>
      </c>
      <c r="L3534" s="55"/>
      <c r="M3534" s="55"/>
    </row>
    <row r="3535" spans="1:13" s="56" customFormat="1" ht="25.5" customHeight="1" x14ac:dyDescent="0.25">
      <c r="A3535" s="44" t="str">
        <f>Лист4!A3533</f>
        <v xml:space="preserve">Юбилейная ул. д.9 </v>
      </c>
      <c r="B3535" s="74" t="str">
        <f>Лист4!C3533</f>
        <v>Камызякский район, г. Камызяк</v>
      </c>
      <c r="C3535" s="45">
        <f t="shared" si="110"/>
        <v>102.93469152542374</v>
      </c>
      <c r="D3535" s="45">
        <f t="shared" si="111"/>
        <v>5.5143584745762722</v>
      </c>
      <c r="E3535" s="52">
        <v>0</v>
      </c>
      <c r="F3535" s="31">
        <v>5.5143584745762722</v>
      </c>
      <c r="G3535" s="53">
        <v>0</v>
      </c>
      <c r="H3535" s="53">
        <v>0</v>
      </c>
      <c r="I3535" s="53">
        <v>0</v>
      </c>
      <c r="J3535" s="32">
        <v>0</v>
      </c>
      <c r="K3535" s="54">
        <f>Лист4!E3533/1000</f>
        <v>108.44905000000001</v>
      </c>
      <c r="L3535" s="55"/>
      <c r="M3535" s="55"/>
    </row>
    <row r="3536" spans="1:13" s="56" customFormat="1" ht="18.75" customHeight="1" x14ac:dyDescent="0.25">
      <c r="A3536" s="44" t="str">
        <f>Лист4!A3534</f>
        <v xml:space="preserve">Южная ул. д.1 </v>
      </c>
      <c r="B3536" s="74" t="str">
        <f>Лист4!C3534</f>
        <v>Камызякский район, г. Камызяк</v>
      </c>
      <c r="C3536" s="45">
        <f t="shared" si="110"/>
        <v>0.14692881355932205</v>
      </c>
      <c r="D3536" s="45">
        <f t="shared" si="111"/>
        <v>7.8711864406779668E-3</v>
      </c>
      <c r="E3536" s="52">
        <v>0</v>
      </c>
      <c r="F3536" s="31">
        <v>7.8711864406779668E-3</v>
      </c>
      <c r="G3536" s="53">
        <v>0</v>
      </c>
      <c r="H3536" s="53">
        <v>0</v>
      </c>
      <c r="I3536" s="53">
        <v>0</v>
      </c>
      <c r="J3536" s="32">
        <v>0</v>
      </c>
      <c r="K3536" s="54">
        <f>Лист4!E3534/1000</f>
        <v>0.15480000000000002</v>
      </c>
      <c r="L3536" s="55"/>
      <c r="M3536" s="55"/>
    </row>
    <row r="3537" spans="1:13" s="56" customFormat="1" ht="18.75" customHeight="1" x14ac:dyDescent="0.25">
      <c r="A3537" s="44" t="str">
        <f>Лист4!A3535</f>
        <v xml:space="preserve">Молодежная ул. д.1 </v>
      </c>
      <c r="B3537" s="74" t="str">
        <f>Лист4!C3535</f>
        <v>Камызякский район, п. Азовский</v>
      </c>
      <c r="C3537" s="45">
        <f t="shared" si="110"/>
        <v>7.9075796610169498</v>
      </c>
      <c r="D3537" s="45">
        <f t="shared" si="111"/>
        <v>0.4236203389830509</v>
      </c>
      <c r="E3537" s="52">
        <v>0</v>
      </c>
      <c r="F3537" s="31">
        <v>0.4236203389830509</v>
      </c>
      <c r="G3537" s="53">
        <v>0</v>
      </c>
      <c r="H3537" s="53">
        <v>0</v>
      </c>
      <c r="I3537" s="53">
        <v>0</v>
      </c>
      <c r="J3537" s="32">
        <v>0</v>
      </c>
      <c r="K3537" s="54">
        <f>Лист4!E3535/1000</f>
        <v>8.3312000000000008</v>
      </c>
      <c r="L3537" s="55"/>
      <c r="M3537" s="55"/>
    </row>
    <row r="3538" spans="1:13" s="56" customFormat="1" ht="25.5" customHeight="1" x14ac:dyDescent="0.25">
      <c r="A3538" s="44" t="str">
        <f>Лист4!A3536</f>
        <v xml:space="preserve">Молодежная ул. д.2 </v>
      </c>
      <c r="B3538" s="74" t="str">
        <f>Лист4!C3536</f>
        <v>Камызякский район, п. Азовский</v>
      </c>
      <c r="C3538" s="45">
        <f t="shared" si="110"/>
        <v>0</v>
      </c>
      <c r="D3538" s="45">
        <f t="shared" si="111"/>
        <v>0</v>
      </c>
      <c r="E3538" s="52">
        <v>0</v>
      </c>
      <c r="F3538" s="31">
        <v>0</v>
      </c>
      <c r="G3538" s="53">
        <v>0</v>
      </c>
      <c r="H3538" s="53">
        <v>0</v>
      </c>
      <c r="I3538" s="53">
        <v>0</v>
      </c>
      <c r="J3538" s="32">
        <v>0</v>
      </c>
      <c r="K3538" s="54">
        <f>Лист4!E3536/1000-J3538</f>
        <v>0</v>
      </c>
      <c r="L3538" s="55"/>
      <c r="M3538" s="55"/>
    </row>
    <row r="3539" spans="1:13" s="56" customFormat="1" ht="18.75" customHeight="1" x14ac:dyDescent="0.25">
      <c r="A3539" s="44" t="str">
        <f>Лист4!A3537</f>
        <v xml:space="preserve">Молодежная ул. д.3 </v>
      </c>
      <c r="B3539" s="74" t="str">
        <f>Лист4!C3537</f>
        <v>Камызякский район, п. Азовский</v>
      </c>
      <c r="C3539" s="45">
        <f t="shared" si="110"/>
        <v>15.377818305084745</v>
      </c>
      <c r="D3539" s="45">
        <f t="shared" si="111"/>
        <v>0.82381169491525408</v>
      </c>
      <c r="E3539" s="52">
        <v>0</v>
      </c>
      <c r="F3539" s="31">
        <v>0.82381169491525408</v>
      </c>
      <c r="G3539" s="53">
        <v>0</v>
      </c>
      <c r="H3539" s="53">
        <v>0</v>
      </c>
      <c r="I3539" s="53">
        <v>0</v>
      </c>
      <c r="J3539" s="32">
        <v>0</v>
      </c>
      <c r="K3539" s="54">
        <f>Лист4!E3537/1000-J3539</f>
        <v>16.201629999999998</v>
      </c>
      <c r="L3539" s="55"/>
      <c r="M3539" s="55"/>
    </row>
    <row r="3540" spans="1:13" s="56" customFormat="1" ht="18.75" customHeight="1" x14ac:dyDescent="0.25">
      <c r="A3540" s="44" t="str">
        <f>Лист4!A3538</f>
        <v xml:space="preserve">Молодежная ул. д.4 </v>
      </c>
      <c r="B3540" s="74" t="str">
        <f>Лист4!C3538</f>
        <v>Камызякский район, п. Азовский</v>
      </c>
      <c r="C3540" s="45">
        <f t="shared" ref="C3540:C3603" si="112">K3540+J3540-F3540</f>
        <v>7.6896542372881367</v>
      </c>
      <c r="D3540" s="45">
        <f t="shared" ref="D3540:D3603" si="113">F3540</f>
        <v>0.41194576271186445</v>
      </c>
      <c r="E3540" s="52">
        <v>0</v>
      </c>
      <c r="F3540" s="31">
        <v>0.41194576271186445</v>
      </c>
      <c r="G3540" s="53">
        <v>0</v>
      </c>
      <c r="H3540" s="53">
        <v>0</v>
      </c>
      <c r="I3540" s="53">
        <v>0</v>
      </c>
      <c r="J3540" s="32">
        <v>0</v>
      </c>
      <c r="K3540" s="54">
        <f>Лист4!E3538/1000</f>
        <v>8.1016000000000012</v>
      </c>
      <c r="L3540" s="55"/>
      <c r="M3540" s="55"/>
    </row>
    <row r="3541" spans="1:13" s="56" customFormat="1" ht="25.5" customHeight="1" x14ac:dyDescent="0.25">
      <c r="A3541" s="44" t="str">
        <f>Лист4!A3539</f>
        <v xml:space="preserve">Молодежная ул. д.5 </v>
      </c>
      <c r="B3541" s="74" t="str">
        <f>Лист4!C3539</f>
        <v>Камызякский район, п. Азовский</v>
      </c>
      <c r="C3541" s="45">
        <f t="shared" si="112"/>
        <v>0</v>
      </c>
      <c r="D3541" s="45">
        <f t="shared" si="113"/>
        <v>0</v>
      </c>
      <c r="E3541" s="52">
        <v>0</v>
      </c>
      <c r="F3541" s="31">
        <v>0</v>
      </c>
      <c r="G3541" s="53">
        <v>0</v>
      </c>
      <c r="H3541" s="53">
        <v>0</v>
      </c>
      <c r="I3541" s="53">
        <v>0</v>
      </c>
      <c r="J3541" s="32">
        <v>0</v>
      </c>
      <c r="K3541" s="54">
        <f>Лист4!E3539/1000-J3541</f>
        <v>0</v>
      </c>
      <c r="L3541" s="55"/>
      <c r="M3541" s="55"/>
    </row>
    <row r="3542" spans="1:13" s="56" customFormat="1" ht="25.5" customHeight="1" x14ac:dyDescent="0.25">
      <c r="A3542" s="44" t="str">
        <f>Лист4!A3540</f>
        <v xml:space="preserve">Молодежная ул. д.6 </v>
      </c>
      <c r="B3542" s="74" t="str">
        <f>Лист4!C3540</f>
        <v>Камызякский район, п. Азовский</v>
      </c>
      <c r="C3542" s="45">
        <f t="shared" si="112"/>
        <v>13.953966101694915</v>
      </c>
      <c r="D3542" s="45">
        <f t="shared" si="113"/>
        <v>0.74753389830508477</v>
      </c>
      <c r="E3542" s="52">
        <v>0</v>
      </c>
      <c r="F3542" s="31">
        <v>0.74753389830508477</v>
      </c>
      <c r="G3542" s="53">
        <v>0</v>
      </c>
      <c r="H3542" s="53">
        <v>0</v>
      </c>
      <c r="I3542" s="53">
        <v>0</v>
      </c>
      <c r="J3542" s="32">
        <v>0</v>
      </c>
      <c r="K3542" s="54">
        <f>Лист4!E3540/1000-J3542</f>
        <v>14.701499999999999</v>
      </c>
      <c r="L3542" s="55"/>
      <c r="M3542" s="55"/>
    </row>
    <row r="3543" spans="1:13" s="56" customFormat="1" ht="25.5" customHeight="1" x14ac:dyDescent="0.25">
      <c r="A3543" s="44" t="str">
        <f>Лист4!A3541</f>
        <v xml:space="preserve">Придорожная ул. д.2 </v>
      </c>
      <c r="B3543" s="74" t="str">
        <f>Лист4!C3541</f>
        <v>Камызякский район, п. Каспий</v>
      </c>
      <c r="C3543" s="45">
        <f t="shared" si="112"/>
        <v>46.943755932203395</v>
      </c>
      <c r="D3543" s="45">
        <f t="shared" si="113"/>
        <v>2.5148440677966102</v>
      </c>
      <c r="E3543" s="52">
        <v>0</v>
      </c>
      <c r="F3543" s="31">
        <v>2.5148440677966102</v>
      </c>
      <c r="G3543" s="53">
        <v>0</v>
      </c>
      <c r="H3543" s="53">
        <v>0</v>
      </c>
      <c r="I3543" s="53">
        <v>0</v>
      </c>
      <c r="J3543" s="32">
        <v>0</v>
      </c>
      <c r="K3543" s="54">
        <f>Лист4!E3541/1000</f>
        <v>49.458600000000004</v>
      </c>
      <c r="L3543" s="55"/>
      <c r="M3543" s="55"/>
    </row>
    <row r="3544" spans="1:13" s="56" customFormat="1" ht="18.75" customHeight="1" x14ac:dyDescent="0.25">
      <c r="A3544" s="44" t="str">
        <f>Лист4!A3542</f>
        <v xml:space="preserve">Придорожная ул. д.3 </v>
      </c>
      <c r="B3544" s="74" t="str">
        <f>Лист4!C3542</f>
        <v>Камызякский район, п. Каспий</v>
      </c>
      <c r="C3544" s="45">
        <f t="shared" si="112"/>
        <v>45.03045423728814</v>
      </c>
      <c r="D3544" s="45">
        <f t="shared" si="113"/>
        <v>2.4123457627118645</v>
      </c>
      <c r="E3544" s="52">
        <v>0</v>
      </c>
      <c r="F3544" s="31">
        <v>2.4123457627118645</v>
      </c>
      <c r="G3544" s="53">
        <v>0</v>
      </c>
      <c r="H3544" s="53">
        <v>0</v>
      </c>
      <c r="I3544" s="53">
        <v>0</v>
      </c>
      <c r="J3544" s="32">
        <v>0</v>
      </c>
      <c r="K3544" s="54">
        <f>Лист4!E3542/1000-J3544</f>
        <v>47.442800000000005</v>
      </c>
      <c r="L3544" s="55"/>
      <c r="M3544" s="55"/>
    </row>
    <row r="3545" spans="1:13" s="56" customFormat="1" ht="18.75" customHeight="1" x14ac:dyDescent="0.25">
      <c r="A3545" s="44" t="str">
        <f>Лист4!A3543</f>
        <v xml:space="preserve">Советская ул. д.1 </v>
      </c>
      <c r="B3545" s="74" t="str">
        <f>Лист4!C3543</f>
        <v>Камызякский район, п. Каспий</v>
      </c>
      <c r="C3545" s="45">
        <f t="shared" si="112"/>
        <v>46.695457627118536</v>
      </c>
      <c r="D3545" s="45">
        <f t="shared" si="113"/>
        <v>2.5015423728813557</v>
      </c>
      <c r="E3545" s="52">
        <v>0</v>
      </c>
      <c r="F3545" s="31">
        <v>2.5015423728813557</v>
      </c>
      <c r="G3545" s="53">
        <v>0</v>
      </c>
      <c r="H3545" s="53">
        <v>0</v>
      </c>
      <c r="I3545" s="53">
        <v>0</v>
      </c>
      <c r="J3545" s="32">
        <f>931.86+741.61</f>
        <v>1673.47</v>
      </c>
      <c r="K3545" s="54">
        <f>Лист4!E3543/1000-J3545</f>
        <v>-1624.2730000000001</v>
      </c>
      <c r="L3545" s="55"/>
      <c r="M3545" s="55"/>
    </row>
    <row r="3546" spans="1:13" s="56" customFormat="1" ht="25.5" customHeight="1" x14ac:dyDescent="0.25">
      <c r="A3546" s="44" t="str">
        <f>Лист4!A3544</f>
        <v xml:space="preserve">Советская ул. д.2 </v>
      </c>
      <c r="B3546" s="74" t="str">
        <f>Лист4!C3544</f>
        <v>Камызякский район, п. Каспий</v>
      </c>
      <c r="C3546" s="45">
        <f t="shared" si="112"/>
        <v>20.78074576271187</v>
      </c>
      <c r="D3546" s="45">
        <f t="shared" si="113"/>
        <v>1.1132542372881356</v>
      </c>
      <c r="E3546" s="52">
        <v>0</v>
      </c>
      <c r="F3546" s="31">
        <v>1.1132542372881356</v>
      </c>
      <c r="G3546" s="53">
        <v>0</v>
      </c>
      <c r="H3546" s="53">
        <v>0</v>
      </c>
      <c r="I3546" s="53">
        <v>0</v>
      </c>
      <c r="J3546" s="32">
        <f>944.35+372.31</f>
        <v>1316.66</v>
      </c>
      <c r="K3546" s="54">
        <f>Лист4!E3544/1000-J3546</f>
        <v>-1294.7660000000001</v>
      </c>
      <c r="L3546" s="55"/>
      <c r="M3546" s="55"/>
    </row>
    <row r="3547" spans="1:13" s="56" customFormat="1" ht="18.75" customHeight="1" x14ac:dyDescent="0.25">
      <c r="A3547" s="44" t="str">
        <f>Лист4!A3545</f>
        <v xml:space="preserve">Советская ул. д.3 </v>
      </c>
      <c r="B3547" s="74" t="str">
        <f>Лист4!C3545</f>
        <v>Камызякский район, п. Каспий</v>
      </c>
      <c r="C3547" s="45">
        <f t="shared" si="112"/>
        <v>19.445288135593302</v>
      </c>
      <c r="D3547" s="45">
        <f t="shared" si="113"/>
        <v>1.0417118644067795</v>
      </c>
      <c r="E3547" s="52">
        <v>0</v>
      </c>
      <c r="F3547" s="31">
        <v>1.0417118644067795</v>
      </c>
      <c r="G3547" s="53">
        <v>0</v>
      </c>
      <c r="H3547" s="53">
        <v>0</v>
      </c>
      <c r="I3547" s="53">
        <v>0</v>
      </c>
      <c r="J3547" s="32">
        <f>869.64+916.97</f>
        <v>1786.6100000000001</v>
      </c>
      <c r="K3547" s="54">
        <f>Лист4!E3545/1000-J3547</f>
        <v>-1766.123</v>
      </c>
      <c r="L3547" s="55"/>
      <c r="M3547" s="55"/>
    </row>
    <row r="3548" spans="1:13" s="56" customFormat="1" ht="18.75" customHeight="1" x14ac:dyDescent="0.25">
      <c r="A3548" s="44" t="str">
        <f>Лист4!A3546</f>
        <v xml:space="preserve">Советская ул. д.4 </v>
      </c>
      <c r="B3548" s="74" t="str">
        <f>Лист4!C3546</f>
        <v>Камызякский район, п. Каспий</v>
      </c>
      <c r="C3548" s="45">
        <f t="shared" si="112"/>
        <v>10.324881355932204</v>
      </c>
      <c r="D3548" s="45">
        <f t="shared" si="113"/>
        <v>0.55311864406779665</v>
      </c>
      <c r="E3548" s="52">
        <v>0</v>
      </c>
      <c r="F3548" s="31">
        <v>0.55311864406779665</v>
      </c>
      <c r="G3548" s="53">
        <v>0</v>
      </c>
      <c r="H3548" s="53">
        <v>0</v>
      </c>
      <c r="I3548" s="53">
        <v>0</v>
      </c>
      <c r="J3548" s="32">
        <v>0</v>
      </c>
      <c r="K3548" s="54">
        <f>Лист4!E3546/1000-J3548</f>
        <v>10.878</v>
      </c>
      <c r="L3548" s="55"/>
      <c r="M3548" s="55"/>
    </row>
    <row r="3549" spans="1:13" s="56" customFormat="1" ht="25.5" customHeight="1" x14ac:dyDescent="0.25">
      <c r="A3549" s="44" t="str">
        <f>Лист4!A3547</f>
        <v xml:space="preserve">Волжская ул. д.48 </v>
      </c>
      <c r="B3549" s="74" t="str">
        <f>Лист4!C3547</f>
        <v>Камызякский район, пгт. Волго-Каспийский</v>
      </c>
      <c r="C3549" s="45">
        <f t="shared" si="112"/>
        <v>143.72333559322036</v>
      </c>
      <c r="D3549" s="45">
        <f t="shared" si="113"/>
        <v>7.6994644067796623</v>
      </c>
      <c r="E3549" s="52">
        <v>0</v>
      </c>
      <c r="F3549" s="31">
        <v>7.6994644067796623</v>
      </c>
      <c r="G3549" s="53">
        <v>0</v>
      </c>
      <c r="H3549" s="53">
        <v>0</v>
      </c>
      <c r="I3549" s="53">
        <v>0</v>
      </c>
      <c r="J3549" s="32">
        <v>0</v>
      </c>
      <c r="K3549" s="54">
        <f>Лист4!E3547/1000</f>
        <v>151.42280000000002</v>
      </c>
      <c r="L3549" s="55"/>
      <c r="M3549" s="55"/>
    </row>
    <row r="3550" spans="1:13" s="57" customFormat="1" ht="18.75" customHeight="1" x14ac:dyDescent="0.25">
      <c r="A3550" s="44" t="str">
        <f>Лист4!A3548</f>
        <v xml:space="preserve">Волжская ул. д.50 </v>
      </c>
      <c r="B3550" s="74" t="str">
        <f>Лист4!C3548</f>
        <v>Камызякский район, пгт. Волго-Каспийский</v>
      </c>
      <c r="C3550" s="45">
        <f t="shared" si="112"/>
        <v>146.82886779661018</v>
      </c>
      <c r="D3550" s="45">
        <f t="shared" si="113"/>
        <v>7.8658322033898305</v>
      </c>
      <c r="E3550" s="52">
        <v>0</v>
      </c>
      <c r="F3550" s="31">
        <v>7.8658322033898305</v>
      </c>
      <c r="G3550" s="53">
        <v>0</v>
      </c>
      <c r="H3550" s="53">
        <v>0</v>
      </c>
      <c r="I3550" s="53">
        <v>0</v>
      </c>
      <c r="J3550" s="32">
        <v>0</v>
      </c>
      <c r="K3550" s="54">
        <f>Лист4!E3548/1000-J3550</f>
        <v>154.69470000000001</v>
      </c>
      <c r="L3550" s="55"/>
      <c r="M3550" s="55"/>
    </row>
    <row r="3551" spans="1:13" s="56" customFormat="1" ht="18.75" customHeight="1" x14ac:dyDescent="0.25">
      <c r="A3551" s="44" t="str">
        <f>Лист4!A3549</f>
        <v xml:space="preserve">Гоголя ул. д.1 </v>
      </c>
      <c r="B3551" s="74" t="str">
        <f>Лист4!C3549</f>
        <v>Камызякский район, пгт. Волго-Каспийский</v>
      </c>
      <c r="C3551" s="45">
        <f t="shared" si="112"/>
        <v>19.025383050847456</v>
      </c>
      <c r="D3551" s="45">
        <f t="shared" si="113"/>
        <v>1.0192169491525422</v>
      </c>
      <c r="E3551" s="52">
        <v>0</v>
      </c>
      <c r="F3551" s="31">
        <v>1.0192169491525422</v>
      </c>
      <c r="G3551" s="53">
        <v>0</v>
      </c>
      <c r="H3551" s="53">
        <v>0</v>
      </c>
      <c r="I3551" s="53">
        <v>0</v>
      </c>
      <c r="J3551" s="32">
        <v>0</v>
      </c>
      <c r="K3551" s="54">
        <f>Лист4!E3549/1000-J3551</f>
        <v>20.044599999999999</v>
      </c>
      <c r="L3551" s="55"/>
      <c r="M3551" s="55"/>
    </row>
    <row r="3552" spans="1:13" s="56" customFormat="1" ht="38.25" customHeight="1" x14ac:dyDescent="0.25">
      <c r="A3552" s="44" t="str">
        <f>Лист4!A3550</f>
        <v xml:space="preserve">Гоголя ул. д.2 </v>
      </c>
      <c r="B3552" s="74" t="str">
        <f>Лист4!C3550</f>
        <v>Камызякский район, пгт. Волго-Каспийский</v>
      </c>
      <c r="C3552" s="45">
        <f t="shared" si="112"/>
        <v>16.91067118644068</v>
      </c>
      <c r="D3552" s="45">
        <f t="shared" si="113"/>
        <v>0.9059288135593222</v>
      </c>
      <c r="E3552" s="52">
        <v>0</v>
      </c>
      <c r="F3552" s="31">
        <v>0.9059288135593222</v>
      </c>
      <c r="G3552" s="53">
        <v>0</v>
      </c>
      <c r="H3552" s="53">
        <v>0</v>
      </c>
      <c r="I3552" s="53">
        <v>0</v>
      </c>
      <c r="J3552" s="32">
        <v>0</v>
      </c>
      <c r="K3552" s="54">
        <f>Лист4!E3550/1000</f>
        <v>17.816600000000001</v>
      </c>
      <c r="L3552" s="55"/>
      <c r="M3552" s="55"/>
    </row>
    <row r="3553" spans="1:13" s="56" customFormat="1" ht="25.5" customHeight="1" x14ac:dyDescent="0.25">
      <c r="A3553" s="44" t="str">
        <f>Лист4!A3551</f>
        <v xml:space="preserve">Гоголя ул. д.3 </v>
      </c>
      <c r="B3553" s="74" t="str">
        <f>Лист4!C3551</f>
        <v>Камызякский район, пгт. Волго-Каспийский</v>
      </c>
      <c r="C3553" s="45">
        <f t="shared" si="112"/>
        <v>41.277106440677969</v>
      </c>
      <c r="D3553" s="45">
        <f t="shared" si="113"/>
        <v>2.2112735593220343</v>
      </c>
      <c r="E3553" s="52">
        <v>0</v>
      </c>
      <c r="F3553" s="31">
        <v>2.2112735593220343</v>
      </c>
      <c r="G3553" s="53">
        <v>0</v>
      </c>
      <c r="H3553" s="53">
        <v>0</v>
      </c>
      <c r="I3553" s="53">
        <v>0</v>
      </c>
      <c r="J3553" s="32">
        <v>0</v>
      </c>
      <c r="K3553" s="54">
        <f>Лист4!E3551/1000</f>
        <v>43.488380000000006</v>
      </c>
      <c r="L3553" s="55"/>
      <c r="M3553" s="55"/>
    </row>
    <row r="3554" spans="1:13" s="56" customFormat="1" ht="25.5" customHeight="1" x14ac:dyDescent="0.25">
      <c r="A3554" s="44" t="str">
        <f>Лист4!A3552</f>
        <v xml:space="preserve">Гоголя ул. д.4 </v>
      </c>
      <c r="B3554" s="74" t="str">
        <f>Лист4!C3552</f>
        <v>Камызякский район, пгт. Волго-Каспийский</v>
      </c>
      <c r="C3554" s="45">
        <f t="shared" si="112"/>
        <v>109.14447457627119</v>
      </c>
      <c r="D3554" s="45">
        <f t="shared" si="113"/>
        <v>5.8470254237288142</v>
      </c>
      <c r="E3554" s="52">
        <v>0</v>
      </c>
      <c r="F3554" s="31">
        <v>5.8470254237288142</v>
      </c>
      <c r="G3554" s="53">
        <v>0</v>
      </c>
      <c r="H3554" s="53">
        <v>0</v>
      </c>
      <c r="I3554" s="53">
        <v>0</v>
      </c>
      <c r="J3554" s="32">
        <v>0</v>
      </c>
      <c r="K3554" s="54">
        <f>Лист4!E3552/1000-J3554</f>
        <v>114.9915</v>
      </c>
      <c r="L3554" s="55"/>
      <c r="M3554" s="55"/>
    </row>
    <row r="3555" spans="1:13" s="56" customFormat="1" ht="18.75" customHeight="1" x14ac:dyDescent="0.25">
      <c r="A3555" s="44" t="str">
        <f>Лист4!A3553</f>
        <v xml:space="preserve">Гоголя ул. д.5 </v>
      </c>
      <c r="B3555" s="74" t="str">
        <f>Лист4!C3553</f>
        <v>Камызякский район, пгт. Волго-Каспийский</v>
      </c>
      <c r="C3555" s="45">
        <f t="shared" si="112"/>
        <v>114.44748474576271</v>
      </c>
      <c r="D3555" s="45">
        <f t="shared" si="113"/>
        <v>6.1311152542372875</v>
      </c>
      <c r="E3555" s="52">
        <v>0</v>
      </c>
      <c r="F3555" s="31">
        <v>6.1311152542372875</v>
      </c>
      <c r="G3555" s="53">
        <v>0</v>
      </c>
      <c r="H3555" s="53">
        <v>0</v>
      </c>
      <c r="I3555" s="53">
        <v>0</v>
      </c>
      <c r="J3555" s="32">
        <v>0</v>
      </c>
      <c r="K3555" s="54">
        <f>Лист4!E3553/1000</f>
        <v>120.57859999999999</v>
      </c>
      <c r="L3555" s="55"/>
      <c r="M3555" s="55"/>
    </row>
    <row r="3556" spans="1:13" s="56" customFormat="1" ht="18.75" customHeight="1" x14ac:dyDescent="0.25">
      <c r="A3556" s="44" t="str">
        <f>Лист4!A3554</f>
        <v xml:space="preserve">Гоголя ул. д.6 </v>
      </c>
      <c r="B3556" s="74" t="str">
        <f>Лист4!C3554</f>
        <v>Камызякский район, пгт. Волго-Каспийский</v>
      </c>
      <c r="C3556" s="45">
        <f t="shared" si="112"/>
        <v>108.64427118644066</v>
      </c>
      <c r="D3556" s="45">
        <f t="shared" si="113"/>
        <v>5.8202288135593214</v>
      </c>
      <c r="E3556" s="52">
        <v>0</v>
      </c>
      <c r="F3556" s="31">
        <v>5.8202288135593214</v>
      </c>
      <c r="G3556" s="53">
        <v>0</v>
      </c>
      <c r="H3556" s="53">
        <v>0</v>
      </c>
      <c r="I3556" s="53">
        <v>0</v>
      </c>
      <c r="J3556" s="32">
        <v>0</v>
      </c>
      <c r="K3556" s="54">
        <f>Лист4!E3554/1000-J3556</f>
        <v>114.46449999999999</v>
      </c>
      <c r="L3556" s="55"/>
      <c r="M3556" s="55"/>
    </row>
    <row r="3557" spans="1:13" s="56" customFormat="1" ht="25.5" customHeight="1" x14ac:dyDescent="0.25">
      <c r="A3557" s="44" t="str">
        <f>Лист4!A3555</f>
        <v xml:space="preserve">Кирова ул. д.3 </v>
      </c>
      <c r="B3557" s="74" t="str">
        <f>Лист4!C3555</f>
        <v>Камызякский район, пгт. Волго-Каспийский</v>
      </c>
      <c r="C3557" s="45">
        <f t="shared" si="112"/>
        <v>6.48271186440678</v>
      </c>
      <c r="D3557" s="45">
        <f t="shared" si="113"/>
        <v>0.34728813559322036</v>
      </c>
      <c r="E3557" s="52">
        <v>0</v>
      </c>
      <c r="F3557" s="31">
        <v>0.34728813559322036</v>
      </c>
      <c r="G3557" s="53">
        <v>0</v>
      </c>
      <c r="H3557" s="53">
        <v>0</v>
      </c>
      <c r="I3557" s="53">
        <v>0</v>
      </c>
      <c r="J3557" s="32">
        <v>0</v>
      </c>
      <c r="K3557" s="54">
        <f>Лист4!E3555/1000</f>
        <v>6.83</v>
      </c>
      <c r="L3557" s="55"/>
      <c r="M3557" s="55"/>
    </row>
    <row r="3558" spans="1:13" s="56" customFormat="1" ht="18.75" customHeight="1" x14ac:dyDescent="0.25">
      <c r="A3558" s="44" t="str">
        <f>Лист4!A3556</f>
        <v xml:space="preserve">Ленина ул. д.3 </v>
      </c>
      <c r="B3558" s="74" t="str">
        <f>Лист4!C3556</f>
        <v>Камызякский район, пгт. Волго-Каспийский</v>
      </c>
      <c r="C3558" s="45">
        <f t="shared" si="112"/>
        <v>135.7892745762712</v>
      </c>
      <c r="D3558" s="45">
        <f t="shared" si="113"/>
        <v>7.2744254237288137</v>
      </c>
      <c r="E3558" s="52">
        <v>0</v>
      </c>
      <c r="F3558" s="31">
        <v>7.2744254237288137</v>
      </c>
      <c r="G3558" s="53">
        <v>0</v>
      </c>
      <c r="H3558" s="53">
        <v>0</v>
      </c>
      <c r="I3558" s="53">
        <v>0</v>
      </c>
      <c r="J3558" s="32">
        <v>0</v>
      </c>
      <c r="K3558" s="54">
        <f>Лист4!E3556/1000-J3558</f>
        <v>143.06370000000001</v>
      </c>
      <c r="L3558" s="55"/>
      <c r="M3558" s="55"/>
    </row>
    <row r="3559" spans="1:13" s="56" customFormat="1" ht="18.75" customHeight="1" x14ac:dyDescent="0.25">
      <c r="A3559" s="44" t="str">
        <f>Лист4!A3557</f>
        <v xml:space="preserve">Ленина ул. д.5 </v>
      </c>
      <c r="B3559" s="74" t="str">
        <f>Лист4!C3557</f>
        <v>Камызякский район, пгт. Волго-Каспийский</v>
      </c>
      <c r="C3559" s="45">
        <f t="shared" si="112"/>
        <v>135.73156610169494</v>
      </c>
      <c r="D3559" s="45">
        <f t="shared" si="113"/>
        <v>7.2713338983050848</v>
      </c>
      <c r="E3559" s="52">
        <v>0</v>
      </c>
      <c r="F3559" s="31">
        <v>7.2713338983050848</v>
      </c>
      <c r="G3559" s="53">
        <v>0</v>
      </c>
      <c r="H3559" s="53">
        <v>0</v>
      </c>
      <c r="I3559" s="53">
        <v>0</v>
      </c>
      <c r="J3559" s="32">
        <v>0</v>
      </c>
      <c r="K3559" s="54">
        <f>Лист4!E3557/1000-J3559</f>
        <v>143.00290000000001</v>
      </c>
      <c r="L3559" s="55"/>
      <c r="M3559" s="55"/>
    </row>
    <row r="3560" spans="1:13" s="56" customFormat="1" ht="18.75" customHeight="1" x14ac:dyDescent="0.25">
      <c r="A3560" s="44" t="str">
        <f>Лист4!A3558</f>
        <v xml:space="preserve">Набережная ул. д.16 </v>
      </c>
      <c r="B3560" s="74" t="str">
        <f>Лист4!C3558</f>
        <v>Камызякский район, пгт. Волго-Каспийский</v>
      </c>
      <c r="C3560" s="45">
        <f t="shared" si="112"/>
        <v>150.17254237288137</v>
      </c>
      <c r="D3560" s="45">
        <f t="shared" si="113"/>
        <v>8.0449576271186451</v>
      </c>
      <c r="E3560" s="52">
        <v>0</v>
      </c>
      <c r="F3560" s="31">
        <v>8.0449576271186451</v>
      </c>
      <c r="G3560" s="53">
        <v>0</v>
      </c>
      <c r="H3560" s="53">
        <v>0</v>
      </c>
      <c r="I3560" s="53">
        <v>0</v>
      </c>
      <c r="J3560" s="32">
        <v>0</v>
      </c>
      <c r="K3560" s="54">
        <f>Лист4!E3558/1000-J3560</f>
        <v>158.2175</v>
      </c>
      <c r="L3560" s="55"/>
      <c r="M3560" s="55"/>
    </row>
    <row r="3561" spans="1:13" s="56" customFormat="1" ht="18.75" customHeight="1" x14ac:dyDescent="0.25">
      <c r="A3561" s="44" t="str">
        <f>Лист4!A3559</f>
        <v xml:space="preserve">Набережная ул. д.18 </v>
      </c>
      <c r="B3561" s="74" t="str">
        <f>Лист4!C3559</f>
        <v>Камызякский район, пгт. Волго-Каспийский</v>
      </c>
      <c r="C3561" s="45">
        <f t="shared" si="112"/>
        <v>7.8213966101694909</v>
      </c>
      <c r="D3561" s="45">
        <f t="shared" si="113"/>
        <v>0.41900338983050844</v>
      </c>
      <c r="E3561" s="52">
        <v>0</v>
      </c>
      <c r="F3561" s="31">
        <v>0.41900338983050844</v>
      </c>
      <c r="G3561" s="53">
        <v>0</v>
      </c>
      <c r="H3561" s="53">
        <v>0</v>
      </c>
      <c r="I3561" s="53">
        <v>0</v>
      </c>
      <c r="J3561" s="32">
        <v>0</v>
      </c>
      <c r="K3561" s="54">
        <f>Лист4!E3559/1000</f>
        <v>8.2403999999999993</v>
      </c>
      <c r="L3561" s="55"/>
      <c r="M3561" s="55"/>
    </row>
    <row r="3562" spans="1:13" s="58" customFormat="1" ht="18.75" customHeight="1" x14ac:dyDescent="0.25">
      <c r="A3562" s="44" t="str">
        <f>Лист4!A3560</f>
        <v xml:space="preserve">Набережная ул. д.27 </v>
      </c>
      <c r="B3562" s="74" t="str">
        <f>Лист4!C3560</f>
        <v>Камызякский район, пгт. Волго-Каспийский</v>
      </c>
      <c r="C3562" s="45">
        <f t="shared" si="112"/>
        <v>144.73067118644067</v>
      </c>
      <c r="D3562" s="45">
        <f t="shared" si="113"/>
        <v>7.7534288135593208</v>
      </c>
      <c r="E3562" s="52">
        <v>0</v>
      </c>
      <c r="F3562" s="31">
        <v>7.7534288135593208</v>
      </c>
      <c r="G3562" s="53">
        <v>0</v>
      </c>
      <c r="H3562" s="53">
        <v>0</v>
      </c>
      <c r="I3562" s="53">
        <v>0</v>
      </c>
      <c r="J3562" s="32">
        <v>0</v>
      </c>
      <c r="K3562" s="54">
        <f>Лист4!E3560/1000</f>
        <v>152.48409999999998</v>
      </c>
      <c r="L3562" s="55"/>
      <c r="M3562" s="55"/>
    </row>
    <row r="3563" spans="1:13" s="56" customFormat="1" ht="25.5" customHeight="1" x14ac:dyDescent="0.25">
      <c r="A3563" s="44" t="str">
        <f>Лист4!A3561</f>
        <v xml:space="preserve">Чилимка 1 ул. д.1 </v>
      </c>
      <c r="B3563" s="74" t="str">
        <f>Лист4!C3561</f>
        <v>Камызякский район, пгт. Волго-Каспийский</v>
      </c>
      <c r="C3563" s="45">
        <f t="shared" si="112"/>
        <v>0.26861016949152539</v>
      </c>
      <c r="D3563" s="45">
        <f t="shared" si="113"/>
        <v>1.4389830508474574E-2</v>
      </c>
      <c r="E3563" s="52">
        <v>0</v>
      </c>
      <c r="F3563" s="31">
        <v>1.4389830508474574E-2</v>
      </c>
      <c r="G3563" s="53">
        <v>0</v>
      </c>
      <c r="H3563" s="53">
        <v>0</v>
      </c>
      <c r="I3563" s="53">
        <v>0</v>
      </c>
      <c r="J3563" s="32">
        <v>0</v>
      </c>
      <c r="K3563" s="54">
        <f>Лист4!E3561/1000-J3563</f>
        <v>0.28299999999999997</v>
      </c>
      <c r="L3563" s="55"/>
      <c r="M3563" s="55"/>
    </row>
    <row r="3564" spans="1:13" s="56" customFormat="1" ht="25.5" customHeight="1" x14ac:dyDescent="0.25">
      <c r="A3564" s="44" t="str">
        <f>Лист4!A3562</f>
        <v xml:space="preserve">Чилимка 1 ул. д.3 </v>
      </c>
      <c r="B3564" s="74" t="str">
        <f>Лист4!C3562</f>
        <v>Камызякский район, пгт. Волго-Каспийский</v>
      </c>
      <c r="C3564" s="45">
        <f t="shared" si="112"/>
        <v>18.52271186440678</v>
      </c>
      <c r="D3564" s="45">
        <f t="shared" si="113"/>
        <v>0.99228813559322049</v>
      </c>
      <c r="E3564" s="52">
        <v>0</v>
      </c>
      <c r="F3564" s="31">
        <v>0.99228813559322049</v>
      </c>
      <c r="G3564" s="53">
        <v>0</v>
      </c>
      <c r="H3564" s="53">
        <v>0</v>
      </c>
      <c r="I3564" s="53">
        <v>0</v>
      </c>
      <c r="J3564" s="32">
        <v>0</v>
      </c>
      <c r="K3564" s="54">
        <f>Лист4!E3562/1000</f>
        <v>19.515000000000001</v>
      </c>
      <c r="L3564" s="55"/>
      <c r="M3564" s="55"/>
    </row>
    <row r="3565" spans="1:13" s="56" customFormat="1" ht="25.5" customHeight="1" x14ac:dyDescent="0.25">
      <c r="A3565" s="44" t="str">
        <f>Лист4!A3563</f>
        <v xml:space="preserve">Чилимка 2-я ул. д.1 </v>
      </c>
      <c r="B3565" s="74" t="str">
        <f>Лист4!C3563</f>
        <v>Камызякский район, пгт. Волго-Каспийский</v>
      </c>
      <c r="C3565" s="45">
        <f t="shared" si="112"/>
        <v>115.46972203389829</v>
      </c>
      <c r="D3565" s="45">
        <f t="shared" si="113"/>
        <v>6.1858779661016943</v>
      </c>
      <c r="E3565" s="52">
        <v>0</v>
      </c>
      <c r="F3565" s="31">
        <v>6.1858779661016943</v>
      </c>
      <c r="G3565" s="53">
        <v>0</v>
      </c>
      <c r="H3565" s="53">
        <v>0</v>
      </c>
      <c r="I3565" s="53">
        <v>0</v>
      </c>
      <c r="J3565" s="32">
        <v>0</v>
      </c>
      <c r="K3565" s="54">
        <f>Лист4!E3563/1000</f>
        <v>121.65559999999999</v>
      </c>
      <c r="L3565" s="55"/>
      <c r="M3565" s="55"/>
    </row>
    <row r="3566" spans="1:13" s="56" customFormat="1" ht="25.5" customHeight="1" x14ac:dyDescent="0.25">
      <c r="A3566" s="44" t="str">
        <f>Лист4!A3564</f>
        <v xml:space="preserve">Чилимка 2-я ул. д.3 </v>
      </c>
      <c r="B3566" s="74" t="str">
        <f>Лист4!C3564</f>
        <v>Камызякский район, пгт. Волго-Каспийский</v>
      </c>
      <c r="C3566" s="45">
        <f t="shared" si="112"/>
        <v>27.857437288135593</v>
      </c>
      <c r="D3566" s="45">
        <f t="shared" si="113"/>
        <v>1.4923627118644067</v>
      </c>
      <c r="E3566" s="52">
        <v>0</v>
      </c>
      <c r="F3566" s="31">
        <v>1.4923627118644067</v>
      </c>
      <c r="G3566" s="53">
        <v>0</v>
      </c>
      <c r="H3566" s="53">
        <v>0</v>
      </c>
      <c r="I3566" s="53">
        <v>0</v>
      </c>
      <c r="J3566" s="32">
        <v>0</v>
      </c>
      <c r="K3566" s="54">
        <f>Лист4!E3564/1000</f>
        <v>29.349799999999998</v>
      </c>
      <c r="L3566" s="55"/>
      <c r="M3566" s="55"/>
    </row>
    <row r="3567" spans="1:13" s="56" customFormat="1" ht="25.5" customHeight="1" x14ac:dyDescent="0.25">
      <c r="A3567" s="44" t="str">
        <f>Лист4!A3565</f>
        <v xml:space="preserve">Набережная ул. д.10 </v>
      </c>
      <c r="B3567" s="74" t="str">
        <f>Лист4!C3565</f>
        <v>Камызякский район, пгт. Кировский</v>
      </c>
      <c r="C3567" s="45">
        <f t="shared" si="112"/>
        <v>0</v>
      </c>
      <c r="D3567" s="45">
        <f t="shared" si="113"/>
        <v>0</v>
      </c>
      <c r="E3567" s="52">
        <v>0</v>
      </c>
      <c r="F3567" s="31">
        <v>0</v>
      </c>
      <c r="G3567" s="53">
        <v>0</v>
      </c>
      <c r="H3567" s="53">
        <v>0</v>
      </c>
      <c r="I3567" s="53">
        <v>0</v>
      </c>
      <c r="J3567" s="32">
        <v>0</v>
      </c>
      <c r="K3567" s="54">
        <f>Лист4!E3565/1000-J3567</f>
        <v>0</v>
      </c>
      <c r="L3567" s="55"/>
      <c r="M3567" s="55"/>
    </row>
    <row r="3568" spans="1:13" s="56" customFormat="1" ht="25.5" customHeight="1" x14ac:dyDescent="0.25">
      <c r="A3568" s="44" t="str">
        <f>Лист4!A3566</f>
        <v xml:space="preserve">Народная ул. д.10 </v>
      </c>
      <c r="B3568" s="74" t="str">
        <f>Лист4!C3566</f>
        <v>Камызякский район, пгт. Кировский</v>
      </c>
      <c r="C3568" s="45">
        <f t="shared" si="112"/>
        <v>128.58085966101694</v>
      </c>
      <c r="D3568" s="45">
        <f t="shared" si="113"/>
        <v>6.8882603389830503</v>
      </c>
      <c r="E3568" s="52">
        <v>0</v>
      </c>
      <c r="F3568" s="31">
        <v>6.8882603389830503</v>
      </c>
      <c r="G3568" s="53">
        <v>0</v>
      </c>
      <c r="H3568" s="53">
        <v>0</v>
      </c>
      <c r="I3568" s="53">
        <v>0</v>
      </c>
      <c r="J3568" s="32">
        <v>0</v>
      </c>
      <c r="K3568" s="54">
        <f>Лист4!E3566/1000</f>
        <v>135.46912</v>
      </c>
      <c r="L3568" s="55"/>
      <c r="M3568" s="55"/>
    </row>
    <row r="3569" spans="1:13" s="56" customFormat="1" ht="18" customHeight="1" x14ac:dyDescent="0.25">
      <c r="A3569" s="44" t="str">
        <f>Лист4!A3567</f>
        <v xml:space="preserve">Народная ул. д.13 </v>
      </c>
      <c r="B3569" s="74" t="str">
        <f>Лист4!C3567</f>
        <v>Камызякский район, пгт. Кировский</v>
      </c>
      <c r="C3569" s="45">
        <f t="shared" si="112"/>
        <v>85.357003389830524</v>
      </c>
      <c r="D3569" s="45">
        <f t="shared" si="113"/>
        <v>4.5726966101694924</v>
      </c>
      <c r="E3569" s="52">
        <v>0</v>
      </c>
      <c r="F3569" s="31">
        <v>4.5726966101694924</v>
      </c>
      <c r="G3569" s="53">
        <v>0</v>
      </c>
      <c r="H3569" s="53">
        <v>0</v>
      </c>
      <c r="I3569" s="53">
        <v>0</v>
      </c>
      <c r="J3569" s="32">
        <v>0</v>
      </c>
      <c r="K3569" s="54">
        <f>Лист4!E3567/1000-J3569</f>
        <v>89.929700000000011</v>
      </c>
      <c r="L3569" s="55"/>
      <c r="M3569" s="55"/>
    </row>
    <row r="3570" spans="1:13" s="57" customFormat="1" ht="18.75" customHeight="1" x14ac:dyDescent="0.25">
      <c r="A3570" s="44" t="str">
        <f>Лист4!A3568</f>
        <v xml:space="preserve">Народная ул. д.14 </v>
      </c>
      <c r="B3570" s="74" t="str">
        <f>Лист4!C3568</f>
        <v>Камызякский район, пгт. Кировский</v>
      </c>
      <c r="C3570" s="45">
        <f t="shared" si="112"/>
        <v>203.35783050847459</v>
      </c>
      <c r="D3570" s="45">
        <f t="shared" si="113"/>
        <v>10.894169491525425</v>
      </c>
      <c r="E3570" s="52">
        <v>0</v>
      </c>
      <c r="F3570" s="31">
        <v>10.894169491525425</v>
      </c>
      <c r="G3570" s="53">
        <v>0</v>
      </c>
      <c r="H3570" s="53">
        <v>0</v>
      </c>
      <c r="I3570" s="53">
        <v>0</v>
      </c>
      <c r="J3570" s="32">
        <v>0</v>
      </c>
      <c r="K3570" s="54">
        <f>Лист4!E3568/1000</f>
        <v>214.25200000000001</v>
      </c>
      <c r="L3570" s="55"/>
      <c r="M3570" s="55"/>
    </row>
    <row r="3571" spans="1:13" s="56" customFormat="1" ht="18.75" customHeight="1" x14ac:dyDescent="0.25">
      <c r="A3571" s="44" t="str">
        <f>Лист4!A3569</f>
        <v xml:space="preserve">Народная ул. д.16 </v>
      </c>
      <c r="B3571" s="74" t="str">
        <f>Лист4!C3569</f>
        <v>Камызякский район, пгт. Кировский</v>
      </c>
      <c r="C3571" s="45">
        <f t="shared" si="112"/>
        <v>202.84528813559322</v>
      </c>
      <c r="D3571" s="45">
        <f t="shared" si="113"/>
        <v>10.866711864406778</v>
      </c>
      <c r="E3571" s="52">
        <v>0</v>
      </c>
      <c r="F3571" s="31">
        <v>10.866711864406778</v>
      </c>
      <c r="G3571" s="53">
        <v>0</v>
      </c>
      <c r="H3571" s="53">
        <v>0</v>
      </c>
      <c r="I3571" s="53">
        <v>0</v>
      </c>
      <c r="J3571" s="32">
        <v>0</v>
      </c>
      <c r="K3571" s="54">
        <f>Лист4!E3569/1000-J3571</f>
        <v>213.71199999999999</v>
      </c>
      <c r="L3571" s="55"/>
      <c r="M3571" s="55"/>
    </row>
    <row r="3572" spans="1:13" s="56" customFormat="1" ht="18.75" customHeight="1" x14ac:dyDescent="0.25">
      <c r="A3572" s="44" t="str">
        <f>Лист4!A3570</f>
        <v xml:space="preserve">Народная ул. д.18 </v>
      </c>
      <c r="B3572" s="74" t="str">
        <f>Лист4!C3570</f>
        <v>Камызякский район, пгт. Кировский</v>
      </c>
      <c r="C3572" s="45">
        <f t="shared" si="112"/>
        <v>181.50625084745761</v>
      </c>
      <c r="D3572" s="45">
        <f t="shared" si="113"/>
        <v>9.7235491525423718</v>
      </c>
      <c r="E3572" s="52">
        <v>0</v>
      </c>
      <c r="F3572" s="31">
        <v>9.7235491525423718</v>
      </c>
      <c r="G3572" s="53">
        <v>0</v>
      </c>
      <c r="H3572" s="53">
        <v>0</v>
      </c>
      <c r="I3572" s="53">
        <v>0</v>
      </c>
      <c r="J3572" s="32">
        <v>0</v>
      </c>
      <c r="K3572" s="54">
        <f>Лист4!E3570/1000-J3572</f>
        <v>191.22979999999998</v>
      </c>
      <c r="L3572" s="55"/>
      <c r="M3572" s="55"/>
    </row>
    <row r="3573" spans="1:13" s="56" customFormat="1" ht="18.75" customHeight="1" x14ac:dyDescent="0.25">
      <c r="A3573" s="44" t="str">
        <f>Лист4!A3571</f>
        <v xml:space="preserve">Народная ул. д.3 </v>
      </c>
      <c r="B3573" s="74" t="str">
        <f>Лист4!C3571</f>
        <v>Камызякский район, пгт. Кировский</v>
      </c>
      <c r="C3573" s="45">
        <f t="shared" si="112"/>
        <v>31.537681355932207</v>
      </c>
      <c r="D3573" s="45">
        <f t="shared" si="113"/>
        <v>1.6895186440677967</v>
      </c>
      <c r="E3573" s="52">
        <v>0</v>
      </c>
      <c r="F3573" s="31">
        <v>1.6895186440677967</v>
      </c>
      <c r="G3573" s="53">
        <v>0</v>
      </c>
      <c r="H3573" s="53">
        <v>0</v>
      </c>
      <c r="I3573" s="53">
        <v>0</v>
      </c>
      <c r="J3573" s="32">
        <v>0</v>
      </c>
      <c r="K3573" s="54">
        <f>Лист4!E3571/1000</f>
        <v>33.227200000000003</v>
      </c>
      <c r="L3573" s="55"/>
      <c r="M3573" s="55"/>
    </row>
    <row r="3574" spans="1:13" s="56" customFormat="1" ht="18.75" customHeight="1" x14ac:dyDescent="0.25">
      <c r="A3574" s="44" t="str">
        <f>Лист4!A3572</f>
        <v xml:space="preserve">Народная ул. д.6 </v>
      </c>
      <c r="B3574" s="74" t="str">
        <f>Лист4!C3572</f>
        <v>Камызякский район, пгт. Кировский</v>
      </c>
      <c r="C3574" s="45">
        <f t="shared" si="112"/>
        <v>172.57235254237287</v>
      </c>
      <c r="D3574" s="45">
        <f t="shared" si="113"/>
        <v>9.2449474576271182</v>
      </c>
      <c r="E3574" s="52">
        <v>0</v>
      </c>
      <c r="F3574" s="31">
        <v>9.2449474576271182</v>
      </c>
      <c r="G3574" s="53">
        <v>0</v>
      </c>
      <c r="H3574" s="53">
        <v>0</v>
      </c>
      <c r="I3574" s="53">
        <v>0</v>
      </c>
      <c r="J3574" s="32">
        <v>0</v>
      </c>
      <c r="K3574" s="54">
        <f>Лист4!E3572/1000</f>
        <v>181.81729999999999</v>
      </c>
      <c r="L3574" s="55"/>
      <c r="M3574" s="55"/>
    </row>
    <row r="3575" spans="1:13" s="56" customFormat="1" ht="18.75" customHeight="1" x14ac:dyDescent="0.25">
      <c r="A3575" s="44" t="str">
        <f>Лист4!A3573</f>
        <v xml:space="preserve">Народная ул. д.8 </v>
      </c>
      <c r="B3575" s="74" t="str">
        <f>Лист4!C3573</f>
        <v>Камызякский район, пгт. Кировский</v>
      </c>
      <c r="C3575" s="45">
        <f t="shared" si="112"/>
        <v>122.98537762711865</v>
      </c>
      <c r="D3575" s="45">
        <f t="shared" si="113"/>
        <v>6.5885023728813561</v>
      </c>
      <c r="E3575" s="52">
        <v>0</v>
      </c>
      <c r="F3575" s="31">
        <v>6.5885023728813561</v>
      </c>
      <c r="G3575" s="53">
        <v>0</v>
      </c>
      <c r="H3575" s="53">
        <v>0</v>
      </c>
      <c r="I3575" s="53">
        <v>0</v>
      </c>
      <c r="J3575" s="32">
        <v>0</v>
      </c>
      <c r="K3575" s="54">
        <f>Лист4!E3573/1000-J3575</f>
        <v>129.57388</v>
      </c>
      <c r="L3575" s="55"/>
      <c r="M3575" s="55"/>
    </row>
    <row r="3576" spans="1:13" s="56" customFormat="1" ht="18.75" customHeight="1" x14ac:dyDescent="0.25">
      <c r="A3576" s="44" t="str">
        <f>Лист4!A3574</f>
        <v xml:space="preserve">Народная ул. д.9 </v>
      </c>
      <c r="B3576" s="74" t="str">
        <f>Лист4!C3574</f>
        <v>Камызякский район, пгт. Кировский</v>
      </c>
      <c r="C3576" s="45">
        <f t="shared" si="112"/>
        <v>90.668081355932188</v>
      </c>
      <c r="D3576" s="45">
        <f t="shared" si="113"/>
        <v>4.857218644067796</v>
      </c>
      <c r="E3576" s="52">
        <v>0</v>
      </c>
      <c r="F3576" s="31">
        <v>4.857218644067796</v>
      </c>
      <c r="G3576" s="53">
        <v>0</v>
      </c>
      <c r="H3576" s="53">
        <v>0</v>
      </c>
      <c r="I3576" s="53">
        <v>0</v>
      </c>
      <c r="J3576" s="32">
        <v>0</v>
      </c>
      <c r="K3576" s="54">
        <f>Лист4!E3574/1000</f>
        <v>95.525299999999987</v>
      </c>
      <c r="L3576" s="55"/>
      <c r="M3576" s="55"/>
    </row>
    <row r="3577" spans="1:13" s="56" customFormat="1" ht="33" customHeight="1" x14ac:dyDescent="0.25">
      <c r="A3577" s="44" t="str">
        <f>Лист4!A3575</f>
        <v xml:space="preserve">Пионерская ул. д.17 </v>
      </c>
      <c r="B3577" s="74" t="str">
        <f>Лист4!C3575</f>
        <v>Камызякский район, пгт. Кировский</v>
      </c>
      <c r="C3577" s="45">
        <f t="shared" si="112"/>
        <v>97.584555932203401</v>
      </c>
      <c r="D3577" s="45">
        <f t="shared" si="113"/>
        <v>5.2277440677966105</v>
      </c>
      <c r="E3577" s="52">
        <v>0</v>
      </c>
      <c r="F3577" s="31">
        <v>5.2277440677966105</v>
      </c>
      <c r="G3577" s="53">
        <v>0</v>
      </c>
      <c r="H3577" s="53">
        <v>0</v>
      </c>
      <c r="I3577" s="53">
        <v>0</v>
      </c>
      <c r="J3577" s="32">
        <v>0</v>
      </c>
      <c r="K3577" s="54">
        <f>Лист4!E3575/1000-J3577</f>
        <v>102.81230000000001</v>
      </c>
      <c r="L3577" s="55"/>
      <c r="M3577" s="55"/>
    </row>
    <row r="3578" spans="1:13" s="56" customFormat="1" ht="45" customHeight="1" x14ac:dyDescent="0.25">
      <c r="A3578" s="44" t="str">
        <f>Лист4!A3576</f>
        <v xml:space="preserve">Ленина ул. д.64 </v>
      </c>
      <c r="B3578" s="74" t="str">
        <f>Лист4!C3576</f>
        <v>Камызякский район, с. Каралат</v>
      </c>
      <c r="C3578" s="45">
        <f t="shared" si="112"/>
        <v>57.07463050847457</v>
      </c>
      <c r="D3578" s="45">
        <f t="shared" si="113"/>
        <v>3.0575694915254239</v>
      </c>
      <c r="E3578" s="52">
        <v>0</v>
      </c>
      <c r="F3578" s="31">
        <v>3.0575694915254239</v>
      </c>
      <c r="G3578" s="53">
        <v>0</v>
      </c>
      <c r="H3578" s="53">
        <v>0</v>
      </c>
      <c r="I3578" s="53">
        <v>0</v>
      </c>
      <c r="J3578" s="32">
        <v>0</v>
      </c>
      <c r="K3578" s="54">
        <f>Лист4!E3576/1000</f>
        <v>60.132199999999997</v>
      </c>
      <c r="L3578" s="55"/>
      <c r="M3578" s="55"/>
    </row>
    <row r="3579" spans="1:13" s="56" customFormat="1" ht="45" customHeight="1" x14ac:dyDescent="0.25">
      <c r="A3579" s="44" t="str">
        <f>Лист4!A3577</f>
        <v xml:space="preserve">М.Горького ул. д.2 </v>
      </c>
      <c r="B3579" s="74" t="str">
        <f>Лист4!C3577</f>
        <v>Камызякский район, с. Образцово-Травино</v>
      </c>
      <c r="C3579" s="45">
        <f t="shared" si="112"/>
        <v>5.6680542372881355</v>
      </c>
      <c r="D3579" s="45">
        <f t="shared" si="113"/>
        <v>0.30364576271186439</v>
      </c>
      <c r="E3579" s="52">
        <v>0</v>
      </c>
      <c r="F3579" s="31">
        <v>0.30364576271186439</v>
      </c>
      <c r="G3579" s="53">
        <v>0</v>
      </c>
      <c r="H3579" s="53">
        <v>0</v>
      </c>
      <c r="I3579" s="53">
        <v>0</v>
      </c>
      <c r="J3579" s="32">
        <v>0</v>
      </c>
      <c r="K3579" s="54">
        <f>Лист4!E3577/1000</f>
        <v>5.9717000000000002</v>
      </c>
      <c r="L3579" s="55"/>
      <c r="M3579" s="55"/>
    </row>
    <row r="3580" spans="1:13" s="56" customFormat="1" ht="38.25" customHeight="1" x14ac:dyDescent="0.25">
      <c r="A3580" s="44" t="str">
        <f>Лист4!A3578</f>
        <v xml:space="preserve">Пионерская ул. д.16 </v>
      </c>
      <c r="B3580" s="74" t="str">
        <f>Лист4!C3578</f>
        <v>Камызякский район, с. Образцово-Травино</v>
      </c>
      <c r="C3580" s="45">
        <f t="shared" si="112"/>
        <v>3.6447457627118642</v>
      </c>
      <c r="D3580" s="45">
        <f t="shared" si="113"/>
        <v>0.1952542372881356</v>
      </c>
      <c r="E3580" s="52">
        <v>0</v>
      </c>
      <c r="F3580" s="31">
        <v>0.1952542372881356</v>
      </c>
      <c r="G3580" s="53">
        <v>0</v>
      </c>
      <c r="H3580" s="53">
        <v>0</v>
      </c>
      <c r="I3580" s="53">
        <v>0</v>
      </c>
      <c r="J3580" s="32">
        <v>0</v>
      </c>
      <c r="K3580" s="54">
        <f>Лист4!E3578/1000-J3580</f>
        <v>3.84</v>
      </c>
      <c r="L3580" s="55"/>
      <c r="M3580" s="55"/>
    </row>
    <row r="3581" spans="1:13" s="56" customFormat="1" ht="25.5" customHeight="1" x14ac:dyDescent="0.25">
      <c r="A3581" s="44" t="str">
        <f>Лист4!A3579</f>
        <v xml:space="preserve">Пионерская ул. д.18 </v>
      </c>
      <c r="B3581" s="74" t="str">
        <f>Лист4!C3579</f>
        <v>Камызякский район, с. Образцово-Травино</v>
      </c>
      <c r="C3581" s="45">
        <f t="shared" si="112"/>
        <v>3.9051932203389828</v>
      </c>
      <c r="D3581" s="45">
        <f t="shared" si="113"/>
        <v>0.20920677966101695</v>
      </c>
      <c r="E3581" s="52">
        <v>0</v>
      </c>
      <c r="F3581" s="31">
        <v>0.20920677966101695</v>
      </c>
      <c r="G3581" s="53">
        <v>0</v>
      </c>
      <c r="H3581" s="53">
        <v>0</v>
      </c>
      <c r="I3581" s="53">
        <v>0</v>
      </c>
      <c r="J3581" s="32">
        <v>0</v>
      </c>
      <c r="K3581" s="54">
        <f>Лист4!E3579/1000-J3581</f>
        <v>4.1143999999999998</v>
      </c>
      <c r="L3581" s="55"/>
      <c r="M3581" s="55"/>
    </row>
    <row r="3582" spans="1:13" s="56" customFormat="1" ht="25.5" customHeight="1" x14ac:dyDescent="0.25">
      <c r="A3582" s="44" t="str">
        <f>Лист4!A3580</f>
        <v xml:space="preserve">Фрунзе ул. д.10 </v>
      </c>
      <c r="B3582" s="74" t="str">
        <f>Лист4!C3580</f>
        <v>Камызякский район, с. Образцово-Травино</v>
      </c>
      <c r="C3582" s="45">
        <f t="shared" si="112"/>
        <v>2.847457627118644</v>
      </c>
      <c r="D3582" s="45">
        <f t="shared" si="113"/>
        <v>0.15254237288135594</v>
      </c>
      <c r="E3582" s="52">
        <v>0</v>
      </c>
      <c r="F3582" s="31">
        <v>0.15254237288135594</v>
      </c>
      <c r="G3582" s="53">
        <v>0</v>
      </c>
      <c r="H3582" s="53">
        <v>0</v>
      </c>
      <c r="I3582" s="53">
        <v>0</v>
      </c>
      <c r="J3582" s="32">
        <f>674.01+765.27</f>
        <v>1439.28</v>
      </c>
      <c r="K3582" s="54">
        <f>Лист4!E3580/1000-J3582</f>
        <v>-1436.28</v>
      </c>
      <c r="L3582" s="55"/>
      <c r="M3582" s="55"/>
    </row>
    <row r="3583" spans="1:13" s="56" customFormat="1" ht="25.5" customHeight="1" x14ac:dyDescent="0.25">
      <c r="A3583" s="44" t="str">
        <f>Лист4!A3581</f>
        <v xml:space="preserve">Юбилейный пер. д.4 </v>
      </c>
      <c r="B3583" s="74" t="str">
        <f>Лист4!C3581</f>
        <v>Камызякский район, с. Образцово-Травино</v>
      </c>
      <c r="C3583" s="45">
        <f t="shared" si="112"/>
        <v>91.729926779661</v>
      </c>
      <c r="D3583" s="45">
        <f t="shared" si="113"/>
        <v>4.9141032203389825</v>
      </c>
      <c r="E3583" s="52">
        <v>0</v>
      </c>
      <c r="F3583" s="31">
        <v>4.9141032203389825</v>
      </c>
      <c r="G3583" s="53">
        <v>0</v>
      </c>
      <c r="H3583" s="53">
        <v>0</v>
      </c>
      <c r="I3583" s="53">
        <v>0</v>
      </c>
      <c r="J3583" s="32">
        <v>0</v>
      </c>
      <c r="K3583" s="54">
        <f>Лист4!E3581/1000-J3583</f>
        <v>96.644029999999987</v>
      </c>
      <c r="L3583" s="55"/>
      <c r="M3583" s="55"/>
    </row>
    <row r="3584" spans="1:13" s="56" customFormat="1" ht="25.5" customHeight="1" x14ac:dyDescent="0.25">
      <c r="A3584" s="44" t="str">
        <f>Лист4!A3582</f>
        <v xml:space="preserve">Ильича пр. д.3 </v>
      </c>
      <c r="B3584" s="74" t="str">
        <f>Лист4!C3582</f>
        <v>Камызякский район, с. Тузуклей</v>
      </c>
      <c r="C3584" s="45">
        <f t="shared" si="112"/>
        <v>32.8417220338983</v>
      </c>
      <c r="D3584" s="45">
        <f t="shared" si="113"/>
        <v>1.7593779661016948</v>
      </c>
      <c r="E3584" s="52">
        <v>0</v>
      </c>
      <c r="F3584" s="31">
        <v>1.7593779661016948</v>
      </c>
      <c r="G3584" s="53">
        <v>0</v>
      </c>
      <c r="H3584" s="53">
        <v>0</v>
      </c>
      <c r="I3584" s="53">
        <v>0</v>
      </c>
      <c r="J3584" s="32">
        <v>0</v>
      </c>
      <c r="K3584" s="54">
        <f>Лист4!E3582/1000-J3584</f>
        <v>34.601099999999995</v>
      </c>
      <c r="L3584" s="55"/>
      <c r="M3584" s="55"/>
    </row>
    <row r="3585" spans="1:13" s="56" customFormat="1" ht="18.75" customHeight="1" x14ac:dyDescent="0.25">
      <c r="A3585" s="44" t="str">
        <f>Лист4!A3583</f>
        <v xml:space="preserve">Ильича пр. д.4 </v>
      </c>
      <c r="B3585" s="74" t="str">
        <f>Лист4!C3583</f>
        <v>Камызякский район, с. Тузуклей</v>
      </c>
      <c r="C3585" s="45">
        <f t="shared" si="112"/>
        <v>1.3515932203389829</v>
      </c>
      <c r="D3585" s="45">
        <f t="shared" si="113"/>
        <v>7.2406779661016954E-2</v>
      </c>
      <c r="E3585" s="52">
        <v>0</v>
      </c>
      <c r="F3585" s="31">
        <v>7.2406779661016954E-2</v>
      </c>
      <c r="G3585" s="53">
        <v>0</v>
      </c>
      <c r="H3585" s="53">
        <v>0</v>
      </c>
      <c r="I3585" s="53">
        <v>0</v>
      </c>
      <c r="J3585" s="32">
        <v>0</v>
      </c>
      <c r="K3585" s="54">
        <f>Лист4!E3583/1000</f>
        <v>1.4239999999999999</v>
      </c>
      <c r="L3585" s="55"/>
      <c r="M3585" s="55"/>
    </row>
    <row r="3586" spans="1:13" s="56" customFormat="1" ht="18.75" customHeight="1" x14ac:dyDescent="0.25">
      <c r="A3586" s="44" t="str">
        <f>Лист4!A3584</f>
        <v xml:space="preserve">Проспект Ильича ул. д.10 </v>
      </c>
      <c r="B3586" s="74" t="str">
        <f>Лист4!C3584</f>
        <v>Камызякский район, с. Тузуклей</v>
      </c>
      <c r="C3586" s="45">
        <f t="shared" si="112"/>
        <v>38.509871186440684</v>
      </c>
      <c r="D3586" s="45">
        <f t="shared" si="113"/>
        <v>2.0630288135593222</v>
      </c>
      <c r="E3586" s="52">
        <v>0</v>
      </c>
      <c r="F3586" s="31">
        <v>2.0630288135593222</v>
      </c>
      <c r="G3586" s="53">
        <v>0</v>
      </c>
      <c r="H3586" s="53">
        <v>0</v>
      </c>
      <c r="I3586" s="53">
        <v>0</v>
      </c>
      <c r="J3586" s="32">
        <v>0</v>
      </c>
      <c r="K3586" s="54">
        <f>Лист4!E3584/1000</f>
        <v>40.572900000000004</v>
      </c>
      <c r="L3586" s="55"/>
      <c r="M3586" s="55"/>
    </row>
    <row r="3587" spans="1:13" s="56" customFormat="1" ht="18.75" customHeight="1" x14ac:dyDescent="0.25">
      <c r="A3587" s="44" t="str">
        <f>Лист4!A3585</f>
        <v xml:space="preserve">Проспект Ильича ул. д.11 </v>
      </c>
      <c r="B3587" s="74" t="str">
        <f>Лист4!C3585</f>
        <v>Камызякский район, с. Тузуклей</v>
      </c>
      <c r="C3587" s="45">
        <f t="shared" si="112"/>
        <v>8.2337084745762699</v>
      </c>
      <c r="D3587" s="45">
        <f t="shared" si="113"/>
        <v>0.44109152542372881</v>
      </c>
      <c r="E3587" s="52">
        <v>0</v>
      </c>
      <c r="F3587" s="31">
        <v>0.44109152542372881</v>
      </c>
      <c r="G3587" s="53">
        <v>0</v>
      </c>
      <c r="H3587" s="53">
        <v>0</v>
      </c>
      <c r="I3587" s="53">
        <v>0</v>
      </c>
      <c r="J3587" s="32">
        <v>0</v>
      </c>
      <c r="K3587" s="54">
        <f>Лист4!E3585/1000</f>
        <v>8.6747999999999994</v>
      </c>
      <c r="L3587" s="55"/>
      <c r="M3587" s="55"/>
    </row>
    <row r="3588" spans="1:13" s="57" customFormat="1" ht="14.25" customHeight="1" x14ac:dyDescent="0.25">
      <c r="A3588" s="44" t="str">
        <f>Лист4!A3586</f>
        <v xml:space="preserve">Проспект Ильича ул. д.12 </v>
      </c>
      <c r="B3588" s="74" t="str">
        <f>Лист4!C3586</f>
        <v>Камызякский район, с. Тузуклей</v>
      </c>
      <c r="C3588" s="45">
        <f t="shared" si="112"/>
        <v>25.026874576271187</v>
      </c>
      <c r="D3588" s="45">
        <f t="shared" si="113"/>
        <v>1.3407254237288135</v>
      </c>
      <c r="E3588" s="52">
        <v>0</v>
      </c>
      <c r="F3588" s="31">
        <v>1.3407254237288135</v>
      </c>
      <c r="G3588" s="53">
        <v>0</v>
      </c>
      <c r="H3588" s="53">
        <v>0</v>
      </c>
      <c r="I3588" s="53">
        <v>0</v>
      </c>
      <c r="J3588" s="32">
        <v>0</v>
      </c>
      <c r="K3588" s="54">
        <f>Лист4!E3586/1000-J3588</f>
        <v>26.367599999999999</v>
      </c>
      <c r="L3588" s="55"/>
      <c r="M3588" s="55"/>
    </row>
    <row r="3589" spans="1:13" s="56" customFormat="1" ht="18.75" customHeight="1" x14ac:dyDescent="0.25">
      <c r="A3589" s="44" t="str">
        <f>Лист4!A3587</f>
        <v xml:space="preserve">Проспект Ильича ул. д.13 </v>
      </c>
      <c r="B3589" s="74" t="str">
        <f>Лист4!C3587</f>
        <v>Камызякский район, с. Тузуклей</v>
      </c>
      <c r="C3589" s="45">
        <f t="shared" si="112"/>
        <v>24.362847457627119</v>
      </c>
      <c r="D3589" s="45">
        <f t="shared" si="113"/>
        <v>1.3051525423728814</v>
      </c>
      <c r="E3589" s="52">
        <v>0</v>
      </c>
      <c r="F3589" s="31">
        <v>1.3051525423728814</v>
      </c>
      <c r="G3589" s="53">
        <v>0</v>
      </c>
      <c r="H3589" s="53">
        <v>0</v>
      </c>
      <c r="I3589" s="53">
        <v>0</v>
      </c>
      <c r="J3589" s="32">
        <v>0</v>
      </c>
      <c r="K3589" s="54">
        <f>Лист4!E3587/1000-J3589</f>
        <v>25.667999999999999</v>
      </c>
      <c r="L3589" s="55"/>
      <c r="M3589" s="55"/>
    </row>
    <row r="3590" spans="1:13" s="56" customFormat="1" ht="18.75" customHeight="1" x14ac:dyDescent="0.25">
      <c r="A3590" s="44" t="str">
        <f>Лист4!A3588</f>
        <v xml:space="preserve">Проспект Ильича ул. д.14 </v>
      </c>
      <c r="B3590" s="74" t="str">
        <f>Лист4!C3588</f>
        <v>Камызякский район, с. Тузуклей</v>
      </c>
      <c r="C3590" s="45">
        <f t="shared" si="112"/>
        <v>41.133993220338994</v>
      </c>
      <c r="D3590" s="45">
        <f t="shared" si="113"/>
        <v>2.2036067796610173</v>
      </c>
      <c r="E3590" s="52">
        <v>0</v>
      </c>
      <c r="F3590" s="31">
        <v>2.2036067796610173</v>
      </c>
      <c r="G3590" s="53">
        <v>0</v>
      </c>
      <c r="H3590" s="53">
        <v>0</v>
      </c>
      <c r="I3590" s="53">
        <v>0</v>
      </c>
      <c r="J3590" s="32">
        <v>0</v>
      </c>
      <c r="K3590" s="54">
        <f>Лист4!E3588/1000-J3590</f>
        <v>43.337600000000009</v>
      </c>
      <c r="L3590" s="55"/>
      <c r="M3590" s="55"/>
    </row>
    <row r="3591" spans="1:13" s="56" customFormat="1" ht="15" customHeight="1" x14ac:dyDescent="0.25">
      <c r="A3591" s="44" t="str">
        <f>Лист4!A3589</f>
        <v xml:space="preserve">Проспект Ильича ул. д.15 </v>
      </c>
      <c r="B3591" s="74" t="str">
        <f>Лист4!C3589</f>
        <v>Камызякский район, с. Тузуклей</v>
      </c>
      <c r="C3591" s="45">
        <f t="shared" si="112"/>
        <v>43.780799999999999</v>
      </c>
      <c r="D3591" s="45">
        <f t="shared" si="113"/>
        <v>2.3453999999999997</v>
      </c>
      <c r="E3591" s="52">
        <v>0</v>
      </c>
      <c r="F3591" s="31">
        <v>2.3453999999999997</v>
      </c>
      <c r="G3591" s="53">
        <v>0</v>
      </c>
      <c r="H3591" s="53">
        <v>0</v>
      </c>
      <c r="I3591" s="53">
        <v>0</v>
      </c>
      <c r="J3591" s="32">
        <v>0</v>
      </c>
      <c r="K3591" s="54">
        <f>Лист4!E3589/1000-J3591</f>
        <v>46.126199999999997</v>
      </c>
      <c r="L3591" s="55"/>
      <c r="M3591" s="55"/>
    </row>
    <row r="3592" spans="1:13" s="56" customFormat="1" ht="18.75" customHeight="1" x14ac:dyDescent="0.25">
      <c r="A3592" s="44" t="str">
        <f>Лист4!A3590</f>
        <v xml:space="preserve">Проспект Ильича ул. д.17 </v>
      </c>
      <c r="B3592" s="74" t="str">
        <f>Лист4!C3590</f>
        <v>Камызякский район, с. Тузуклей</v>
      </c>
      <c r="C3592" s="45">
        <f t="shared" si="112"/>
        <v>18.779058983050849</v>
      </c>
      <c r="D3592" s="45">
        <f t="shared" si="113"/>
        <v>1.0060210169491526</v>
      </c>
      <c r="E3592" s="52">
        <v>0</v>
      </c>
      <c r="F3592" s="31">
        <v>1.0060210169491526</v>
      </c>
      <c r="G3592" s="53">
        <v>0</v>
      </c>
      <c r="H3592" s="53">
        <v>0</v>
      </c>
      <c r="I3592" s="53">
        <v>0</v>
      </c>
      <c r="J3592" s="32">
        <v>0</v>
      </c>
      <c r="K3592" s="54">
        <f>Лист4!E3590/1000</f>
        <v>19.785080000000001</v>
      </c>
      <c r="L3592" s="55"/>
      <c r="M3592" s="55"/>
    </row>
    <row r="3593" spans="1:13" s="56" customFormat="1" ht="18.75" customHeight="1" x14ac:dyDescent="0.25">
      <c r="A3593" s="44" t="str">
        <f>Лист4!A3591</f>
        <v xml:space="preserve">Проспект Ильича ул. д.18 </v>
      </c>
      <c r="B3593" s="74" t="str">
        <f>Лист4!C3591</f>
        <v>Камызякский район, с. Тузуклей</v>
      </c>
      <c r="C3593" s="45">
        <f t="shared" si="112"/>
        <v>93.523701694915246</v>
      </c>
      <c r="D3593" s="45">
        <f t="shared" si="113"/>
        <v>5.010198305084745</v>
      </c>
      <c r="E3593" s="52">
        <v>0</v>
      </c>
      <c r="F3593" s="31">
        <v>5.010198305084745</v>
      </c>
      <c r="G3593" s="53">
        <v>0</v>
      </c>
      <c r="H3593" s="53">
        <v>0</v>
      </c>
      <c r="I3593" s="53">
        <v>0</v>
      </c>
      <c r="J3593" s="32">
        <v>0</v>
      </c>
      <c r="K3593" s="54">
        <f>Лист4!E3591/1000</f>
        <v>98.533899999999988</v>
      </c>
      <c r="L3593" s="55"/>
      <c r="M3593" s="55"/>
    </row>
    <row r="3594" spans="1:13" s="56" customFormat="1" ht="18.75" customHeight="1" x14ac:dyDescent="0.25">
      <c r="A3594" s="44" t="str">
        <f>Лист4!A3592</f>
        <v xml:space="preserve">Проспект Ильича ул. д.19 </v>
      </c>
      <c r="B3594" s="74" t="str">
        <f>Лист4!C3592</f>
        <v>Камызякский район, с. Тузуклей</v>
      </c>
      <c r="C3594" s="45">
        <f t="shared" si="112"/>
        <v>45.316623728813553</v>
      </c>
      <c r="D3594" s="45">
        <f t="shared" si="113"/>
        <v>2.4276762711864404</v>
      </c>
      <c r="E3594" s="52">
        <v>0</v>
      </c>
      <c r="F3594" s="31">
        <v>2.4276762711864404</v>
      </c>
      <c r="G3594" s="53">
        <v>0</v>
      </c>
      <c r="H3594" s="53">
        <v>0</v>
      </c>
      <c r="I3594" s="53">
        <v>0</v>
      </c>
      <c r="J3594" s="32">
        <v>0</v>
      </c>
      <c r="K3594" s="54">
        <f>Лист4!E3592/1000</f>
        <v>47.744299999999996</v>
      </c>
      <c r="L3594" s="55"/>
      <c r="M3594" s="55"/>
    </row>
    <row r="3595" spans="1:13" s="56" customFormat="1" ht="18.75" customHeight="1" x14ac:dyDescent="0.25">
      <c r="A3595" s="44" t="str">
        <f>Лист4!A3593</f>
        <v xml:space="preserve">Проспект Ильича ул. д.2 </v>
      </c>
      <c r="B3595" s="74" t="str">
        <f>Лист4!C3593</f>
        <v>Камызякский район, с. Тузуклей</v>
      </c>
      <c r="C3595" s="45">
        <f t="shared" si="112"/>
        <v>124.55966101694914</v>
      </c>
      <c r="D3595" s="45">
        <f t="shared" si="113"/>
        <v>6.6728389830508466</v>
      </c>
      <c r="E3595" s="52">
        <v>0</v>
      </c>
      <c r="F3595" s="31">
        <v>6.6728389830508466</v>
      </c>
      <c r="G3595" s="53">
        <v>0</v>
      </c>
      <c r="H3595" s="53">
        <v>0</v>
      </c>
      <c r="I3595" s="53">
        <v>0</v>
      </c>
      <c r="J3595" s="32">
        <v>0</v>
      </c>
      <c r="K3595" s="54">
        <f>Лист4!E3593/1000</f>
        <v>131.23249999999999</v>
      </c>
      <c r="L3595" s="55"/>
      <c r="M3595" s="55"/>
    </row>
    <row r="3596" spans="1:13" s="56" customFormat="1" ht="25.5" customHeight="1" x14ac:dyDescent="0.25">
      <c r="A3596" s="44" t="str">
        <f>Лист4!A3594</f>
        <v xml:space="preserve">Проспект Ильича ул. д.3А </v>
      </c>
      <c r="B3596" s="74" t="str">
        <f>Лист4!C3594</f>
        <v>Камызякский район, с. Тузуклей</v>
      </c>
      <c r="C3596" s="45">
        <f t="shared" si="112"/>
        <v>0</v>
      </c>
      <c r="D3596" s="45">
        <f t="shared" si="113"/>
        <v>0</v>
      </c>
      <c r="E3596" s="52">
        <v>0</v>
      </c>
      <c r="F3596" s="31">
        <v>0</v>
      </c>
      <c r="G3596" s="53">
        <v>0</v>
      </c>
      <c r="H3596" s="53">
        <v>0</v>
      </c>
      <c r="I3596" s="53">
        <v>0</v>
      </c>
      <c r="J3596" s="32">
        <v>0</v>
      </c>
      <c r="K3596" s="54">
        <f>Лист4!E3594/1000</f>
        <v>0</v>
      </c>
      <c r="L3596" s="55"/>
      <c r="M3596" s="55"/>
    </row>
    <row r="3597" spans="1:13" s="56" customFormat="1" ht="25.5" customHeight="1" x14ac:dyDescent="0.25">
      <c r="A3597" s="44" t="str">
        <f>Лист4!A3595</f>
        <v xml:space="preserve">Проспект Ильича ул. д.4 </v>
      </c>
      <c r="B3597" s="74" t="str">
        <f>Лист4!C3595</f>
        <v>Камызякский район, с. Тузуклей</v>
      </c>
      <c r="C3597" s="45">
        <f t="shared" si="112"/>
        <v>104.5168813559322</v>
      </c>
      <c r="D3597" s="45">
        <f t="shared" si="113"/>
        <v>5.5991186440677962</v>
      </c>
      <c r="E3597" s="52">
        <v>0</v>
      </c>
      <c r="F3597" s="31">
        <v>5.5991186440677962</v>
      </c>
      <c r="G3597" s="53">
        <v>0</v>
      </c>
      <c r="H3597" s="53">
        <v>0</v>
      </c>
      <c r="I3597" s="53">
        <v>0</v>
      </c>
      <c r="J3597" s="32">
        <v>0</v>
      </c>
      <c r="K3597" s="54">
        <f>Лист4!E3595/1000</f>
        <v>110.116</v>
      </c>
      <c r="L3597" s="55"/>
      <c r="M3597" s="55"/>
    </row>
    <row r="3598" spans="1:13" s="56" customFormat="1" ht="18.75" customHeight="1" x14ac:dyDescent="0.25">
      <c r="A3598" s="44" t="str">
        <f>Лист4!A3596</f>
        <v xml:space="preserve">Проспект Ильича ул. д.6 </v>
      </c>
      <c r="B3598" s="74" t="str">
        <f>Лист4!C3596</f>
        <v>Камызякский район, с. Тузуклей</v>
      </c>
      <c r="C3598" s="45">
        <f t="shared" si="112"/>
        <v>43.961518644067802</v>
      </c>
      <c r="D3598" s="45">
        <f t="shared" si="113"/>
        <v>2.3550813559322039</v>
      </c>
      <c r="E3598" s="52">
        <v>0</v>
      </c>
      <c r="F3598" s="31">
        <v>2.3550813559322039</v>
      </c>
      <c r="G3598" s="53">
        <v>0</v>
      </c>
      <c r="H3598" s="53">
        <v>0</v>
      </c>
      <c r="I3598" s="53">
        <v>0</v>
      </c>
      <c r="J3598" s="32">
        <v>0</v>
      </c>
      <c r="K3598" s="54">
        <f>Лист4!E3596/1000</f>
        <v>46.316600000000008</v>
      </c>
      <c r="L3598" s="55"/>
      <c r="M3598" s="55"/>
    </row>
    <row r="3599" spans="1:13" s="56" customFormat="1" ht="18.75" customHeight="1" x14ac:dyDescent="0.25">
      <c r="A3599" s="44" t="str">
        <f>Лист4!A3597</f>
        <v xml:space="preserve">Проспект Ильича ул. д.7 </v>
      </c>
      <c r="B3599" s="74" t="str">
        <f>Лист4!C3597</f>
        <v>Камызякский район, с. Тузуклей</v>
      </c>
      <c r="C3599" s="45">
        <f t="shared" si="112"/>
        <v>39.622942372881354</v>
      </c>
      <c r="D3599" s="45">
        <f t="shared" si="113"/>
        <v>2.1226576271186439</v>
      </c>
      <c r="E3599" s="52">
        <v>0</v>
      </c>
      <c r="F3599" s="31">
        <v>2.1226576271186439</v>
      </c>
      <c r="G3599" s="53">
        <v>0</v>
      </c>
      <c r="H3599" s="53">
        <v>0</v>
      </c>
      <c r="I3599" s="53">
        <v>0</v>
      </c>
      <c r="J3599" s="32">
        <v>0</v>
      </c>
      <c r="K3599" s="54">
        <f>Лист4!E3597/1000</f>
        <v>41.745599999999996</v>
      </c>
      <c r="L3599" s="55"/>
      <c r="M3599" s="55"/>
    </row>
    <row r="3600" spans="1:13" s="56" customFormat="1" ht="18.75" customHeight="1" x14ac:dyDescent="0.25">
      <c r="A3600" s="44" t="str">
        <f>Лист4!A3598</f>
        <v xml:space="preserve">Проспект Ильича ул. д.7 - корп. 16 </v>
      </c>
      <c r="B3600" s="74" t="str">
        <f>Лист4!C3598</f>
        <v>Камызякский район, с. Тузуклей</v>
      </c>
      <c r="C3600" s="45">
        <f t="shared" si="112"/>
        <v>0</v>
      </c>
      <c r="D3600" s="45">
        <f t="shared" si="113"/>
        <v>0</v>
      </c>
      <c r="E3600" s="52">
        <v>0</v>
      </c>
      <c r="F3600" s="31">
        <v>0</v>
      </c>
      <c r="G3600" s="53">
        <v>0</v>
      </c>
      <c r="H3600" s="53">
        <v>0</v>
      </c>
      <c r="I3600" s="53">
        <v>0</v>
      </c>
      <c r="J3600" s="32">
        <v>0</v>
      </c>
      <c r="K3600" s="54">
        <f>Лист4!E3598/1000-J3600</f>
        <v>0</v>
      </c>
      <c r="L3600" s="55"/>
      <c r="M3600" s="55"/>
    </row>
    <row r="3601" spans="1:13" s="56" customFormat="1" ht="25.5" customHeight="1" x14ac:dyDescent="0.25">
      <c r="A3601" s="44" t="str">
        <f>Лист4!A3599</f>
        <v xml:space="preserve">Проспект Ильича ул. д.8 </v>
      </c>
      <c r="B3601" s="74" t="str">
        <f>Лист4!C3599</f>
        <v>Камызякский район, с. Тузуклей</v>
      </c>
      <c r="C3601" s="45">
        <f t="shared" si="112"/>
        <v>0</v>
      </c>
      <c r="D3601" s="45">
        <f t="shared" si="113"/>
        <v>0</v>
      </c>
      <c r="E3601" s="52">
        <v>0</v>
      </c>
      <c r="F3601" s="31">
        <v>0</v>
      </c>
      <c r="G3601" s="53">
        <v>0</v>
      </c>
      <c r="H3601" s="53">
        <v>0</v>
      </c>
      <c r="I3601" s="53">
        <v>0</v>
      </c>
      <c r="J3601" s="32">
        <v>0</v>
      </c>
      <c r="K3601" s="54">
        <f>Лист4!E3599/1000</f>
        <v>0</v>
      </c>
      <c r="L3601" s="55"/>
      <c r="M3601" s="55"/>
    </row>
    <row r="3602" spans="1:13" s="56" customFormat="1" ht="18.75" customHeight="1" x14ac:dyDescent="0.25">
      <c r="A3602" s="44" t="str">
        <f>Лист4!A3600</f>
        <v xml:space="preserve">Ленина ул. д.1 </v>
      </c>
      <c r="B3602" s="74" t="str">
        <f>Лист4!C3600</f>
        <v>Камызякский район, с. Чаган</v>
      </c>
      <c r="C3602" s="45">
        <f t="shared" si="112"/>
        <v>76.978169491525392</v>
      </c>
      <c r="D3602" s="45">
        <f t="shared" si="113"/>
        <v>4.123830508474577</v>
      </c>
      <c r="E3602" s="52">
        <v>0</v>
      </c>
      <c r="F3602" s="31">
        <v>4.123830508474577</v>
      </c>
      <c r="G3602" s="53">
        <v>0</v>
      </c>
      <c r="H3602" s="53">
        <v>0</v>
      </c>
      <c r="I3602" s="53">
        <v>0</v>
      </c>
      <c r="J3602" s="32">
        <f>29.65+214.25+652.6</f>
        <v>896.5</v>
      </c>
      <c r="K3602" s="54">
        <f>Лист4!E3600/1000-J3602</f>
        <v>-815.39800000000002</v>
      </c>
      <c r="L3602" s="55"/>
      <c r="M3602" s="55"/>
    </row>
    <row r="3603" spans="1:13" s="56" customFormat="1" ht="25.5" customHeight="1" x14ac:dyDescent="0.25">
      <c r="A3603" s="44" t="str">
        <f>Лист4!A3601</f>
        <v xml:space="preserve">Ленина ул. д.11 </v>
      </c>
      <c r="B3603" s="74" t="str">
        <f>Лист4!C3601</f>
        <v>Камызякский район, с. Чаган</v>
      </c>
      <c r="C3603" s="45">
        <f t="shared" si="112"/>
        <v>68.148393220338988</v>
      </c>
      <c r="D3603" s="45">
        <f t="shared" si="113"/>
        <v>3.6508067796610169</v>
      </c>
      <c r="E3603" s="52">
        <v>0</v>
      </c>
      <c r="F3603" s="31">
        <v>3.6508067796610169</v>
      </c>
      <c r="G3603" s="53">
        <v>0</v>
      </c>
      <c r="H3603" s="53">
        <v>0</v>
      </c>
      <c r="I3603" s="53">
        <v>0</v>
      </c>
      <c r="J3603" s="32">
        <v>0</v>
      </c>
      <c r="K3603" s="54">
        <f>Лист4!E3601/1000-J3603</f>
        <v>71.799199999999999</v>
      </c>
      <c r="L3603" s="55"/>
      <c r="M3603" s="55"/>
    </row>
    <row r="3604" spans="1:13" s="56" customFormat="1" ht="25.5" customHeight="1" x14ac:dyDescent="0.25">
      <c r="A3604" s="44" t="str">
        <f>Лист4!A3602</f>
        <v xml:space="preserve">Ленина ул. д.11А </v>
      </c>
      <c r="B3604" s="74" t="str">
        <f>Лист4!C3602</f>
        <v>Камызякский район, с. Чаган</v>
      </c>
      <c r="C3604" s="45">
        <f t="shared" ref="C3604:C3667" si="114">K3604+J3604-F3604</f>
        <v>42.887647457627118</v>
      </c>
      <c r="D3604" s="45">
        <f t="shared" ref="D3604:D3667" si="115">F3604</f>
        <v>2.2975525423728813</v>
      </c>
      <c r="E3604" s="52">
        <v>0</v>
      </c>
      <c r="F3604" s="31">
        <v>2.2975525423728813</v>
      </c>
      <c r="G3604" s="53">
        <v>0</v>
      </c>
      <c r="H3604" s="53">
        <v>0</v>
      </c>
      <c r="I3604" s="53">
        <v>0</v>
      </c>
      <c r="J3604" s="32">
        <v>0</v>
      </c>
      <c r="K3604" s="54">
        <f>Лист4!E3602/1000-J3604</f>
        <v>45.185200000000002</v>
      </c>
      <c r="L3604" s="55"/>
      <c r="M3604" s="55"/>
    </row>
    <row r="3605" spans="1:13" s="56" customFormat="1" ht="18.75" customHeight="1" x14ac:dyDescent="0.25">
      <c r="A3605" s="44" t="str">
        <f>Лист4!A3603</f>
        <v xml:space="preserve">Ленина ул. д.13 </v>
      </c>
      <c r="B3605" s="74" t="str">
        <f>Лист4!C3603</f>
        <v>Камызякский район, с. Чаган</v>
      </c>
      <c r="C3605" s="45">
        <f t="shared" si="114"/>
        <v>28.80962711864407</v>
      </c>
      <c r="D3605" s="45">
        <f t="shared" si="115"/>
        <v>1.5433728813559322</v>
      </c>
      <c r="E3605" s="52">
        <v>0</v>
      </c>
      <c r="F3605" s="31">
        <v>1.5433728813559322</v>
      </c>
      <c r="G3605" s="53">
        <v>0</v>
      </c>
      <c r="H3605" s="53">
        <v>0</v>
      </c>
      <c r="I3605" s="53">
        <v>0</v>
      </c>
      <c r="J3605" s="32">
        <v>0</v>
      </c>
      <c r="K3605" s="54">
        <f>Лист4!E3603/1000-J3605</f>
        <v>30.353000000000002</v>
      </c>
      <c r="L3605" s="55"/>
      <c r="M3605" s="55"/>
    </row>
    <row r="3606" spans="1:13" s="56" customFormat="1" ht="25.5" customHeight="1" x14ac:dyDescent="0.25">
      <c r="A3606" s="44" t="str">
        <f>Лист4!A3604</f>
        <v xml:space="preserve">Ленина ул. д.1А </v>
      </c>
      <c r="B3606" s="74" t="str">
        <f>Лист4!C3604</f>
        <v>Камызякский район, с. Чаган</v>
      </c>
      <c r="C3606" s="45">
        <f t="shared" si="114"/>
        <v>210.56243254237293</v>
      </c>
      <c r="D3606" s="45">
        <f t="shared" si="115"/>
        <v>3.8192374576271195</v>
      </c>
      <c r="E3606" s="52">
        <v>0</v>
      </c>
      <c r="F3606" s="31">
        <v>3.8192374576271195</v>
      </c>
      <c r="G3606" s="53">
        <v>0</v>
      </c>
      <c r="H3606" s="53">
        <v>0</v>
      </c>
      <c r="I3606" s="53">
        <v>0</v>
      </c>
      <c r="J3606" s="32">
        <v>139.27000000000001</v>
      </c>
      <c r="K3606" s="54">
        <f>Лист4!E3604/1000</f>
        <v>75.111670000000018</v>
      </c>
      <c r="L3606" s="55"/>
      <c r="M3606" s="55"/>
    </row>
    <row r="3607" spans="1:13" s="56" customFormat="1" ht="18.75" customHeight="1" x14ac:dyDescent="0.25">
      <c r="A3607" s="44" t="str">
        <f>Лист4!A3605</f>
        <v xml:space="preserve">Ленина ул. д.2 </v>
      </c>
      <c r="B3607" s="74" t="str">
        <f>Лист4!C3605</f>
        <v>Камызякский район, с. Чаган</v>
      </c>
      <c r="C3607" s="45">
        <f t="shared" si="114"/>
        <v>66.25189152542373</v>
      </c>
      <c r="D3607" s="45">
        <f t="shared" si="115"/>
        <v>3.5492084745762718</v>
      </c>
      <c r="E3607" s="52">
        <v>0</v>
      </c>
      <c r="F3607" s="31">
        <v>3.5492084745762718</v>
      </c>
      <c r="G3607" s="53">
        <v>0</v>
      </c>
      <c r="H3607" s="53">
        <v>0</v>
      </c>
      <c r="I3607" s="53">
        <v>0</v>
      </c>
      <c r="J3607" s="32">
        <v>0</v>
      </c>
      <c r="K3607" s="54">
        <f>Лист4!E3605/1000</f>
        <v>69.801100000000005</v>
      </c>
      <c r="L3607" s="55"/>
      <c r="M3607" s="55"/>
    </row>
    <row r="3608" spans="1:13" s="56" customFormat="1" ht="25.5" customHeight="1" x14ac:dyDescent="0.25">
      <c r="A3608" s="44" t="str">
        <f>Лист4!A3606</f>
        <v xml:space="preserve">Ленина ул. д.3 </v>
      </c>
      <c r="B3608" s="74" t="str">
        <f>Лист4!C3606</f>
        <v>Камызякский район, с. Чаган</v>
      </c>
      <c r="C3608" s="45">
        <f t="shared" si="114"/>
        <v>56.463945762711866</v>
      </c>
      <c r="D3608" s="45">
        <f t="shared" si="115"/>
        <v>3.0248542372881362</v>
      </c>
      <c r="E3608" s="52">
        <v>0</v>
      </c>
      <c r="F3608" s="31">
        <v>3.0248542372881362</v>
      </c>
      <c r="G3608" s="53">
        <v>0</v>
      </c>
      <c r="H3608" s="53">
        <v>0</v>
      </c>
      <c r="I3608" s="53">
        <v>0</v>
      </c>
      <c r="J3608" s="32">
        <v>0</v>
      </c>
      <c r="K3608" s="54">
        <f>Лист4!E3606/1000</f>
        <v>59.488800000000005</v>
      </c>
      <c r="L3608" s="55"/>
      <c r="M3608" s="55"/>
    </row>
    <row r="3609" spans="1:13" s="56" customFormat="1" ht="25.5" customHeight="1" x14ac:dyDescent="0.25">
      <c r="A3609" s="44" t="str">
        <f>Лист4!A3607</f>
        <v xml:space="preserve">Ленина ул. д.4 </v>
      </c>
      <c r="B3609" s="74" t="str">
        <f>Лист4!C3607</f>
        <v>Камызякский район, с. Чаган</v>
      </c>
      <c r="C3609" s="45">
        <f t="shared" si="114"/>
        <v>42.277911864406782</v>
      </c>
      <c r="D3609" s="45">
        <f t="shared" si="115"/>
        <v>2.2648881355932202</v>
      </c>
      <c r="E3609" s="52">
        <v>0</v>
      </c>
      <c r="F3609" s="31">
        <v>2.2648881355932202</v>
      </c>
      <c r="G3609" s="53">
        <v>0</v>
      </c>
      <c r="H3609" s="53">
        <v>0</v>
      </c>
      <c r="I3609" s="53">
        <v>0</v>
      </c>
      <c r="J3609" s="32">
        <v>0</v>
      </c>
      <c r="K3609" s="54">
        <f>Лист4!E3607/1000</f>
        <v>44.5428</v>
      </c>
      <c r="L3609" s="55"/>
      <c r="M3609" s="55"/>
    </row>
    <row r="3610" spans="1:13" s="56" customFormat="1" ht="18.75" customHeight="1" x14ac:dyDescent="0.25">
      <c r="A3610" s="44" t="str">
        <f>Лист4!A3608</f>
        <v xml:space="preserve">Ленина ул. д.5 </v>
      </c>
      <c r="B3610" s="74" t="str">
        <f>Лист4!C3608</f>
        <v>Камызякский район, с. Чаган</v>
      </c>
      <c r="C3610" s="45">
        <f t="shared" si="114"/>
        <v>44.241471186440677</v>
      </c>
      <c r="D3610" s="45">
        <f t="shared" si="115"/>
        <v>2.370078813559322</v>
      </c>
      <c r="E3610" s="52">
        <v>0</v>
      </c>
      <c r="F3610" s="31">
        <v>2.370078813559322</v>
      </c>
      <c r="G3610" s="53">
        <v>0</v>
      </c>
      <c r="H3610" s="53">
        <v>0</v>
      </c>
      <c r="I3610" s="53">
        <v>0</v>
      </c>
      <c r="J3610" s="32">
        <v>0</v>
      </c>
      <c r="K3610" s="54">
        <f>Лист4!E3608/1000</f>
        <v>46.611550000000001</v>
      </c>
      <c r="L3610" s="55"/>
      <c r="M3610" s="55"/>
    </row>
    <row r="3611" spans="1:13" s="56" customFormat="1" ht="18.75" customHeight="1" x14ac:dyDescent="0.25">
      <c r="A3611" s="44" t="str">
        <f>Лист4!A3609</f>
        <v xml:space="preserve">Ленина ул. д.6 </v>
      </c>
      <c r="B3611" s="74" t="str">
        <f>Лист4!C3609</f>
        <v>Камызякский район, с. Чаган</v>
      </c>
      <c r="C3611" s="45">
        <f t="shared" si="114"/>
        <v>55.943421016949152</v>
      </c>
      <c r="D3611" s="45">
        <f t="shared" si="115"/>
        <v>2.9969689830508477</v>
      </c>
      <c r="E3611" s="52">
        <v>0</v>
      </c>
      <c r="F3611" s="31">
        <v>2.9969689830508477</v>
      </c>
      <c r="G3611" s="53">
        <v>0</v>
      </c>
      <c r="H3611" s="53">
        <v>0</v>
      </c>
      <c r="I3611" s="53">
        <v>0</v>
      </c>
      <c r="J3611" s="32">
        <v>0</v>
      </c>
      <c r="K3611" s="54">
        <f>Лист4!E3609/1000</f>
        <v>58.940390000000001</v>
      </c>
      <c r="L3611" s="55"/>
      <c r="M3611" s="55"/>
    </row>
    <row r="3612" spans="1:13" s="56" customFormat="1" ht="18.75" customHeight="1" x14ac:dyDescent="0.25">
      <c r="A3612" s="44" t="str">
        <f>Лист4!A3610</f>
        <v xml:space="preserve">Ленина ул. д.6А </v>
      </c>
      <c r="B3612" s="74" t="str">
        <f>Лист4!C3610</f>
        <v>Камызякский район, с. Чаган</v>
      </c>
      <c r="C3612" s="45">
        <f t="shared" si="114"/>
        <v>49.891633898305074</v>
      </c>
      <c r="D3612" s="45">
        <f t="shared" si="115"/>
        <v>2.6727661016949149</v>
      </c>
      <c r="E3612" s="52">
        <v>0</v>
      </c>
      <c r="F3612" s="31">
        <v>2.6727661016949149</v>
      </c>
      <c r="G3612" s="53">
        <v>0</v>
      </c>
      <c r="H3612" s="53">
        <v>0</v>
      </c>
      <c r="I3612" s="53">
        <v>0</v>
      </c>
      <c r="J3612" s="32">
        <v>0</v>
      </c>
      <c r="K3612" s="54">
        <f>Лист4!E3610/1000</f>
        <v>52.564399999999992</v>
      </c>
      <c r="L3612" s="55"/>
      <c r="M3612" s="55"/>
    </row>
    <row r="3613" spans="1:13" s="56" customFormat="1" ht="18.75" customHeight="1" x14ac:dyDescent="0.25">
      <c r="A3613" s="44" t="str">
        <f>Лист4!A3611</f>
        <v xml:space="preserve">Ленина ул. д.6Б </v>
      </c>
      <c r="B3613" s="74" t="str">
        <f>Лист4!C3611</f>
        <v>Камызякский район, с. Чаган</v>
      </c>
      <c r="C3613" s="45">
        <f t="shared" si="114"/>
        <v>40.557667796610176</v>
      </c>
      <c r="D3613" s="45">
        <f t="shared" si="115"/>
        <v>2.1727322033898306</v>
      </c>
      <c r="E3613" s="52">
        <v>0</v>
      </c>
      <c r="F3613" s="31">
        <v>2.1727322033898306</v>
      </c>
      <c r="G3613" s="53">
        <v>0</v>
      </c>
      <c r="H3613" s="53">
        <v>0</v>
      </c>
      <c r="I3613" s="53">
        <v>0</v>
      </c>
      <c r="J3613" s="32">
        <v>0</v>
      </c>
      <c r="K3613" s="54">
        <f>Лист4!E3611/1000</f>
        <v>42.730400000000003</v>
      </c>
      <c r="L3613" s="55"/>
      <c r="M3613" s="55"/>
    </row>
    <row r="3614" spans="1:13" s="56" customFormat="1" ht="18.75" customHeight="1" x14ac:dyDescent="0.25">
      <c r="A3614" s="44" t="str">
        <f>Лист4!A3612</f>
        <v xml:space="preserve">Ленина ул. д.6В </v>
      </c>
      <c r="B3614" s="74" t="str">
        <f>Лист4!C3612</f>
        <v>Камызякский район, с. Чаган</v>
      </c>
      <c r="C3614" s="45">
        <f t="shared" si="114"/>
        <v>51.69179661016949</v>
      </c>
      <c r="D3614" s="45">
        <f t="shared" si="115"/>
        <v>2.7692033898305084</v>
      </c>
      <c r="E3614" s="52">
        <v>0</v>
      </c>
      <c r="F3614" s="31">
        <v>2.7692033898305084</v>
      </c>
      <c r="G3614" s="53">
        <v>0</v>
      </c>
      <c r="H3614" s="53">
        <v>0</v>
      </c>
      <c r="I3614" s="53">
        <v>0</v>
      </c>
      <c r="J3614" s="32">
        <v>0</v>
      </c>
      <c r="K3614" s="54">
        <f>Лист4!E3612/1000</f>
        <v>54.460999999999999</v>
      </c>
      <c r="L3614" s="55"/>
      <c r="M3614" s="55"/>
    </row>
    <row r="3615" spans="1:13" s="56" customFormat="1" ht="18.75" customHeight="1" x14ac:dyDescent="0.25">
      <c r="A3615" s="44" t="str">
        <f>Лист4!A3613</f>
        <v xml:space="preserve">Ленина ул. д.7 </v>
      </c>
      <c r="B3615" s="74" t="str">
        <f>Лист4!C3613</f>
        <v>Камызякский район, с. Чаган</v>
      </c>
      <c r="C3615" s="45">
        <f t="shared" si="114"/>
        <v>33.280040677966099</v>
      </c>
      <c r="D3615" s="45">
        <f t="shared" si="115"/>
        <v>1.7828593220338984</v>
      </c>
      <c r="E3615" s="52">
        <v>0</v>
      </c>
      <c r="F3615" s="31">
        <v>1.7828593220338984</v>
      </c>
      <c r="G3615" s="53">
        <v>0</v>
      </c>
      <c r="H3615" s="53">
        <v>0</v>
      </c>
      <c r="I3615" s="53">
        <v>0</v>
      </c>
      <c r="J3615" s="32">
        <v>0</v>
      </c>
      <c r="K3615" s="54">
        <f>Лист4!E3613/1000</f>
        <v>35.062899999999999</v>
      </c>
      <c r="L3615" s="55"/>
      <c r="M3615" s="55"/>
    </row>
    <row r="3616" spans="1:13" s="56" customFormat="1" ht="18.75" customHeight="1" x14ac:dyDescent="0.25">
      <c r="A3616" s="44" t="str">
        <f>Лист4!A3614</f>
        <v xml:space="preserve">Ленина ул. д.9 </v>
      </c>
      <c r="B3616" s="74" t="str">
        <f>Лист4!C3614</f>
        <v>Камызякский район, с. Чаган</v>
      </c>
      <c r="C3616" s="45">
        <f t="shared" si="114"/>
        <v>23.327322033898305</v>
      </c>
      <c r="D3616" s="45">
        <f t="shared" si="115"/>
        <v>1.249677966101695</v>
      </c>
      <c r="E3616" s="52">
        <v>0</v>
      </c>
      <c r="F3616" s="31">
        <v>1.249677966101695</v>
      </c>
      <c r="G3616" s="53">
        <v>0</v>
      </c>
      <c r="H3616" s="53">
        <v>0</v>
      </c>
      <c r="I3616" s="53">
        <v>0</v>
      </c>
      <c r="J3616" s="32">
        <v>0</v>
      </c>
      <c r="K3616" s="54">
        <f>Лист4!E3614/1000</f>
        <v>24.577000000000002</v>
      </c>
      <c r="L3616" s="55"/>
      <c r="M3616" s="55"/>
    </row>
    <row r="3617" spans="1:13" s="56" customFormat="1" ht="18.75" customHeight="1" x14ac:dyDescent="0.25">
      <c r="A3617" s="44" t="str">
        <f>Лист4!A3615</f>
        <v xml:space="preserve">Ленина ул. д.8 </v>
      </c>
      <c r="B3617" s="74" t="str">
        <f>Лист4!C3615</f>
        <v>Красноярский район, п. Верхний Бузан</v>
      </c>
      <c r="C3617" s="45">
        <f t="shared" si="114"/>
        <v>0</v>
      </c>
      <c r="D3617" s="45">
        <f t="shared" si="115"/>
        <v>0</v>
      </c>
      <c r="E3617" s="52">
        <v>0</v>
      </c>
      <c r="F3617" s="31">
        <v>0</v>
      </c>
      <c r="G3617" s="53">
        <v>0</v>
      </c>
      <c r="H3617" s="53">
        <v>0</v>
      </c>
      <c r="I3617" s="53">
        <v>0</v>
      </c>
      <c r="J3617" s="32">
        <v>0</v>
      </c>
      <c r="K3617" s="54">
        <f>Лист4!E3615/1000</f>
        <v>0</v>
      </c>
      <c r="L3617" s="55"/>
      <c r="M3617" s="55"/>
    </row>
    <row r="3618" spans="1:13" s="56" customFormat="1" ht="25.5" customHeight="1" x14ac:dyDescent="0.25">
      <c r="A3618" s="44" t="str">
        <f>Лист4!A3616</f>
        <v xml:space="preserve">Ленина ул. д.9 </v>
      </c>
      <c r="B3618" s="74" t="str">
        <f>Лист4!C3616</f>
        <v>Красноярский район, п. Верхний Бузан</v>
      </c>
      <c r="C3618" s="45">
        <f t="shared" si="114"/>
        <v>0</v>
      </c>
      <c r="D3618" s="45">
        <f t="shared" si="115"/>
        <v>0</v>
      </c>
      <c r="E3618" s="52">
        <v>0</v>
      </c>
      <c r="F3618" s="31">
        <v>0</v>
      </c>
      <c r="G3618" s="53">
        <v>0</v>
      </c>
      <c r="H3618" s="53">
        <v>0</v>
      </c>
      <c r="I3618" s="53">
        <v>0</v>
      </c>
      <c r="J3618" s="32">
        <v>0</v>
      </c>
      <c r="K3618" s="54">
        <f>Лист4!E3616/1000</f>
        <v>0</v>
      </c>
      <c r="L3618" s="55"/>
      <c r="M3618" s="55"/>
    </row>
    <row r="3619" spans="1:13" s="56" customFormat="1" ht="25.5" customHeight="1" x14ac:dyDescent="0.25">
      <c r="A3619" s="44" t="str">
        <f>Лист4!A3617</f>
        <v xml:space="preserve">70 лет Советской Армии ул. д.1 </v>
      </c>
      <c r="B3619" s="74" t="str">
        <f>Лист4!C3617</f>
        <v>Красноярский район, с. Красный Яр</v>
      </c>
      <c r="C3619" s="45">
        <f t="shared" si="114"/>
        <v>0</v>
      </c>
      <c r="D3619" s="45">
        <f t="shared" si="115"/>
        <v>0</v>
      </c>
      <c r="E3619" s="52">
        <v>0</v>
      </c>
      <c r="F3619" s="31">
        <v>0</v>
      </c>
      <c r="G3619" s="53">
        <v>0</v>
      </c>
      <c r="H3619" s="53">
        <v>0</v>
      </c>
      <c r="I3619" s="53">
        <v>0</v>
      </c>
      <c r="J3619" s="32">
        <v>0</v>
      </c>
      <c r="K3619" s="54">
        <f>Лист4!E3617/1000</f>
        <v>0</v>
      </c>
      <c r="L3619" s="55"/>
      <c r="M3619" s="55"/>
    </row>
    <row r="3620" spans="1:13" s="56" customFormat="1" ht="25.5" customHeight="1" x14ac:dyDescent="0.25">
      <c r="A3620" s="44" t="str">
        <f>Лист4!A3618</f>
        <v xml:space="preserve">Банникова ул. д.27 </v>
      </c>
      <c r="B3620" s="74" t="str">
        <f>Лист4!C3618</f>
        <v>Красноярский район, с. Красный Яр</v>
      </c>
      <c r="C3620" s="45">
        <f t="shared" si="114"/>
        <v>0</v>
      </c>
      <c r="D3620" s="45">
        <f t="shared" si="115"/>
        <v>0</v>
      </c>
      <c r="E3620" s="52">
        <v>0</v>
      </c>
      <c r="F3620" s="31">
        <v>0</v>
      </c>
      <c r="G3620" s="53">
        <v>0</v>
      </c>
      <c r="H3620" s="53">
        <v>0</v>
      </c>
      <c r="I3620" s="53">
        <v>0</v>
      </c>
      <c r="J3620" s="32">
        <v>0</v>
      </c>
      <c r="K3620" s="54">
        <f>Лист4!E3618/1000</f>
        <v>0</v>
      </c>
      <c r="L3620" s="55"/>
      <c r="M3620" s="55"/>
    </row>
    <row r="3621" spans="1:13" s="56" customFormat="1" ht="25.5" customHeight="1" x14ac:dyDescent="0.25">
      <c r="A3621" s="44" t="str">
        <f>Лист4!A3619</f>
        <v xml:space="preserve">Братская ул. д.70 </v>
      </c>
      <c r="B3621" s="74" t="str">
        <f>Лист4!C3619</f>
        <v>Красноярский район, с. Красный Яр</v>
      </c>
      <c r="C3621" s="45">
        <f t="shared" si="114"/>
        <v>9.6973016949152537</v>
      </c>
      <c r="D3621" s="45">
        <f t="shared" si="115"/>
        <v>0.5194983050847457</v>
      </c>
      <c r="E3621" s="52">
        <v>0</v>
      </c>
      <c r="F3621" s="31">
        <v>0.5194983050847457</v>
      </c>
      <c r="G3621" s="53">
        <v>0</v>
      </c>
      <c r="H3621" s="53">
        <v>0</v>
      </c>
      <c r="I3621" s="53">
        <v>0</v>
      </c>
      <c r="J3621" s="32">
        <v>0</v>
      </c>
      <c r="K3621" s="54">
        <f>Лист4!E3619/1000</f>
        <v>10.216799999999999</v>
      </c>
      <c r="L3621" s="55"/>
      <c r="M3621" s="55"/>
    </row>
    <row r="3622" spans="1:13" s="56" customFormat="1" ht="25.5" customHeight="1" x14ac:dyDescent="0.25">
      <c r="A3622" s="44" t="str">
        <f>Лист4!A3620</f>
        <v xml:space="preserve">Ватаженская ул. д.4А </v>
      </c>
      <c r="B3622" s="74" t="str">
        <f>Лист4!C3620</f>
        <v>Красноярский район, с. Красный Яр</v>
      </c>
      <c r="C3622" s="45">
        <f t="shared" si="114"/>
        <v>104.2923593220339</v>
      </c>
      <c r="D3622" s="45">
        <f t="shared" si="115"/>
        <v>5.5870906779661018</v>
      </c>
      <c r="E3622" s="52">
        <v>0</v>
      </c>
      <c r="F3622" s="31">
        <v>5.5870906779661018</v>
      </c>
      <c r="G3622" s="53">
        <v>0</v>
      </c>
      <c r="H3622" s="53">
        <v>0</v>
      </c>
      <c r="I3622" s="53">
        <v>0</v>
      </c>
      <c r="J3622" s="32">
        <v>0</v>
      </c>
      <c r="K3622" s="54">
        <f>Лист4!E3620/1000</f>
        <v>109.87945000000001</v>
      </c>
      <c r="L3622" s="55"/>
      <c r="M3622" s="55"/>
    </row>
    <row r="3623" spans="1:13" s="56" customFormat="1" ht="25.5" customHeight="1" x14ac:dyDescent="0.25">
      <c r="A3623" s="44" t="str">
        <f>Лист4!A3621</f>
        <v xml:space="preserve">Ватаженская ул. д.4Б </v>
      </c>
      <c r="B3623" s="74" t="str">
        <f>Лист4!C3621</f>
        <v>Красноярский район, с. Красный Яр</v>
      </c>
      <c r="C3623" s="45">
        <f t="shared" si="114"/>
        <v>252.21047457627117</v>
      </c>
      <c r="D3623" s="45">
        <f t="shared" si="115"/>
        <v>13.511275423728813</v>
      </c>
      <c r="E3623" s="52">
        <v>0</v>
      </c>
      <c r="F3623" s="31">
        <v>13.511275423728813</v>
      </c>
      <c r="G3623" s="53">
        <v>0</v>
      </c>
      <c r="H3623" s="53">
        <v>0</v>
      </c>
      <c r="I3623" s="53">
        <v>0</v>
      </c>
      <c r="J3623" s="32">
        <v>0</v>
      </c>
      <c r="K3623" s="54">
        <f>Лист4!E3621/1000</f>
        <v>265.72174999999999</v>
      </c>
      <c r="L3623" s="55"/>
      <c r="M3623" s="55"/>
    </row>
    <row r="3624" spans="1:13" s="56" customFormat="1" ht="30" customHeight="1" x14ac:dyDescent="0.25">
      <c r="A3624" s="44" t="str">
        <f>Лист4!A3622</f>
        <v xml:space="preserve">Ватаженская ул. д.6А </v>
      </c>
      <c r="B3624" s="74" t="str">
        <f>Лист4!C3622</f>
        <v>Красноярский район, с. Красный Яр</v>
      </c>
      <c r="C3624" s="45">
        <f t="shared" si="114"/>
        <v>218.28907254237291</v>
      </c>
      <c r="D3624" s="45">
        <f t="shared" si="115"/>
        <v>11.694057457627119</v>
      </c>
      <c r="E3624" s="52">
        <v>0</v>
      </c>
      <c r="F3624" s="31">
        <v>11.694057457627119</v>
      </c>
      <c r="G3624" s="53">
        <v>0</v>
      </c>
      <c r="H3624" s="53">
        <v>0</v>
      </c>
      <c r="I3624" s="53">
        <v>0</v>
      </c>
      <c r="J3624" s="32">
        <v>0</v>
      </c>
      <c r="K3624" s="54">
        <f>Лист4!E3622/1000</f>
        <v>229.98313000000002</v>
      </c>
      <c r="L3624" s="55"/>
      <c r="M3624" s="55"/>
    </row>
    <row r="3625" spans="1:13" s="57" customFormat="1" ht="24" customHeight="1" x14ac:dyDescent="0.25">
      <c r="A3625" s="44" t="str">
        <f>Лист4!A3623</f>
        <v xml:space="preserve">Ворошилова ул. д.16 </v>
      </c>
      <c r="B3625" s="74" t="str">
        <f>Лист4!C3623</f>
        <v>Красноярский район, с. Красный Яр</v>
      </c>
      <c r="C3625" s="45">
        <f t="shared" si="114"/>
        <v>99.227444067796597</v>
      </c>
      <c r="D3625" s="45">
        <f t="shared" si="115"/>
        <v>5.3157559322033894</v>
      </c>
      <c r="E3625" s="52">
        <v>0</v>
      </c>
      <c r="F3625" s="31">
        <v>5.3157559322033894</v>
      </c>
      <c r="G3625" s="53">
        <v>0</v>
      </c>
      <c r="H3625" s="53">
        <v>0</v>
      </c>
      <c r="I3625" s="53">
        <v>0</v>
      </c>
      <c r="J3625" s="32">
        <v>0</v>
      </c>
      <c r="K3625" s="54">
        <f>Лист4!E3623/1000</f>
        <v>104.54319999999998</v>
      </c>
      <c r="L3625" s="55"/>
      <c r="M3625" s="55"/>
    </row>
    <row r="3626" spans="1:13" s="56" customFormat="1" ht="25.5" customHeight="1" x14ac:dyDescent="0.25">
      <c r="A3626" s="44" t="str">
        <f>Лист4!A3624</f>
        <v xml:space="preserve">Ворошилова ул. д.16А </v>
      </c>
      <c r="B3626" s="74" t="str">
        <f>Лист4!C3624</f>
        <v>Красноярский район, с. Красный Яр</v>
      </c>
      <c r="C3626" s="45">
        <f t="shared" si="114"/>
        <v>0</v>
      </c>
      <c r="D3626" s="45">
        <f t="shared" si="115"/>
        <v>0</v>
      </c>
      <c r="E3626" s="52">
        <v>0</v>
      </c>
      <c r="F3626" s="31">
        <v>0</v>
      </c>
      <c r="G3626" s="53">
        <v>0</v>
      </c>
      <c r="H3626" s="53">
        <v>0</v>
      </c>
      <c r="I3626" s="53">
        <v>0</v>
      </c>
      <c r="J3626" s="32">
        <f>800.07+1041.18</f>
        <v>1841.25</v>
      </c>
      <c r="K3626" s="54">
        <f>Лист4!E3624/1000-J3626</f>
        <v>-1841.25</v>
      </c>
      <c r="L3626" s="55"/>
      <c r="M3626" s="55"/>
    </row>
    <row r="3627" spans="1:13" s="56" customFormat="1" ht="34.5" customHeight="1" x14ac:dyDescent="0.25">
      <c r="A3627" s="44" t="str">
        <f>Лист4!A3625</f>
        <v xml:space="preserve">Ворошилова ул. д.18 </v>
      </c>
      <c r="B3627" s="74" t="str">
        <f>Лист4!C3625</f>
        <v>Красноярский район, с. Красный Яр</v>
      </c>
      <c r="C3627" s="45">
        <f t="shared" si="114"/>
        <v>23.595742372881357</v>
      </c>
      <c r="D3627" s="45">
        <f t="shared" si="115"/>
        <v>1.2640576271186439</v>
      </c>
      <c r="E3627" s="52">
        <v>0</v>
      </c>
      <c r="F3627" s="31">
        <v>1.2640576271186439</v>
      </c>
      <c r="G3627" s="53">
        <v>0</v>
      </c>
      <c r="H3627" s="53">
        <v>0</v>
      </c>
      <c r="I3627" s="53">
        <v>0</v>
      </c>
      <c r="J3627" s="32">
        <v>0</v>
      </c>
      <c r="K3627" s="54">
        <f>Лист4!E3625/1000</f>
        <v>24.8598</v>
      </c>
      <c r="L3627" s="55"/>
      <c r="M3627" s="55"/>
    </row>
    <row r="3628" spans="1:13" s="56" customFormat="1" ht="34.5" customHeight="1" x14ac:dyDescent="0.25">
      <c r="A3628" s="44" t="str">
        <f>Лист4!A3626</f>
        <v xml:space="preserve">Ворошилова ул. д.18А </v>
      </c>
      <c r="B3628" s="74" t="str">
        <f>Лист4!C3626</f>
        <v>Красноярский район, с. Красный Яр</v>
      </c>
      <c r="C3628" s="45">
        <f t="shared" si="114"/>
        <v>31.932908474576269</v>
      </c>
      <c r="D3628" s="45">
        <f t="shared" si="115"/>
        <v>1.7106915254237287</v>
      </c>
      <c r="E3628" s="52">
        <v>0</v>
      </c>
      <c r="F3628" s="31">
        <v>1.7106915254237287</v>
      </c>
      <c r="G3628" s="53">
        <v>0</v>
      </c>
      <c r="H3628" s="53">
        <v>0</v>
      </c>
      <c r="I3628" s="53">
        <v>0</v>
      </c>
      <c r="J3628" s="32">
        <v>0</v>
      </c>
      <c r="K3628" s="54">
        <f>Лист4!E3626/1000</f>
        <v>33.643599999999999</v>
      </c>
      <c r="L3628" s="55"/>
      <c r="M3628" s="55"/>
    </row>
    <row r="3629" spans="1:13" s="56" customFormat="1" ht="25.5" customHeight="1" x14ac:dyDescent="0.25">
      <c r="A3629" s="44" t="str">
        <f>Лист4!A3627</f>
        <v xml:space="preserve">Ворошилова ул. д.20 </v>
      </c>
      <c r="B3629" s="74" t="str">
        <f>Лист4!C3627</f>
        <v>Красноярский район, с. Красный Яр</v>
      </c>
      <c r="C3629" s="45">
        <f t="shared" si="114"/>
        <v>45.61285423728814</v>
      </c>
      <c r="D3629" s="45">
        <f t="shared" si="115"/>
        <v>2.4435457627118646</v>
      </c>
      <c r="E3629" s="52">
        <v>0</v>
      </c>
      <c r="F3629" s="31">
        <v>2.4435457627118646</v>
      </c>
      <c r="G3629" s="53">
        <v>0</v>
      </c>
      <c r="H3629" s="53">
        <v>0</v>
      </c>
      <c r="I3629" s="53">
        <v>0</v>
      </c>
      <c r="J3629" s="32">
        <v>0</v>
      </c>
      <c r="K3629" s="54">
        <f>Лист4!E3627/1000</f>
        <v>48.056400000000004</v>
      </c>
      <c r="L3629" s="55"/>
      <c r="M3629" s="55"/>
    </row>
    <row r="3630" spans="1:13" s="56" customFormat="1" ht="25.5" customHeight="1" x14ac:dyDescent="0.25">
      <c r="A3630" s="44" t="str">
        <f>Лист4!A3628</f>
        <v xml:space="preserve">Ворошилова ул. д.22 </v>
      </c>
      <c r="B3630" s="74" t="str">
        <f>Лист4!C3628</f>
        <v>Красноярский район, с. Красный Яр</v>
      </c>
      <c r="C3630" s="45">
        <f t="shared" si="114"/>
        <v>6.3449898305084744</v>
      </c>
      <c r="D3630" s="45">
        <f t="shared" si="115"/>
        <v>0.33991016949152542</v>
      </c>
      <c r="E3630" s="52">
        <v>0</v>
      </c>
      <c r="F3630" s="31">
        <v>0.33991016949152542</v>
      </c>
      <c r="G3630" s="53">
        <v>0</v>
      </c>
      <c r="H3630" s="53">
        <v>0</v>
      </c>
      <c r="I3630" s="53">
        <v>0</v>
      </c>
      <c r="J3630" s="32">
        <v>0</v>
      </c>
      <c r="K3630" s="54">
        <f>Лист4!E3628/1000</f>
        <v>6.6848999999999998</v>
      </c>
      <c r="L3630" s="55"/>
      <c r="M3630" s="55"/>
    </row>
    <row r="3631" spans="1:13" s="56" customFormat="1" ht="18.75" customHeight="1" x14ac:dyDescent="0.25">
      <c r="A3631" s="44" t="str">
        <f>Лист4!A3629</f>
        <v xml:space="preserve">Ворошилова ул. д.24 </v>
      </c>
      <c r="B3631" s="74" t="str">
        <f>Лист4!C3629</f>
        <v>Красноярский район, с. Красный Яр</v>
      </c>
      <c r="C3631" s="45">
        <f t="shared" si="114"/>
        <v>10.492122033898307</v>
      </c>
      <c r="D3631" s="45">
        <f t="shared" si="115"/>
        <v>0.56207796610169503</v>
      </c>
      <c r="E3631" s="52">
        <v>0</v>
      </c>
      <c r="F3631" s="31">
        <v>0.56207796610169503</v>
      </c>
      <c r="G3631" s="53">
        <v>0</v>
      </c>
      <c r="H3631" s="53">
        <v>0</v>
      </c>
      <c r="I3631" s="53">
        <v>0</v>
      </c>
      <c r="J3631" s="32">
        <v>0</v>
      </c>
      <c r="K3631" s="54">
        <f>Лист4!E3629/1000</f>
        <v>11.054200000000002</v>
      </c>
      <c r="L3631" s="55"/>
      <c r="M3631" s="55"/>
    </row>
    <row r="3632" spans="1:13" s="56" customFormat="1" ht="18.75" customHeight="1" x14ac:dyDescent="0.25">
      <c r="A3632" s="44" t="str">
        <f>Лист4!A3630</f>
        <v xml:space="preserve">Ворошилова ул. д.26 </v>
      </c>
      <c r="B3632" s="74" t="str">
        <f>Лист4!C3630</f>
        <v>Красноярский район, с. Красный Яр</v>
      </c>
      <c r="C3632" s="45">
        <f t="shared" si="114"/>
        <v>18.909491525423729</v>
      </c>
      <c r="D3632" s="45">
        <f t="shared" si="115"/>
        <v>1.0130084745762711</v>
      </c>
      <c r="E3632" s="52">
        <v>0</v>
      </c>
      <c r="F3632" s="31">
        <v>1.0130084745762711</v>
      </c>
      <c r="G3632" s="53">
        <v>0</v>
      </c>
      <c r="H3632" s="53">
        <v>0</v>
      </c>
      <c r="I3632" s="53">
        <v>0</v>
      </c>
      <c r="J3632" s="32">
        <v>0</v>
      </c>
      <c r="K3632" s="54">
        <f>Лист4!E3630/1000-J3632</f>
        <v>19.922499999999999</v>
      </c>
      <c r="L3632" s="55"/>
      <c r="M3632" s="55"/>
    </row>
    <row r="3633" spans="1:13" s="56" customFormat="1" ht="25.5" customHeight="1" x14ac:dyDescent="0.25">
      <c r="A3633" s="44" t="str">
        <f>Лист4!A3631</f>
        <v xml:space="preserve">Ворошилова ул. д.28 </v>
      </c>
      <c r="B3633" s="74" t="str">
        <f>Лист4!C3631</f>
        <v>Красноярский район, с. Красный Яр</v>
      </c>
      <c r="C3633" s="45">
        <f t="shared" si="114"/>
        <v>88.870006779661011</v>
      </c>
      <c r="D3633" s="45">
        <f t="shared" si="115"/>
        <v>4.7608932203389829</v>
      </c>
      <c r="E3633" s="52">
        <v>0</v>
      </c>
      <c r="F3633" s="31">
        <v>4.7608932203389829</v>
      </c>
      <c r="G3633" s="53">
        <v>0</v>
      </c>
      <c r="H3633" s="53">
        <v>0</v>
      </c>
      <c r="I3633" s="53">
        <v>0</v>
      </c>
      <c r="J3633" s="32">
        <v>0</v>
      </c>
      <c r="K3633" s="54">
        <f>Лист4!E3631/1000</f>
        <v>93.630899999999997</v>
      </c>
      <c r="L3633" s="55"/>
      <c r="M3633" s="55"/>
    </row>
    <row r="3634" spans="1:13" s="56" customFormat="1" ht="25.5" customHeight="1" x14ac:dyDescent="0.25">
      <c r="A3634" s="44" t="str">
        <f>Лист4!A3632</f>
        <v xml:space="preserve">Ворошилова ул. д.30 </v>
      </c>
      <c r="B3634" s="74" t="str">
        <f>Лист4!C3632</f>
        <v>Красноярский район, с. Красный Яр</v>
      </c>
      <c r="C3634" s="45">
        <f t="shared" si="114"/>
        <v>5.5797830508474577</v>
      </c>
      <c r="D3634" s="45">
        <f t="shared" si="115"/>
        <v>0.29891694915254241</v>
      </c>
      <c r="E3634" s="52">
        <v>0</v>
      </c>
      <c r="F3634" s="31">
        <v>0.29891694915254241</v>
      </c>
      <c r="G3634" s="53">
        <v>0</v>
      </c>
      <c r="H3634" s="53">
        <v>0</v>
      </c>
      <c r="I3634" s="53">
        <v>0</v>
      </c>
      <c r="J3634" s="32">
        <v>0</v>
      </c>
      <c r="K3634" s="54">
        <f>Лист4!E3632/1000</f>
        <v>5.8787000000000003</v>
      </c>
      <c r="L3634" s="55"/>
      <c r="M3634" s="55"/>
    </row>
    <row r="3635" spans="1:13" s="56" customFormat="1" ht="25.5" customHeight="1" x14ac:dyDescent="0.25">
      <c r="A3635" s="44" t="str">
        <f>Лист4!A3633</f>
        <v xml:space="preserve">Ворошилова ул. д.32 </v>
      </c>
      <c r="B3635" s="74" t="str">
        <f>Лист4!C3633</f>
        <v>Красноярский район, с. Красный Яр</v>
      </c>
      <c r="C3635" s="45">
        <f t="shared" si="114"/>
        <v>83.266817627118641</v>
      </c>
      <c r="D3635" s="45">
        <f t="shared" si="115"/>
        <v>4.4607223728813548</v>
      </c>
      <c r="E3635" s="52">
        <v>0</v>
      </c>
      <c r="F3635" s="31">
        <v>4.4607223728813548</v>
      </c>
      <c r="G3635" s="53">
        <v>0</v>
      </c>
      <c r="H3635" s="53">
        <v>0</v>
      </c>
      <c r="I3635" s="53">
        <v>0</v>
      </c>
      <c r="J3635" s="32">
        <v>0</v>
      </c>
      <c r="K3635" s="54">
        <f>Лист4!E3633/1000-J3635</f>
        <v>87.727539999999991</v>
      </c>
      <c r="L3635" s="55"/>
      <c r="M3635" s="55"/>
    </row>
    <row r="3636" spans="1:13" s="56" customFormat="1" ht="18.75" customHeight="1" x14ac:dyDescent="0.25">
      <c r="A3636" s="44" t="str">
        <f>Лист4!A3634</f>
        <v xml:space="preserve">Ворошилова ул. д.4 </v>
      </c>
      <c r="B3636" s="74" t="str">
        <f>Лист4!C3634</f>
        <v>Красноярский район, с. Красный Яр</v>
      </c>
      <c r="C3636" s="45">
        <f t="shared" si="114"/>
        <v>77.640583050847454</v>
      </c>
      <c r="D3636" s="45">
        <f t="shared" si="115"/>
        <v>4.1593169491525419</v>
      </c>
      <c r="E3636" s="52">
        <v>0</v>
      </c>
      <c r="F3636" s="31">
        <v>4.1593169491525419</v>
      </c>
      <c r="G3636" s="53">
        <v>0</v>
      </c>
      <c r="H3636" s="53">
        <v>0</v>
      </c>
      <c r="I3636" s="53">
        <v>0</v>
      </c>
      <c r="J3636" s="32">
        <v>0</v>
      </c>
      <c r="K3636" s="54">
        <f>Лист4!E3634/1000</f>
        <v>81.799899999999994</v>
      </c>
      <c r="L3636" s="55"/>
      <c r="M3636" s="55"/>
    </row>
    <row r="3637" spans="1:13" s="56" customFormat="1" ht="18.75" customHeight="1" x14ac:dyDescent="0.25">
      <c r="A3637" s="44" t="str">
        <f>Лист4!A3635</f>
        <v xml:space="preserve">Ворошилова ул. д.6 </v>
      </c>
      <c r="B3637" s="74" t="str">
        <f>Лист4!C3635</f>
        <v>Красноярский район, с. Красный Яр</v>
      </c>
      <c r="C3637" s="45">
        <f t="shared" si="114"/>
        <v>50.885871186440667</v>
      </c>
      <c r="D3637" s="45">
        <f t="shared" si="115"/>
        <v>2.7260288135593216</v>
      </c>
      <c r="E3637" s="52">
        <v>0</v>
      </c>
      <c r="F3637" s="31">
        <v>2.7260288135593216</v>
      </c>
      <c r="G3637" s="53">
        <v>0</v>
      </c>
      <c r="H3637" s="53">
        <v>0</v>
      </c>
      <c r="I3637" s="53">
        <v>0</v>
      </c>
      <c r="J3637" s="32">
        <v>0</v>
      </c>
      <c r="K3637" s="54">
        <f>Лист4!E3635/1000</f>
        <v>53.611899999999991</v>
      </c>
      <c r="L3637" s="55"/>
      <c r="M3637" s="55"/>
    </row>
    <row r="3638" spans="1:13" s="56" customFormat="1" ht="18.75" customHeight="1" x14ac:dyDescent="0.25">
      <c r="A3638" s="44" t="str">
        <f>Лист4!A3636</f>
        <v xml:space="preserve">Ворошилова ул. д.8 </v>
      </c>
      <c r="B3638" s="74" t="str">
        <f>Лист4!C3636</f>
        <v>Красноярский район, с. Красный Яр</v>
      </c>
      <c r="C3638" s="45">
        <f t="shared" si="114"/>
        <v>15.003159322033897</v>
      </c>
      <c r="D3638" s="45">
        <f t="shared" si="115"/>
        <v>0.8037406779661016</v>
      </c>
      <c r="E3638" s="52">
        <v>0</v>
      </c>
      <c r="F3638" s="31">
        <v>0.8037406779661016</v>
      </c>
      <c r="G3638" s="53">
        <v>0</v>
      </c>
      <c r="H3638" s="53">
        <v>0</v>
      </c>
      <c r="I3638" s="53">
        <v>0</v>
      </c>
      <c r="J3638" s="32">
        <v>0</v>
      </c>
      <c r="K3638" s="54">
        <f>Лист4!E3636/1000</f>
        <v>15.806899999999999</v>
      </c>
      <c r="L3638" s="55"/>
      <c r="M3638" s="55"/>
    </row>
    <row r="3639" spans="1:13" s="56" customFormat="1" ht="18.75" customHeight="1" x14ac:dyDescent="0.25">
      <c r="A3639" s="44" t="str">
        <f>Лист4!A3637</f>
        <v xml:space="preserve">Восточная ул. д.10 </v>
      </c>
      <c r="B3639" s="74" t="str">
        <f>Лист4!C3637</f>
        <v>Красноярский район, с. Красный Яр</v>
      </c>
      <c r="C3639" s="45">
        <f t="shared" si="114"/>
        <v>0.77906440677966105</v>
      </c>
      <c r="D3639" s="45">
        <f t="shared" si="115"/>
        <v>4.1735593220338978E-2</v>
      </c>
      <c r="E3639" s="52">
        <v>0</v>
      </c>
      <c r="F3639" s="31">
        <v>4.1735593220338978E-2</v>
      </c>
      <c r="G3639" s="53">
        <v>0</v>
      </c>
      <c r="H3639" s="53">
        <v>0</v>
      </c>
      <c r="I3639" s="53">
        <v>0</v>
      </c>
      <c r="J3639" s="32">
        <v>0</v>
      </c>
      <c r="K3639" s="54">
        <f>Лист4!E3637/1000</f>
        <v>0.82079999999999997</v>
      </c>
      <c r="L3639" s="55"/>
      <c r="M3639" s="55"/>
    </row>
    <row r="3640" spans="1:13" s="56" customFormat="1" ht="18.75" customHeight="1" x14ac:dyDescent="0.25">
      <c r="A3640" s="44" t="str">
        <f>Лист4!A3638</f>
        <v xml:space="preserve">Генерала Тутаринова ул. д.10 </v>
      </c>
      <c r="B3640" s="74" t="str">
        <f>Лист4!C3638</f>
        <v>Красноярский район, с. Красный Яр</v>
      </c>
      <c r="C3640" s="45">
        <f t="shared" si="114"/>
        <v>0</v>
      </c>
      <c r="D3640" s="45">
        <f t="shared" si="115"/>
        <v>0</v>
      </c>
      <c r="E3640" s="52">
        <v>0</v>
      </c>
      <c r="F3640" s="31">
        <v>0</v>
      </c>
      <c r="G3640" s="53">
        <v>0</v>
      </c>
      <c r="H3640" s="53">
        <v>0</v>
      </c>
      <c r="I3640" s="53">
        <v>0</v>
      </c>
      <c r="J3640" s="32">
        <v>0</v>
      </c>
      <c r="K3640" s="54">
        <f>Лист4!E3638/1000</f>
        <v>0</v>
      </c>
      <c r="L3640" s="55"/>
      <c r="M3640" s="55"/>
    </row>
    <row r="3641" spans="1:13" s="56" customFormat="1" ht="18.75" customHeight="1" x14ac:dyDescent="0.25">
      <c r="A3641" s="44" t="str">
        <f>Лист4!A3639</f>
        <v xml:space="preserve">Генерала Тутаринова ул. д.20 </v>
      </c>
      <c r="B3641" s="74" t="str">
        <f>Лист4!C3639</f>
        <v>Красноярский район, с. Красный Яр</v>
      </c>
      <c r="C3641" s="45">
        <f t="shared" si="114"/>
        <v>13.126779661016949</v>
      </c>
      <c r="D3641" s="45">
        <f t="shared" si="115"/>
        <v>0.70322033898305081</v>
      </c>
      <c r="E3641" s="52">
        <v>0</v>
      </c>
      <c r="F3641" s="31">
        <v>0.70322033898305081</v>
      </c>
      <c r="G3641" s="53">
        <v>0</v>
      </c>
      <c r="H3641" s="53">
        <v>0</v>
      </c>
      <c r="I3641" s="53">
        <v>0</v>
      </c>
      <c r="J3641" s="32">
        <v>0</v>
      </c>
      <c r="K3641" s="54">
        <f>Лист4!E3639/1000</f>
        <v>13.83</v>
      </c>
      <c r="L3641" s="55"/>
      <c r="M3641" s="55"/>
    </row>
    <row r="3642" spans="1:13" s="56" customFormat="1" ht="18.75" customHeight="1" x14ac:dyDescent="0.25">
      <c r="A3642" s="44" t="str">
        <f>Лист4!A3640</f>
        <v xml:space="preserve">Генерала Тутаринова ул. д.24 </v>
      </c>
      <c r="B3642" s="74" t="str">
        <f>Лист4!C3640</f>
        <v>Красноярский район, с. Красный Яр</v>
      </c>
      <c r="C3642" s="45">
        <f t="shared" si="114"/>
        <v>52.594345762711868</v>
      </c>
      <c r="D3642" s="45">
        <f t="shared" si="115"/>
        <v>2.8175542372881357</v>
      </c>
      <c r="E3642" s="52">
        <v>0</v>
      </c>
      <c r="F3642" s="31">
        <v>2.8175542372881357</v>
      </c>
      <c r="G3642" s="53">
        <v>0</v>
      </c>
      <c r="H3642" s="53">
        <v>0</v>
      </c>
      <c r="I3642" s="53">
        <v>0</v>
      </c>
      <c r="J3642" s="32">
        <v>0</v>
      </c>
      <c r="K3642" s="54">
        <f>Лист4!E3640/1000</f>
        <v>55.411900000000003</v>
      </c>
      <c r="L3642" s="55"/>
      <c r="M3642" s="55"/>
    </row>
    <row r="3643" spans="1:13" s="56" customFormat="1" ht="18.75" customHeight="1" x14ac:dyDescent="0.25">
      <c r="A3643" s="44" t="str">
        <f>Лист4!A3641</f>
        <v xml:space="preserve">Генерала Тутаринова ул. д.37 </v>
      </c>
      <c r="B3643" s="74" t="str">
        <f>Лист4!C3641</f>
        <v>Красноярский район, с. Красный Яр</v>
      </c>
      <c r="C3643" s="45">
        <f t="shared" si="114"/>
        <v>0.2744949152542373</v>
      </c>
      <c r="D3643" s="45">
        <f t="shared" si="115"/>
        <v>1.4705084745762712E-2</v>
      </c>
      <c r="E3643" s="52">
        <v>0</v>
      </c>
      <c r="F3643" s="31">
        <v>1.4705084745762712E-2</v>
      </c>
      <c r="G3643" s="53">
        <v>0</v>
      </c>
      <c r="H3643" s="53">
        <v>0</v>
      </c>
      <c r="I3643" s="53">
        <v>0</v>
      </c>
      <c r="J3643" s="32">
        <v>0</v>
      </c>
      <c r="K3643" s="54">
        <f>Лист4!E3641/1000</f>
        <v>0.28920000000000001</v>
      </c>
      <c r="L3643" s="55"/>
      <c r="M3643" s="55"/>
    </row>
    <row r="3644" spans="1:13" s="56" customFormat="1" ht="18.75" customHeight="1" x14ac:dyDescent="0.25">
      <c r="A3644" s="44" t="str">
        <f>Лист4!A3642</f>
        <v xml:space="preserve">Генерала Тутаринова ул. д.39 </v>
      </c>
      <c r="B3644" s="74" t="str">
        <f>Лист4!C3642</f>
        <v>Красноярский район, с. Красный Яр</v>
      </c>
      <c r="C3644" s="45">
        <f t="shared" si="114"/>
        <v>27.650142372881358</v>
      </c>
      <c r="D3644" s="45">
        <f t="shared" si="115"/>
        <v>1.4812576271186442</v>
      </c>
      <c r="E3644" s="52">
        <v>0</v>
      </c>
      <c r="F3644" s="31">
        <v>1.4812576271186442</v>
      </c>
      <c r="G3644" s="53">
        <v>0</v>
      </c>
      <c r="H3644" s="53">
        <v>0</v>
      </c>
      <c r="I3644" s="53">
        <v>0</v>
      </c>
      <c r="J3644" s="32">
        <v>0</v>
      </c>
      <c r="K3644" s="54">
        <f>Лист4!E3642/1000-J3644</f>
        <v>29.131400000000003</v>
      </c>
      <c r="L3644" s="55"/>
      <c r="M3644" s="55"/>
    </row>
    <row r="3645" spans="1:13" s="56" customFormat="1" ht="18.75" customHeight="1" x14ac:dyDescent="0.25">
      <c r="A3645" s="44" t="str">
        <f>Лист4!A3643</f>
        <v xml:space="preserve">Зои Ананьевой ул. д.45 </v>
      </c>
      <c r="B3645" s="74" t="str">
        <f>Лист4!C3643</f>
        <v>Красноярский район, с. Красный Яр</v>
      </c>
      <c r="C3645" s="45">
        <f t="shared" si="114"/>
        <v>3.8163525423728819</v>
      </c>
      <c r="D3645" s="45">
        <f t="shared" si="115"/>
        <v>0.20444745762711866</v>
      </c>
      <c r="E3645" s="52">
        <v>0</v>
      </c>
      <c r="F3645" s="31">
        <v>0.20444745762711866</v>
      </c>
      <c r="G3645" s="53">
        <v>0</v>
      </c>
      <c r="H3645" s="53">
        <v>0</v>
      </c>
      <c r="I3645" s="53">
        <v>0</v>
      </c>
      <c r="J3645" s="32">
        <v>0</v>
      </c>
      <c r="K3645" s="54">
        <f>Лист4!E3643/1000-J3645</f>
        <v>4.0208000000000004</v>
      </c>
      <c r="L3645" s="55"/>
      <c r="M3645" s="55"/>
    </row>
    <row r="3646" spans="1:13" s="56" customFormat="1" ht="18.75" customHeight="1" x14ac:dyDescent="0.25">
      <c r="A3646" s="44" t="str">
        <f>Лист4!A3644</f>
        <v xml:space="preserve">Зои Ананьевой ул. д.53 </v>
      </c>
      <c r="B3646" s="74" t="str">
        <f>Лист4!C3644</f>
        <v>Красноярский район, с. Красный Яр</v>
      </c>
      <c r="C3646" s="45">
        <f t="shared" si="114"/>
        <v>53.832894915254244</v>
      </c>
      <c r="D3646" s="45">
        <f t="shared" si="115"/>
        <v>2.8839050847457628</v>
      </c>
      <c r="E3646" s="52">
        <v>0</v>
      </c>
      <c r="F3646" s="31">
        <v>2.8839050847457628</v>
      </c>
      <c r="G3646" s="53">
        <v>0</v>
      </c>
      <c r="H3646" s="53">
        <v>0</v>
      </c>
      <c r="I3646" s="53">
        <v>0</v>
      </c>
      <c r="J3646" s="32">
        <v>0</v>
      </c>
      <c r="K3646" s="54">
        <f>Лист4!E3644/1000</f>
        <v>56.716800000000006</v>
      </c>
      <c r="L3646" s="55"/>
      <c r="M3646" s="55"/>
    </row>
    <row r="3647" spans="1:13" s="56" customFormat="1" ht="18.75" customHeight="1" x14ac:dyDescent="0.25">
      <c r="A3647" s="44" t="str">
        <f>Лист4!A3645</f>
        <v xml:space="preserve">Калинина ул. д.28А </v>
      </c>
      <c r="B3647" s="74" t="str">
        <f>Лист4!C3645</f>
        <v>Красноярский район, с. Красный Яр</v>
      </c>
      <c r="C3647" s="45">
        <f t="shared" si="114"/>
        <v>12.096</v>
      </c>
      <c r="D3647" s="45">
        <f t="shared" si="115"/>
        <v>0.64800000000000002</v>
      </c>
      <c r="E3647" s="52">
        <v>0</v>
      </c>
      <c r="F3647" s="31">
        <v>0.64800000000000002</v>
      </c>
      <c r="G3647" s="53">
        <v>0</v>
      </c>
      <c r="H3647" s="53">
        <v>0</v>
      </c>
      <c r="I3647" s="53">
        <v>0</v>
      </c>
      <c r="J3647" s="32">
        <v>0</v>
      </c>
      <c r="K3647" s="54">
        <f>Лист4!E3645/1000</f>
        <v>12.744</v>
      </c>
      <c r="L3647" s="55"/>
      <c r="M3647" s="55"/>
    </row>
    <row r="3648" spans="1:13" s="56" customFormat="1" ht="27" customHeight="1" x14ac:dyDescent="0.25">
      <c r="A3648" s="44" t="str">
        <f>Лист4!A3646</f>
        <v xml:space="preserve">Калинина ул. д.28Б </v>
      </c>
      <c r="B3648" s="74" t="str">
        <f>Лист4!C3646</f>
        <v>Красноярский район, с. Красный Яр</v>
      </c>
      <c r="C3648" s="45">
        <f t="shared" si="114"/>
        <v>0</v>
      </c>
      <c r="D3648" s="45">
        <f t="shared" si="115"/>
        <v>0</v>
      </c>
      <c r="E3648" s="52">
        <v>0</v>
      </c>
      <c r="F3648" s="31">
        <v>0</v>
      </c>
      <c r="G3648" s="53">
        <v>0</v>
      </c>
      <c r="H3648" s="53">
        <v>0</v>
      </c>
      <c r="I3648" s="53">
        <v>0</v>
      </c>
      <c r="J3648" s="32">
        <v>0</v>
      </c>
      <c r="K3648" s="54">
        <f>Лист4!E3646/1000</f>
        <v>0</v>
      </c>
      <c r="L3648" s="55"/>
      <c r="M3648" s="55"/>
    </row>
    <row r="3649" spans="1:13" s="61" customFormat="1" ht="56.25" customHeight="1" x14ac:dyDescent="0.25">
      <c r="A3649" s="44" t="str">
        <f>Лист4!A3647</f>
        <v xml:space="preserve">Калинина ул. д.28Г </v>
      </c>
      <c r="B3649" s="74" t="str">
        <f>Лист4!C3647</f>
        <v>Красноярский район, с. Красный Яр</v>
      </c>
      <c r="C3649" s="45">
        <f t="shared" si="114"/>
        <v>2.4155932203389829</v>
      </c>
      <c r="D3649" s="45">
        <f t="shared" si="115"/>
        <v>0.12940677966101694</v>
      </c>
      <c r="E3649" s="52">
        <v>0</v>
      </c>
      <c r="F3649" s="31">
        <v>0.12940677966101694</v>
      </c>
      <c r="G3649" s="53">
        <v>0</v>
      </c>
      <c r="H3649" s="53">
        <v>0</v>
      </c>
      <c r="I3649" s="53">
        <v>0</v>
      </c>
      <c r="J3649" s="32">
        <v>0</v>
      </c>
      <c r="K3649" s="54">
        <f>Лист4!E3647/1000</f>
        <v>2.5449999999999999</v>
      </c>
      <c r="L3649" s="55"/>
      <c r="M3649" s="55"/>
    </row>
    <row r="3650" spans="1:13" s="58" customFormat="1" ht="22.5" customHeight="1" x14ac:dyDescent="0.25">
      <c r="A3650" s="44" t="str">
        <f>Лист4!A3648</f>
        <v xml:space="preserve">Калинина ул. д.30 </v>
      </c>
      <c r="B3650" s="74" t="str">
        <f>Лист4!C3648</f>
        <v>Красноярский район, с. Красный Яр</v>
      </c>
      <c r="C3650" s="45">
        <f t="shared" si="114"/>
        <v>41.908786440677957</v>
      </c>
      <c r="D3650" s="45">
        <f t="shared" si="115"/>
        <v>2.2451135593220335</v>
      </c>
      <c r="E3650" s="52">
        <v>0</v>
      </c>
      <c r="F3650" s="31">
        <v>2.2451135593220335</v>
      </c>
      <c r="G3650" s="53">
        <v>0</v>
      </c>
      <c r="H3650" s="53">
        <v>0</v>
      </c>
      <c r="I3650" s="53">
        <v>0</v>
      </c>
      <c r="J3650" s="32">
        <v>0</v>
      </c>
      <c r="K3650" s="54">
        <f>Лист4!E3648/1000</f>
        <v>44.153899999999993</v>
      </c>
      <c r="L3650" s="55"/>
      <c r="M3650" s="55"/>
    </row>
    <row r="3651" spans="1:13" s="58" customFormat="1" ht="22.5" customHeight="1" x14ac:dyDescent="0.25">
      <c r="A3651" s="44" t="str">
        <f>Лист4!A3649</f>
        <v xml:space="preserve">Карла Маркса ул. д.45 </v>
      </c>
      <c r="B3651" s="74" t="str">
        <f>Лист4!C3649</f>
        <v>Красноярский район, с. Красный Яр</v>
      </c>
      <c r="C3651" s="45">
        <f t="shared" si="114"/>
        <v>36.442996610169494</v>
      </c>
      <c r="D3651" s="45">
        <f t="shared" si="115"/>
        <v>1.9523033898305089</v>
      </c>
      <c r="E3651" s="52">
        <v>0</v>
      </c>
      <c r="F3651" s="31">
        <v>1.9523033898305089</v>
      </c>
      <c r="G3651" s="53">
        <v>0</v>
      </c>
      <c r="H3651" s="53">
        <v>0</v>
      </c>
      <c r="I3651" s="53">
        <v>0</v>
      </c>
      <c r="J3651" s="32">
        <v>0</v>
      </c>
      <c r="K3651" s="54">
        <f>Лист4!E3649/1000</f>
        <v>38.395300000000006</v>
      </c>
      <c r="L3651" s="55"/>
      <c r="M3651" s="55"/>
    </row>
    <row r="3652" spans="1:13" s="58" customFormat="1" ht="22.5" customHeight="1" x14ac:dyDescent="0.25">
      <c r="A3652" s="44" t="str">
        <f>Лист4!A3650</f>
        <v xml:space="preserve">Карла Маркса ул. д.47 </v>
      </c>
      <c r="B3652" s="74" t="str">
        <f>Лист4!C3650</f>
        <v>Красноярский район, с. Красный Яр</v>
      </c>
      <c r="C3652" s="45">
        <f t="shared" si="114"/>
        <v>39.95856271186441</v>
      </c>
      <c r="D3652" s="45">
        <f t="shared" si="115"/>
        <v>2.1406372881355935</v>
      </c>
      <c r="E3652" s="52">
        <v>0</v>
      </c>
      <c r="F3652" s="31">
        <v>2.1406372881355935</v>
      </c>
      <c r="G3652" s="53">
        <v>0</v>
      </c>
      <c r="H3652" s="53">
        <v>0</v>
      </c>
      <c r="I3652" s="53">
        <v>0</v>
      </c>
      <c r="J3652" s="32">
        <v>0</v>
      </c>
      <c r="K3652" s="54">
        <f>Лист4!E3650/1000</f>
        <v>42.099200000000003</v>
      </c>
      <c r="L3652" s="55"/>
      <c r="M3652" s="55"/>
    </row>
    <row r="3653" spans="1:13" s="58" customFormat="1" ht="22.5" customHeight="1" x14ac:dyDescent="0.25">
      <c r="A3653" s="44" t="str">
        <f>Лист4!A3651</f>
        <v xml:space="preserve">Карла Маркса ул. д.49 </v>
      </c>
      <c r="B3653" s="74" t="str">
        <f>Лист4!C3651</f>
        <v>Красноярский район, с. Красный Яр</v>
      </c>
      <c r="C3653" s="45">
        <f t="shared" si="114"/>
        <v>36.451918644067803</v>
      </c>
      <c r="D3653" s="45">
        <f t="shared" si="115"/>
        <v>1.9527813559322038</v>
      </c>
      <c r="E3653" s="52">
        <v>0</v>
      </c>
      <c r="F3653" s="31">
        <v>1.9527813559322038</v>
      </c>
      <c r="G3653" s="53">
        <v>0</v>
      </c>
      <c r="H3653" s="53">
        <v>0</v>
      </c>
      <c r="I3653" s="53">
        <v>0</v>
      </c>
      <c r="J3653" s="32">
        <v>0</v>
      </c>
      <c r="K3653" s="54">
        <f>Лист4!E3651/1000</f>
        <v>38.404700000000005</v>
      </c>
      <c r="L3653" s="55"/>
      <c r="M3653" s="55"/>
    </row>
    <row r="3654" spans="1:13" s="58" customFormat="1" ht="22.5" customHeight="1" x14ac:dyDescent="0.25">
      <c r="A3654" s="44" t="str">
        <f>Лист4!A3652</f>
        <v xml:space="preserve">Карла Маркса ул. д.51 </v>
      </c>
      <c r="B3654" s="74" t="str">
        <f>Лист4!C3652</f>
        <v>Красноярский район, с. Красный Яр</v>
      </c>
      <c r="C3654" s="45">
        <f t="shared" si="114"/>
        <v>48.904610169491527</v>
      </c>
      <c r="D3654" s="45">
        <f t="shared" si="115"/>
        <v>2.6198898305084746</v>
      </c>
      <c r="E3654" s="52">
        <v>0</v>
      </c>
      <c r="F3654" s="31">
        <v>2.6198898305084746</v>
      </c>
      <c r="G3654" s="53">
        <v>0</v>
      </c>
      <c r="H3654" s="53">
        <v>0</v>
      </c>
      <c r="I3654" s="53">
        <v>0</v>
      </c>
      <c r="J3654" s="32">
        <v>0</v>
      </c>
      <c r="K3654" s="54">
        <f>Лист4!E3652/1000</f>
        <v>51.524500000000003</v>
      </c>
      <c r="L3654" s="55"/>
      <c r="M3654" s="55"/>
    </row>
    <row r="3655" spans="1:13" s="58" customFormat="1" ht="22.5" customHeight="1" x14ac:dyDescent="0.25">
      <c r="A3655" s="44" t="str">
        <f>Лист4!A3653</f>
        <v xml:space="preserve">Ленинская ул. д.39 </v>
      </c>
      <c r="B3655" s="74" t="str">
        <f>Лист4!C3653</f>
        <v>Красноярский район, с. Красный Яр</v>
      </c>
      <c r="C3655" s="45">
        <f t="shared" si="114"/>
        <v>50.298820338983049</v>
      </c>
      <c r="D3655" s="45">
        <f t="shared" si="115"/>
        <v>2.6945796610169492</v>
      </c>
      <c r="E3655" s="52">
        <v>0</v>
      </c>
      <c r="F3655" s="31">
        <v>2.6945796610169492</v>
      </c>
      <c r="G3655" s="53">
        <v>0</v>
      </c>
      <c r="H3655" s="53">
        <v>0</v>
      </c>
      <c r="I3655" s="53">
        <v>0</v>
      </c>
      <c r="J3655" s="32">
        <v>0</v>
      </c>
      <c r="K3655" s="54">
        <f>Лист4!E3653/1000-J3655</f>
        <v>52.993400000000001</v>
      </c>
      <c r="L3655" s="55"/>
      <c r="M3655" s="55"/>
    </row>
    <row r="3656" spans="1:13" s="58" customFormat="1" ht="22.5" customHeight="1" x14ac:dyDescent="0.25">
      <c r="A3656" s="44" t="str">
        <f>Лист4!A3654</f>
        <v xml:space="preserve">Ленинская ул. д.41 </v>
      </c>
      <c r="B3656" s="74" t="str">
        <f>Лист4!C3654</f>
        <v>Красноярский район, с. Красный Яр</v>
      </c>
      <c r="C3656" s="45">
        <f t="shared" si="114"/>
        <v>54.523023728813556</v>
      </c>
      <c r="D3656" s="45">
        <f t="shared" si="115"/>
        <v>2.9208762711864402</v>
      </c>
      <c r="E3656" s="52">
        <v>0</v>
      </c>
      <c r="F3656" s="31">
        <v>2.9208762711864402</v>
      </c>
      <c r="G3656" s="53">
        <v>0</v>
      </c>
      <c r="H3656" s="53">
        <v>0</v>
      </c>
      <c r="I3656" s="53">
        <v>0</v>
      </c>
      <c r="J3656" s="32">
        <v>0</v>
      </c>
      <c r="K3656" s="54">
        <f>Лист4!E3654/1000</f>
        <v>57.443899999999992</v>
      </c>
      <c r="L3656" s="55"/>
      <c r="M3656" s="55"/>
    </row>
    <row r="3657" spans="1:13" s="58" customFormat="1" ht="22.5" customHeight="1" x14ac:dyDescent="0.25">
      <c r="A3657" s="44" t="str">
        <f>Лист4!A3655</f>
        <v xml:space="preserve">Ленинская ул. д.43 </v>
      </c>
      <c r="B3657" s="74" t="str">
        <f>Лист4!C3655</f>
        <v>Красноярский район, с. Красный Яр</v>
      </c>
      <c r="C3657" s="45">
        <f t="shared" si="114"/>
        <v>5.5050847457627121</v>
      </c>
      <c r="D3657" s="45">
        <f t="shared" si="115"/>
        <v>0.29491525423728809</v>
      </c>
      <c r="E3657" s="52">
        <v>0</v>
      </c>
      <c r="F3657" s="31">
        <v>0.29491525423728809</v>
      </c>
      <c r="G3657" s="53">
        <v>0</v>
      </c>
      <c r="H3657" s="53">
        <v>0</v>
      </c>
      <c r="I3657" s="53">
        <v>0</v>
      </c>
      <c r="J3657" s="32">
        <v>0</v>
      </c>
      <c r="K3657" s="54">
        <f>Лист4!E3655/1000</f>
        <v>5.8</v>
      </c>
      <c r="L3657" s="55"/>
      <c r="M3657" s="55"/>
    </row>
    <row r="3658" spans="1:13" s="58" customFormat="1" ht="22.5" customHeight="1" x14ac:dyDescent="0.25">
      <c r="A3658" s="44" t="str">
        <f>Лист4!A3656</f>
        <v xml:space="preserve">Ленинская ул. д.44 </v>
      </c>
      <c r="B3658" s="74" t="str">
        <f>Лист4!C3656</f>
        <v>Красноярский район, с. Красный Яр</v>
      </c>
      <c r="C3658" s="45">
        <f t="shared" si="114"/>
        <v>56.713060338983063</v>
      </c>
      <c r="D3658" s="45">
        <f t="shared" si="115"/>
        <v>3.0381996610169493</v>
      </c>
      <c r="E3658" s="52">
        <v>0</v>
      </c>
      <c r="F3658" s="31">
        <v>3.0381996610169493</v>
      </c>
      <c r="G3658" s="53">
        <v>0</v>
      </c>
      <c r="H3658" s="53">
        <v>0</v>
      </c>
      <c r="I3658" s="53">
        <v>0</v>
      </c>
      <c r="J3658" s="32">
        <v>0</v>
      </c>
      <c r="K3658" s="54">
        <f>Лист4!E3656/1000-J3658</f>
        <v>59.751260000000009</v>
      </c>
      <c r="L3658" s="55"/>
      <c r="M3658" s="55"/>
    </row>
    <row r="3659" spans="1:13" s="58" customFormat="1" ht="22.5" customHeight="1" x14ac:dyDescent="0.25">
      <c r="A3659" s="44" t="str">
        <f>Лист4!A3657</f>
        <v xml:space="preserve">Ленинская ул. д.45 </v>
      </c>
      <c r="B3659" s="74" t="str">
        <f>Лист4!C3657</f>
        <v>Красноярский район, с. Красный Яр</v>
      </c>
      <c r="C3659" s="45">
        <f t="shared" si="114"/>
        <v>21.682820338983049</v>
      </c>
      <c r="D3659" s="45">
        <f t="shared" si="115"/>
        <v>1.1615796610169493</v>
      </c>
      <c r="E3659" s="52">
        <v>0</v>
      </c>
      <c r="F3659" s="31">
        <v>1.1615796610169493</v>
      </c>
      <c r="G3659" s="53">
        <v>0</v>
      </c>
      <c r="H3659" s="53">
        <v>0</v>
      </c>
      <c r="I3659" s="53">
        <v>0</v>
      </c>
      <c r="J3659" s="32">
        <v>0</v>
      </c>
      <c r="K3659" s="54">
        <f>Лист4!E3657/1000</f>
        <v>22.8444</v>
      </c>
      <c r="L3659" s="55"/>
      <c r="M3659" s="55"/>
    </row>
    <row r="3660" spans="1:13" s="58" customFormat="1" ht="22.5" customHeight="1" x14ac:dyDescent="0.25">
      <c r="A3660" s="44" t="str">
        <f>Лист4!A3658</f>
        <v xml:space="preserve">Ленинская ул. д.47 </v>
      </c>
      <c r="B3660" s="74" t="str">
        <f>Лист4!C3658</f>
        <v>Красноярский район, с. Красный Яр</v>
      </c>
      <c r="C3660" s="45">
        <f t="shared" si="114"/>
        <v>84.661464406779658</v>
      </c>
      <c r="D3660" s="45">
        <f t="shared" si="115"/>
        <v>4.5354355932203392</v>
      </c>
      <c r="E3660" s="52">
        <v>0</v>
      </c>
      <c r="F3660" s="31">
        <v>4.5354355932203392</v>
      </c>
      <c r="G3660" s="53">
        <v>0</v>
      </c>
      <c r="H3660" s="53">
        <v>0</v>
      </c>
      <c r="I3660" s="53">
        <v>0</v>
      </c>
      <c r="J3660" s="32">
        <v>0</v>
      </c>
      <c r="K3660" s="54">
        <f>Лист4!E3658/1000</f>
        <v>89.196899999999999</v>
      </c>
      <c r="L3660" s="55"/>
      <c r="M3660" s="55"/>
    </row>
    <row r="3661" spans="1:13" s="58" customFormat="1" ht="22.5" customHeight="1" x14ac:dyDescent="0.25">
      <c r="A3661" s="44" t="str">
        <f>Лист4!A3659</f>
        <v xml:space="preserve">Маячная ул. д.33 </v>
      </c>
      <c r="B3661" s="74" t="str">
        <f>Лист4!C3659</f>
        <v>Красноярский район, с. Красный Яр</v>
      </c>
      <c r="C3661" s="45">
        <f t="shared" si="114"/>
        <v>150.03681355932204</v>
      </c>
      <c r="D3661" s="45">
        <f t="shared" si="115"/>
        <v>8.037686440677966</v>
      </c>
      <c r="E3661" s="52">
        <v>0</v>
      </c>
      <c r="F3661" s="31">
        <v>8.037686440677966</v>
      </c>
      <c r="G3661" s="53">
        <v>0</v>
      </c>
      <c r="H3661" s="53">
        <v>0</v>
      </c>
      <c r="I3661" s="53">
        <v>0</v>
      </c>
      <c r="J3661" s="32">
        <v>0</v>
      </c>
      <c r="K3661" s="54">
        <f>Лист4!E3659/1000</f>
        <v>158.0745</v>
      </c>
      <c r="L3661" s="55"/>
      <c r="M3661" s="55"/>
    </row>
    <row r="3662" spans="1:13" s="58" customFormat="1" ht="22.5" customHeight="1" x14ac:dyDescent="0.25">
      <c r="A3662" s="44" t="str">
        <f>Лист4!A3660</f>
        <v xml:space="preserve">Маячная ул. д.43 </v>
      </c>
      <c r="B3662" s="74" t="str">
        <f>Лист4!C3660</f>
        <v>Красноярский район, с. Красный Яр</v>
      </c>
      <c r="C3662" s="45">
        <f t="shared" si="114"/>
        <v>4.8689627118644072</v>
      </c>
      <c r="D3662" s="45">
        <f t="shared" si="115"/>
        <v>0.26083728813559326</v>
      </c>
      <c r="E3662" s="52">
        <v>0</v>
      </c>
      <c r="F3662" s="31">
        <v>0.26083728813559326</v>
      </c>
      <c r="G3662" s="53">
        <v>0</v>
      </c>
      <c r="H3662" s="53">
        <v>0</v>
      </c>
      <c r="I3662" s="53">
        <v>0</v>
      </c>
      <c r="J3662" s="32">
        <v>0</v>
      </c>
      <c r="K3662" s="54">
        <f>Лист4!E3660/1000-J3662</f>
        <v>5.1298000000000004</v>
      </c>
      <c r="L3662" s="55"/>
      <c r="M3662" s="55"/>
    </row>
    <row r="3663" spans="1:13" s="58" customFormat="1" ht="22.5" customHeight="1" x14ac:dyDescent="0.25">
      <c r="A3663" s="44" t="str">
        <f>Лист4!A3661</f>
        <v xml:space="preserve">Мира ул. д.33 </v>
      </c>
      <c r="B3663" s="74" t="str">
        <f>Лист4!C3661</f>
        <v>Красноярский район, с. Красный Яр</v>
      </c>
      <c r="C3663" s="45">
        <f t="shared" si="114"/>
        <v>13.72835254237288</v>
      </c>
      <c r="D3663" s="45">
        <f t="shared" si="115"/>
        <v>0.73544745762711861</v>
      </c>
      <c r="E3663" s="52">
        <v>0</v>
      </c>
      <c r="F3663" s="31">
        <v>0.73544745762711861</v>
      </c>
      <c r="G3663" s="53">
        <v>0</v>
      </c>
      <c r="H3663" s="53">
        <v>0</v>
      </c>
      <c r="I3663" s="53">
        <v>0</v>
      </c>
      <c r="J3663" s="32">
        <v>0</v>
      </c>
      <c r="K3663" s="54">
        <f>Лист4!E3661/1000</f>
        <v>14.463799999999999</v>
      </c>
      <c r="L3663" s="55"/>
      <c r="M3663" s="55"/>
    </row>
    <row r="3664" spans="1:13" s="58" customFormat="1" ht="22.5" customHeight="1" x14ac:dyDescent="0.25">
      <c r="A3664" s="44" t="str">
        <f>Лист4!A3662</f>
        <v xml:space="preserve">Мордовцева ул. д.20 </v>
      </c>
      <c r="B3664" s="74" t="str">
        <f>Лист4!C3662</f>
        <v>Красноярский район, с. Красный Яр</v>
      </c>
      <c r="C3664" s="45">
        <f t="shared" si="114"/>
        <v>3.7206779661016949</v>
      </c>
      <c r="D3664" s="45">
        <f t="shared" si="115"/>
        <v>0.19932203389830505</v>
      </c>
      <c r="E3664" s="52">
        <v>0</v>
      </c>
      <c r="F3664" s="31">
        <v>0.19932203389830505</v>
      </c>
      <c r="G3664" s="53">
        <v>0</v>
      </c>
      <c r="H3664" s="53">
        <v>0</v>
      </c>
      <c r="I3664" s="53">
        <v>0</v>
      </c>
      <c r="J3664" s="32">
        <v>0</v>
      </c>
      <c r="K3664" s="54">
        <f>Лист4!E3662/1000</f>
        <v>3.92</v>
      </c>
      <c r="L3664" s="55"/>
      <c r="M3664" s="55"/>
    </row>
    <row r="3665" spans="1:13" s="58" customFormat="1" ht="22.5" customHeight="1" x14ac:dyDescent="0.25">
      <c r="A3665" s="44" t="str">
        <f>Лист4!A3663</f>
        <v xml:space="preserve">Советская ул. д.39 </v>
      </c>
      <c r="B3665" s="74" t="str">
        <f>Лист4!C3663</f>
        <v>Красноярский район, с. Красный Яр</v>
      </c>
      <c r="C3665" s="45">
        <f t="shared" si="114"/>
        <v>0</v>
      </c>
      <c r="D3665" s="45">
        <f t="shared" si="115"/>
        <v>0</v>
      </c>
      <c r="E3665" s="52">
        <v>0</v>
      </c>
      <c r="F3665" s="31">
        <v>0</v>
      </c>
      <c r="G3665" s="53">
        <v>0</v>
      </c>
      <c r="H3665" s="53">
        <v>0</v>
      </c>
      <c r="I3665" s="53">
        <v>0</v>
      </c>
      <c r="J3665" s="32">
        <v>0</v>
      </c>
      <c r="K3665" s="54">
        <f>Лист4!E3663/1000</f>
        <v>0</v>
      </c>
      <c r="L3665" s="55"/>
      <c r="M3665" s="55"/>
    </row>
    <row r="3666" spans="1:13" s="58" customFormat="1" ht="22.5" customHeight="1" x14ac:dyDescent="0.25">
      <c r="A3666" s="44" t="str">
        <f>Лист4!A3664</f>
        <v xml:space="preserve">Советская ул. д.41 </v>
      </c>
      <c r="B3666" s="74" t="str">
        <f>Лист4!C3664</f>
        <v>Красноярский район, с. Красный Яр</v>
      </c>
      <c r="C3666" s="45">
        <f t="shared" si="114"/>
        <v>0.35213559322033899</v>
      </c>
      <c r="D3666" s="45">
        <f t="shared" si="115"/>
        <v>1.8864406779661017E-2</v>
      </c>
      <c r="E3666" s="52">
        <v>0</v>
      </c>
      <c r="F3666" s="31">
        <v>1.8864406779661017E-2</v>
      </c>
      <c r="G3666" s="53">
        <v>0</v>
      </c>
      <c r="H3666" s="53">
        <v>0</v>
      </c>
      <c r="I3666" s="53">
        <v>0</v>
      </c>
      <c r="J3666" s="32">
        <v>0</v>
      </c>
      <c r="K3666" s="54">
        <f>Лист4!E3664/1000</f>
        <v>0.371</v>
      </c>
      <c r="L3666" s="55"/>
      <c r="M3666" s="55"/>
    </row>
    <row r="3667" spans="1:13" s="58" customFormat="1" ht="22.5" customHeight="1" x14ac:dyDescent="0.25">
      <c r="A3667" s="44" t="str">
        <f>Лист4!A3665</f>
        <v xml:space="preserve">Советская ул. д.43 </v>
      </c>
      <c r="B3667" s="74" t="str">
        <f>Лист4!C3665</f>
        <v>Красноярский район, с. Красный Яр</v>
      </c>
      <c r="C3667" s="45">
        <f t="shared" si="114"/>
        <v>27.11244745762712</v>
      </c>
      <c r="D3667" s="45">
        <f t="shared" si="115"/>
        <v>1.4524525423728814</v>
      </c>
      <c r="E3667" s="52">
        <v>0</v>
      </c>
      <c r="F3667" s="31">
        <v>1.4524525423728814</v>
      </c>
      <c r="G3667" s="53">
        <v>0</v>
      </c>
      <c r="H3667" s="53">
        <v>0</v>
      </c>
      <c r="I3667" s="53">
        <v>0</v>
      </c>
      <c r="J3667" s="32">
        <v>0</v>
      </c>
      <c r="K3667" s="54">
        <f>Лист4!E3665/1000</f>
        <v>28.564900000000002</v>
      </c>
      <c r="L3667" s="55"/>
      <c r="M3667" s="55"/>
    </row>
    <row r="3668" spans="1:13" s="58" customFormat="1" ht="22.5" customHeight="1" x14ac:dyDescent="0.25">
      <c r="A3668" s="44" t="str">
        <f>Лист4!A3666</f>
        <v xml:space="preserve">Советская ул. д.58 </v>
      </c>
      <c r="B3668" s="74" t="str">
        <f>Лист4!C3666</f>
        <v>Красноярский район, с. Красный Яр</v>
      </c>
      <c r="C3668" s="45">
        <f t="shared" ref="C3668:C3731" si="116">K3668+J3668-F3668</f>
        <v>12.221857627118641</v>
      </c>
      <c r="D3668" s="45">
        <f t="shared" ref="D3668:D3731" si="117">F3668</f>
        <v>0.65474237288135584</v>
      </c>
      <c r="E3668" s="52">
        <v>0</v>
      </c>
      <c r="F3668" s="31">
        <v>0.65474237288135584</v>
      </c>
      <c r="G3668" s="53">
        <v>0</v>
      </c>
      <c r="H3668" s="53">
        <v>0</v>
      </c>
      <c r="I3668" s="53">
        <v>0</v>
      </c>
      <c r="J3668" s="32">
        <v>0</v>
      </c>
      <c r="K3668" s="54">
        <f>Лист4!E3666/1000</f>
        <v>12.876599999999998</v>
      </c>
      <c r="L3668" s="55"/>
      <c r="M3668" s="55"/>
    </row>
    <row r="3669" spans="1:13" s="58" customFormat="1" ht="22.5" customHeight="1" x14ac:dyDescent="0.25">
      <c r="A3669" s="44" t="str">
        <f>Лист4!A3667</f>
        <v xml:space="preserve">Советская ул. д.60 </v>
      </c>
      <c r="B3669" s="74" t="str">
        <f>Лист4!C3667</f>
        <v>Красноярский район, с. Красный Яр</v>
      </c>
      <c r="C3669" s="45">
        <f t="shared" si="116"/>
        <v>27.468664406779663</v>
      </c>
      <c r="D3669" s="45">
        <f t="shared" si="117"/>
        <v>1.4715355932203391</v>
      </c>
      <c r="E3669" s="52">
        <v>0</v>
      </c>
      <c r="F3669" s="31">
        <v>1.4715355932203391</v>
      </c>
      <c r="G3669" s="53">
        <v>0</v>
      </c>
      <c r="H3669" s="53">
        <v>0</v>
      </c>
      <c r="I3669" s="53">
        <v>0</v>
      </c>
      <c r="J3669" s="32">
        <v>0</v>
      </c>
      <c r="K3669" s="54">
        <f>Лист4!E3667/1000-J3669</f>
        <v>28.940200000000001</v>
      </c>
      <c r="L3669" s="55"/>
      <c r="M3669" s="55"/>
    </row>
    <row r="3670" spans="1:13" s="58" customFormat="1" ht="22.5" customHeight="1" x14ac:dyDescent="0.25">
      <c r="A3670" s="44" t="str">
        <f>Лист4!A3668</f>
        <v xml:space="preserve">Советская ул. д.61 </v>
      </c>
      <c r="B3670" s="74" t="str">
        <f>Лист4!C3668</f>
        <v>Красноярский район, с. Красный Яр</v>
      </c>
      <c r="C3670" s="45">
        <f t="shared" si="116"/>
        <v>12.378372881355931</v>
      </c>
      <c r="D3670" s="45">
        <f t="shared" si="117"/>
        <v>0.6631271186440677</v>
      </c>
      <c r="E3670" s="52">
        <v>0</v>
      </c>
      <c r="F3670" s="31">
        <v>0.6631271186440677</v>
      </c>
      <c r="G3670" s="53">
        <v>0</v>
      </c>
      <c r="H3670" s="53">
        <v>0</v>
      </c>
      <c r="I3670" s="53">
        <v>0</v>
      </c>
      <c r="J3670" s="32">
        <v>0</v>
      </c>
      <c r="K3670" s="54">
        <f>Лист4!E3668/1000</f>
        <v>13.041499999999999</v>
      </c>
      <c r="L3670" s="55"/>
      <c r="M3670" s="55"/>
    </row>
    <row r="3671" spans="1:13" s="58" customFormat="1" ht="22.5" customHeight="1" x14ac:dyDescent="0.25">
      <c r="A3671" s="44" t="str">
        <f>Лист4!A3669</f>
        <v xml:space="preserve">Советская ул. д.63 </v>
      </c>
      <c r="B3671" s="74" t="str">
        <f>Лист4!C3669</f>
        <v>Красноярский район, с. Красный Яр</v>
      </c>
      <c r="C3671" s="45">
        <f t="shared" si="116"/>
        <v>33.80122033898305</v>
      </c>
      <c r="D3671" s="45">
        <f t="shared" si="117"/>
        <v>1.8107796610169493</v>
      </c>
      <c r="E3671" s="52">
        <v>0</v>
      </c>
      <c r="F3671" s="31">
        <v>1.8107796610169493</v>
      </c>
      <c r="G3671" s="53">
        <v>0</v>
      </c>
      <c r="H3671" s="53">
        <v>0</v>
      </c>
      <c r="I3671" s="53">
        <v>0</v>
      </c>
      <c r="J3671" s="32">
        <v>0</v>
      </c>
      <c r="K3671" s="54">
        <f>Лист4!E3669/1000-J3671</f>
        <v>35.612000000000002</v>
      </c>
      <c r="L3671" s="55"/>
      <c r="M3671" s="55"/>
    </row>
    <row r="3672" spans="1:13" s="58" customFormat="1" ht="22.5" customHeight="1" x14ac:dyDescent="0.25">
      <c r="A3672" s="44" t="str">
        <f>Лист4!A3670</f>
        <v xml:space="preserve">Советская ул. д.66 </v>
      </c>
      <c r="B3672" s="74" t="str">
        <f>Лист4!C3670</f>
        <v>Красноярский район, с. Красный Яр</v>
      </c>
      <c r="C3672" s="45">
        <f t="shared" si="116"/>
        <v>329.09363389830503</v>
      </c>
      <c r="D3672" s="45">
        <f t="shared" si="117"/>
        <v>17.630016101694913</v>
      </c>
      <c r="E3672" s="52">
        <v>0</v>
      </c>
      <c r="F3672" s="31">
        <v>17.630016101694913</v>
      </c>
      <c r="G3672" s="53">
        <v>0</v>
      </c>
      <c r="H3672" s="53">
        <v>0</v>
      </c>
      <c r="I3672" s="53">
        <v>0</v>
      </c>
      <c r="J3672" s="32">
        <v>0</v>
      </c>
      <c r="K3672" s="54">
        <f>Лист4!E3670/1000-J3672</f>
        <v>346.72364999999996</v>
      </c>
      <c r="L3672" s="55"/>
      <c r="M3672" s="55"/>
    </row>
    <row r="3673" spans="1:13" s="58" customFormat="1" ht="22.5" customHeight="1" x14ac:dyDescent="0.25">
      <c r="A3673" s="44" t="str">
        <f>Лист4!A3671</f>
        <v xml:space="preserve">Советская ул. д.66А </v>
      </c>
      <c r="B3673" s="74" t="str">
        <f>Лист4!C3671</f>
        <v>Красноярский район, с. Красный Яр</v>
      </c>
      <c r="C3673" s="45">
        <f t="shared" si="116"/>
        <v>14.86942372881356</v>
      </c>
      <c r="D3673" s="45">
        <f t="shared" si="117"/>
        <v>0.79657627118644059</v>
      </c>
      <c r="E3673" s="52">
        <v>0</v>
      </c>
      <c r="F3673" s="31">
        <v>0.79657627118644059</v>
      </c>
      <c r="G3673" s="53">
        <v>0</v>
      </c>
      <c r="H3673" s="53">
        <v>0</v>
      </c>
      <c r="I3673" s="53">
        <v>0</v>
      </c>
      <c r="J3673" s="32">
        <v>0</v>
      </c>
      <c r="K3673" s="54">
        <f>Лист4!E3671/1000-J3673</f>
        <v>15.666</v>
      </c>
      <c r="L3673" s="55"/>
      <c r="M3673" s="55"/>
    </row>
    <row r="3674" spans="1:13" s="58" customFormat="1" ht="22.5" customHeight="1" x14ac:dyDescent="0.25">
      <c r="A3674" s="44" t="str">
        <f>Лист4!A3672</f>
        <v xml:space="preserve">Советская ул. д.68 </v>
      </c>
      <c r="B3674" s="74" t="str">
        <f>Лист4!C3672</f>
        <v>Красноярский район, с. Красный Яр</v>
      </c>
      <c r="C3674" s="45">
        <f t="shared" si="116"/>
        <v>25.798061016949152</v>
      </c>
      <c r="D3674" s="45">
        <f t="shared" si="117"/>
        <v>1.3820389830508475</v>
      </c>
      <c r="E3674" s="52">
        <v>0</v>
      </c>
      <c r="F3674" s="31">
        <v>1.3820389830508475</v>
      </c>
      <c r="G3674" s="53">
        <v>0</v>
      </c>
      <c r="H3674" s="53">
        <v>0</v>
      </c>
      <c r="I3674" s="53">
        <v>0</v>
      </c>
      <c r="J3674" s="32">
        <v>0</v>
      </c>
      <c r="K3674" s="54">
        <f>Лист4!E3672/1000</f>
        <v>27.180099999999999</v>
      </c>
      <c r="L3674" s="55"/>
      <c r="M3674" s="55"/>
    </row>
    <row r="3675" spans="1:13" s="58" customFormat="1" ht="22.5" customHeight="1" x14ac:dyDescent="0.25">
      <c r="A3675" s="44" t="str">
        <f>Лист4!A3673</f>
        <v xml:space="preserve">Советская ул. д.78 </v>
      </c>
      <c r="B3675" s="74" t="str">
        <f>Лист4!C3673</f>
        <v>Красноярский район, с. Красный Яр</v>
      </c>
      <c r="C3675" s="45">
        <f t="shared" si="116"/>
        <v>138.5302372881356</v>
      </c>
      <c r="D3675" s="45">
        <f t="shared" si="117"/>
        <v>7.4212627118644079</v>
      </c>
      <c r="E3675" s="52">
        <v>0</v>
      </c>
      <c r="F3675" s="31">
        <v>7.4212627118644079</v>
      </c>
      <c r="G3675" s="53">
        <v>0</v>
      </c>
      <c r="H3675" s="53">
        <v>0</v>
      </c>
      <c r="I3675" s="53">
        <v>0</v>
      </c>
      <c r="J3675" s="32">
        <v>0</v>
      </c>
      <c r="K3675" s="54">
        <f>Лист4!E3673/1000</f>
        <v>145.95150000000001</v>
      </c>
      <c r="L3675" s="55"/>
      <c r="M3675" s="55"/>
    </row>
    <row r="3676" spans="1:13" s="58" customFormat="1" ht="22.5" customHeight="1" x14ac:dyDescent="0.25">
      <c r="A3676" s="44" t="str">
        <f>Лист4!A3674</f>
        <v xml:space="preserve">Советская ул. д.80 </v>
      </c>
      <c r="B3676" s="74" t="str">
        <f>Лист4!C3674</f>
        <v>Красноярский район, с. Красный Яр</v>
      </c>
      <c r="C3676" s="45">
        <f t="shared" si="116"/>
        <v>61.200406779661016</v>
      </c>
      <c r="D3676" s="45">
        <f t="shared" si="117"/>
        <v>3.2785932203389825</v>
      </c>
      <c r="E3676" s="52">
        <v>0</v>
      </c>
      <c r="F3676" s="31">
        <v>3.2785932203389825</v>
      </c>
      <c r="G3676" s="53">
        <v>0</v>
      </c>
      <c r="H3676" s="53">
        <v>0</v>
      </c>
      <c r="I3676" s="53">
        <v>0</v>
      </c>
      <c r="J3676" s="32">
        <v>0</v>
      </c>
      <c r="K3676" s="54">
        <f>Лист4!E3674/1000</f>
        <v>64.478999999999999</v>
      </c>
      <c r="L3676" s="55"/>
      <c r="M3676" s="55"/>
    </row>
    <row r="3677" spans="1:13" s="58" customFormat="1" ht="22.5" customHeight="1" x14ac:dyDescent="0.25">
      <c r="A3677" s="44" t="str">
        <f>Лист4!A3675</f>
        <v xml:space="preserve">Советская ул. д.82 </v>
      </c>
      <c r="B3677" s="74" t="str">
        <f>Лист4!C3675</f>
        <v>Красноярский район, с. Красный Яр</v>
      </c>
      <c r="C3677" s="45">
        <f t="shared" si="116"/>
        <v>42.067105084745755</v>
      </c>
      <c r="D3677" s="45">
        <f t="shared" si="117"/>
        <v>2.2535949152542374</v>
      </c>
      <c r="E3677" s="52">
        <v>0</v>
      </c>
      <c r="F3677" s="31">
        <v>2.2535949152542374</v>
      </c>
      <c r="G3677" s="53">
        <v>0</v>
      </c>
      <c r="H3677" s="53">
        <v>0</v>
      </c>
      <c r="I3677" s="53">
        <v>0</v>
      </c>
      <c r="J3677" s="32">
        <v>0</v>
      </c>
      <c r="K3677" s="54">
        <f>Лист4!E3675/1000</f>
        <v>44.320699999999995</v>
      </c>
      <c r="L3677" s="55"/>
      <c r="M3677" s="55"/>
    </row>
    <row r="3678" spans="1:13" s="58" customFormat="1" ht="22.5" customHeight="1" x14ac:dyDescent="0.25">
      <c r="A3678" s="44" t="str">
        <f>Лист4!A3676</f>
        <v xml:space="preserve">Советская ул. д.84 </v>
      </c>
      <c r="B3678" s="74" t="str">
        <f>Лист4!C3676</f>
        <v>Красноярский район, с. Красный Яр</v>
      </c>
      <c r="C3678" s="45">
        <f t="shared" si="116"/>
        <v>33.027850847457628</v>
      </c>
      <c r="D3678" s="45">
        <f t="shared" si="117"/>
        <v>1.769349152542373</v>
      </c>
      <c r="E3678" s="52">
        <v>0</v>
      </c>
      <c r="F3678" s="31">
        <v>1.769349152542373</v>
      </c>
      <c r="G3678" s="53">
        <v>0</v>
      </c>
      <c r="H3678" s="53">
        <v>0</v>
      </c>
      <c r="I3678" s="53">
        <v>0</v>
      </c>
      <c r="J3678" s="32">
        <v>0</v>
      </c>
      <c r="K3678" s="54">
        <f>Лист4!E3676/1000</f>
        <v>34.797200000000004</v>
      </c>
      <c r="L3678" s="55"/>
      <c r="M3678" s="55"/>
    </row>
    <row r="3679" spans="1:13" s="58" customFormat="1" ht="22.5" customHeight="1" x14ac:dyDescent="0.25">
      <c r="A3679" s="44" t="str">
        <f>Лист4!A3677</f>
        <v xml:space="preserve">Советская ул. д.86 </v>
      </c>
      <c r="B3679" s="74" t="str">
        <f>Лист4!C3677</f>
        <v>Красноярский район, с. Красный Яр</v>
      </c>
      <c r="C3679" s="45">
        <f t="shared" si="116"/>
        <v>120.96749830508473</v>
      </c>
      <c r="D3679" s="45">
        <f t="shared" si="117"/>
        <v>6.4804016949152539</v>
      </c>
      <c r="E3679" s="52">
        <v>0</v>
      </c>
      <c r="F3679" s="31">
        <v>6.4804016949152539</v>
      </c>
      <c r="G3679" s="53">
        <v>0</v>
      </c>
      <c r="H3679" s="53">
        <v>0</v>
      </c>
      <c r="I3679" s="53">
        <v>0</v>
      </c>
      <c r="J3679" s="32">
        <v>0</v>
      </c>
      <c r="K3679" s="54">
        <f>Лист4!E3677/1000</f>
        <v>127.44789999999999</v>
      </c>
      <c r="L3679" s="55"/>
      <c r="M3679" s="55"/>
    </row>
    <row r="3680" spans="1:13" s="58" customFormat="1" ht="22.5" customHeight="1" x14ac:dyDescent="0.25">
      <c r="A3680" s="44" t="str">
        <f>Лист4!A3678</f>
        <v xml:space="preserve">Степная ул. д.27 </v>
      </c>
      <c r="B3680" s="74" t="str">
        <f>Лист4!C3678</f>
        <v>Красноярский район, с. Красный Яр</v>
      </c>
      <c r="C3680" s="45">
        <f t="shared" si="116"/>
        <v>20.741071186440678</v>
      </c>
      <c r="D3680" s="45">
        <f t="shared" si="117"/>
        <v>1.111128813559322</v>
      </c>
      <c r="E3680" s="52">
        <v>0</v>
      </c>
      <c r="F3680" s="31">
        <v>1.111128813559322</v>
      </c>
      <c r="G3680" s="53">
        <v>0</v>
      </c>
      <c r="H3680" s="53">
        <v>0</v>
      </c>
      <c r="I3680" s="53">
        <v>0</v>
      </c>
      <c r="J3680" s="32">
        <v>0</v>
      </c>
      <c r="K3680" s="54">
        <f>Лист4!E3678/1000</f>
        <v>21.8522</v>
      </c>
      <c r="L3680" s="55"/>
      <c r="M3680" s="55"/>
    </row>
    <row r="3681" spans="1:13" s="58" customFormat="1" ht="22.5" customHeight="1" x14ac:dyDescent="0.25">
      <c r="A3681" s="44" t="str">
        <f>Лист4!A3679</f>
        <v xml:space="preserve">Строителей ул. д.1 </v>
      </c>
      <c r="B3681" s="74" t="str">
        <f>Лист4!C3679</f>
        <v>Красноярский район, с. Красный Яр</v>
      </c>
      <c r="C3681" s="45">
        <f t="shared" si="116"/>
        <v>4.5521355932203393</v>
      </c>
      <c r="D3681" s="45">
        <f t="shared" si="117"/>
        <v>0.24386440677966104</v>
      </c>
      <c r="E3681" s="52">
        <v>0</v>
      </c>
      <c r="F3681" s="31">
        <v>0.24386440677966104</v>
      </c>
      <c r="G3681" s="53">
        <v>0</v>
      </c>
      <c r="H3681" s="53">
        <v>0</v>
      </c>
      <c r="I3681" s="53">
        <v>0</v>
      </c>
      <c r="J3681" s="32">
        <v>0</v>
      </c>
      <c r="K3681" s="54">
        <f>Лист4!E3679/1000</f>
        <v>4.7960000000000003</v>
      </c>
      <c r="L3681" s="55"/>
      <c r="M3681" s="55"/>
    </row>
    <row r="3682" spans="1:13" s="58" customFormat="1" ht="22.5" customHeight="1" x14ac:dyDescent="0.25">
      <c r="A3682" s="44" t="str">
        <f>Лист4!A3680</f>
        <v xml:space="preserve">Строителей ул. д.8 </v>
      </c>
      <c r="B3682" s="74" t="str">
        <f>Лист4!C3680</f>
        <v>Красноярский район, с. Красный Яр</v>
      </c>
      <c r="C3682" s="45">
        <f t="shared" si="116"/>
        <v>17.490603389830508</v>
      </c>
      <c r="D3682" s="45">
        <f t="shared" si="117"/>
        <v>0.93699661016949143</v>
      </c>
      <c r="E3682" s="52">
        <v>0</v>
      </c>
      <c r="F3682" s="31">
        <v>0.93699661016949143</v>
      </c>
      <c r="G3682" s="53">
        <v>0</v>
      </c>
      <c r="H3682" s="53">
        <v>0</v>
      </c>
      <c r="I3682" s="53">
        <v>0</v>
      </c>
      <c r="J3682" s="32">
        <v>0</v>
      </c>
      <c r="K3682" s="54">
        <f>Лист4!E3680/1000</f>
        <v>18.427599999999998</v>
      </c>
      <c r="L3682" s="55"/>
      <c r="M3682" s="55"/>
    </row>
    <row r="3683" spans="1:13" s="58" customFormat="1" ht="22.5" customHeight="1" x14ac:dyDescent="0.25">
      <c r="A3683" s="44" t="str">
        <f>Лист4!A3681</f>
        <v xml:space="preserve">Тутаринова ул. д.20 </v>
      </c>
      <c r="B3683" s="74" t="str">
        <f>Лист4!C3681</f>
        <v>Красноярский район, с. Красный Яр</v>
      </c>
      <c r="C3683" s="45">
        <f t="shared" si="116"/>
        <v>0</v>
      </c>
      <c r="D3683" s="45">
        <f t="shared" si="117"/>
        <v>0</v>
      </c>
      <c r="E3683" s="52">
        <v>0</v>
      </c>
      <c r="F3683" s="31">
        <v>0</v>
      </c>
      <c r="G3683" s="53">
        <v>0</v>
      </c>
      <c r="H3683" s="53">
        <v>0</v>
      </c>
      <c r="I3683" s="53">
        <v>0</v>
      </c>
      <c r="J3683" s="32">
        <v>0</v>
      </c>
      <c r="K3683" s="54">
        <f>Лист4!E3681/1000</f>
        <v>0</v>
      </c>
      <c r="L3683" s="55"/>
      <c r="M3683" s="55"/>
    </row>
    <row r="3684" spans="1:13" s="58" customFormat="1" ht="22.5" customHeight="1" x14ac:dyDescent="0.25">
      <c r="A3684" s="44" t="str">
        <f>Лист4!A3682</f>
        <v xml:space="preserve">Тутаринова ул. д.24 </v>
      </c>
      <c r="B3684" s="74" t="str">
        <f>Лист4!C3682</f>
        <v>Красноярский район, с. Красный Яр</v>
      </c>
      <c r="C3684" s="45">
        <f t="shared" si="116"/>
        <v>0</v>
      </c>
      <c r="D3684" s="45">
        <f t="shared" si="117"/>
        <v>0</v>
      </c>
      <c r="E3684" s="52">
        <v>0</v>
      </c>
      <c r="F3684" s="31">
        <v>0</v>
      </c>
      <c r="G3684" s="53">
        <v>0</v>
      </c>
      <c r="H3684" s="53">
        <v>0</v>
      </c>
      <c r="I3684" s="53">
        <v>0</v>
      </c>
      <c r="J3684" s="32">
        <v>0</v>
      </c>
      <c r="K3684" s="54">
        <f>Лист4!E3682/1000</f>
        <v>0</v>
      </c>
      <c r="L3684" s="55"/>
      <c r="M3684" s="55"/>
    </row>
    <row r="3685" spans="1:13" s="58" customFormat="1" ht="22.5" customHeight="1" x14ac:dyDescent="0.25">
      <c r="A3685" s="44" t="str">
        <f>Лист4!A3683</f>
        <v xml:space="preserve">Героев ул. д.28А </v>
      </c>
      <c r="B3685" s="74" t="str">
        <f>Лист4!C3683</f>
        <v>Лиманский район, рп. Лиман</v>
      </c>
      <c r="C3685" s="45">
        <f t="shared" si="116"/>
        <v>94.625857627118648</v>
      </c>
      <c r="D3685" s="45">
        <f t="shared" si="117"/>
        <v>5.069242372881356</v>
      </c>
      <c r="E3685" s="52">
        <v>0</v>
      </c>
      <c r="F3685" s="31">
        <v>5.069242372881356</v>
      </c>
      <c r="G3685" s="53">
        <v>0</v>
      </c>
      <c r="H3685" s="53">
        <v>0</v>
      </c>
      <c r="I3685" s="53">
        <v>0</v>
      </c>
      <c r="J3685" s="32">
        <v>0</v>
      </c>
      <c r="K3685" s="54">
        <f>Лист4!E3683/1000</f>
        <v>99.695100000000011</v>
      </c>
      <c r="L3685" s="55"/>
      <c r="M3685" s="55"/>
    </row>
    <row r="3686" spans="1:13" s="58" customFormat="1" ht="22.5" customHeight="1" x14ac:dyDescent="0.25">
      <c r="A3686" s="44" t="str">
        <f>Лист4!A3684</f>
        <v xml:space="preserve">Героев ул. д.28Б </v>
      </c>
      <c r="B3686" s="74" t="str">
        <f>Лист4!C3684</f>
        <v>Лиманский район, рп. Лиман</v>
      </c>
      <c r="C3686" s="45">
        <f t="shared" si="116"/>
        <v>40.772555932203389</v>
      </c>
      <c r="D3686" s="45">
        <f t="shared" si="117"/>
        <v>2.1842440677966102</v>
      </c>
      <c r="E3686" s="52">
        <v>0</v>
      </c>
      <c r="F3686" s="31">
        <v>2.1842440677966102</v>
      </c>
      <c r="G3686" s="53">
        <v>0</v>
      </c>
      <c r="H3686" s="53">
        <v>0</v>
      </c>
      <c r="I3686" s="53">
        <v>0</v>
      </c>
      <c r="J3686" s="32">
        <v>0</v>
      </c>
      <c r="K3686" s="54">
        <f>Лист4!E3684/1000</f>
        <v>42.956800000000001</v>
      </c>
      <c r="L3686" s="55"/>
      <c r="M3686" s="55"/>
    </row>
    <row r="3687" spans="1:13" s="58" customFormat="1" ht="22.5" customHeight="1" x14ac:dyDescent="0.25">
      <c r="A3687" s="44" t="str">
        <f>Лист4!A3685</f>
        <v xml:space="preserve">Героев ул. д.28В </v>
      </c>
      <c r="B3687" s="74" t="str">
        <f>Лист4!C3685</f>
        <v>Лиманский район, рп. Лиман</v>
      </c>
      <c r="C3687" s="45">
        <f t="shared" si="116"/>
        <v>50.133667796610162</v>
      </c>
      <c r="D3687" s="45">
        <f t="shared" si="117"/>
        <v>2.6857322033898301</v>
      </c>
      <c r="E3687" s="52">
        <v>0</v>
      </c>
      <c r="F3687" s="31">
        <v>2.6857322033898301</v>
      </c>
      <c r="G3687" s="53">
        <v>0</v>
      </c>
      <c r="H3687" s="53">
        <v>0</v>
      </c>
      <c r="I3687" s="53">
        <v>0</v>
      </c>
      <c r="J3687" s="32">
        <v>0</v>
      </c>
      <c r="K3687" s="54">
        <f>Лист4!E3685/1000</f>
        <v>52.819399999999995</v>
      </c>
      <c r="L3687" s="55"/>
      <c r="M3687" s="55"/>
    </row>
    <row r="3688" spans="1:13" s="58" customFormat="1" ht="22.5" customHeight="1" x14ac:dyDescent="0.25">
      <c r="A3688" s="44" t="str">
        <f>Лист4!A3686</f>
        <v xml:space="preserve">Кирова ул. д.1 </v>
      </c>
      <c r="B3688" s="74" t="str">
        <f>Лист4!C3686</f>
        <v>Лиманский район, рп. Лиман</v>
      </c>
      <c r="C3688" s="45">
        <f t="shared" si="116"/>
        <v>18.094833898305083</v>
      </c>
      <c r="D3688" s="45">
        <f t="shared" si="117"/>
        <v>0.96936610169491522</v>
      </c>
      <c r="E3688" s="52">
        <v>0</v>
      </c>
      <c r="F3688" s="31">
        <v>0.96936610169491522</v>
      </c>
      <c r="G3688" s="53">
        <v>0</v>
      </c>
      <c r="H3688" s="53">
        <v>0</v>
      </c>
      <c r="I3688" s="53">
        <v>0</v>
      </c>
      <c r="J3688" s="32">
        <v>0</v>
      </c>
      <c r="K3688" s="54">
        <f>Лист4!E3686/1000</f>
        <v>19.0642</v>
      </c>
      <c r="L3688" s="55"/>
      <c r="M3688" s="55"/>
    </row>
    <row r="3689" spans="1:13" s="58" customFormat="1" ht="22.5" customHeight="1" x14ac:dyDescent="0.25">
      <c r="A3689" s="44" t="str">
        <f>Лист4!A3687</f>
        <v xml:space="preserve">Кирова ул. д.10 </v>
      </c>
      <c r="B3689" s="74" t="str">
        <f>Лист4!C3687</f>
        <v>Лиманский район, рп. Лиман</v>
      </c>
      <c r="C3689" s="45">
        <f t="shared" si="116"/>
        <v>93.934399999999997</v>
      </c>
      <c r="D3689" s="45">
        <f t="shared" si="117"/>
        <v>5.0321999999999996</v>
      </c>
      <c r="E3689" s="52">
        <v>0</v>
      </c>
      <c r="F3689" s="31">
        <v>5.0321999999999996</v>
      </c>
      <c r="G3689" s="53">
        <v>0</v>
      </c>
      <c r="H3689" s="53">
        <v>0</v>
      </c>
      <c r="I3689" s="53">
        <v>0</v>
      </c>
      <c r="J3689" s="32">
        <v>0</v>
      </c>
      <c r="K3689" s="54">
        <f>Лист4!E3687/1000</f>
        <v>98.9666</v>
      </c>
      <c r="L3689" s="55"/>
      <c r="M3689" s="55"/>
    </row>
    <row r="3690" spans="1:13" s="58" customFormat="1" ht="22.5" customHeight="1" x14ac:dyDescent="0.25">
      <c r="A3690" s="44" t="str">
        <f>Лист4!A3688</f>
        <v xml:space="preserve">Кирова ул. д.11 </v>
      </c>
      <c r="B3690" s="74" t="str">
        <f>Лист4!C3688</f>
        <v>Лиманский район, рп. Лиман</v>
      </c>
      <c r="C3690" s="45">
        <f t="shared" si="116"/>
        <v>102.49947661016949</v>
      </c>
      <c r="D3690" s="45">
        <f t="shared" si="117"/>
        <v>5.4910433898305087</v>
      </c>
      <c r="E3690" s="52">
        <v>0</v>
      </c>
      <c r="F3690" s="31">
        <v>5.4910433898305087</v>
      </c>
      <c r="G3690" s="53">
        <v>0</v>
      </c>
      <c r="H3690" s="53">
        <v>0</v>
      </c>
      <c r="I3690" s="53">
        <v>0</v>
      </c>
      <c r="J3690" s="32">
        <v>0</v>
      </c>
      <c r="K3690" s="54">
        <f>Лист4!E3688/1000</f>
        <v>107.99052</v>
      </c>
      <c r="L3690" s="55"/>
      <c r="M3690" s="55"/>
    </row>
    <row r="3691" spans="1:13" s="58" customFormat="1" ht="22.5" customHeight="1" x14ac:dyDescent="0.25">
      <c r="A3691" s="44" t="str">
        <f>Лист4!A3689</f>
        <v xml:space="preserve">Кирова ул. д.13 </v>
      </c>
      <c r="B3691" s="74" t="str">
        <f>Лист4!C3689</f>
        <v>Лиманский район, рп. Лиман</v>
      </c>
      <c r="C3691" s="45">
        <f t="shared" si="116"/>
        <v>213.52296949152543</v>
      </c>
      <c r="D3691" s="45">
        <f t="shared" si="117"/>
        <v>11.438730508474578</v>
      </c>
      <c r="E3691" s="52">
        <v>0</v>
      </c>
      <c r="F3691" s="31">
        <v>11.438730508474578</v>
      </c>
      <c r="G3691" s="53">
        <v>0</v>
      </c>
      <c r="H3691" s="53">
        <v>0</v>
      </c>
      <c r="I3691" s="53">
        <v>0</v>
      </c>
      <c r="J3691" s="32">
        <v>0</v>
      </c>
      <c r="K3691" s="54">
        <f>Лист4!E3689/1000</f>
        <v>224.96170000000001</v>
      </c>
      <c r="L3691" s="55"/>
      <c r="M3691" s="55"/>
    </row>
    <row r="3692" spans="1:13" s="58" customFormat="1" ht="22.5" customHeight="1" x14ac:dyDescent="0.25">
      <c r="A3692" s="44" t="str">
        <f>Лист4!A3690</f>
        <v xml:space="preserve">Кирова ул. д.14 </v>
      </c>
      <c r="B3692" s="74" t="str">
        <f>Лист4!C3690</f>
        <v>Лиманский район, рп. Лиман</v>
      </c>
      <c r="C3692" s="45">
        <f t="shared" si="116"/>
        <v>60.7630372881356</v>
      </c>
      <c r="D3692" s="45">
        <f t="shared" si="117"/>
        <v>3.2551627118644073</v>
      </c>
      <c r="E3692" s="52">
        <v>0</v>
      </c>
      <c r="F3692" s="31">
        <v>3.2551627118644073</v>
      </c>
      <c r="G3692" s="53">
        <v>0</v>
      </c>
      <c r="H3692" s="53">
        <v>0</v>
      </c>
      <c r="I3692" s="53">
        <v>0</v>
      </c>
      <c r="J3692" s="32">
        <v>0</v>
      </c>
      <c r="K3692" s="54">
        <f>Лист4!E3690/1000</f>
        <v>64.018200000000007</v>
      </c>
      <c r="L3692" s="55"/>
      <c r="M3692" s="55"/>
    </row>
    <row r="3693" spans="1:13" s="58" customFormat="1" ht="22.5" customHeight="1" x14ac:dyDescent="0.25">
      <c r="A3693" s="44" t="str">
        <f>Лист4!A3691</f>
        <v xml:space="preserve">Кирова ул. д.15 </v>
      </c>
      <c r="B3693" s="74" t="str">
        <f>Лист4!C3691</f>
        <v>Лиманский район, рп. Лиман</v>
      </c>
      <c r="C3693" s="45">
        <f t="shared" si="116"/>
        <v>74.797871186440673</v>
      </c>
      <c r="D3693" s="45">
        <f t="shared" si="117"/>
        <v>4.0070288135593213</v>
      </c>
      <c r="E3693" s="52">
        <v>0</v>
      </c>
      <c r="F3693" s="31">
        <v>4.0070288135593213</v>
      </c>
      <c r="G3693" s="53">
        <v>0</v>
      </c>
      <c r="H3693" s="53">
        <v>0</v>
      </c>
      <c r="I3693" s="53">
        <v>0</v>
      </c>
      <c r="J3693" s="32">
        <v>0</v>
      </c>
      <c r="K3693" s="54">
        <f>Лист4!E3691/1000</f>
        <v>78.804899999999989</v>
      </c>
      <c r="L3693" s="55"/>
      <c r="M3693" s="55"/>
    </row>
    <row r="3694" spans="1:13" s="58" customFormat="1" ht="22.5" customHeight="1" x14ac:dyDescent="0.25">
      <c r="A3694" s="44" t="str">
        <f>Лист4!A3692</f>
        <v xml:space="preserve">Кирова ул. д.16 </v>
      </c>
      <c r="B3694" s="74" t="str">
        <f>Лист4!C3692</f>
        <v>Лиманский район, рп. Лиман</v>
      </c>
      <c r="C3694" s="45">
        <f t="shared" si="116"/>
        <v>48.806942372881352</v>
      </c>
      <c r="D3694" s="45">
        <f t="shared" si="117"/>
        <v>2.6146576271186439</v>
      </c>
      <c r="E3694" s="52">
        <v>0</v>
      </c>
      <c r="F3694" s="31">
        <v>2.6146576271186439</v>
      </c>
      <c r="G3694" s="53">
        <v>0</v>
      </c>
      <c r="H3694" s="53">
        <v>0</v>
      </c>
      <c r="I3694" s="53">
        <v>0</v>
      </c>
      <c r="J3694" s="32">
        <v>0</v>
      </c>
      <c r="K3694" s="54">
        <f>Лист4!E3692/1000-J3694</f>
        <v>51.421599999999998</v>
      </c>
      <c r="L3694" s="55"/>
      <c r="M3694" s="55"/>
    </row>
    <row r="3695" spans="1:13" s="58" customFormat="1" ht="22.5" customHeight="1" x14ac:dyDescent="0.25">
      <c r="A3695" s="44" t="str">
        <f>Лист4!A3693</f>
        <v xml:space="preserve">Кирова ул. д.17 </v>
      </c>
      <c r="B3695" s="74" t="str">
        <f>Лист4!C3693</f>
        <v>Лиманский район, рп. Лиман</v>
      </c>
      <c r="C3695" s="45">
        <f t="shared" si="116"/>
        <v>138.93932203389829</v>
      </c>
      <c r="D3695" s="45">
        <f t="shared" si="117"/>
        <v>7.443177966101695</v>
      </c>
      <c r="E3695" s="52">
        <v>0</v>
      </c>
      <c r="F3695" s="31">
        <v>7.443177966101695</v>
      </c>
      <c r="G3695" s="53">
        <v>0</v>
      </c>
      <c r="H3695" s="53">
        <v>0</v>
      </c>
      <c r="I3695" s="53">
        <v>0</v>
      </c>
      <c r="J3695" s="32">
        <v>0</v>
      </c>
      <c r="K3695" s="54">
        <f>Лист4!E3693/1000</f>
        <v>146.38249999999999</v>
      </c>
      <c r="L3695" s="55"/>
      <c r="M3695" s="55"/>
    </row>
    <row r="3696" spans="1:13" s="58" customFormat="1" ht="22.5" customHeight="1" x14ac:dyDescent="0.25">
      <c r="A3696" s="44" t="str">
        <f>Лист4!A3694</f>
        <v xml:space="preserve">Кирова ул. д.21 </v>
      </c>
      <c r="B3696" s="74" t="str">
        <f>Лист4!C3694</f>
        <v>Лиманский район, рп. Лиман</v>
      </c>
      <c r="C3696" s="45">
        <f t="shared" si="116"/>
        <v>67.295579661016959</v>
      </c>
      <c r="D3696" s="45">
        <f t="shared" si="117"/>
        <v>3.6051203389830517</v>
      </c>
      <c r="E3696" s="52">
        <v>0</v>
      </c>
      <c r="F3696" s="31">
        <v>3.6051203389830517</v>
      </c>
      <c r="G3696" s="53">
        <v>0</v>
      </c>
      <c r="H3696" s="53">
        <v>0</v>
      </c>
      <c r="I3696" s="53">
        <v>0</v>
      </c>
      <c r="J3696" s="32">
        <v>0</v>
      </c>
      <c r="K3696" s="54">
        <f>Лист4!E3694/1000</f>
        <v>70.900700000000015</v>
      </c>
      <c r="L3696" s="55"/>
      <c r="M3696" s="55"/>
    </row>
    <row r="3697" spans="1:13" s="58" customFormat="1" ht="22.5" customHeight="1" x14ac:dyDescent="0.25">
      <c r="A3697" s="44" t="str">
        <f>Лист4!A3695</f>
        <v xml:space="preserve">Кирова ул. д.22 </v>
      </c>
      <c r="B3697" s="74" t="str">
        <f>Лист4!C3695</f>
        <v>Лиманский район, рп. Лиман</v>
      </c>
      <c r="C3697" s="45">
        <f t="shared" si="116"/>
        <v>20.254630508474577</v>
      </c>
      <c r="D3697" s="45">
        <f t="shared" si="117"/>
        <v>1.0850694915254238</v>
      </c>
      <c r="E3697" s="52">
        <v>0</v>
      </c>
      <c r="F3697" s="31">
        <v>1.0850694915254238</v>
      </c>
      <c r="G3697" s="53">
        <v>0</v>
      </c>
      <c r="H3697" s="53">
        <v>0</v>
      </c>
      <c r="I3697" s="53">
        <v>0</v>
      </c>
      <c r="J3697" s="32">
        <v>0</v>
      </c>
      <c r="K3697" s="54">
        <f>Лист4!E3695/1000</f>
        <v>21.339700000000001</v>
      </c>
      <c r="L3697" s="55"/>
      <c r="M3697" s="55"/>
    </row>
    <row r="3698" spans="1:13" s="58" customFormat="1" ht="22.5" customHeight="1" x14ac:dyDescent="0.25">
      <c r="A3698" s="44" t="str">
        <f>Лист4!A3696</f>
        <v xml:space="preserve">Кирова ул. д.23 </v>
      </c>
      <c r="B3698" s="74" t="str">
        <f>Лист4!C3696</f>
        <v>Лиманский район, рп. Лиман</v>
      </c>
      <c r="C3698" s="45">
        <f t="shared" si="116"/>
        <v>127.99255593220342</v>
      </c>
      <c r="D3698" s="45">
        <f t="shared" si="117"/>
        <v>6.8567440677966118</v>
      </c>
      <c r="E3698" s="52">
        <v>0</v>
      </c>
      <c r="F3698" s="31">
        <v>6.8567440677966118</v>
      </c>
      <c r="G3698" s="53">
        <v>0</v>
      </c>
      <c r="H3698" s="53">
        <v>0</v>
      </c>
      <c r="I3698" s="53">
        <v>0</v>
      </c>
      <c r="J3698" s="32">
        <v>0</v>
      </c>
      <c r="K3698" s="54">
        <f>Лист4!E3696/1000</f>
        <v>134.84930000000003</v>
      </c>
      <c r="L3698" s="55"/>
      <c r="M3698" s="55"/>
    </row>
    <row r="3699" spans="1:13" s="58" customFormat="1" ht="22.5" customHeight="1" x14ac:dyDescent="0.25">
      <c r="A3699" s="44" t="str">
        <f>Лист4!A3697</f>
        <v xml:space="preserve">Кирова ул. д.24 </v>
      </c>
      <c r="B3699" s="74" t="str">
        <f>Лист4!C3697</f>
        <v>Лиманский район, рп. Лиман</v>
      </c>
      <c r="C3699" s="45">
        <f t="shared" si="116"/>
        <v>61.473098305084747</v>
      </c>
      <c r="D3699" s="45">
        <f t="shared" si="117"/>
        <v>3.2932016949152545</v>
      </c>
      <c r="E3699" s="52">
        <v>0</v>
      </c>
      <c r="F3699" s="31">
        <v>3.2932016949152545</v>
      </c>
      <c r="G3699" s="53">
        <v>0</v>
      </c>
      <c r="H3699" s="53">
        <v>0</v>
      </c>
      <c r="I3699" s="53">
        <v>0</v>
      </c>
      <c r="J3699" s="32">
        <v>0</v>
      </c>
      <c r="K3699" s="54">
        <f>Лист4!E3697/1000</f>
        <v>64.766300000000001</v>
      </c>
      <c r="L3699" s="55"/>
      <c r="M3699" s="55"/>
    </row>
    <row r="3700" spans="1:13" s="58" customFormat="1" ht="22.5" customHeight="1" x14ac:dyDescent="0.25">
      <c r="A3700" s="44" t="str">
        <f>Лист4!A3698</f>
        <v xml:space="preserve">Кирова ул. д.25 </v>
      </c>
      <c r="B3700" s="74" t="str">
        <f>Лист4!C3698</f>
        <v>Лиманский район, рп. Лиман</v>
      </c>
      <c r="C3700" s="45">
        <f t="shared" si="116"/>
        <v>33.73648813559322</v>
      </c>
      <c r="D3700" s="45">
        <f t="shared" si="117"/>
        <v>1.8073118644067794</v>
      </c>
      <c r="E3700" s="52">
        <v>0</v>
      </c>
      <c r="F3700" s="31">
        <v>1.8073118644067794</v>
      </c>
      <c r="G3700" s="53">
        <v>0</v>
      </c>
      <c r="H3700" s="53">
        <v>0</v>
      </c>
      <c r="I3700" s="53">
        <v>0</v>
      </c>
      <c r="J3700" s="32">
        <v>0</v>
      </c>
      <c r="K3700" s="54">
        <f>Лист4!E3698/1000</f>
        <v>35.543799999999997</v>
      </c>
      <c r="L3700" s="55"/>
      <c r="M3700" s="55"/>
    </row>
    <row r="3701" spans="1:13" s="58" customFormat="1" ht="22.5" customHeight="1" x14ac:dyDescent="0.25">
      <c r="A3701" s="44" t="str">
        <f>Лист4!A3699</f>
        <v xml:space="preserve">Кирова ул. д.26 </v>
      </c>
      <c r="B3701" s="74" t="str">
        <f>Лист4!C3699</f>
        <v>Лиманский район, рп. Лиман</v>
      </c>
      <c r="C3701" s="45">
        <f t="shared" si="116"/>
        <v>12.073087457627119</v>
      </c>
      <c r="D3701" s="45">
        <f t="shared" si="117"/>
        <v>0.6467725423728814</v>
      </c>
      <c r="E3701" s="52">
        <v>0</v>
      </c>
      <c r="F3701" s="31">
        <v>0.6467725423728814</v>
      </c>
      <c r="G3701" s="53">
        <v>0</v>
      </c>
      <c r="H3701" s="53">
        <v>0</v>
      </c>
      <c r="I3701" s="53">
        <v>0</v>
      </c>
      <c r="J3701" s="32">
        <v>0</v>
      </c>
      <c r="K3701" s="54">
        <f>Лист4!E3699/1000</f>
        <v>12.719860000000001</v>
      </c>
      <c r="L3701" s="55"/>
      <c r="M3701" s="55"/>
    </row>
    <row r="3702" spans="1:13" s="58" customFormat="1" ht="22.5" customHeight="1" x14ac:dyDescent="0.25">
      <c r="A3702" s="44" t="str">
        <f>Лист4!A3700</f>
        <v xml:space="preserve">Кирова ул. д.27 </v>
      </c>
      <c r="B3702" s="74" t="str">
        <f>Лист4!C3700</f>
        <v>Лиманский район, рп. Лиман</v>
      </c>
      <c r="C3702" s="45">
        <f t="shared" si="116"/>
        <v>92.154359322033898</v>
      </c>
      <c r="D3702" s="45">
        <f t="shared" si="117"/>
        <v>4.936840677966102</v>
      </c>
      <c r="E3702" s="52">
        <v>0</v>
      </c>
      <c r="F3702" s="31">
        <v>4.936840677966102</v>
      </c>
      <c r="G3702" s="53">
        <v>0</v>
      </c>
      <c r="H3702" s="53">
        <v>0</v>
      </c>
      <c r="I3702" s="53">
        <v>0</v>
      </c>
      <c r="J3702" s="32">
        <v>0</v>
      </c>
      <c r="K3702" s="54">
        <f>Лист4!E3700/1000</f>
        <v>97.091200000000001</v>
      </c>
      <c r="L3702" s="55"/>
      <c r="M3702" s="55"/>
    </row>
    <row r="3703" spans="1:13" s="58" customFormat="1" ht="22.5" customHeight="1" x14ac:dyDescent="0.25">
      <c r="A3703" s="44" t="str">
        <f>Лист4!A3701</f>
        <v xml:space="preserve">Кирова ул. д.28 </v>
      </c>
      <c r="B3703" s="74" t="str">
        <f>Лист4!C3701</f>
        <v>Лиманский район, рп. Лиман</v>
      </c>
      <c r="C3703" s="45">
        <f t="shared" si="116"/>
        <v>130.45741016949154</v>
      </c>
      <c r="D3703" s="45">
        <f t="shared" si="117"/>
        <v>6.988789830508475</v>
      </c>
      <c r="E3703" s="52">
        <v>0</v>
      </c>
      <c r="F3703" s="31">
        <v>6.988789830508475</v>
      </c>
      <c r="G3703" s="53">
        <v>0</v>
      </c>
      <c r="H3703" s="53">
        <v>0</v>
      </c>
      <c r="I3703" s="53">
        <v>0</v>
      </c>
      <c r="J3703" s="32">
        <v>0</v>
      </c>
      <c r="K3703" s="54">
        <f>Лист4!E3701/1000</f>
        <v>137.4462</v>
      </c>
      <c r="L3703" s="55"/>
      <c r="M3703" s="55"/>
    </row>
    <row r="3704" spans="1:13" s="58" customFormat="1" ht="22.5" customHeight="1" x14ac:dyDescent="0.25">
      <c r="A3704" s="44" t="str">
        <f>Лист4!A3702</f>
        <v xml:space="preserve">Кирова ул. д.28А </v>
      </c>
      <c r="B3704" s="74" t="str">
        <f>Лист4!C3702</f>
        <v>Лиманский район, рп. Лиман</v>
      </c>
      <c r="C3704" s="45">
        <f t="shared" si="116"/>
        <v>0</v>
      </c>
      <c r="D3704" s="45">
        <f t="shared" si="117"/>
        <v>0</v>
      </c>
      <c r="E3704" s="52">
        <v>0</v>
      </c>
      <c r="F3704" s="31">
        <v>0</v>
      </c>
      <c r="G3704" s="53">
        <v>0</v>
      </c>
      <c r="H3704" s="53">
        <v>0</v>
      </c>
      <c r="I3704" s="53">
        <v>0</v>
      </c>
      <c r="J3704" s="32">
        <v>0</v>
      </c>
      <c r="K3704" s="54">
        <f>Лист4!E3702/1000</f>
        <v>0</v>
      </c>
      <c r="L3704" s="55"/>
      <c r="M3704" s="55"/>
    </row>
    <row r="3705" spans="1:13" s="58" customFormat="1" ht="22.5" customHeight="1" x14ac:dyDescent="0.25">
      <c r="A3705" s="44" t="str">
        <f>Лист4!A3703</f>
        <v xml:space="preserve">Кирова ул. д.29 </v>
      </c>
      <c r="B3705" s="74" t="str">
        <f>Лист4!C3703</f>
        <v>Лиманский район, рп. Лиман</v>
      </c>
      <c r="C3705" s="45">
        <f t="shared" si="116"/>
        <v>66.150711864406787</v>
      </c>
      <c r="D3705" s="45">
        <f t="shared" si="117"/>
        <v>3.5437881355932204</v>
      </c>
      <c r="E3705" s="52">
        <v>0</v>
      </c>
      <c r="F3705" s="31">
        <v>3.5437881355932204</v>
      </c>
      <c r="G3705" s="53">
        <v>0</v>
      </c>
      <c r="H3705" s="53">
        <v>0</v>
      </c>
      <c r="I3705" s="53">
        <v>0</v>
      </c>
      <c r="J3705" s="32">
        <v>0</v>
      </c>
      <c r="K3705" s="54">
        <f>Лист4!E3703/1000</f>
        <v>69.694500000000005</v>
      </c>
      <c r="L3705" s="55"/>
      <c r="M3705" s="55"/>
    </row>
    <row r="3706" spans="1:13" s="58" customFormat="1" ht="22.5" customHeight="1" x14ac:dyDescent="0.25">
      <c r="A3706" s="44" t="str">
        <f>Лист4!A3704</f>
        <v xml:space="preserve">Кирова ул. д.31 </v>
      </c>
      <c r="B3706" s="74" t="str">
        <f>Лист4!C3704</f>
        <v>Лиманский район, рп. Лиман</v>
      </c>
      <c r="C3706" s="45">
        <f t="shared" si="116"/>
        <v>24.579823728813558</v>
      </c>
      <c r="D3706" s="45">
        <f t="shared" si="117"/>
        <v>1.3167762711864406</v>
      </c>
      <c r="E3706" s="52">
        <v>0</v>
      </c>
      <c r="F3706" s="31">
        <v>1.3167762711864406</v>
      </c>
      <c r="G3706" s="53">
        <v>0</v>
      </c>
      <c r="H3706" s="53">
        <v>0</v>
      </c>
      <c r="I3706" s="53">
        <v>0</v>
      </c>
      <c r="J3706" s="32">
        <v>0</v>
      </c>
      <c r="K3706" s="54">
        <f>Лист4!E3704/1000</f>
        <v>25.896599999999999</v>
      </c>
      <c r="L3706" s="55"/>
      <c r="M3706" s="55"/>
    </row>
    <row r="3707" spans="1:13" s="58" customFormat="1" ht="22.5" customHeight="1" x14ac:dyDescent="0.25">
      <c r="A3707" s="44" t="str">
        <f>Лист4!A3705</f>
        <v xml:space="preserve">Кирова ул. д.33 </v>
      </c>
      <c r="B3707" s="74" t="str">
        <f>Лист4!C3705</f>
        <v>Лиманский район, рп. Лиман</v>
      </c>
      <c r="C3707" s="45">
        <f t="shared" si="116"/>
        <v>9.1819118644067821</v>
      </c>
      <c r="D3707" s="45">
        <f t="shared" si="117"/>
        <v>0.49188813559322042</v>
      </c>
      <c r="E3707" s="52">
        <v>0</v>
      </c>
      <c r="F3707" s="31">
        <v>0.49188813559322042</v>
      </c>
      <c r="G3707" s="53">
        <v>0</v>
      </c>
      <c r="H3707" s="53">
        <v>0</v>
      </c>
      <c r="I3707" s="53">
        <v>0</v>
      </c>
      <c r="J3707" s="32">
        <v>0</v>
      </c>
      <c r="K3707" s="54">
        <f>Лист4!E3705/1000</f>
        <v>9.6738000000000017</v>
      </c>
      <c r="L3707" s="55"/>
      <c r="M3707" s="55"/>
    </row>
    <row r="3708" spans="1:13" s="58" customFormat="1" ht="23.25" customHeight="1" x14ac:dyDescent="0.25">
      <c r="A3708" s="44" t="str">
        <f>Лист4!A3706</f>
        <v xml:space="preserve">Кирова ул. д.35 </v>
      </c>
      <c r="B3708" s="74" t="str">
        <f>Лист4!C3706</f>
        <v>Лиманский район, рп. Лиман</v>
      </c>
      <c r="C3708" s="45">
        <f t="shared" si="116"/>
        <v>53.737979661016951</v>
      </c>
      <c r="D3708" s="45">
        <f t="shared" si="117"/>
        <v>2.8788203389830507</v>
      </c>
      <c r="E3708" s="52">
        <v>0</v>
      </c>
      <c r="F3708" s="31">
        <v>2.8788203389830507</v>
      </c>
      <c r="G3708" s="53">
        <v>0</v>
      </c>
      <c r="H3708" s="53">
        <v>0</v>
      </c>
      <c r="I3708" s="53">
        <v>0</v>
      </c>
      <c r="J3708" s="32">
        <v>0</v>
      </c>
      <c r="K3708" s="54">
        <f>Лист4!E3706/1000</f>
        <v>56.616799999999998</v>
      </c>
      <c r="L3708" s="55"/>
      <c r="M3708" s="55"/>
    </row>
    <row r="3709" spans="1:13" s="58" customFormat="1" ht="22.5" customHeight="1" x14ac:dyDescent="0.25">
      <c r="A3709" s="44" t="str">
        <f>Лист4!A3707</f>
        <v xml:space="preserve">Кирова ул. д.37 </v>
      </c>
      <c r="B3709" s="74" t="str">
        <f>Лист4!C3707</f>
        <v>Лиманский район, рп. Лиман</v>
      </c>
      <c r="C3709" s="45">
        <f t="shared" si="116"/>
        <v>50.778237288135585</v>
      </c>
      <c r="D3709" s="45">
        <f t="shared" si="117"/>
        <v>2.7202627118644065</v>
      </c>
      <c r="E3709" s="52">
        <v>0</v>
      </c>
      <c r="F3709" s="31">
        <v>2.7202627118644065</v>
      </c>
      <c r="G3709" s="53">
        <v>0</v>
      </c>
      <c r="H3709" s="53">
        <v>0</v>
      </c>
      <c r="I3709" s="53">
        <v>0</v>
      </c>
      <c r="J3709" s="32">
        <v>0</v>
      </c>
      <c r="K3709" s="54">
        <f>Лист4!E3707/1000</f>
        <v>53.498499999999993</v>
      </c>
      <c r="L3709" s="55"/>
      <c r="M3709" s="55"/>
    </row>
    <row r="3710" spans="1:13" s="58" customFormat="1" ht="22.5" customHeight="1" x14ac:dyDescent="0.25">
      <c r="A3710" s="44" t="str">
        <f>Лист4!A3708</f>
        <v xml:space="preserve">Кирова ул. д.39 </v>
      </c>
      <c r="B3710" s="74" t="str">
        <f>Лист4!C3708</f>
        <v>Лиманский район, рп. Лиман</v>
      </c>
      <c r="C3710" s="45">
        <f t="shared" si="116"/>
        <v>41.423674576271182</v>
      </c>
      <c r="D3710" s="45">
        <f t="shared" si="117"/>
        <v>2.2191254237288134</v>
      </c>
      <c r="E3710" s="52">
        <v>0</v>
      </c>
      <c r="F3710" s="31">
        <v>2.2191254237288134</v>
      </c>
      <c r="G3710" s="53">
        <v>0</v>
      </c>
      <c r="H3710" s="53">
        <v>0</v>
      </c>
      <c r="I3710" s="53">
        <v>0</v>
      </c>
      <c r="J3710" s="32">
        <v>0</v>
      </c>
      <c r="K3710" s="54">
        <f>Лист4!E3708/1000</f>
        <v>43.642799999999994</v>
      </c>
      <c r="L3710" s="55"/>
      <c r="M3710" s="55"/>
    </row>
    <row r="3711" spans="1:13" s="58" customFormat="1" ht="22.5" customHeight="1" x14ac:dyDescent="0.25">
      <c r="A3711" s="44" t="str">
        <f>Лист4!A3709</f>
        <v xml:space="preserve">Кирова ул. д.40 </v>
      </c>
      <c r="B3711" s="74" t="str">
        <f>Лист4!C3709</f>
        <v>Лиманский район, рп. Лиман</v>
      </c>
      <c r="C3711" s="45">
        <f t="shared" si="116"/>
        <v>89.762779661016936</v>
      </c>
      <c r="D3711" s="45">
        <f t="shared" si="117"/>
        <v>4.8087203389830506</v>
      </c>
      <c r="E3711" s="52">
        <v>0</v>
      </c>
      <c r="F3711" s="31">
        <v>4.8087203389830506</v>
      </c>
      <c r="G3711" s="53">
        <v>0</v>
      </c>
      <c r="H3711" s="53">
        <v>0</v>
      </c>
      <c r="I3711" s="53">
        <v>0</v>
      </c>
      <c r="J3711" s="32">
        <v>0</v>
      </c>
      <c r="K3711" s="54">
        <f>Лист4!E3709/1000</f>
        <v>94.571499999999986</v>
      </c>
      <c r="L3711" s="55"/>
      <c r="M3711" s="55"/>
    </row>
    <row r="3712" spans="1:13" s="58" customFormat="1" ht="22.5" customHeight="1" x14ac:dyDescent="0.25">
      <c r="A3712" s="44" t="str">
        <f>Лист4!A3710</f>
        <v xml:space="preserve">Кирова ул. д.6 </v>
      </c>
      <c r="B3712" s="74" t="str">
        <f>Лист4!C3710</f>
        <v>Лиманский район, рп. Лиман</v>
      </c>
      <c r="C3712" s="45">
        <f t="shared" si="116"/>
        <v>104.94039322033902</v>
      </c>
      <c r="D3712" s="45">
        <f t="shared" si="117"/>
        <v>5.6218067796610187</v>
      </c>
      <c r="E3712" s="52">
        <v>0</v>
      </c>
      <c r="F3712" s="31">
        <v>5.6218067796610187</v>
      </c>
      <c r="G3712" s="53">
        <v>0</v>
      </c>
      <c r="H3712" s="53">
        <v>0</v>
      </c>
      <c r="I3712" s="53">
        <v>0</v>
      </c>
      <c r="J3712" s="32">
        <v>0</v>
      </c>
      <c r="K3712" s="54">
        <f>Лист4!E3710/1000</f>
        <v>110.56220000000003</v>
      </c>
      <c r="L3712" s="55"/>
      <c r="M3712" s="55"/>
    </row>
    <row r="3713" spans="1:13" s="58" customFormat="1" ht="22.5" customHeight="1" x14ac:dyDescent="0.25">
      <c r="A3713" s="44" t="str">
        <f>Лист4!A3711</f>
        <v xml:space="preserve">Кирова ул. д.8 </v>
      </c>
      <c r="B3713" s="74" t="str">
        <f>Лист4!C3711</f>
        <v>Лиманский район, рп. Лиман</v>
      </c>
      <c r="C3713" s="45">
        <f t="shared" si="116"/>
        <v>179.20037966101697</v>
      </c>
      <c r="D3713" s="45">
        <f t="shared" si="117"/>
        <v>9.6000203389830521</v>
      </c>
      <c r="E3713" s="52">
        <v>0</v>
      </c>
      <c r="F3713" s="31">
        <v>9.6000203389830521</v>
      </c>
      <c r="G3713" s="53">
        <v>0</v>
      </c>
      <c r="H3713" s="53">
        <v>0</v>
      </c>
      <c r="I3713" s="53">
        <v>0</v>
      </c>
      <c r="J3713" s="32">
        <v>0</v>
      </c>
      <c r="K3713" s="54">
        <f>Лист4!E3711/1000</f>
        <v>188.80040000000002</v>
      </c>
      <c r="L3713" s="55"/>
      <c r="M3713" s="55"/>
    </row>
    <row r="3714" spans="1:13" s="58" customFormat="1" ht="22.5" customHeight="1" x14ac:dyDescent="0.25">
      <c r="A3714" s="44" t="str">
        <f>Лист4!A3712</f>
        <v xml:space="preserve">Космонавтов ул. д.39 </v>
      </c>
      <c r="B3714" s="74" t="str">
        <f>Лист4!C3712</f>
        <v>Лиманский район, рп. Лиман</v>
      </c>
      <c r="C3714" s="45">
        <f t="shared" si="116"/>
        <v>19.724908474576267</v>
      </c>
      <c r="D3714" s="45">
        <f t="shared" si="117"/>
        <v>1.0566915254237286</v>
      </c>
      <c r="E3714" s="52">
        <v>0</v>
      </c>
      <c r="F3714" s="31">
        <v>1.0566915254237286</v>
      </c>
      <c r="G3714" s="53">
        <v>0</v>
      </c>
      <c r="H3714" s="53">
        <v>0</v>
      </c>
      <c r="I3714" s="53">
        <v>0</v>
      </c>
      <c r="J3714" s="32">
        <v>0</v>
      </c>
      <c r="K3714" s="54">
        <f>Лист4!E3712/1000</f>
        <v>20.781599999999997</v>
      </c>
      <c r="L3714" s="55"/>
      <c r="M3714" s="55"/>
    </row>
    <row r="3715" spans="1:13" s="58" customFormat="1" ht="22.5" customHeight="1" x14ac:dyDescent="0.25">
      <c r="A3715" s="44" t="str">
        <f>Лист4!A3713</f>
        <v xml:space="preserve">Космонавтов ул. д.41 </v>
      </c>
      <c r="B3715" s="74" t="str">
        <f>Лист4!C3713</f>
        <v>Лиманский район, рп. Лиман</v>
      </c>
      <c r="C3715" s="45">
        <f t="shared" si="116"/>
        <v>12.384542372881356</v>
      </c>
      <c r="D3715" s="45">
        <f t="shared" si="117"/>
        <v>0.66345762711864409</v>
      </c>
      <c r="E3715" s="52">
        <v>0</v>
      </c>
      <c r="F3715" s="31">
        <v>0.66345762711864409</v>
      </c>
      <c r="G3715" s="53">
        <v>0</v>
      </c>
      <c r="H3715" s="53">
        <v>0</v>
      </c>
      <c r="I3715" s="53">
        <v>0</v>
      </c>
      <c r="J3715" s="32">
        <v>0</v>
      </c>
      <c r="K3715" s="54">
        <f>Лист4!E3713/1000</f>
        <v>13.048</v>
      </c>
      <c r="L3715" s="55"/>
      <c r="M3715" s="55"/>
    </row>
    <row r="3716" spans="1:13" s="58" customFormat="1" ht="22.5" customHeight="1" x14ac:dyDescent="0.25">
      <c r="A3716" s="44" t="str">
        <f>Лист4!A3714</f>
        <v xml:space="preserve">Космонавтов ул. д.43 </v>
      </c>
      <c r="B3716" s="74" t="str">
        <f>Лист4!C3714</f>
        <v>Лиманский район, рп. Лиман</v>
      </c>
      <c r="C3716" s="45">
        <f t="shared" si="116"/>
        <v>27.556745762711866</v>
      </c>
      <c r="D3716" s="45">
        <f t="shared" si="117"/>
        <v>1.4762542372881358</v>
      </c>
      <c r="E3716" s="52">
        <v>0</v>
      </c>
      <c r="F3716" s="31">
        <v>1.4762542372881358</v>
      </c>
      <c r="G3716" s="53">
        <v>0</v>
      </c>
      <c r="H3716" s="53">
        <v>0</v>
      </c>
      <c r="I3716" s="53">
        <v>0</v>
      </c>
      <c r="J3716" s="32">
        <v>0</v>
      </c>
      <c r="K3716" s="54">
        <f>Лист4!E3714/1000</f>
        <v>29.033000000000001</v>
      </c>
      <c r="L3716" s="55"/>
      <c r="M3716" s="55"/>
    </row>
    <row r="3717" spans="1:13" s="58" customFormat="1" ht="22.5" customHeight="1" x14ac:dyDescent="0.25">
      <c r="A3717" s="44" t="str">
        <f>Лист4!A3715</f>
        <v xml:space="preserve">Космонавтов ул. д.45 </v>
      </c>
      <c r="B3717" s="74" t="str">
        <f>Лист4!C3715</f>
        <v>Лиманский район, рп. Лиман</v>
      </c>
      <c r="C3717" s="45">
        <f t="shared" si="116"/>
        <v>45.511579661016953</v>
      </c>
      <c r="D3717" s="45">
        <f t="shared" si="117"/>
        <v>2.4381203389830506</v>
      </c>
      <c r="E3717" s="52">
        <v>0</v>
      </c>
      <c r="F3717" s="31">
        <v>2.4381203389830506</v>
      </c>
      <c r="G3717" s="53">
        <v>0</v>
      </c>
      <c r="H3717" s="53">
        <v>0</v>
      </c>
      <c r="I3717" s="53">
        <v>0</v>
      </c>
      <c r="J3717" s="32">
        <v>0</v>
      </c>
      <c r="K3717" s="54">
        <f>Лист4!E3715/1000</f>
        <v>47.9497</v>
      </c>
      <c r="L3717" s="55"/>
      <c r="M3717" s="55"/>
    </row>
    <row r="3718" spans="1:13" s="58" customFormat="1" ht="22.5" customHeight="1" x14ac:dyDescent="0.25">
      <c r="A3718" s="44" t="str">
        <f>Лист4!A3716</f>
        <v xml:space="preserve">Космонавтов ул. д.60 </v>
      </c>
      <c r="B3718" s="74" t="str">
        <f>Лист4!C3716</f>
        <v>Лиманский район, рп. Лиман</v>
      </c>
      <c r="C3718" s="45">
        <f t="shared" si="116"/>
        <v>49.335810169491523</v>
      </c>
      <c r="D3718" s="45">
        <f t="shared" si="117"/>
        <v>2.6429898305084745</v>
      </c>
      <c r="E3718" s="52">
        <v>0</v>
      </c>
      <c r="F3718" s="31">
        <v>2.6429898305084745</v>
      </c>
      <c r="G3718" s="53">
        <v>0</v>
      </c>
      <c r="H3718" s="53">
        <v>0</v>
      </c>
      <c r="I3718" s="53">
        <v>0</v>
      </c>
      <c r="J3718" s="32">
        <v>0</v>
      </c>
      <c r="K3718" s="54">
        <f>Лист4!E3716/1000</f>
        <v>51.9788</v>
      </c>
      <c r="L3718" s="55"/>
      <c r="M3718" s="55"/>
    </row>
    <row r="3719" spans="1:13" s="58" customFormat="1" ht="22.5" customHeight="1" x14ac:dyDescent="0.25">
      <c r="A3719" s="44" t="str">
        <f>Лист4!A3717</f>
        <v xml:space="preserve">Кочубея ул. д.30 </v>
      </c>
      <c r="B3719" s="74" t="str">
        <f>Лист4!C3717</f>
        <v>Лиманский район, рп. Лиман</v>
      </c>
      <c r="C3719" s="45">
        <f t="shared" si="116"/>
        <v>120.19946305084746</v>
      </c>
      <c r="D3719" s="45">
        <f t="shared" si="117"/>
        <v>6.4392569491525418</v>
      </c>
      <c r="E3719" s="52">
        <v>0</v>
      </c>
      <c r="F3719" s="31">
        <v>6.4392569491525418</v>
      </c>
      <c r="G3719" s="53">
        <v>0</v>
      </c>
      <c r="H3719" s="53">
        <v>0</v>
      </c>
      <c r="I3719" s="53">
        <v>0</v>
      </c>
      <c r="J3719" s="32">
        <v>0</v>
      </c>
      <c r="K3719" s="54">
        <f>Лист4!E3717/1000-J3719</f>
        <v>126.63871999999999</v>
      </c>
      <c r="L3719" s="55"/>
      <c r="M3719" s="55"/>
    </row>
    <row r="3720" spans="1:13" s="58" customFormat="1" ht="22.5" customHeight="1" x14ac:dyDescent="0.25">
      <c r="A3720" s="44" t="str">
        <f>Лист4!A3718</f>
        <v xml:space="preserve">Кочубея ул. д.40 </v>
      </c>
      <c r="B3720" s="74" t="str">
        <f>Лист4!C3718</f>
        <v>Лиманский район, рп. Лиман</v>
      </c>
      <c r="C3720" s="45">
        <f t="shared" si="116"/>
        <v>120.63766779661017</v>
      </c>
      <c r="D3720" s="45">
        <f t="shared" si="117"/>
        <v>6.4627322033898311</v>
      </c>
      <c r="E3720" s="52">
        <v>0</v>
      </c>
      <c r="F3720" s="31">
        <v>6.4627322033898311</v>
      </c>
      <c r="G3720" s="53">
        <v>0</v>
      </c>
      <c r="H3720" s="53">
        <v>0</v>
      </c>
      <c r="I3720" s="53">
        <v>0</v>
      </c>
      <c r="J3720" s="32">
        <v>0</v>
      </c>
      <c r="K3720" s="54">
        <f>Лист4!E3718/1000</f>
        <v>127.10040000000001</v>
      </c>
      <c r="L3720" s="55"/>
      <c r="M3720" s="55"/>
    </row>
    <row r="3721" spans="1:13" s="58" customFormat="1" ht="22.5" customHeight="1" x14ac:dyDescent="0.25">
      <c r="A3721" s="44" t="str">
        <f>Лист4!A3719</f>
        <v xml:space="preserve">Кочубея ул. д.41 </v>
      </c>
      <c r="B3721" s="74" t="str">
        <f>Лист4!C3719</f>
        <v>Лиманский район, рп. Лиман</v>
      </c>
      <c r="C3721" s="45">
        <f t="shared" si="116"/>
        <v>152.06600677966105</v>
      </c>
      <c r="D3721" s="45">
        <f t="shared" si="117"/>
        <v>8.1463932203389842</v>
      </c>
      <c r="E3721" s="52">
        <v>0</v>
      </c>
      <c r="F3721" s="31">
        <v>8.1463932203389842</v>
      </c>
      <c r="G3721" s="53">
        <v>0</v>
      </c>
      <c r="H3721" s="53">
        <v>0</v>
      </c>
      <c r="I3721" s="53">
        <v>0</v>
      </c>
      <c r="J3721" s="32">
        <v>0</v>
      </c>
      <c r="K3721" s="54">
        <f>Лист4!E3719/1000-J3721</f>
        <v>160.21240000000003</v>
      </c>
      <c r="L3721" s="55"/>
      <c r="M3721" s="55"/>
    </row>
    <row r="3722" spans="1:13" s="58" customFormat="1" ht="22.5" customHeight="1" x14ac:dyDescent="0.25">
      <c r="A3722" s="44" t="str">
        <f>Лист4!A3720</f>
        <v xml:space="preserve">Ленина ул. д.35 </v>
      </c>
      <c r="B3722" s="74" t="str">
        <f>Лист4!C3720</f>
        <v>Лиманский район, рп. Лиман</v>
      </c>
      <c r="C3722" s="45">
        <f t="shared" si="116"/>
        <v>0</v>
      </c>
      <c r="D3722" s="45">
        <f t="shared" si="117"/>
        <v>0</v>
      </c>
      <c r="E3722" s="52">
        <v>0</v>
      </c>
      <c r="F3722" s="31">
        <v>0</v>
      </c>
      <c r="G3722" s="53">
        <v>0</v>
      </c>
      <c r="H3722" s="53">
        <v>0</v>
      </c>
      <c r="I3722" s="53">
        <v>0</v>
      </c>
      <c r="J3722" s="32">
        <v>0</v>
      </c>
      <c r="K3722" s="54">
        <f>Лист4!E3720/1000</f>
        <v>0</v>
      </c>
      <c r="L3722" s="55"/>
      <c r="M3722" s="55"/>
    </row>
    <row r="3723" spans="1:13" s="58" customFormat="1" ht="22.5" customHeight="1" x14ac:dyDescent="0.25">
      <c r="A3723" s="44" t="str">
        <f>Лист4!A3721</f>
        <v xml:space="preserve">Ленина ул. д.47 </v>
      </c>
      <c r="B3723" s="74" t="str">
        <f>Лист4!C3721</f>
        <v>Лиманский район, рп. Лиман</v>
      </c>
      <c r="C3723" s="45">
        <f t="shared" si="116"/>
        <v>108.44504406779662</v>
      </c>
      <c r="D3723" s="45">
        <f t="shared" si="117"/>
        <v>5.8095559322033905</v>
      </c>
      <c r="E3723" s="52">
        <v>0</v>
      </c>
      <c r="F3723" s="31">
        <v>5.8095559322033905</v>
      </c>
      <c r="G3723" s="53">
        <v>0</v>
      </c>
      <c r="H3723" s="53">
        <v>0</v>
      </c>
      <c r="I3723" s="53">
        <v>0</v>
      </c>
      <c r="J3723" s="32">
        <v>0</v>
      </c>
      <c r="K3723" s="54">
        <f>Лист4!E3721/1000</f>
        <v>114.25460000000001</v>
      </c>
      <c r="L3723" s="55"/>
      <c r="M3723" s="55"/>
    </row>
    <row r="3724" spans="1:13" s="58" customFormat="1" ht="22.5" customHeight="1" x14ac:dyDescent="0.25">
      <c r="A3724" s="44" t="str">
        <f>Лист4!A3722</f>
        <v xml:space="preserve">Ленина ул. д.49 </v>
      </c>
      <c r="B3724" s="74" t="str">
        <f>Лист4!C3722</f>
        <v>Лиманский район, рп. Лиман</v>
      </c>
      <c r="C3724" s="45">
        <f t="shared" si="116"/>
        <v>295.63529491525424</v>
      </c>
      <c r="D3724" s="45">
        <f t="shared" si="117"/>
        <v>15.837605084745761</v>
      </c>
      <c r="E3724" s="52">
        <v>0</v>
      </c>
      <c r="F3724" s="31">
        <v>15.837605084745761</v>
      </c>
      <c r="G3724" s="53">
        <v>0</v>
      </c>
      <c r="H3724" s="53">
        <v>0</v>
      </c>
      <c r="I3724" s="53">
        <v>0</v>
      </c>
      <c r="J3724" s="32">
        <v>0</v>
      </c>
      <c r="K3724" s="54">
        <f>Лист4!E3722/1000</f>
        <v>311.47289999999998</v>
      </c>
      <c r="L3724" s="55"/>
      <c r="M3724" s="55"/>
    </row>
    <row r="3725" spans="1:13" s="58" customFormat="1" ht="22.5" customHeight="1" x14ac:dyDescent="0.25">
      <c r="A3725" s="44" t="str">
        <f>Лист4!A3723</f>
        <v xml:space="preserve">Ленина ул. д.51 </v>
      </c>
      <c r="B3725" s="74" t="str">
        <f>Лист4!C3723</f>
        <v>Лиманский район, рп. Лиман</v>
      </c>
      <c r="C3725" s="45">
        <f t="shared" si="116"/>
        <v>539.80450169491519</v>
      </c>
      <c r="D3725" s="45">
        <f t="shared" si="117"/>
        <v>28.918098305084744</v>
      </c>
      <c r="E3725" s="52">
        <v>0</v>
      </c>
      <c r="F3725" s="31">
        <v>28.918098305084744</v>
      </c>
      <c r="G3725" s="53">
        <v>0</v>
      </c>
      <c r="H3725" s="53">
        <v>0</v>
      </c>
      <c r="I3725" s="53">
        <v>0</v>
      </c>
      <c r="J3725" s="32">
        <v>0</v>
      </c>
      <c r="K3725" s="54">
        <f>Лист4!E3723/1000-J3725</f>
        <v>568.72259999999994</v>
      </c>
      <c r="L3725" s="55"/>
      <c r="M3725" s="55"/>
    </row>
    <row r="3726" spans="1:13" s="58" customFormat="1" ht="22.5" customHeight="1" x14ac:dyDescent="0.25">
      <c r="A3726" s="44" t="str">
        <f>Лист4!A3724</f>
        <v xml:space="preserve">Лиман ул. д.47 </v>
      </c>
      <c r="B3726" s="74" t="str">
        <f>Лист4!C3724</f>
        <v>Лиманский район, рп. Лиман</v>
      </c>
      <c r="C3726" s="45">
        <f t="shared" si="116"/>
        <v>11.155199999999999</v>
      </c>
      <c r="D3726" s="45">
        <f t="shared" si="117"/>
        <v>0.59759999999999991</v>
      </c>
      <c r="E3726" s="52">
        <v>0</v>
      </c>
      <c r="F3726" s="31">
        <v>0.59759999999999991</v>
      </c>
      <c r="G3726" s="53">
        <v>0</v>
      </c>
      <c r="H3726" s="53">
        <v>0</v>
      </c>
      <c r="I3726" s="53">
        <v>0</v>
      </c>
      <c r="J3726" s="32">
        <v>0</v>
      </c>
      <c r="K3726" s="54">
        <f>Лист4!E3724/1000-J3726</f>
        <v>11.752799999999999</v>
      </c>
      <c r="L3726" s="55"/>
      <c r="M3726" s="55"/>
    </row>
    <row r="3727" spans="1:13" s="58" customFormat="1" ht="22.5" customHeight="1" x14ac:dyDescent="0.25">
      <c r="A3727" s="44" t="str">
        <f>Лист4!A3725</f>
        <v xml:space="preserve">Мелиоративная ул. д.2 </v>
      </c>
      <c r="B3727" s="74" t="str">
        <f>Лист4!C3725</f>
        <v>Лиманский район, рп. Лиман</v>
      </c>
      <c r="C3727" s="45">
        <f t="shared" si="116"/>
        <v>60.40321355932204</v>
      </c>
      <c r="D3727" s="45">
        <f t="shared" si="117"/>
        <v>3.2358864406779659</v>
      </c>
      <c r="E3727" s="52">
        <v>0</v>
      </c>
      <c r="F3727" s="31">
        <v>3.2358864406779659</v>
      </c>
      <c r="G3727" s="53">
        <v>0</v>
      </c>
      <c r="H3727" s="53">
        <v>0</v>
      </c>
      <c r="I3727" s="53">
        <v>0</v>
      </c>
      <c r="J3727" s="32">
        <v>0</v>
      </c>
      <c r="K3727" s="54">
        <f>Лист4!E3725/1000</f>
        <v>63.639100000000006</v>
      </c>
      <c r="L3727" s="55"/>
      <c r="M3727" s="55"/>
    </row>
    <row r="3728" spans="1:13" s="58" customFormat="1" ht="22.5" customHeight="1" x14ac:dyDescent="0.25">
      <c r="A3728" s="44" t="str">
        <f>Лист4!A3726</f>
        <v xml:space="preserve">Мелиоративная ул. д.3 </v>
      </c>
      <c r="B3728" s="74" t="str">
        <f>Лист4!C3726</f>
        <v>Лиманский район, рп. Лиман</v>
      </c>
      <c r="C3728" s="45">
        <f t="shared" si="116"/>
        <v>41.907040000000009</v>
      </c>
      <c r="D3728" s="45">
        <f t="shared" si="117"/>
        <v>2.2450200000000002</v>
      </c>
      <c r="E3728" s="52">
        <v>0</v>
      </c>
      <c r="F3728" s="31">
        <v>2.2450200000000002</v>
      </c>
      <c r="G3728" s="53">
        <v>0</v>
      </c>
      <c r="H3728" s="53">
        <v>0</v>
      </c>
      <c r="I3728" s="53">
        <v>0</v>
      </c>
      <c r="J3728" s="32">
        <v>0</v>
      </c>
      <c r="K3728" s="54">
        <f>Лист4!E3726/1000</f>
        <v>44.152060000000006</v>
      </c>
      <c r="L3728" s="55"/>
      <c r="M3728" s="55"/>
    </row>
    <row r="3729" spans="1:13" s="58" customFormat="1" ht="22.5" customHeight="1" x14ac:dyDescent="0.25">
      <c r="A3729" s="44" t="str">
        <f>Лист4!A3727</f>
        <v xml:space="preserve">Мелиоративная ул. д.4 </v>
      </c>
      <c r="B3729" s="74" t="str">
        <f>Лист4!C3727</f>
        <v>Лиманский район, рп. Лиман</v>
      </c>
      <c r="C3729" s="45">
        <f t="shared" si="116"/>
        <v>39.123688135593227</v>
      </c>
      <c r="D3729" s="45">
        <f t="shared" si="117"/>
        <v>2.09591186440678</v>
      </c>
      <c r="E3729" s="52">
        <v>0</v>
      </c>
      <c r="F3729" s="31">
        <v>2.09591186440678</v>
      </c>
      <c r="G3729" s="53">
        <v>0</v>
      </c>
      <c r="H3729" s="53">
        <v>0</v>
      </c>
      <c r="I3729" s="53">
        <v>0</v>
      </c>
      <c r="J3729" s="32">
        <v>0</v>
      </c>
      <c r="K3729" s="54">
        <f>Лист4!E3727/1000-J3729</f>
        <v>41.219600000000007</v>
      </c>
      <c r="L3729" s="55"/>
      <c r="M3729" s="55"/>
    </row>
    <row r="3730" spans="1:13" s="58" customFormat="1" ht="22.5" customHeight="1" x14ac:dyDescent="0.25">
      <c r="A3730" s="44" t="str">
        <f>Лист4!A3728</f>
        <v xml:space="preserve">Мира ул. д.1 </v>
      </c>
      <c r="B3730" s="74" t="str">
        <f>Лист4!C3728</f>
        <v>Лиманский район, рп. Лиман</v>
      </c>
      <c r="C3730" s="45">
        <f t="shared" si="116"/>
        <v>110.51207050847458</v>
      </c>
      <c r="D3730" s="45">
        <f t="shared" si="117"/>
        <v>5.9202894915254234</v>
      </c>
      <c r="E3730" s="52">
        <v>0</v>
      </c>
      <c r="F3730" s="31">
        <v>5.9202894915254234</v>
      </c>
      <c r="G3730" s="53">
        <v>0</v>
      </c>
      <c r="H3730" s="53">
        <v>0</v>
      </c>
      <c r="I3730" s="53">
        <v>0</v>
      </c>
      <c r="J3730" s="32">
        <v>0</v>
      </c>
      <c r="K3730" s="54">
        <f>Лист4!E3728/1000</f>
        <v>116.43236</v>
      </c>
      <c r="L3730" s="55"/>
      <c r="M3730" s="55"/>
    </row>
    <row r="3731" spans="1:13" s="58" customFormat="1" ht="22.5" customHeight="1" x14ac:dyDescent="0.25">
      <c r="A3731" s="44" t="str">
        <f>Лист4!A3729</f>
        <v xml:space="preserve">Мира ул. д.1А </v>
      </c>
      <c r="B3731" s="74" t="str">
        <f>Лист4!C3729</f>
        <v>Лиманский район, рп. Лиман</v>
      </c>
      <c r="C3731" s="45">
        <f t="shared" si="116"/>
        <v>66.55260203389831</v>
      </c>
      <c r="D3731" s="45">
        <f t="shared" si="117"/>
        <v>3.5653179661016954</v>
      </c>
      <c r="E3731" s="52">
        <v>0</v>
      </c>
      <c r="F3731" s="31">
        <v>3.5653179661016954</v>
      </c>
      <c r="G3731" s="53">
        <v>0</v>
      </c>
      <c r="H3731" s="53">
        <v>0</v>
      </c>
      <c r="I3731" s="53">
        <v>0</v>
      </c>
      <c r="J3731" s="32">
        <v>0</v>
      </c>
      <c r="K3731" s="54">
        <f>Лист4!E3729/1000</f>
        <v>70.117920000000012</v>
      </c>
      <c r="L3731" s="55"/>
      <c r="M3731" s="55"/>
    </row>
    <row r="3732" spans="1:13" s="58" customFormat="1" ht="22.5" customHeight="1" x14ac:dyDescent="0.25">
      <c r="A3732" s="44" t="str">
        <f>Лист4!A3730</f>
        <v xml:space="preserve">Мира ул. д.49 </v>
      </c>
      <c r="B3732" s="74" t="str">
        <f>Лист4!C3730</f>
        <v>Лиманский район, рп. Лиман</v>
      </c>
      <c r="C3732" s="45">
        <f t="shared" ref="C3732:C3795" si="118">K3732+J3732-F3732</f>
        <v>11.325288135593221</v>
      </c>
      <c r="D3732" s="45">
        <f t="shared" ref="D3732:D3795" si="119">F3732</f>
        <v>0.60671186440677971</v>
      </c>
      <c r="E3732" s="52">
        <v>0</v>
      </c>
      <c r="F3732" s="31">
        <v>0.60671186440677971</v>
      </c>
      <c r="G3732" s="53">
        <v>0</v>
      </c>
      <c r="H3732" s="53">
        <v>0</v>
      </c>
      <c r="I3732" s="53">
        <v>0</v>
      </c>
      <c r="J3732" s="32">
        <v>0</v>
      </c>
      <c r="K3732" s="54">
        <f>Лист4!E3730/1000-J3732</f>
        <v>11.932</v>
      </c>
      <c r="L3732" s="55"/>
      <c r="M3732" s="55"/>
    </row>
    <row r="3733" spans="1:13" s="58" customFormat="1" ht="22.5" customHeight="1" x14ac:dyDescent="0.25">
      <c r="A3733" s="44" t="str">
        <f>Лист4!A3731</f>
        <v xml:space="preserve">Мира ул. д.51 </v>
      </c>
      <c r="B3733" s="74" t="str">
        <f>Лист4!C3731</f>
        <v>Лиманский район, рп. Лиман</v>
      </c>
      <c r="C3733" s="45">
        <f t="shared" si="118"/>
        <v>0</v>
      </c>
      <c r="D3733" s="45">
        <f t="shared" si="119"/>
        <v>0</v>
      </c>
      <c r="E3733" s="52">
        <v>0</v>
      </c>
      <c r="F3733" s="31">
        <v>0</v>
      </c>
      <c r="G3733" s="53">
        <v>0</v>
      </c>
      <c r="H3733" s="53">
        <v>0</v>
      </c>
      <c r="I3733" s="53">
        <v>0</v>
      </c>
      <c r="J3733" s="32">
        <v>0</v>
      </c>
      <c r="K3733" s="54">
        <f>Лист4!E3731/1000</f>
        <v>0</v>
      </c>
      <c r="L3733" s="55"/>
      <c r="M3733" s="55"/>
    </row>
    <row r="3734" spans="1:13" s="58" customFormat="1" ht="22.5" customHeight="1" x14ac:dyDescent="0.25">
      <c r="A3734" s="44" t="str">
        <f>Лист4!A3732</f>
        <v xml:space="preserve">Мира ул. д.53 </v>
      </c>
      <c r="B3734" s="74" t="str">
        <f>Лист4!C3732</f>
        <v>Лиманский район, рп. Лиман</v>
      </c>
      <c r="C3734" s="45">
        <f t="shared" si="118"/>
        <v>21.029613559322033</v>
      </c>
      <c r="D3734" s="45">
        <f t="shared" si="119"/>
        <v>1.126586440677966</v>
      </c>
      <c r="E3734" s="52">
        <v>0</v>
      </c>
      <c r="F3734" s="31">
        <v>1.126586440677966</v>
      </c>
      <c r="G3734" s="53">
        <v>0</v>
      </c>
      <c r="H3734" s="53">
        <v>0</v>
      </c>
      <c r="I3734" s="53">
        <v>0</v>
      </c>
      <c r="J3734" s="32">
        <v>0</v>
      </c>
      <c r="K3734" s="54">
        <f>Лист4!E3732/1000</f>
        <v>22.156199999999998</v>
      </c>
      <c r="L3734" s="55"/>
      <c r="M3734" s="55"/>
    </row>
    <row r="3735" spans="1:13" s="58" customFormat="1" ht="22.5" customHeight="1" x14ac:dyDescent="0.25">
      <c r="A3735" s="44" t="str">
        <f>Лист4!A3733</f>
        <v xml:space="preserve">Мира ул. д.55 </v>
      </c>
      <c r="B3735" s="74" t="str">
        <f>Лист4!C3733</f>
        <v>Лиманский район, рп. Лиман</v>
      </c>
      <c r="C3735" s="45">
        <f t="shared" si="118"/>
        <v>10.107335593220338</v>
      </c>
      <c r="D3735" s="45">
        <f t="shared" si="119"/>
        <v>0.54146440677966101</v>
      </c>
      <c r="E3735" s="52">
        <v>0</v>
      </c>
      <c r="F3735" s="31">
        <v>0.54146440677966101</v>
      </c>
      <c r="G3735" s="53">
        <v>0</v>
      </c>
      <c r="H3735" s="53">
        <v>0</v>
      </c>
      <c r="I3735" s="53">
        <v>0</v>
      </c>
      <c r="J3735" s="32">
        <v>0</v>
      </c>
      <c r="K3735" s="54">
        <f>Лист4!E3733/1000</f>
        <v>10.6488</v>
      </c>
      <c r="L3735" s="55"/>
      <c r="M3735" s="55"/>
    </row>
    <row r="3736" spans="1:13" s="58" customFormat="1" ht="22.5" customHeight="1" x14ac:dyDescent="0.25">
      <c r="A3736" s="44" t="str">
        <f>Лист4!A3734</f>
        <v xml:space="preserve">Н.Островского ул. д.14 </v>
      </c>
      <c r="B3736" s="74" t="str">
        <f>Лист4!C3734</f>
        <v>Лиманский район, рп. Лиман</v>
      </c>
      <c r="C3736" s="45">
        <f t="shared" si="118"/>
        <v>302.75310372881358</v>
      </c>
      <c r="D3736" s="45">
        <f t="shared" si="119"/>
        <v>16.218916271186444</v>
      </c>
      <c r="E3736" s="52">
        <v>0</v>
      </c>
      <c r="F3736" s="31">
        <v>16.218916271186444</v>
      </c>
      <c r="G3736" s="53">
        <v>0</v>
      </c>
      <c r="H3736" s="53">
        <v>0</v>
      </c>
      <c r="I3736" s="53">
        <v>0</v>
      </c>
      <c r="J3736" s="32">
        <v>0</v>
      </c>
      <c r="K3736" s="54">
        <f>Лист4!E3734/1000</f>
        <v>318.97202000000004</v>
      </c>
      <c r="L3736" s="55"/>
      <c r="M3736" s="55"/>
    </row>
    <row r="3737" spans="1:13" s="58" customFormat="1" ht="22.5" customHeight="1" x14ac:dyDescent="0.25">
      <c r="A3737" s="44" t="str">
        <f>Лист4!A3735</f>
        <v xml:space="preserve">Советская ул. д.99 </v>
      </c>
      <c r="B3737" s="74" t="str">
        <f>Лист4!C3735</f>
        <v>Лиманский район, рп. Лиман</v>
      </c>
      <c r="C3737" s="45">
        <f t="shared" si="118"/>
        <v>8.4207294915254245</v>
      </c>
      <c r="D3737" s="45">
        <f t="shared" si="119"/>
        <v>0.45111050847457629</v>
      </c>
      <c r="E3737" s="52">
        <v>0</v>
      </c>
      <c r="F3737" s="31">
        <v>0.45111050847457629</v>
      </c>
      <c r="G3737" s="53">
        <v>0</v>
      </c>
      <c r="H3737" s="53">
        <v>0</v>
      </c>
      <c r="I3737" s="53">
        <v>0</v>
      </c>
      <c r="J3737" s="32">
        <v>0</v>
      </c>
      <c r="K3737" s="54">
        <f>Лист4!E3735/1000</f>
        <v>8.8718400000000006</v>
      </c>
      <c r="L3737" s="55"/>
      <c r="M3737" s="55"/>
    </row>
    <row r="3738" spans="1:13" s="58" customFormat="1" ht="22.5" customHeight="1" x14ac:dyDescent="0.25">
      <c r="A3738" s="44" t="str">
        <f>Лист4!A3736</f>
        <v xml:space="preserve">Чкалова ул. д.49 </v>
      </c>
      <c r="B3738" s="74" t="str">
        <f>Лист4!C3736</f>
        <v>Лиманский район, рп. Лиман</v>
      </c>
      <c r="C3738" s="45">
        <f t="shared" si="118"/>
        <v>31.506511186440679</v>
      </c>
      <c r="D3738" s="45">
        <f t="shared" si="119"/>
        <v>1.6878488135593224</v>
      </c>
      <c r="E3738" s="52">
        <v>0</v>
      </c>
      <c r="F3738" s="31">
        <v>1.6878488135593224</v>
      </c>
      <c r="G3738" s="53">
        <v>0</v>
      </c>
      <c r="H3738" s="53">
        <v>0</v>
      </c>
      <c r="I3738" s="53">
        <v>0</v>
      </c>
      <c r="J3738" s="32">
        <v>0</v>
      </c>
      <c r="K3738" s="54">
        <f>Лист4!E3736/1000</f>
        <v>33.194360000000003</v>
      </c>
      <c r="L3738" s="55"/>
      <c r="M3738" s="55"/>
    </row>
    <row r="3739" spans="1:13" s="58" customFormat="1" ht="22.5" customHeight="1" x14ac:dyDescent="0.25">
      <c r="A3739" s="44" t="str">
        <f>Лист4!A3737</f>
        <v xml:space="preserve">Школьная ул. д.4 </v>
      </c>
      <c r="B3739" s="74" t="str">
        <f>Лист4!C3737</f>
        <v>Лиманский район, с. Зензели</v>
      </c>
      <c r="C3739" s="45">
        <f t="shared" si="118"/>
        <v>15.647444067796611</v>
      </c>
      <c r="D3739" s="45">
        <f t="shared" si="119"/>
        <v>0.83825593220339001</v>
      </c>
      <c r="E3739" s="52">
        <v>0</v>
      </c>
      <c r="F3739" s="31">
        <v>0.83825593220339001</v>
      </c>
      <c r="G3739" s="53">
        <v>0</v>
      </c>
      <c r="H3739" s="53">
        <v>0</v>
      </c>
      <c r="I3739" s="53">
        <v>0</v>
      </c>
      <c r="J3739" s="32">
        <v>0</v>
      </c>
      <c r="K3739" s="54">
        <f>Лист4!E3737/1000</f>
        <v>16.485700000000001</v>
      </c>
      <c r="L3739" s="55"/>
      <c r="M3739" s="55"/>
    </row>
    <row r="3740" spans="1:13" s="58" customFormat="1" ht="22.5" customHeight="1" x14ac:dyDescent="0.25">
      <c r="A3740" s="44" t="str">
        <f>Лист4!A3738</f>
        <v xml:space="preserve">Школьная ул. д.6 </v>
      </c>
      <c r="B3740" s="74" t="str">
        <f>Лист4!C3738</f>
        <v>Лиманский район, с. Зензели</v>
      </c>
      <c r="C3740" s="45">
        <f t="shared" si="118"/>
        <v>0</v>
      </c>
      <c r="D3740" s="45">
        <f t="shared" si="119"/>
        <v>0</v>
      </c>
      <c r="E3740" s="52">
        <v>0</v>
      </c>
      <c r="F3740" s="31">
        <v>0</v>
      </c>
      <c r="G3740" s="53">
        <v>0</v>
      </c>
      <c r="H3740" s="53">
        <v>0</v>
      </c>
      <c r="I3740" s="53">
        <v>0</v>
      </c>
      <c r="J3740" s="32">
        <v>0</v>
      </c>
      <c r="K3740" s="54">
        <f>Лист4!E3738/1000</f>
        <v>0</v>
      </c>
      <c r="L3740" s="55"/>
      <c r="M3740" s="55"/>
    </row>
    <row r="3741" spans="1:13" s="58" customFormat="1" ht="22.5" customHeight="1" x14ac:dyDescent="0.25">
      <c r="A3741" s="44" t="str">
        <f>Лист4!A3739</f>
        <v xml:space="preserve">Советская ул. д.1 </v>
      </c>
      <c r="B3741" s="74" t="str">
        <f>Лист4!C3739</f>
        <v>Лиманский район, с. Караванное</v>
      </c>
      <c r="C3741" s="45">
        <f t="shared" si="118"/>
        <v>0</v>
      </c>
      <c r="D3741" s="45">
        <f t="shared" si="119"/>
        <v>0</v>
      </c>
      <c r="E3741" s="52">
        <v>0</v>
      </c>
      <c r="F3741" s="31">
        <v>0</v>
      </c>
      <c r="G3741" s="53">
        <v>0</v>
      </c>
      <c r="H3741" s="53">
        <v>0</v>
      </c>
      <c r="I3741" s="53">
        <v>0</v>
      </c>
      <c r="J3741" s="32">
        <v>0</v>
      </c>
      <c r="K3741" s="54">
        <f>Лист4!E3739/1000-J3741</f>
        <v>0</v>
      </c>
      <c r="L3741" s="55"/>
      <c r="M3741" s="55"/>
    </row>
    <row r="3742" spans="1:13" s="58" customFormat="1" ht="22.5" customHeight="1" x14ac:dyDescent="0.25">
      <c r="A3742" s="44" t="str">
        <f>Лист4!A3740</f>
        <v xml:space="preserve">Советская ул. д.3 </v>
      </c>
      <c r="B3742" s="74" t="str">
        <f>Лист4!C3740</f>
        <v>Лиманский район, с. Караванное</v>
      </c>
      <c r="C3742" s="45">
        <f t="shared" si="118"/>
        <v>0</v>
      </c>
      <c r="D3742" s="45">
        <f t="shared" si="119"/>
        <v>0</v>
      </c>
      <c r="E3742" s="52">
        <v>0</v>
      </c>
      <c r="F3742" s="31">
        <v>0</v>
      </c>
      <c r="G3742" s="53">
        <v>0</v>
      </c>
      <c r="H3742" s="53">
        <v>0</v>
      </c>
      <c r="I3742" s="53">
        <v>0</v>
      </c>
      <c r="J3742" s="32">
        <v>0</v>
      </c>
      <c r="K3742" s="54">
        <f>Лист4!E3740/1000</f>
        <v>0</v>
      </c>
      <c r="L3742" s="55"/>
      <c r="M3742" s="55"/>
    </row>
    <row r="3743" spans="1:13" s="58" customFormat="1" ht="22.5" customHeight="1" x14ac:dyDescent="0.25">
      <c r="A3743" s="44" t="str">
        <f>Лист4!A3741</f>
        <v xml:space="preserve">Советская ул. д.5 </v>
      </c>
      <c r="B3743" s="74" t="str">
        <f>Лист4!C3741</f>
        <v>Лиманский район, с. Караванное</v>
      </c>
      <c r="C3743" s="45">
        <f t="shared" si="118"/>
        <v>0</v>
      </c>
      <c r="D3743" s="45">
        <f t="shared" si="119"/>
        <v>0</v>
      </c>
      <c r="E3743" s="52">
        <v>0</v>
      </c>
      <c r="F3743" s="31">
        <v>0</v>
      </c>
      <c r="G3743" s="53">
        <v>0</v>
      </c>
      <c r="H3743" s="53">
        <v>0</v>
      </c>
      <c r="I3743" s="53">
        <v>0</v>
      </c>
      <c r="J3743" s="32">
        <v>0</v>
      </c>
      <c r="K3743" s="54">
        <f>Лист4!E3741/1000</f>
        <v>0</v>
      </c>
      <c r="L3743" s="55"/>
      <c r="M3743" s="55"/>
    </row>
    <row r="3744" spans="1:13" s="58" customFormat="1" ht="22.5" customHeight="1" x14ac:dyDescent="0.25">
      <c r="A3744" s="44" t="str">
        <f>Лист4!A3742</f>
        <v xml:space="preserve">Заводская ул. д.4 </v>
      </c>
      <c r="B3744" s="74" t="str">
        <f>Лист4!C3742</f>
        <v>Лиманский район, с. Лесное</v>
      </c>
      <c r="C3744" s="45">
        <f t="shared" si="118"/>
        <v>210.09538983050851</v>
      </c>
      <c r="D3744" s="45">
        <f t="shared" si="119"/>
        <v>11.255110169491527</v>
      </c>
      <c r="E3744" s="52">
        <v>0</v>
      </c>
      <c r="F3744" s="31">
        <v>11.255110169491527</v>
      </c>
      <c r="G3744" s="53">
        <v>0</v>
      </c>
      <c r="H3744" s="53">
        <v>0</v>
      </c>
      <c r="I3744" s="53">
        <v>0</v>
      </c>
      <c r="J3744" s="32">
        <v>0</v>
      </c>
      <c r="K3744" s="54">
        <f>Лист4!E3742/1000</f>
        <v>221.35050000000004</v>
      </c>
      <c r="L3744" s="55"/>
      <c r="M3744" s="55"/>
    </row>
    <row r="3745" spans="1:13" s="58" customFormat="1" ht="22.5" customHeight="1" x14ac:dyDescent="0.25">
      <c r="A3745" s="44" t="str">
        <f>Лист4!A3743</f>
        <v xml:space="preserve">Советская ул. д.155 </v>
      </c>
      <c r="B3745" s="74" t="str">
        <f>Лист4!C3743</f>
        <v>Лиманский район, с. Яндыки</v>
      </c>
      <c r="C3745" s="45">
        <f t="shared" si="118"/>
        <v>4.742725423728813</v>
      </c>
      <c r="D3745" s="45">
        <f t="shared" si="119"/>
        <v>0.2540745762711864</v>
      </c>
      <c r="E3745" s="52">
        <v>0</v>
      </c>
      <c r="F3745" s="31">
        <v>0.2540745762711864</v>
      </c>
      <c r="G3745" s="53">
        <v>0</v>
      </c>
      <c r="H3745" s="53">
        <v>0</v>
      </c>
      <c r="I3745" s="53">
        <v>0</v>
      </c>
      <c r="J3745" s="32">
        <v>0</v>
      </c>
      <c r="K3745" s="54">
        <f>Лист4!E3743/1000</f>
        <v>4.9967999999999995</v>
      </c>
      <c r="L3745" s="55"/>
      <c r="M3745" s="55"/>
    </row>
    <row r="3746" spans="1:13" s="58" customFormat="1" ht="22.5" customHeight="1" x14ac:dyDescent="0.25">
      <c r="A3746" s="44" t="str">
        <f>Лист4!A3744</f>
        <v xml:space="preserve">Астраханская ул. д.10 </v>
      </c>
      <c r="B3746" s="74" t="str">
        <f>Лист4!C3744</f>
        <v>Наримановский район, г. Нариманов</v>
      </c>
      <c r="C3746" s="45">
        <f t="shared" si="118"/>
        <v>23.717186440677963</v>
      </c>
      <c r="D3746" s="45">
        <f t="shared" si="119"/>
        <v>1.2705635593220337</v>
      </c>
      <c r="E3746" s="52">
        <v>0</v>
      </c>
      <c r="F3746" s="31">
        <v>1.2705635593220337</v>
      </c>
      <c r="G3746" s="53">
        <v>0</v>
      </c>
      <c r="H3746" s="53">
        <v>0</v>
      </c>
      <c r="I3746" s="53">
        <v>0</v>
      </c>
      <c r="J3746" s="32">
        <v>0</v>
      </c>
      <c r="K3746" s="54">
        <f>Лист4!E3744/1000</f>
        <v>24.987749999999998</v>
      </c>
      <c r="L3746" s="55"/>
      <c r="M3746" s="55"/>
    </row>
    <row r="3747" spans="1:13" s="58" customFormat="1" ht="22.5" customHeight="1" x14ac:dyDescent="0.25">
      <c r="A3747" s="44" t="str">
        <f>Лист4!A3745</f>
        <v xml:space="preserve">Астраханская ул. д.11 </v>
      </c>
      <c r="B3747" s="74" t="str">
        <f>Лист4!C3745</f>
        <v>Наримановский район, г. Нариманов</v>
      </c>
      <c r="C3747" s="45">
        <f t="shared" si="118"/>
        <v>300.13360406779663</v>
      </c>
      <c r="D3747" s="45">
        <f t="shared" si="119"/>
        <v>16.078585932203392</v>
      </c>
      <c r="E3747" s="52">
        <v>0</v>
      </c>
      <c r="F3747" s="31">
        <v>16.078585932203392</v>
      </c>
      <c r="G3747" s="53">
        <v>0</v>
      </c>
      <c r="H3747" s="53">
        <v>0</v>
      </c>
      <c r="I3747" s="53">
        <v>0</v>
      </c>
      <c r="J3747" s="32">
        <v>0</v>
      </c>
      <c r="K3747" s="54">
        <f>Лист4!E3745/1000</f>
        <v>316.21219000000002</v>
      </c>
      <c r="L3747" s="55"/>
      <c r="M3747" s="55"/>
    </row>
    <row r="3748" spans="1:13" s="58" customFormat="1" ht="22.5" customHeight="1" x14ac:dyDescent="0.25">
      <c r="A3748" s="44" t="str">
        <f>Лист4!A3746</f>
        <v xml:space="preserve">Астраханская ул. д.3 </v>
      </c>
      <c r="B3748" s="74" t="str">
        <f>Лист4!C3746</f>
        <v>Наримановский район, г. Нариманов</v>
      </c>
      <c r="C3748" s="45">
        <f t="shared" si="118"/>
        <v>548.64454779661014</v>
      </c>
      <c r="D3748" s="45">
        <f t="shared" si="119"/>
        <v>29.391672203389827</v>
      </c>
      <c r="E3748" s="52">
        <v>0</v>
      </c>
      <c r="F3748" s="31">
        <v>29.391672203389827</v>
      </c>
      <c r="G3748" s="53">
        <v>0</v>
      </c>
      <c r="H3748" s="53">
        <v>0</v>
      </c>
      <c r="I3748" s="53">
        <v>0</v>
      </c>
      <c r="J3748" s="32">
        <f>80.15+62.61</f>
        <v>142.76</v>
      </c>
      <c r="K3748" s="54">
        <f>Лист4!E3746/1000-J3748</f>
        <v>435.27621999999997</v>
      </c>
      <c r="L3748" s="55"/>
      <c r="M3748" s="55"/>
    </row>
    <row r="3749" spans="1:13" s="58" customFormat="1" ht="22.5" customHeight="1" x14ac:dyDescent="0.25">
      <c r="A3749" s="44" t="str">
        <f>Лист4!A3747</f>
        <v xml:space="preserve">Астраханская ул. д.5 </v>
      </c>
      <c r="B3749" s="74" t="str">
        <f>Лист4!C3747</f>
        <v>Наримановский район, г. Нариманов</v>
      </c>
      <c r="C3749" s="45">
        <f t="shared" si="118"/>
        <v>528.11035389830522</v>
      </c>
      <c r="D3749" s="45">
        <f t="shared" si="119"/>
        <v>28.291626101694924</v>
      </c>
      <c r="E3749" s="52">
        <v>0</v>
      </c>
      <c r="F3749" s="31">
        <v>28.291626101694924</v>
      </c>
      <c r="G3749" s="53">
        <v>0</v>
      </c>
      <c r="H3749" s="53">
        <v>0</v>
      </c>
      <c r="I3749" s="53">
        <v>0</v>
      </c>
      <c r="J3749" s="32">
        <v>0</v>
      </c>
      <c r="K3749" s="54">
        <f>Лист4!E3747/1000</f>
        <v>556.40198000000009</v>
      </c>
      <c r="L3749" s="55"/>
      <c r="M3749" s="55"/>
    </row>
    <row r="3750" spans="1:13" s="58" customFormat="1" ht="22.5" customHeight="1" x14ac:dyDescent="0.25">
      <c r="A3750" s="44" t="str">
        <f>Лист4!A3748</f>
        <v xml:space="preserve">Астраханская ул. д.6 </v>
      </c>
      <c r="B3750" s="74" t="str">
        <f>Лист4!C3748</f>
        <v>Наримановский район, г. Нариманов</v>
      </c>
      <c r="C3750" s="45">
        <f t="shared" si="118"/>
        <v>632.24013288135598</v>
      </c>
      <c r="D3750" s="45">
        <f t="shared" si="119"/>
        <v>33.870007118644068</v>
      </c>
      <c r="E3750" s="52">
        <v>0</v>
      </c>
      <c r="F3750" s="31">
        <v>33.870007118644068</v>
      </c>
      <c r="G3750" s="53">
        <v>0</v>
      </c>
      <c r="H3750" s="53">
        <v>0</v>
      </c>
      <c r="I3750" s="53">
        <v>0</v>
      </c>
      <c r="J3750" s="32">
        <v>0</v>
      </c>
      <c r="K3750" s="54">
        <f>Лист4!E3748/1000-J3750</f>
        <v>666.11014</v>
      </c>
      <c r="L3750" s="55"/>
      <c r="M3750" s="55"/>
    </row>
    <row r="3751" spans="1:13" s="58" customFormat="1" ht="22.5" customHeight="1" x14ac:dyDescent="0.25">
      <c r="A3751" s="44" t="str">
        <f>Лист4!A3749</f>
        <v xml:space="preserve">Астраханская ул. д.7 </v>
      </c>
      <c r="B3751" s="74" t="str">
        <f>Лист4!C3749</f>
        <v>Наримановский район, г. Нариманов</v>
      </c>
      <c r="C3751" s="45">
        <f t="shared" si="118"/>
        <v>537.72111186440679</v>
      </c>
      <c r="D3751" s="45">
        <f t="shared" si="119"/>
        <v>28.80648813559322</v>
      </c>
      <c r="E3751" s="52">
        <v>0</v>
      </c>
      <c r="F3751" s="31">
        <v>28.80648813559322</v>
      </c>
      <c r="G3751" s="53">
        <v>0</v>
      </c>
      <c r="H3751" s="53">
        <v>0</v>
      </c>
      <c r="I3751" s="53">
        <v>0</v>
      </c>
      <c r="J3751" s="32">
        <v>0</v>
      </c>
      <c r="K3751" s="54">
        <f>Лист4!E3749/1000-J3751</f>
        <v>566.52760000000001</v>
      </c>
      <c r="L3751" s="55"/>
      <c r="M3751" s="55"/>
    </row>
    <row r="3752" spans="1:13" s="58" customFormat="1" ht="22.5" customHeight="1" x14ac:dyDescent="0.25">
      <c r="A3752" s="44" t="str">
        <f>Лист4!A3750</f>
        <v xml:space="preserve">Астраханская ул. д.8 </v>
      </c>
      <c r="B3752" s="74" t="str">
        <f>Лист4!C3750</f>
        <v>Наримановский район, г. Нариманов</v>
      </c>
      <c r="C3752" s="45">
        <f t="shared" si="118"/>
        <v>20.146806779661016</v>
      </c>
      <c r="D3752" s="45">
        <f t="shared" si="119"/>
        <v>1.0792932203389829</v>
      </c>
      <c r="E3752" s="52">
        <v>0</v>
      </c>
      <c r="F3752" s="31">
        <v>1.0792932203389829</v>
      </c>
      <c r="G3752" s="53">
        <v>0</v>
      </c>
      <c r="H3752" s="53">
        <v>0</v>
      </c>
      <c r="I3752" s="53">
        <v>0</v>
      </c>
      <c r="J3752" s="32">
        <v>0</v>
      </c>
      <c r="K3752" s="54">
        <f>Лист4!E3750/1000</f>
        <v>21.226099999999999</v>
      </c>
      <c r="L3752" s="55"/>
      <c r="M3752" s="55"/>
    </row>
    <row r="3753" spans="1:13" s="58" customFormat="1" ht="22.5" customHeight="1" x14ac:dyDescent="0.25">
      <c r="A3753" s="44" t="str">
        <f>Лист4!A3751</f>
        <v xml:space="preserve">Астраханская ул. д.8 - корп. 1 </v>
      </c>
      <c r="B3753" s="74" t="str">
        <f>Лист4!C3751</f>
        <v>Наримановский район, г. Нариманов</v>
      </c>
      <c r="C3753" s="45">
        <f t="shared" si="118"/>
        <v>0</v>
      </c>
      <c r="D3753" s="45">
        <f t="shared" si="119"/>
        <v>0</v>
      </c>
      <c r="E3753" s="52">
        <v>0</v>
      </c>
      <c r="F3753" s="31">
        <v>0</v>
      </c>
      <c r="G3753" s="53">
        <v>0</v>
      </c>
      <c r="H3753" s="53">
        <v>0</v>
      </c>
      <c r="I3753" s="53">
        <v>0</v>
      </c>
      <c r="J3753" s="32">
        <v>0</v>
      </c>
      <c r="K3753" s="54">
        <f>Лист4!E3751/1000</f>
        <v>0</v>
      </c>
      <c r="L3753" s="55"/>
      <c r="M3753" s="55"/>
    </row>
    <row r="3754" spans="1:13" s="58" customFormat="1" ht="22.5" customHeight="1" x14ac:dyDescent="0.25">
      <c r="A3754" s="44" t="str">
        <f>Лист4!A3752</f>
        <v xml:space="preserve">Волгоградская ул. д.10 </v>
      </c>
      <c r="B3754" s="74" t="str">
        <f>Лист4!C3752</f>
        <v>Наримановский район, г. Нариманов</v>
      </c>
      <c r="C3754" s="45">
        <f t="shared" si="118"/>
        <v>880.39638779661004</v>
      </c>
      <c r="D3754" s="45">
        <f t="shared" si="119"/>
        <v>47.164092203389828</v>
      </c>
      <c r="E3754" s="52">
        <v>0</v>
      </c>
      <c r="F3754" s="31">
        <v>47.164092203389828</v>
      </c>
      <c r="G3754" s="53">
        <v>0</v>
      </c>
      <c r="H3754" s="53">
        <v>0</v>
      </c>
      <c r="I3754" s="53">
        <v>0</v>
      </c>
      <c r="J3754" s="32">
        <v>0</v>
      </c>
      <c r="K3754" s="54">
        <f>Лист4!E3752/1000-J3754</f>
        <v>927.56047999999987</v>
      </c>
      <c r="L3754" s="55"/>
      <c r="M3754" s="55"/>
    </row>
    <row r="3755" spans="1:13" s="58" customFormat="1" ht="22.5" customHeight="1" x14ac:dyDescent="0.25">
      <c r="A3755" s="44" t="str">
        <f>Лист4!A3753</f>
        <v xml:space="preserve">Волгоградская ул. д.12 </v>
      </c>
      <c r="B3755" s="74" t="str">
        <f>Лист4!C3753</f>
        <v>Наримановский район, г. Нариманов</v>
      </c>
      <c r="C3755" s="45">
        <f t="shared" si="118"/>
        <v>932.5172108474577</v>
      </c>
      <c r="D3755" s="45">
        <f t="shared" si="119"/>
        <v>49.956279152542379</v>
      </c>
      <c r="E3755" s="52">
        <v>0</v>
      </c>
      <c r="F3755" s="31">
        <v>49.956279152542379</v>
      </c>
      <c r="G3755" s="53">
        <v>0</v>
      </c>
      <c r="H3755" s="53">
        <v>0</v>
      </c>
      <c r="I3755" s="53">
        <v>0</v>
      </c>
      <c r="J3755" s="32">
        <v>1387.89</v>
      </c>
      <c r="K3755" s="54">
        <f>Лист4!E3753/1000-J3755</f>
        <v>-405.41651000000002</v>
      </c>
      <c r="L3755" s="55"/>
      <c r="M3755" s="55"/>
    </row>
    <row r="3756" spans="1:13" s="58" customFormat="1" ht="22.5" customHeight="1" x14ac:dyDescent="0.25">
      <c r="A3756" s="44" t="str">
        <f>Лист4!A3754</f>
        <v xml:space="preserve">Волгоградская ул. д.14 </v>
      </c>
      <c r="B3756" s="74" t="str">
        <f>Лист4!C3754</f>
        <v>Наримановский район, г. Нариманов</v>
      </c>
      <c r="C3756" s="45">
        <f t="shared" si="118"/>
        <v>619.41301016949149</v>
      </c>
      <c r="D3756" s="45">
        <f t="shared" si="119"/>
        <v>33.18283983050847</v>
      </c>
      <c r="E3756" s="52">
        <v>0</v>
      </c>
      <c r="F3756" s="31">
        <v>33.18283983050847</v>
      </c>
      <c r="G3756" s="53">
        <v>0</v>
      </c>
      <c r="H3756" s="53">
        <v>0</v>
      </c>
      <c r="I3756" s="53">
        <v>0</v>
      </c>
      <c r="J3756" s="32">
        <v>0</v>
      </c>
      <c r="K3756" s="54">
        <f>Лист4!E3754/1000</f>
        <v>652.59584999999993</v>
      </c>
      <c r="L3756" s="55"/>
      <c r="M3756" s="55"/>
    </row>
    <row r="3757" spans="1:13" s="58" customFormat="1" ht="22.5" customHeight="1" x14ac:dyDescent="0.25">
      <c r="A3757" s="44" t="str">
        <f>Лист4!A3755</f>
        <v xml:space="preserve">Волгоградская ул. д.18 </v>
      </c>
      <c r="B3757" s="74" t="str">
        <f>Лист4!C3755</f>
        <v>Наримановский район, г. Нариманов</v>
      </c>
      <c r="C3757" s="45">
        <f t="shared" si="118"/>
        <v>742.72753491525441</v>
      </c>
      <c r="D3757" s="45">
        <f t="shared" si="119"/>
        <v>39.788975084745772</v>
      </c>
      <c r="E3757" s="52">
        <v>0</v>
      </c>
      <c r="F3757" s="31">
        <v>39.788975084745772</v>
      </c>
      <c r="G3757" s="53">
        <v>0</v>
      </c>
      <c r="H3757" s="53">
        <v>0</v>
      </c>
      <c r="I3757" s="53">
        <v>0</v>
      </c>
      <c r="J3757" s="32">
        <v>0</v>
      </c>
      <c r="K3757" s="54">
        <f>Лист4!E3755/1000</f>
        <v>782.51651000000015</v>
      </c>
      <c r="L3757" s="55"/>
      <c r="M3757" s="55"/>
    </row>
    <row r="3758" spans="1:13" s="58" customFormat="1" ht="22.5" customHeight="1" x14ac:dyDescent="0.25">
      <c r="A3758" s="44" t="str">
        <f>Лист4!A3756</f>
        <v xml:space="preserve">Волгоградская ул. д.19 </v>
      </c>
      <c r="B3758" s="74" t="str">
        <f>Лист4!C3756</f>
        <v>Наримановский район, г. Нариманов</v>
      </c>
      <c r="C3758" s="45">
        <f t="shared" si="118"/>
        <v>479.62463322033921</v>
      </c>
      <c r="D3758" s="45">
        <f t="shared" si="119"/>
        <v>25.694176779661021</v>
      </c>
      <c r="E3758" s="52">
        <v>0</v>
      </c>
      <c r="F3758" s="31">
        <v>25.694176779661021</v>
      </c>
      <c r="G3758" s="53">
        <v>0</v>
      </c>
      <c r="H3758" s="53">
        <v>0</v>
      </c>
      <c r="I3758" s="53">
        <v>0</v>
      </c>
      <c r="J3758" s="32">
        <f>1087.9+1087.9+2012.21</f>
        <v>4188.01</v>
      </c>
      <c r="K3758" s="54">
        <f>Лист4!E3756/1000-J3758</f>
        <v>-3682.69119</v>
      </c>
      <c r="L3758" s="55"/>
      <c r="M3758" s="55"/>
    </row>
    <row r="3759" spans="1:13" s="58" customFormat="1" ht="22.5" customHeight="1" x14ac:dyDescent="0.25">
      <c r="A3759" s="44" t="str">
        <f>Лист4!A3757</f>
        <v xml:space="preserve">Волгоградская ул. д.2 </v>
      </c>
      <c r="B3759" s="74" t="str">
        <f>Лист4!C3757</f>
        <v>Наримановский район, г. Нариманов</v>
      </c>
      <c r="C3759" s="45">
        <f t="shared" si="118"/>
        <v>342.31518644067796</v>
      </c>
      <c r="D3759" s="45">
        <f t="shared" si="119"/>
        <v>18.338313559322035</v>
      </c>
      <c r="E3759" s="52">
        <v>0</v>
      </c>
      <c r="F3759" s="31">
        <v>18.338313559322035</v>
      </c>
      <c r="G3759" s="53">
        <v>0</v>
      </c>
      <c r="H3759" s="53">
        <v>0</v>
      </c>
      <c r="I3759" s="53">
        <v>0</v>
      </c>
      <c r="J3759" s="32">
        <v>0</v>
      </c>
      <c r="K3759" s="54">
        <f>Лист4!E3757/1000</f>
        <v>360.65350000000001</v>
      </c>
      <c r="L3759" s="55"/>
      <c r="M3759" s="55"/>
    </row>
    <row r="3760" spans="1:13" s="58" customFormat="1" ht="22.5" customHeight="1" x14ac:dyDescent="0.25">
      <c r="A3760" s="44" t="str">
        <f>Лист4!A3758</f>
        <v xml:space="preserve">Волгоградская ул. д.20 </v>
      </c>
      <c r="B3760" s="74" t="str">
        <f>Лист4!C3758</f>
        <v>Наримановский район, г. Нариманов</v>
      </c>
      <c r="C3760" s="45">
        <f t="shared" si="118"/>
        <v>106.14102372881355</v>
      </c>
      <c r="D3760" s="45">
        <f t="shared" si="119"/>
        <v>5.6861262711864402</v>
      </c>
      <c r="E3760" s="52">
        <v>0</v>
      </c>
      <c r="F3760" s="31">
        <v>5.6861262711864402</v>
      </c>
      <c r="G3760" s="53">
        <v>0</v>
      </c>
      <c r="H3760" s="53">
        <v>0</v>
      </c>
      <c r="I3760" s="53">
        <v>0</v>
      </c>
      <c r="J3760" s="32">
        <v>0</v>
      </c>
      <c r="K3760" s="54">
        <f>Лист4!E3758/1000</f>
        <v>111.82714999999999</v>
      </c>
      <c r="L3760" s="55"/>
      <c r="M3760" s="55"/>
    </row>
    <row r="3761" spans="1:13" s="58" customFormat="1" ht="22.5" customHeight="1" x14ac:dyDescent="0.25">
      <c r="A3761" s="44" t="str">
        <f>Лист4!A3759</f>
        <v xml:space="preserve">Волгоградская ул. д.22 </v>
      </c>
      <c r="B3761" s="74" t="str">
        <f>Лист4!C3759</f>
        <v>Наримановский район, г. Нариманов</v>
      </c>
      <c r="C3761" s="45">
        <f t="shared" si="118"/>
        <v>366.74019389830511</v>
      </c>
      <c r="D3761" s="45">
        <f t="shared" si="119"/>
        <v>19.646796101694918</v>
      </c>
      <c r="E3761" s="52">
        <v>0</v>
      </c>
      <c r="F3761" s="31">
        <v>19.646796101694918</v>
      </c>
      <c r="G3761" s="53">
        <v>0</v>
      </c>
      <c r="H3761" s="53">
        <v>0</v>
      </c>
      <c r="I3761" s="53">
        <v>0</v>
      </c>
      <c r="J3761" s="32">
        <v>0</v>
      </c>
      <c r="K3761" s="54">
        <f>Лист4!E3759/1000</f>
        <v>386.38699000000003</v>
      </c>
      <c r="L3761" s="55"/>
      <c r="M3761" s="55"/>
    </row>
    <row r="3762" spans="1:13" s="58" customFormat="1" ht="22.5" customHeight="1" x14ac:dyDescent="0.25">
      <c r="A3762" s="44" t="str">
        <f>Лист4!A3760</f>
        <v xml:space="preserve">Волгоградская ул. д.4 </v>
      </c>
      <c r="B3762" s="74" t="str">
        <f>Лист4!C3760</f>
        <v>Наримановский район, г. Нариманов</v>
      </c>
      <c r="C3762" s="45">
        <f t="shared" si="118"/>
        <v>390.83725016949154</v>
      </c>
      <c r="D3762" s="45">
        <f t="shared" si="119"/>
        <v>20.937709830508474</v>
      </c>
      <c r="E3762" s="52">
        <v>0</v>
      </c>
      <c r="F3762" s="31">
        <v>20.937709830508474</v>
      </c>
      <c r="G3762" s="53">
        <v>0</v>
      </c>
      <c r="H3762" s="53">
        <v>0</v>
      </c>
      <c r="I3762" s="53">
        <v>0</v>
      </c>
      <c r="J3762" s="32">
        <v>0</v>
      </c>
      <c r="K3762" s="54">
        <f>Лист4!E3760/1000</f>
        <v>411.77496000000002</v>
      </c>
      <c r="L3762" s="55"/>
      <c r="M3762" s="55"/>
    </row>
    <row r="3763" spans="1:13" s="58" customFormat="1" ht="22.5" customHeight="1" x14ac:dyDescent="0.25">
      <c r="A3763" s="44" t="str">
        <f>Лист4!A3761</f>
        <v xml:space="preserve">Волгоградская ул. д.6 </v>
      </c>
      <c r="B3763" s="74" t="str">
        <f>Лист4!C3761</f>
        <v>Наримановский район, г. Нариманов</v>
      </c>
      <c r="C3763" s="45">
        <f t="shared" si="118"/>
        <v>842.08669288135593</v>
      </c>
      <c r="D3763" s="45">
        <f t="shared" si="119"/>
        <v>45.111787118644067</v>
      </c>
      <c r="E3763" s="52">
        <v>0</v>
      </c>
      <c r="F3763" s="31">
        <v>45.111787118644067</v>
      </c>
      <c r="G3763" s="53">
        <v>0</v>
      </c>
      <c r="H3763" s="53">
        <v>0</v>
      </c>
      <c r="I3763" s="53">
        <v>0</v>
      </c>
      <c r="J3763" s="32">
        <v>2680.42</v>
      </c>
      <c r="K3763" s="54">
        <f>Лист4!E3761/1000-J3763</f>
        <v>-1793.2215200000001</v>
      </c>
      <c r="L3763" s="55"/>
      <c r="M3763" s="55"/>
    </row>
    <row r="3764" spans="1:13" s="58" customFormat="1" ht="22.5" customHeight="1" x14ac:dyDescent="0.25">
      <c r="A3764" s="44" t="str">
        <f>Лист4!A3762</f>
        <v xml:space="preserve">Волгоградская ул. д.8 </v>
      </c>
      <c r="B3764" s="74" t="str">
        <f>Лист4!C3762</f>
        <v>Наримановский район, г. Нариманов</v>
      </c>
      <c r="C3764" s="45">
        <f t="shared" si="118"/>
        <v>0</v>
      </c>
      <c r="D3764" s="45">
        <f t="shared" si="119"/>
        <v>0</v>
      </c>
      <c r="E3764" s="52">
        <v>0</v>
      </c>
      <c r="F3764" s="31">
        <v>0</v>
      </c>
      <c r="G3764" s="53">
        <v>0</v>
      </c>
      <c r="H3764" s="53">
        <v>0</v>
      </c>
      <c r="I3764" s="53">
        <v>0</v>
      </c>
      <c r="J3764" s="32">
        <v>0</v>
      </c>
      <c r="K3764" s="54">
        <f>Лист4!E3762/1000</f>
        <v>0</v>
      </c>
      <c r="L3764" s="55"/>
      <c r="M3764" s="55"/>
    </row>
    <row r="3765" spans="1:13" s="58" customFormat="1" ht="22.5" customHeight="1" x14ac:dyDescent="0.25">
      <c r="A3765" s="44" t="str">
        <f>Лист4!A3763</f>
        <v xml:space="preserve">Волжская ул. д.8 </v>
      </c>
      <c r="B3765" s="74" t="str">
        <f>Лист4!C3763</f>
        <v>Наримановский район, г. Нариманов</v>
      </c>
      <c r="C3765" s="45">
        <f t="shared" si="118"/>
        <v>234.49363118644067</v>
      </c>
      <c r="D3765" s="45">
        <f t="shared" si="119"/>
        <v>12.562158813559321</v>
      </c>
      <c r="E3765" s="52">
        <v>0</v>
      </c>
      <c r="F3765" s="31">
        <v>12.562158813559321</v>
      </c>
      <c r="G3765" s="53">
        <v>0</v>
      </c>
      <c r="H3765" s="53">
        <v>0</v>
      </c>
      <c r="I3765" s="53">
        <v>0</v>
      </c>
      <c r="J3765" s="32">
        <v>0</v>
      </c>
      <c r="K3765" s="54">
        <f>Лист4!E3763/1000</f>
        <v>247.05578999999997</v>
      </c>
      <c r="L3765" s="55"/>
      <c r="M3765" s="55"/>
    </row>
    <row r="3766" spans="1:13" s="58" customFormat="1" ht="22.5" customHeight="1" x14ac:dyDescent="0.25">
      <c r="A3766" s="44" t="str">
        <f>Лист4!A3764</f>
        <v xml:space="preserve">Волжская ул. д.9 </v>
      </c>
      <c r="B3766" s="74" t="str">
        <f>Лист4!C3764</f>
        <v>Наримановский район, г. Нариманов</v>
      </c>
      <c r="C3766" s="45">
        <f t="shared" si="118"/>
        <v>453.670427118644</v>
      </c>
      <c r="D3766" s="45">
        <f t="shared" si="119"/>
        <v>24.303772881355933</v>
      </c>
      <c r="E3766" s="52">
        <v>0</v>
      </c>
      <c r="F3766" s="31">
        <v>24.303772881355933</v>
      </c>
      <c r="G3766" s="53">
        <v>0</v>
      </c>
      <c r="H3766" s="53">
        <v>0</v>
      </c>
      <c r="I3766" s="53">
        <v>0</v>
      </c>
      <c r="J3766" s="32">
        <v>0</v>
      </c>
      <c r="K3766" s="54">
        <f>Лист4!E3764/1000</f>
        <v>477.97419999999994</v>
      </c>
      <c r="L3766" s="55"/>
      <c r="M3766" s="55"/>
    </row>
    <row r="3767" spans="1:13" s="58" customFormat="1" ht="22.5" customHeight="1" x14ac:dyDescent="0.25">
      <c r="A3767" s="44" t="str">
        <f>Лист4!A3765</f>
        <v xml:space="preserve">Набережная ул. д.1 </v>
      </c>
      <c r="B3767" s="74" t="str">
        <f>Лист4!C3765</f>
        <v>Наримановский район, г. Нариманов</v>
      </c>
      <c r="C3767" s="45">
        <f t="shared" si="118"/>
        <v>259.43404745762712</v>
      </c>
      <c r="D3767" s="45">
        <f t="shared" si="119"/>
        <v>13.89825254237288</v>
      </c>
      <c r="E3767" s="52">
        <v>0</v>
      </c>
      <c r="F3767" s="31">
        <v>13.89825254237288</v>
      </c>
      <c r="G3767" s="53">
        <v>0</v>
      </c>
      <c r="H3767" s="53">
        <v>0</v>
      </c>
      <c r="I3767" s="53">
        <v>0</v>
      </c>
      <c r="J3767" s="32">
        <v>0</v>
      </c>
      <c r="K3767" s="54">
        <f>Лист4!E3765/1000</f>
        <v>273.33229999999998</v>
      </c>
      <c r="L3767" s="55"/>
      <c r="M3767" s="55"/>
    </row>
    <row r="3768" spans="1:13" s="58" customFormat="1" ht="22.5" customHeight="1" x14ac:dyDescent="0.25">
      <c r="A3768" s="44" t="str">
        <f>Лист4!A3766</f>
        <v xml:space="preserve">Набережная ул. д.10 </v>
      </c>
      <c r="B3768" s="74" t="str">
        <f>Лист4!C3766</f>
        <v>Наримановский район, г. Нариманов</v>
      </c>
      <c r="C3768" s="45">
        <f t="shared" si="118"/>
        <v>303.3792976271186</v>
      </c>
      <c r="D3768" s="45">
        <f t="shared" si="119"/>
        <v>16.252462372881357</v>
      </c>
      <c r="E3768" s="52">
        <v>0</v>
      </c>
      <c r="F3768" s="31">
        <v>16.252462372881357</v>
      </c>
      <c r="G3768" s="53">
        <v>0</v>
      </c>
      <c r="H3768" s="53">
        <v>0</v>
      </c>
      <c r="I3768" s="53">
        <v>0</v>
      </c>
      <c r="J3768" s="32">
        <v>0</v>
      </c>
      <c r="K3768" s="54">
        <f>Лист4!E3766/1000</f>
        <v>319.63175999999999</v>
      </c>
      <c r="L3768" s="55"/>
      <c r="M3768" s="55"/>
    </row>
    <row r="3769" spans="1:13" s="58" customFormat="1" ht="22.5" customHeight="1" x14ac:dyDescent="0.25">
      <c r="A3769" s="44" t="str">
        <f>Лист4!A3767</f>
        <v xml:space="preserve">Набережная ул. д.12 </v>
      </c>
      <c r="B3769" s="74" t="str">
        <f>Лист4!C3767</f>
        <v>Наримановский район, г. Нариманов</v>
      </c>
      <c r="C3769" s="45">
        <f t="shared" si="118"/>
        <v>238.37203932203386</v>
      </c>
      <c r="D3769" s="45">
        <f t="shared" si="119"/>
        <v>12.769930677966101</v>
      </c>
      <c r="E3769" s="52">
        <v>0</v>
      </c>
      <c r="F3769" s="31">
        <v>12.769930677966101</v>
      </c>
      <c r="G3769" s="53">
        <v>0</v>
      </c>
      <c r="H3769" s="53">
        <v>0</v>
      </c>
      <c r="I3769" s="53">
        <v>0</v>
      </c>
      <c r="J3769" s="32">
        <v>0</v>
      </c>
      <c r="K3769" s="54">
        <f>Лист4!E3767/1000</f>
        <v>251.14196999999996</v>
      </c>
      <c r="L3769" s="55"/>
      <c r="M3769" s="55"/>
    </row>
    <row r="3770" spans="1:13" s="58" customFormat="1" ht="22.5" customHeight="1" x14ac:dyDescent="0.25">
      <c r="A3770" s="44" t="str">
        <f>Лист4!A3768</f>
        <v xml:space="preserve">Набережная ул. д.14 </v>
      </c>
      <c r="B3770" s="74" t="str">
        <f>Лист4!C3768</f>
        <v>Наримановский район, г. Нариманов</v>
      </c>
      <c r="C3770" s="45">
        <f t="shared" si="118"/>
        <v>0.20406779661031502</v>
      </c>
      <c r="D3770" s="45">
        <f t="shared" si="119"/>
        <v>1.0932203389830508E-2</v>
      </c>
      <c r="E3770" s="52">
        <v>0</v>
      </c>
      <c r="F3770" s="31">
        <v>1.0932203389830508E-2</v>
      </c>
      <c r="G3770" s="53">
        <v>0</v>
      </c>
      <c r="H3770" s="53">
        <v>0</v>
      </c>
      <c r="I3770" s="53">
        <v>0</v>
      </c>
      <c r="J3770" s="32">
        <v>3691.9</v>
      </c>
      <c r="K3770" s="54">
        <f>Лист4!E3768/1000-J3770</f>
        <v>-3691.6849999999999</v>
      </c>
      <c r="L3770" s="55"/>
      <c r="M3770" s="55"/>
    </row>
    <row r="3771" spans="1:13" s="58" customFormat="1" ht="22.5" customHeight="1" x14ac:dyDescent="0.25">
      <c r="A3771" s="44" t="str">
        <f>Лист4!A3769</f>
        <v xml:space="preserve">Набережная ул. д.16 </v>
      </c>
      <c r="B3771" s="74" t="str">
        <f>Лист4!C3769</f>
        <v>Наримановский район, г. Нариманов</v>
      </c>
      <c r="C3771" s="45">
        <f t="shared" si="118"/>
        <v>191.5820745762712</v>
      </c>
      <c r="D3771" s="45">
        <f t="shared" si="119"/>
        <v>10.263325423728814</v>
      </c>
      <c r="E3771" s="52">
        <v>0</v>
      </c>
      <c r="F3771" s="31">
        <v>10.263325423728814</v>
      </c>
      <c r="G3771" s="53">
        <v>0</v>
      </c>
      <c r="H3771" s="53">
        <v>0</v>
      </c>
      <c r="I3771" s="53">
        <v>0</v>
      </c>
      <c r="J3771" s="32">
        <v>0</v>
      </c>
      <c r="K3771" s="54">
        <f>Лист4!E3769/1000</f>
        <v>201.84540000000001</v>
      </c>
      <c r="L3771" s="55"/>
      <c r="M3771" s="55"/>
    </row>
    <row r="3772" spans="1:13" s="58" customFormat="1" ht="22.5" customHeight="1" x14ac:dyDescent="0.25">
      <c r="A3772" s="44" t="str">
        <f>Лист4!A3770</f>
        <v xml:space="preserve">Набережная ул. д.18 </v>
      </c>
      <c r="B3772" s="74" t="str">
        <f>Лист4!C3770</f>
        <v>Наримановский район, г. Нариманов</v>
      </c>
      <c r="C3772" s="45">
        <f t="shared" si="118"/>
        <v>1.0782372881355931</v>
      </c>
      <c r="D3772" s="45">
        <f t="shared" si="119"/>
        <v>5.7762711864406777E-2</v>
      </c>
      <c r="E3772" s="52">
        <v>0</v>
      </c>
      <c r="F3772" s="31">
        <v>5.7762711864406777E-2</v>
      </c>
      <c r="G3772" s="53">
        <v>0</v>
      </c>
      <c r="H3772" s="53">
        <v>0</v>
      </c>
      <c r="I3772" s="53">
        <v>0</v>
      </c>
      <c r="J3772" s="32">
        <v>0</v>
      </c>
      <c r="K3772" s="54">
        <f>Лист4!E3770/1000</f>
        <v>1.1359999999999999</v>
      </c>
      <c r="L3772" s="55"/>
      <c r="M3772" s="55"/>
    </row>
    <row r="3773" spans="1:13" s="58" customFormat="1" ht="22.5" customHeight="1" x14ac:dyDescent="0.25">
      <c r="A3773" s="44" t="str">
        <f>Лист4!A3771</f>
        <v xml:space="preserve">Набережная ул. д.18 </v>
      </c>
      <c r="B3773" s="74" t="str">
        <f>Лист4!C3771</f>
        <v>Наримановский район, г. Нариманов</v>
      </c>
      <c r="C3773" s="45">
        <f t="shared" si="118"/>
        <v>301.97440000000012</v>
      </c>
      <c r="D3773" s="45">
        <f t="shared" si="119"/>
        <v>16.177200000000003</v>
      </c>
      <c r="E3773" s="52">
        <v>0</v>
      </c>
      <c r="F3773" s="31">
        <v>16.177200000000003</v>
      </c>
      <c r="G3773" s="53">
        <v>0</v>
      </c>
      <c r="H3773" s="53">
        <v>0</v>
      </c>
      <c r="I3773" s="53">
        <v>0</v>
      </c>
      <c r="J3773" s="32">
        <v>1852.71</v>
      </c>
      <c r="K3773" s="54">
        <f>Лист4!E3771/1000-J3773</f>
        <v>-1534.5583999999999</v>
      </c>
      <c r="L3773" s="55"/>
      <c r="M3773" s="55"/>
    </row>
    <row r="3774" spans="1:13" s="58" customFormat="1" ht="22.5" customHeight="1" x14ac:dyDescent="0.25">
      <c r="A3774" s="44" t="str">
        <f>Лист4!A3772</f>
        <v xml:space="preserve">Набережная ул. д.20 </v>
      </c>
      <c r="B3774" s="74" t="str">
        <f>Лист4!C3772</f>
        <v>Наримановский район, г. Нариманов</v>
      </c>
      <c r="C3774" s="45">
        <f t="shared" si="118"/>
        <v>487.1476637288136</v>
      </c>
      <c r="D3774" s="45">
        <f t="shared" si="119"/>
        <v>26.097196271186441</v>
      </c>
      <c r="E3774" s="52">
        <v>0</v>
      </c>
      <c r="F3774" s="31">
        <v>26.097196271186441</v>
      </c>
      <c r="G3774" s="53">
        <v>0</v>
      </c>
      <c r="H3774" s="53">
        <v>0</v>
      </c>
      <c r="I3774" s="53">
        <v>0</v>
      </c>
      <c r="J3774" s="32">
        <v>2470.56</v>
      </c>
      <c r="K3774" s="54">
        <f>Лист4!E3772/1000-J3774</f>
        <v>-1957.3151399999999</v>
      </c>
      <c r="L3774" s="55"/>
      <c r="M3774" s="55"/>
    </row>
    <row r="3775" spans="1:13" s="58" customFormat="1" ht="22.5" customHeight="1" x14ac:dyDescent="0.25">
      <c r="A3775" s="44" t="str">
        <f>Лист4!A3773</f>
        <v xml:space="preserve">Набережная ул. д.22 </v>
      </c>
      <c r="B3775" s="74" t="str">
        <f>Лист4!C3773</f>
        <v>Наримановский район, г. Нариманов</v>
      </c>
      <c r="C3775" s="45">
        <f t="shared" si="118"/>
        <v>589.30942237288139</v>
      </c>
      <c r="D3775" s="45">
        <f t="shared" si="119"/>
        <v>31.570147627118647</v>
      </c>
      <c r="E3775" s="52">
        <v>0</v>
      </c>
      <c r="F3775" s="31">
        <v>31.570147627118647</v>
      </c>
      <c r="G3775" s="53">
        <v>0</v>
      </c>
      <c r="H3775" s="53">
        <v>0</v>
      </c>
      <c r="I3775" s="53">
        <v>0</v>
      </c>
      <c r="J3775" s="32">
        <v>2431.42</v>
      </c>
      <c r="K3775" s="54">
        <f>Лист4!E3773/1000-J3775</f>
        <v>-1810.54043</v>
      </c>
      <c r="L3775" s="55"/>
      <c r="M3775" s="55"/>
    </row>
    <row r="3776" spans="1:13" s="58" customFormat="1" ht="22.5" customHeight="1" x14ac:dyDescent="0.25">
      <c r="A3776" s="44" t="str">
        <f>Лист4!A3774</f>
        <v xml:space="preserve">Набережная ул. д.3 </v>
      </c>
      <c r="B3776" s="74" t="str">
        <f>Лист4!C3774</f>
        <v>Наримановский район, г. Нариманов</v>
      </c>
      <c r="C3776" s="45">
        <f t="shared" si="118"/>
        <v>2.6386440677966099</v>
      </c>
      <c r="D3776" s="45">
        <f t="shared" si="119"/>
        <v>0.14135593220338982</v>
      </c>
      <c r="E3776" s="52">
        <v>0</v>
      </c>
      <c r="F3776" s="31">
        <v>0.14135593220338982</v>
      </c>
      <c r="G3776" s="53">
        <v>0</v>
      </c>
      <c r="H3776" s="53">
        <v>0</v>
      </c>
      <c r="I3776" s="53">
        <v>0</v>
      </c>
      <c r="J3776" s="32">
        <v>0</v>
      </c>
      <c r="K3776" s="54">
        <f>Лист4!E3774/1000</f>
        <v>2.78</v>
      </c>
      <c r="L3776" s="55"/>
      <c r="M3776" s="55"/>
    </row>
    <row r="3777" spans="1:13" s="58" customFormat="1" ht="22.5" customHeight="1" x14ac:dyDescent="0.25">
      <c r="A3777" s="44" t="str">
        <f>Лист4!A3775</f>
        <v xml:space="preserve">Набережная ул. д.4 </v>
      </c>
      <c r="B3777" s="74" t="str">
        <f>Лист4!C3775</f>
        <v>Наримановский район, г. Нариманов</v>
      </c>
      <c r="C3777" s="45">
        <f t="shared" si="118"/>
        <v>259.85418983050852</v>
      </c>
      <c r="D3777" s="45">
        <f t="shared" si="119"/>
        <v>13.92076016949153</v>
      </c>
      <c r="E3777" s="52">
        <v>0</v>
      </c>
      <c r="F3777" s="31">
        <v>13.92076016949153</v>
      </c>
      <c r="G3777" s="53">
        <v>0</v>
      </c>
      <c r="H3777" s="53">
        <v>0</v>
      </c>
      <c r="I3777" s="53">
        <v>0</v>
      </c>
      <c r="J3777" s="32">
        <v>0</v>
      </c>
      <c r="K3777" s="54">
        <f>Лист4!E3775/1000</f>
        <v>273.77495000000005</v>
      </c>
      <c r="L3777" s="55"/>
      <c r="M3777" s="55"/>
    </row>
    <row r="3778" spans="1:13" s="58" customFormat="1" ht="22.5" customHeight="1" x14ac:dyDescent="0.25">
      <c r="A3778" s="44" t="str">
        <f>Лист4!A3776</f>
        <v xml:space="preserve">Набережная ул. д.6 </v>
      </c>
      <c r="B3778" s="74" t="str">
        <f>Лист4!C3776</f>
        <v>Наримановский район, г. Нариманов</v>
      </c>
      <c r="C3778" s="45">
        <f t="shared" si="118"/>
        <v>224.06016677966099</v>
      </c>
      <c r="D3778" s="45">
        <f t="shared" si="119"/>
        <v>12.003223220338981</v>
      </c>
      <c r="E3778" s="52">
        <v>0</v>
      </c>
      <c r="F3778" s="31">
        <v>12.003223220338981</v>
      </c>
      <c r="G3778" s="53">
        <v>0</v>
      </c>
      <c r="H3778" s="53">
        <v>0</v>
      </c>
      <c r="I3778" s="53">
        <v>0</v>
      </c>
      <c r="J3778" s="32">
        <v>0</v>
      </c>
      <c r="K3778" s="54">
        <f>Лист4!E3776/1000</f>
        <v>236.06338999999997</v>
      </c>
      <c r="L3778" s="55"/>
      <c r="M3778" s="55"/>
    </row>
    <row r="3779" spans="1:13" s="58" customFormat="1" ht="22.5" customHeight="1" x14ac:dyDescent="0.25">
      <c r="A3779" s="44" t="str">
        <f>Лист4!A3777</f>
        <v xml:space="preserve">Набережная ул. д.8 </v>
      </c>
      <c r="B3779" s="74" t="str">
        <f>Лист4!C3777</f>
        <v>Наримановский район, г. Нариманов</v>
      </c>
      <c r="C3779" s="45">
        <f t="shared" si="118"/>
        <v>235.90808677966101</v>
      </c>
      <c r="D3779" s="45">
        <f t="shared" si="119"/>
        <v>12.637933220338983</v>
      </c>
      <c r="E3779" s="52">
        <v>0</v>
      </c>
      <c r="F3779" s="31">
        <v>12.637933220338983</v>
      </c>
      <c r="G3779" s="53">
        <v>0</v>
      </c>
      <c r="H3779" s="53">
        <v>0</v>
      </c>
      <c r="I3779" s="53">
        <v>0</v>
      </c>
      <c r="J3779" s="32">
        <v>0</v>
      </c>
      <c r="K3779" s="54">
        <f>Лист4!E3777/1000-J3779</f>
        <v>248.54602</v>
      </c>
      <c r="L3779" s="55"/>
      <c r="M3779" s="55"/>
    </row>
    <row r="3780" spans="1:13" s="58" customFormat="1" ht="22.5" customHeight="1" x14ac:dyDescent="0.25">
      <c r="A3780" s="44" t="str">
        <f>Лист4!A3778</f>
        <v xml:space="preserve">Спортивная ул. д.2 </v>
      </c>
      <c r="B3780" s="74" t="str">
        <f>Лист4!C3778</f>
        <v>Наримановский район, г. Нариманов</v>
      </c>
      <c r="C3780" s="45">
        <f t="shared" si="118"/>
        <v>257.8796488135593</v>
      </c>
      <c r="D3780" s="45">
        <f t="shared" si="119"/>
        <v>13.814981186440676</v>
      </c>
      <c r="E3780" s="52">
        <v>0</v>
      </c>
      <c r="F3780" s="31">
        <v>13.814981186440676</v>
      </c>
      <c r="G3780" s="53">
        <v>0</v>
      </c>
      <c r="H3780" s="53">
        <v>0</v>
      </c>
      <c r="I3780" s="53">
        <v>0</v>
      </c>
      <c r="J3780" s="32">
        <v>0</v>
      </c>
      <c r="K3780" s="54">
        <f>Лист4!E3778/1000</f>
        <v>271.69462999999996</v>
      </c>
      <c r="L3780" s="55"/>
      <c r="M3780" s="55"/>
    </row>
    <row r="3781" spans="1:13" s="58" customFormat="1" ht="22.5" customHeight="1" x14ac:dyDescent="0.25">
      <c r="A3781" s="44" t="str">
        <f>Лист4!A3779</f>
        <v xml:space="preserve">Спортивная ул. д.3 </v>
      </c>
      <c r="B3781" s="74" t="str">
        <f>Лист4!C3779</f>
        <v>Наримановский район, г. Нариманов</v>
      </c>
      <c r="C3781" s="45">
        <f t="shared" si="118"/>
        <v>20.568363389830509</v>
      </c>
      <c r="D3781" s="45">
        <f t="shared" si="119"/>
        <v>1.1018766101694915</v>
      </c>
      <c r="E3781" s="52">
        <v>0</v>
      </c>
      <c r="F3781" s="31">
        <v>1.1018766101694915</v>
      </c>
      <c r="G3781" s="53">
        <v>0</v>
      </c>
      <c r="H3781" s="53">
        <v>0</v>
      </c>
      <c r="I3781" s="53">
        <v>0</v>
      </c>
      <c r="J3781" s="32">
        <v>0</v>
      </c>
      <c r="K3781" s="54">
        <f>Лист4!E3779/1000</f>
        <v>21.67024</v>
      </c>
      <c r="L3781" s="55"/>
      <c r="M3781" s="55"/>
    </row>
    <row r="3782" spans="1:13" s="58" customFormat="1" ht="22.5" customHeight="1" x14ac:dyDescent="0.25">
      <c r="A3782" s="44" t="str">
        <f>Лист4!A3780</f>
        <v xml:space="preserve">Спортивная ул. д.38 </v>
      </c>
      <c r="B3782" s="74" t="str">
        <f>Лист4!C3780</f>
        <v>Наримановский район, г. Нариманов</v>
      </c>
      <c r="C3782" s="45">
        <f t="shared" si="118"/>
        <v>0</v>
      </c>
      <c r="D3782" s="45">
        <f t="shared" si="119"/>
        <v>0</v>
      </c>
      <c r="E3782" s="52">
        <v>0</v>
      </c>
      <c r="F3782" s="31">
        <v>0</v>
      </c>
      <c r="G3782" s="53">
        <v>0</v>
      </c>
      <c r="H3782" s="53">
        <v>0</v>
      </c>
      <c r="I3782" s="53">
        <v>0</v>
      </c>
      <c r="J3782" s="32">
        <v>0</v>
      </c>
      <c r="K3782" s="54">
        <f>Лист4!E3780/1000</f>
        <v>0</v>
      </c>
      <c r="L3782" s="55"/>
      <c r="M3782" s="55"/>
    </row>
    <row r="3783" spans="1:13" s="58" customFormat="1" ht="22.5" customHeight="1" x14ac:dyDescent="0.25">
      <c r="A3783" s="44" t="str">
        <f>Лист4!A3781</f>
        <v xml:space="preserve">Спортивная ул. д.5 </v>
      </c>
      <c r="B3783" s="74" t="str">
        <f>Лист4!C3781</f>
        <v>Наримановский район, г. Нариманов</v>
      </c>
      <c r="C3783" s="45">
        <f t="shared" si="118"/>
        <v>1522.453812881356</v>
      </c>
      <c r="D3783" s="45">
        <f t="shared" si="119"/>
        <v>13.607347118644068</v>
      </c>
      <c r="E3783" s="52">
        <v>0</v>
      </c>
      <c r="F3783" s="31">
        <v>13.607347118644068</v>
      </c>
      <c r="G3783" s="53">
        <v>0</v>
      </c>
      <c r="H3783" s="53">
        <v>0</v>
      </c>
      <c r="I3783" s="53">
        <v>0</v>
      </c>
      <c r="J3783" s="32">
        <v>1268.45</v>
      </c>
      <c r="K3783" s="54">
        <f>Лист4!E3781/1000</f>
        <v>267.61116000000004</v>
      </c>
      <c r="L3783" s="55"/>
      <c r="M3783" s="55"/>
    </row>
    <row r="3784" spans="1:13" s="58" customFormat="1" ht="22.5" customHeight="1" x14ac:dyDescent="0.25">
      <c r="A3784" s="44" t="str">
        <f>Лист4!A3782</f>
        <v xml:space="preserve">Строителей пр-кт д.4 </v>
      </c>
      <c r="B3784" s="74" t="str">
        <f>Лист4!C3782</f>
        <v>Наримановский район, г. Нариманов</v>
      </c>
      <c r="C3784" s="45">
        <f t="shared" si="118"/>
        <v>207.13512542372879</v>
      </c>
      <c r="D3784" s="45">
        <f t="shared" si="119"/>
        <v>11.096524576271186</v>
      </c>
      <c r="E3784" s="52">
        <v>0</v>
      </c>
      <c r="F3784" s="31">
        <v>11.096524576271186</v>
      </c>
      <c r="G3784" s="53">
        <v>0</v>
      </c>
      <c r="H3784" s="53">
        <v>0</v>
      </c>
      <c r="I3784" s="53">
        <v>0</v>
      </c>
      <c r="J3784" s="32">
        <v>0</v>
      </c>
      <c r="K3784" s="54">
        <f>Лист4!E3782/1000</f>
        <v>218.23164999999997</v>
      </c>
      <c r="L3784" s="55"/>
      <c r="M3784" s="55"/>
    </row>
    <row r="3785" spans="1:13" s="58" customFormat="1" ht="22.5" customHeight="1" x14ac:dyDescent="0.25">
      <c r="A3785" s="44" t="str">
        <f>Лист4!A3783</f>
        <v xml:space="preserve">Центральная ул. д.11 </v>
      </c>
      <c r="B3785" s="74" t="str">
        <f>Лист4!C3783</f>
        <v>Наримановский район, г. Нариманов</v>
      </c>
      <c r="C3785" s="45">
        <f t="shared" si="118"/>
        <v>551.59472271186428</v>
      </c>
      <c r="D3785" s="45">
        <f t="shared" si="119"/>
        <v>29.549717288135589</v>
      </c>
      <c r="E3785" s="52">
        <v>0</v>
      </c>
      <c r="F3785" s="31">
        <v>29.549717288135589</v>
      </c>
      <c r="G3785" s="53">
        <v>0</v>
      </c>
      <c r="H3785" s="53">
        <v>0</v>
      </c>
      <c r="I3785" s="53">
        <v>0</v>
      </c>
      <c r="J3785" s="32">
        <v>0</v>
      </c>
      <c r="K3785" s="54">
        <f>Лист4!E3783/1000</f>
        <v>581.14443999999992</v>
      </c>
      <c r="L3785" s="55"/>
      <c r="M3785" s="55"/>
    </row>
    <row r="3786" spans="1:13" s="58" customFormat="1" ht="22.5" customHeight="1" x14ac:dyDescent="0.25">
      <c r="A3786" s="44" t="str">
        <f>Лист4!A3784</f>
        <v xml:space="preserve">Центральная ул. д.17 </v>
      </c>
      <c r="B3786" s="74" t="str">
        <f>Лист4!C3784</f>
        <v>Наримановский район, г. Нариманов</v>
      </c>
      <c r="C3786" s="45">
        <f t="shared" si="118"/>
        <v>0</v>
      </c>
      <c r="D3786" s="45">
        <f t="shared" si="119"/>
        <v>0</v>
      </c>
      <c r="E3786" s="52">
        <v>0</v>
      </c>
      <c r="F3786" s="31">
        <v>0</v>
      </c>
      <c r="G3786" s="53">
        <v>0</v>
      </c>
      <c r="H3786" s="53">
        <v>0</v>
      </c>
      <c r="I3786" s="53">
        <v>0</v>
      </c>
      <c r="J3786" s="32">
        <v>0</v>
      </c>
      <c r="K3786" s="54">
        <f>Лист4!E3784/1000</f>
        <v>0</v>
      </c>
      <c r="L3786" s="55"/>
      <c r="M3786" s="55"/>
    </row>
    <row r="3787" spans="1:13" s="58" customFormat="1" ht="22.5" customHeight="1" x14ac:dyDescent="0.25">
      <c r="A3787" s="44" t="str">
        <f>Лист4!A3785</f>
        <v xml:space="preserve">Центральная ул. д.19А </v>
      </c>
      <c r="B3787" s="74" t="str">
        <f>Лист4!C3785</f>
        <v>Наримановский район, г. Нариманов</v>
      </c>
      <c r="C3787" s="45">
        <f t="shared" si="118"/>
        <v>561.91928135593218</v>
      </c>
      <c r="D3787" s="45">
        <f t="shared" si="119"/>
        <v>30.102818644067796</v>
      </c>
      <c r="E3787" s="52">
        <v>0</v>
      </c>
      <c r="F3787" s="31">
        <v>30.102818644067796</v>
      </c>
      <c r="G3787" s="53">
        <v>0</v>
      </c>
      <c r="H3787" s="53">
        <v>0</v>
      </c>
      <c r="I3787" s="53">
        <v>0</v>
      </c>
      <c r="J3787" s="32">
        <v>1198.8399999999999</v>
      </c>
      <c r="K3787" s="54">
        <f>Лист4!E3785/1000-J3787</f>
        <v>-606.8178999999999</v>
      </c>
      <c r="L3787" s="55"/>
      <c r="M3787" s="55"/>
    </row>
    <row r="3788" spans="1:13" s="58" customFormat="1" ht="22.5" customHeight="1" x14ac:dyDescent="0.25">
      <c r="A3788" s="44" t="str">
        <f>Лист4!A3786</f>
        <v xml:space="preserve">Центральная ул. д.2 </v>
      </c>
      <c r="B3788" s="74" t="str">
        <f>Лист4!C3786</f>
        <v>Наримановский район, г. Нариманов</v>
      </c>
      <c r="C3788" s="45">
        <f t="shared" si="118"/>
        <v>352.81803389830509</v>
      </c>
      <c r="D3788" s="45">
        <f t="shared" si="119"/>
        <v>18.900966101694916</v>
      </c>
      <c r="E3788" s="52">
        <v>0</v>
      </c>
      <c r="F3788" s="31">
        <v>18.900966101694916</v>
      </c>
      <c r="G3788" s="53">
        <v>0</v>
      </c>
      <c r="H3788" s="53">
        <v>0</v>
      </c>
      <c r="I3788" s="53">
        <v>0</v>
      </c>
      <c r="J3788" s="32">
        <v>0</v>
      </c>
      <c r="K3788" s="54">
        <f>Лист4!E3786/1000</f>
        <v>371.71899999999999</v>
      </c>
      <c r="L3788" s="55"/>
      <c r="M3788" s="55"/>
    </row>
    <row r="3789" spans="1:13" s="58" customFormat="1" ht="22.5" customHeight="1" x14ac:dyDescent="0.25">
      <c r="A3789" s="44" t="str">
        <f>Лист4!A3787</f>
        <v xml:space="preserve">Центральная ул. д.21 </v>
      </c>
      <c r="B3789" s="74" t="str">
        <f>Лист4!C3787</f>
        <v>Наримановский район, г. Нариманов</v>
      </c>
      <c r="C3789" s="45">
        <f t="shared" si="118"/>
        <v>256.07729355932202</v>
      </c>
      <c r="D3789" s="45">
        <f t="shared" si="119"/>
        <v>13.718426440677964</v>
      </c>
      <c r="E3789" s="52">
        <v>0</v>
      </c>
      <c r="F3789" s="31">
        <v>13.718426440677964</v>
      </c>
      <c r="G3789" s="53">
        <v>0</v>
      </c>
      <c r="H3789" s="53">
        <v>0</v>
      </c>
      <c r="I3789" s="53">
        <v>0</v>
      </c>
      <c r="J3789" s="32">
        <v>0</v>
      </c>
      <c r="K3789" s="54">
        <f>Лист4!E3787/1000</f>
        <v>269.79571999999996</v>
      </c>
      <c r="L3789" s="55"/>
      <c r="M3789" s="55"/>
    </row>
    <row r="3790" spans="1:13" s="58" customFormat="1" ht="22.5" customHeight="1" x14ac:dyDescent="0.25">
      <c r="A3790" s="44" t="str">
        <f>Лист4!A3788</f>
        <v xml:space="preserve">Центральная ул. д.21А </v>
      </c>
      <c r="B3790" s="74" t="str">
        <f>Лист4!C3788</f>
        <v>Наримановский район, г. Нариманов</v>
      </c>
      <c r="C3790" s="45">
        <f t="shared" si="118"/>
        <v>257.44261152542379</v>
      </c>
      <c r="D3790" s="45">
        <f t="shared" si="119"/>
        <v>13.791568474576273</v>
      </c>
      <c r="E3790" s="52">
        <v>0</v>
      </c>
      <c r="F3790" s="31">
        <v>13.791568474576273</v>
      </c>
      <c r="G3790" s="53">
        <v>0</v>
      </c>
      <c r="H3790" s="53">
        <v>0</v>
      </c>
      <c r="I3790" s="53">
        <v>0</v>
      </c>
      <c r="J3790" s="32">
        <v>0</v>
      </c>
      <c r="K3790" s="54">
        <f>Лист4!E3788/1000</f>
        <v>271.23418000000004</v>
      </c>
      <c r="L3790" s="55"/>
      <c r="M3790" s="55"/>
    </row>
    <row r="3791" spans="1:13" s="58" customFormat="1" ht="22.5" customHeight="1" x14ac:dyDescent="0.25">
      <c r="A3791" s="44" t="str">
        <f>Лист4!A3789</f>
        <v xml:space="preserve">Центральная ул. д.23 </v>
      </c>
      <c r="B3791" s="74" t="str">
        <f>Лист4!C3789</f>
        <v>Наримановский район, г. Нариманов</v>
      </c>
      <c r="C3791" s="45">
        <f t="shared" si="118"/>
        <v>356.14009627118645</v>
      </c>
      <c r="D3791" s="45">
        <f t="shared" si="119"/>
        <v>19.07893372881356</v>
      </c>
      <c r="E3791" s="52">
        <v>0</v>
      </c>
      <c r="F3791" s="31">
        <v>19.07893372881356</v>
      </c>
      <c r="G3791" s="53">
        <v>0</v>
      </c>
      <c r="H3791" s="53">
        <v>0</v>
      </c>
      <c r="I3791" s="53">
        <v>0</v>
      </c>
      <c r="J3791" s="32">
        <v>0</v>
      </c>
      <c r="K3791" s="54">
        <f>Лист4!E3789/1000</f>
        <v>375.21903000000003</v>
      </c>
      <c r="L3791" s="55"/>
      <c r="M3791" s="55"/>
    </row>
    <row r="3792" spans="1:13" s="58" customFormat="1" ht="22.5" customHeight="1" x14ac:dyDescent="0.25">
      <c r="A3792" s="44" t="str">
        <f>Лист4!A3790</f>
        <v xml:space="preserve">Центральная ул. д.23А </v>
      </c>
      <c r="B3792" s="74" t="str">
        <f>Лист4!C3790</f>
        <v>Наримановский район, г. Нариманов</v>
      </c>
      <c r="C3792" s="45">
        <f t="shared" si="118"/>
        <v>804.69793220338943</v>
      </c>
      <c r="D3792" s="45">
        <f t="shared" si="119"/>
        <v>43.108817796610147</v>
      </c>
      <c r="E3792" s="52">
        <v>0</v>
      </c>
      <c r="F3792" s="31">
        <v>43.108817796610147</v>
      </c>
      <c r="G3792" s="53">
        <v>0</v>
      </c>
      <c r="H3792" s="53">
        <v>0</v>
      </c>
      <c r="I3792" s="53">
        <v>0</v>
      </c>
      <c r="J3792" s="32">
        <v>0</v>
      </c>
      <c r="K3792" s="54">
        <f>Лист4!E3790/1000</f>
        <v>847.80674999999962</v>
      </c>
      <c r="L3792" s="55"/>
      <c r="M3792" s="55"/>
    </row>
    <row r="3793" spans="1:13" s="58" customFormat="1" ht="22.5" customHeight="1" x14ac:dyDescent="0.25">
      <c r="A3793" s="44" t="str">
        <f>Лист4!A3791</f>
        <v xml:space="preserve">Центральная ул. д.25 </v>
      </c>
      <c r="B3793" s="74" t="str">
        <f>Лист4!C3791</f>
        <v>Наримановский район, г. Нариманов</v>
      </c>
      <c r="C3793" s="45">
        <f t="shared" si="118"/>
        <v>300.26775728813556</v>
      </c>
      <c r="D3793" s="45">
        <f t="shared" si="119"/>
        <v>16.085772711864404</v>
      </c>
      <c r="E3793" s="52">
        <v>0</v>
      </c>
      <c r="F3793" s="31">
        <v>16.085772711864404</v>
      </c>
      <c r="G3793" s="53">
        <v>0</v>
      </c>
      <c r="H3793" s="53">
        <v>0</v>
      </c>
      <c r="I3793" s="53">
        <v>0</v>
      </c>
      <c r="J3793" s="32">
        <v>0</v>
      </c>
      <c r="K3793" s="54">
        <f>Лист4!E3791/1000</f>
        <v>316.35352999999998</v>
      </c>
      <c r="L3793" s="55"/>
      <c r="M3793" s="55"/>
    </row>
    <row r="3794" spans="1:13" s="58" customFormat="1" ht="22.5" customHeight="1" x14ac:dyDescent="0.25">
      <c r="A3794" s="44" t="str">
        <f>Лист4!A3792</f>
        <v xml:space="preserve">Центральная ул. д.33 </v>
      </c>
      <c r="B3794" s="74" t="str">
        <f>Лист4!C3792</f>
        <v>Наримановский район, г. Нариманов</v>
      </c>
      <c r="C3794" s="45">
        <f t="shared" si="118"/>
        <v>300.74436474576277</v>
      </c>
      <c r="D3794" s="45">
        <f t="shared" si="119"/>
        <v>16.111305254237287</v>
      </c>
      <c r="E3794" s="52">
        <v>0</v>
      </c>
      <c r="F3794" s="31">
        <v>16.111305254237287</v>
      </c>
      <c r="G3794" s="53">
        <v>0</v>
      </c>
      <c r="H3794" s="53">
        <v>0</v>
      </c>
      <c r="I3794" s="53">
        <v>0</v>
      </c>
      <c r="J3794" s="32">
        <v>0</v>
      </c>
      <c r="K3794" s="54">
        <f>Лист4!E3792/1000</f>
        <v>316.85567000000003</v>
      </c>
      <c r="L3794" s="55"/>
      <c r="M3794" s="55"/>
    </row>
    <row r="3795" spans="1:13" s="58" customFormat="1" ht="22.5" customHeight="1" x14ac:dyDescent="0.25">
      <c r="A3795" s="44" t="str">
        <f>Лист4!A3793</f>
        <v xml:space="preserve">Центральная ул. д.35 </v>
      </c>
      <c r="B3795" s="74" t="str">
        <f>Лист4!C3793</f>
        <v>Наримановский район, г. Нариманов</v>
      </c>
      <c r="C3795" s="45">
        <f t="shared" si="118"/>
        <v>427.42797288135597</v>
      </c>
      <c r="D3795" s="45">
        <f t="shared" si="119"/>
        <v>22.89792711864407</v>
      </c>
      <c r="E3795" s="52">
        <v>0</v>
      </c>
      <c r="F3795" s="31">
        <v>22.89792711864407</v>
      </c>
      <c r="G3795" s="53">
        <v>0</v>
      </c>
      <c r="H3795" s="53">
        <v>0</v>
      </c>
      <c r="I3795" s="53">
        <v>0</v>
      </c>
      <c r="J3795" s="32">
        <v>1927.98</v>
      </c>
      <c r="K3795" s="54">
        <f>Лист4!E3793/1000-J3795</f>
        <v>-1477.6541</v>
      </c>
      <c r="L3795" s="55"/>
      <c r="M3795" s="55"/>
    </row>
    <row r="3796" spans="1:13" s="58" customFormat="1" ht="22.5" customHeight="1" x14ac:dyDescent="0.25">
      <c r="A3796" s="44" t="str">
        <f>Лист4!A3794</f>
        <v xml:space="preserve">Центральная ул. д.4 </v>
      </c>
      <c r="B3796" s="74" t="str">
        <f>Лист4!C3794</f>
        <v>Наримановский район, г. Нариманов</v>
      </c>
      <c r="C3796" s="45">
        <f t="shared" ref="C3796:C3859" si="120">K3796+J3796-F3796</f>
        <v>224.21632135593228</v>
      </c>
      <c r="D3796" s="45">
        <f t="shared" ref="D3796:D3859" si="121">F3796</f>
        <v>12.011588644067796</v>
      </c>
      <c r="E3796" s="52">
        <v>0</v>
      </c>
      <c r="F3796" s="31">
        <v>12.011588644067796</v>
      </c>
      <c r="G3796" s="53">
        <v>0</v>
      </c>
      <c r="H3796" s="53">
        <v>0</v>
      </c>
      <c r="I3796" s="53">
        <v>0</v>
      </c>
      <c r="J3796" s="32">
        <v>1339.04</v>
      </c>
      <c r="K3796" s="54">
        <f>Лист4!E3794/1000-J3796</f>
        <v>-1102.8120899999999</v>
      </c>
      <c r="L3796" s="55"/>
      <c r="M3796" s="55"/>
    </row>
    <row r="3797" spans="1:13" s="58" customFormat="1" ht="22.5" customHeight="1" x14ac:dyDescent="0.25">
      <c r="A3797" s="44" t="str">
        <f>Лист4!A3795</f>
        <v xml:space="preserve">Центральная ул. д.5 </v>
      </c>
      <c r="B3797" s="74" t="str">
        <f>Лист4!C3795</f>
        <v>Наримановский район, г. Нариманов</v>
      </c>
      <c r="C3797" s="45">
        <f t="shared" si="120"/>
        <v>590.36397830508463</v>
      </c>
      <c r="D3797" s="45">
        <f t="shared" si="121"/>
        <v>31.62664169491525</v>
      </c>
      <c r="E3797" s="52">
        <v>0</v>
      </c>
      <c r="F3797" s="31">
        <v>31.62664169491525</v>
      </c>
      <c r="G3797" s="53">
        <v>0</v>
      </c>
      <c r="H3797" s="53">
        <v>0</v>
      </c>
      <c r="I3797" s="53">
        <v>0</v>
      </c>
      <c r="J3797" s="32">
        <v>0</v>
      </c>
      <c r="K3797" s="54">
        <f>Лист4!E3795/1000</f>
        <v>621.99061999999992</v>
      </c>
      <c r="L3797" s="55"/>
      <c r="M3797" s="55"/>
    </row>
    <row r="3798" spans="1:13" s="58" customFormat="1" ht="22.5" customHeight="1" x14ac:dyDescent="0.25">
      <c r="A3798" s="44" t="str">
        <f>Лист4!A3796</f>
        <v xml:space="preserve">Центральная ул. д.6 </v>
      </c>
      <c r="B3798" s="74" t="str">
        <f>Лист4!C3796</f>
        <v>Наримановский район, г. Нариманов</v>
      </c>
      <c r="C3798" s="45">
        <f t="shared" si="120"/>
        <v>11.823868474576273</v>
      </c>
      <c r="D3798" s="45">
        <f t="shared" si="121"/>
        <v>0.63342152542372876</v>
      </c>
      <c r="E3798" s="52">
        <v>0</v>
      </c>
      <c r="F3798" s="31">
        <v>0.63342152542372876</v>
      </c>
      <c r="G3798" s="53">
        <v>0</v>
      </c>
      <c r="H3798" s="53">
        <v>0</v>
      </c>
      <c r="I3798" s="53">
        <v>0</v>
      </c>
      <c r="J3798" s="32">
        <v>0</v>
      </c>
      <c r="K3798" s="54">
        <f>Лист4!E3796/1000</f>
        <v>12.45729</v>
      </c>
      <c r="L3798" s="55"/>
      <c r="M3798" s="55"/>
    </row>
    <row r="3799" spans="1:13" s="58" customFormat="1" ht="22.5" customHeight="1" x14ac:dyDescent="0.25">
      <c r="A3799" s="44" t="str">
        <f>Лист4!A3797</f>
        <v xml:space="preserve">Центральная ул. д.6А </v>
      </c>
      <c r="B3799" s="74" t="str">
        <f>Лист4!C3797</f>
        <v>Наримановский район, г. Нариманов</v>
      </c>
      <c r="C3799" s="45">
        <f t="shared" si="120"/>
        <v>14.671373559322035</v>
      </c>
      <c r="D3799" s="45">
        <f t="shared" si="121"/>
        <v>0.78596644067796606</v>
      </c>
      <c r="E3799" s="52">
        <v>0</v>
      </c>
      <c r="F3799" s="31">
        <v>0.78596644067796606</v>
      </c>
      <c r="G3799" s="53">
        <v>0</v>
      </c>
      <c r="H3799" s="53">
        <v>0</v>
      </c>
      <c r="I3799" s="53">
        <v>0</v>
      </c>
      <c r="J3799" s="32">
        <v>0</v>
      </c>
      <c r="K3799" s="54">
        <f>Лист4!E3797/1000</f>
        <v>15.45734</v>
      </c>
      <c r="L3799" s="55"/>
      <c r="M3799" s="55"/>
    </row>
    <row r="3800" spans="1:13" s="58" customFormat="1" ht="22.5" customHeight="1" x14ac:dyDescent="0.25">
      <c r="A3800" s="44" t="str">
        <f>Лист4!A3798</f>
        <v xml:space="preserve">Центральная ул. д.7 </v>
      </c>
      <c r="B3800" s="74" t="str">
        <f>Лист4!C3798</f>
        <v>Наримановский район, г. Нариманов</v>
      </c>
      <c r="C3800" s="45">
        <f t="shared" si="120"/>
        <v>418.39652067796595</v>
      </c>
      <c r="D3800" s="45">
        <f t="shared" si="121"/>
        <v>22.414099322033891</v>
      </c>
      <c r="E3800" s="52">
        <v>0</v>
      </c>
      <c r="F3800" s="31">
        <v>22.414099322033891</v>
      </c>
      <c r="G3800" s="53">
        <v>0</v>
      </c>
      <c r="H3800" s="53">
        <v>0</v>
      </c>
      <c r="I3800" s="53">
        <v>0</v>
      </c>
      <c r="J3800" s="32">
        <v>0</v>
      </c>
      <c r="K3800" s="54">
        <f>Лист4!E3798/1000</f>
        <v>440.81061999999986</v>
      </c>
      <c r="L3800" s="55"/>
      <c r="M3800" s="55"/>
    </row>
    <row r="3801" spans="1:13" s="58" customFormat="1" ht="22.5" customHeight="1" x14ac:dyDescent="0.25">
      <c r="A3801" s="44" t="str">
        <f>Лист4!A3799</f>
        <v xml:space="preserve">Центральная ул. д.9 </v>
      </c>
      <c r="B3801" s="74" t="str">
        <f>Лист4!C3799</f>
        <v>Наримановский район, г. Нариманов</v>
      </c>
      <c r="C3801" s="45">
        <f t="shared" si="120"/>
        <v>442.14338711864417</v>
      </c>
      <c r="D3801" s="45">
        <f t="shared" si="121"/>
        <v>23.686252881355937</v>
      </c>
      <c r="E3801" s="52">
        <v>0</v>
      </c>
      <c r="F3801" s="31">
        <v>23.686252881355937</v>
      </c>
      <c r="G3801" s="53">
        <v>0</v>
      </c>
      <c r="H3801" s="53">
        <v>0</v>
      </c>
      <c r="I3801" s="53">
        <v>0</v>
      </c>
      <c r="J3801" s="32">
        <v>0</v>
      </c>
      <c r="K3801" s="54">
        <f>Лист4!E3799/1000</f>
        <v>465.8296400000001</v>
      </c>
      <c r="L3801" s="55"/>
      <c r="M3801" s="55"/>
    </row>
    <row r="3802" spans="1:13" s="58" customFormat="1" ht="22.5" customHeight="1" x14ac:dyDescent="0.25">
      <c r="A3802" s="44" t="str">
        <f>Лист4!A3800</f>
        <v xml:space="preserve">Школьная ул. д.15 </v>
      </c>
      <c r="B3802" s="74" t="str">
        <f>Лист4!C3800</f>
        <v>Наримановский район, г. Нариманов</v>
      </c>
      <c r="C3802" s="45">
        <f t="shared" si="120"/>
        <v>0.59749152542372874</v>
      </c>
      <c r="D3802" s="45">
        <f t="shared" si="121"/>
        <v>3.2008474576271186E-2</v>
      </c>
      <c r="E3802" s="52">
        <v>0</v>
      </c>
      <c r="F3802" s="31">
        <v>3.2008474576271186E-2</v>
      </c>
      <c r="G3802" s="53">
        <v>0</v>
      </c>
      <c r="H3802" s="53">
        <v>0</v>
      </c>
      <c r="I3802" s="53">
        <v>0</v>
      </c>
      <c r="J3802" s="32">
        <v>0</v>
      </c>
      <c r="K3802" s="54">
        <f>Лист4!E3800/1000</f>
        <v>0.62949999999999995</v>
      </c>
      <c r="L3802" s="55"/>
      <c r="M3802" s="55"/>
    </row>
    <row r="3803" spans="1:13" s="58" customFormat="1" ht="22.5" customHeight="1" x14ac:dyDescent="0.25">
      <c r="A3803" s="44" t="str">
        <f>Лист4!A3801</f>
        <v xml:space="preserve">Школьная ул. д.3 </v>
      </c>
      <c r="B3803" s="74" t="str">
        <f>Лист4!C3801</f>
        <v>Наримановский район, г. Нариманов</v>
      </c>
      <c r="C3803" s="45">
        <f t="shared" si="120"/>
        <v>6.268203389830509</v>
      </c>
      <c r="D3803" s="45">
        <f t="shared" si="121"/>
        <v>0.33579661016949153</v>
      </c>
      <c r="E3803" s="52">
        <v>0</v>
      </c>
      <c r="F3803" s="31">
        <v>0.33579661016949153</v>
      </c>
      <c r="G3803" s="53">
        <v>0</v>
      </c>
      <c r="H3803" s="53">
        <v>0</v>
      </c>
      <c r="I3803" s="53">
        <v>0</v>
      </c>
      <c r="J3803" s="32">
        <v>0</v>
      </c>
      <c r="K3803" s="54">
        <f>Лист4!E3801/1000-J3803</f>
        <v>6.6040000000000001</v>
      </c>
      <c r="L3803" s="55"/>
      <c r="M3803" s="55"/>
    </row>
    <row r="3804" spans="1:13" s="58" customFormat="1" ht="22.5" customHeight="1" x14ac:dyDescent="0.25">
      <c r="A3804" s="44" t="str">
        <f>Лист4!A3802</f>
        <v xml:space="preserve">Школьная ул. д.7 </v>
      </c>
      <c r="B3804" s="74" t="str">
        <f>Лист4!C3802</f>
        <v>Наримановский район, г. Нариманов</v>
      </c>
      <c r="C3804" s="45">
        <f t="shared" si="120"/>
        <v>0</v>
      </c>
      <c r="D3804" s="45">
        <f t="shared" si="121"/>
        <v>0</v>
      </c>
      <c r="E3804" s="52">
        <v>0</v>
      </c>
      <c r="F3804" s="31">
        <v>0</v>
      </c>
      <c r="G3804" s="53">
        <v>0</v>
      </c>
      <c r="H3804" s="53">
        <v>0</v>
      </c>
      <c r="I3804" s="53">
        <v>0</v>
      </c>
      <c r="J3804" s="32">
        <v>0</v>
      </c>
      <c r="K3804" s="54">
        <f>Лист4!E3802/1000</f>
        <v>0</v>
      </c>
      <c r="L3804" s="55"/>
      <c r="M3804" s="55"/>
    </row>
    <row r="3805" spans="1:13" s="58" customFormat="1" ht="22.5" customHeight="1" x14ac:dyDescent="0.25">
      <c r="A3805" s="44" t="str">
        <f>Лист4!A3803</f>
        <v xml:space="preserve">Школьная ул. д.8 </v>
      </c>
      <c r="B3805" s="74" t="str">
        <f>Лист4!C3803</f>
        <v>Наримановский район, г. Нариманов</v>
      </c>
      <c r="C3805" s="45">
        <f t="shared" si="120"/>
        <v>0</v>
      </c>
      <c r="D3805" s="45">
        <f t="shared" si="121"/>
        <v>0</v>
      </c>
      <c r="E3805" s="52">
        <v>0</v>
      </c>
      <c r="F3805" s="31">
        <v>0</v>
      </c>
      <c r="G3805" s="53">
        <v>0</v>
      </c>
      <c r="H3805" s="53">
        <v>0</v>
      </c>
      <c r="I3805" s="53">
        <v>0</v>
      </c>
      <c r="J3805" s="32">
        <v>0</v>
      </c>
      <c r="K3805" s="54">
        <f>Лист4!E3803/1000</f>
        <v>0</v>
      </c>
      <c r="L3805" s="55"/>
      <c r="M3805" s="55"/>
    </row>
    <row r="3806" spans="1:13" s="58" customFormat="1" ht="22.5" customHeight="1" x14ac:dyDescent="0.25">
      <c r="A3806" s="44" t="str">
        <f>Лист4!A3804</f>
        <v xml:space="preserve">Ленина ул. д.5 </v>
      </c>
      <c r="B3806" s="74" t="str">
        <f>Лист4!C3804</f>
        <v>Наримановский район, п. Буруны</v>
      </c>
      <c r="C3806" s="45">
        <f t="shared" si="120"/>
        <v>0</v>
      </c>
      <c r="D3806" s="45">
        <f t="shared" si="121"/>
        <v>0</v>
      </c>
      <c r="E3806" s="52">
        <v>0</v>
      </c>
      <c r="F3806" s="31">
        <v>0</v>
      </c>
      <c r="G3806" s="53">
        <v>0</v>
      </c>
      <c r="H3806" s="53">
        <v>0</v>
      </c>
      <c r="I3806" s="53">
        <v>0</v>
      </c>
      <c r="J3806" s="32">
        <v>0</v>
      </c>
      <c r="K3806" s="54">
        <f>Лист4!E3804/1000</f>
        <v>0</v>
      </c>
      <c r="L3806" s="55"/>
      <c r="M3806" s="55"/>
    </row>
    <row r="3807" spans="1:13" s="58" customFormat="1" ht="22.5" customHeight="1" x14ac:dyDescent="0.25">
      <c r="A3807" s="44" t="str">
        <f>Лист4!A3805</f>
        <v xml:space="preserve">Ленина ул. д.8 </v>
      </c>
      <c r="B3807" s="74" t="str">
        <f>Лист4!C3805</f>
        <v>Наримановский район, п. Буруны</v>
      </c>
      <c r="C3807" s="45">
        <f t="shared" si="120"/>
        <v>0</v>
      </c>
      <c r="D3807" s="45">
        <f t="shared" si="121"/>
        <v>0</v>
      </c>
      <c r="E3807" s="52">
        <v>0</v>
      </c>
      <c r="F3807" s="31">
        <v>0</v>
      </c>
      <c r="G3807" s="53">
        <v>0</v>
      </c>
      <c r="H3807" s="53">
        <v>0</v>
      </c>
      <c r="I3807" s="53">
        <v>0</v>
      </c>
      <c r="J3807" s="32">
        <v>0</v>
      </c>
      <c r="K3807" s="54">
        <f>Лист4!E3805/1000</f>
        <v>0</v>
      </c>
      <c r="L3807" s="55"/>
      <c r="M3807" s="55"/>
    </row>
    <row r="3808" spans="1:13" s="58" customFormat="1" ht="22.5" customHeight="1" x14ac:dyDescent="0.25">
      <c r="A3808" s="44" t="str">
        <f>Лист4!A3806</f>
        <v xml:space="preserve">Степная 3-я ул. д.1 </v>
      </c>
      <c r="B3808" s="74" t="str">
        <f>Лист4!C3806</f>
        <v>Наримановский район, п. Буруны</v>
      </c>
      <c r="C3808" s="45">
        <f t="shared" si="120"/>
        <v>0</v>
      </c>
      <c r="D3808" s="45">
        <f t="shared" si="121"/>
        <v>0</v>
      </c>
      <c r="E3808" s="52">
        <v>0</v>
      </c>
      <c r="F3808" s="31">
        <v>0</v>
      </c>
      <c r="G3808" s="53">
        <v>0</v>
      </c>
      <c r="H3808" s="53">
        <v>0</v>
      </c>
      <c r="I3808" s="53">
        <v>0</v>
      </c>
      <c r="J3808" s="32">
        <v>0</v>
      </c>
      <c r="K3808" s="54">
        <f>Лист4!E3806/1000</f>
        <v>0</v>
      </c>
      <c r="L3808" s="55"/>
      <c r="M3808" s="55"/>
    </row>
    <row r="3809" spans="1:13" s="58" customFormat="1" ht="22.5" customHeight="1" x14ac:dyDescent="0.25">
      <c r="A3809" s="44" t="str">
        <f>Лист4!A3807</f>
        <v xml:space="preserve">Степная 3-я ул. д.3 </v>
      </c>
      <c r="B3809" s="74" t="str">
        <f>Лист4!C3807</f>
        <v>Наримановский район, п. Буруны</v>
      </c>
      <c r="C3809" s="45">
        <f t="shared" si="120"/>
        <v>0</v>
      </c>
      <c r="D3809" s="45">
        <f t="shared" si="121"/>
        <v>0</v>
      </c>
      <c r="E3809" s="52">
        <v>0</v>
      </c>
      <c r="F3809" s="31">
        <v>0</v>
      </c>
      <c r="G3809" s="53">
        <v>0</v>
      </c>
      <c r="H3809" s="53">
        <v>0</v>
      </c>
      <c r="I3809" s="53">
        <v>0</v>
      </c>
      <c r="J3809" s="32">
        <v>0</v>
      </c>
      <c r="K3809" s="54">
        <f>Лист4!E3807/1000</f>
        <v>0</v>
      </c>
      <c r="L3809" s="55"/>
      <c r="M3809" s="55"/>
    </row>
    <row r="3810" spans="1:13" s="58" customFormat="1" ht="22.5" customHeight="1" x14ac:dyDescent="0.25">
      <c r="A3810" s="44" t="str">
        <f>Лист4!A3808</f>
        <v xml:space="preserve">Школьная ул. д.1 </v>
      </c>
      <c r="B3810" s="74" t="str">
        <f>Лист4!C3808</f>
        <v>Наримановский район, п. Буруны</v>
      </c>
      <c r="C3810" s="45">
        <f t="shared" si="120"/>
        <v>77.977437288135604</v>
      </c>
      <c r="D3810" s="45">
        <f t="shared" si="121"/>
        <v>4.177362711864407</v>
      </c>
      <c r="E3810" s="52">
        <v>0</v>
      </c>
      <c r="F3810" s="31">
        <v>4.177362711864407</v>
      </c>
      <c r="G3810" s="53">
        <v>0</v>
      </c>
      <c r="H3810" s="53">
        <v>0</v>
      </c>
      <c r="I3810" s="53">
        <v>0</v>
      </c>
      <c r="J3810" s="32">
        <v>0</v>
      </c>
      <c r="K3810" s="54">
        <f>Лист4!E3808/1000</f>
        <v>82.154800000000009</v>
      </c>
      <c r="L3810" s="55"/>
      <c r="M3810" s="55"/>
    </row>
    <row r="3811" spans="1:13" s="58" customFormat="1" ht="22.5" customHeight="1" x14ac:dyDescent="0.25">
      <c r="A3811" s="44" t="str">
        <f>Лист4!A3809</f>
        <v xml:space="preserve">Школьная ул. д.10 </v>
      </c>
      <c r="B3811" s="74" t="str">
        <f>Лист4!C3809</f>
        <v>Наримановский район, п. Буруны</v>
      </c>
      <c r="C3811" s="45">
        <f t="shared" si="120"/>
        <v>53.769871186440675</v>
      </c>
      <c r="D3811" s="45">
        <f t="shared" si="121"/>
        <v>2.8805288135593221</v>
      </c>
      <c r="E3811" s="52">
        <v>0</v>
      </c>
      <c r="F3811" s="31">
        <v>2.8805288135593221</v>
      </c>
      <c r="G3811" s="53">
        <v>0</v>
      </c>
      <c r="H3811" s="53">
        <v>0</v>
      </c>
      <c r="I3811" s="53">
        <v>0</v>
      </c>
      <c r="J3811" s="32">
        <v>0</v>
      </c>
      <c r="K3811" s="54">
        <f>Лист4!E3809/1000</f>
        <v>56.650399999999998</v>
      </c>
      <c r="L3811" s="55"/>
      <c r="M3811" s="55"/>
    </row>
    <row r="3812" spans="1:13" s="58" customFormat="1" ht="22.5" customHeight="1" x14ac:dyDescent="0.25">
      <c r="A3812" s="44" t="str">
        <f>Лист4!A3810</f>
        <v xml:space="preserve">Школьная ул. д.11 </v>
      </c>
      <c r="B3812" s="74" t="str">
        <f>Лист4!C3810</f>
        <v>Наримановский район, п. Буруны</v>
      </c>
      <c r="C3812" s="45">
        <f t="shared" si="120"/>
        <v>0.24677966101694915</v>
      </c>
      <c r="D3812" s="45">
        <f t="shared" si="121"/>
        <v>1.3220338983050847E-2</v>
      </c>
      <c r="E3812" s="52">
        <v>0</v>
      </c>
      <c r="F3812" s="31">
        <v>1.3220338983050847E-2</v>
      </c>
      <c r="G3812" s="53">
        <v>0</v>
      </c>
      <c r="H3812" s="53">
        <v>0</v>
      </c>
      <c r="I3812" s="53">
        <v>0</v>
      </c>
      <c r="J3812" s="32">
        <v>0</v>
      </c>
      <c r="K3812" s="54">
        <f>Лист4!E3810/1000</f>
        <v>0.26</v>
      </c>
      <c r="L3812" s="55"/>
      <c r="M3812" s="55"/>
    </row>
    <row r="3813" spans="1:13" s="58" customFormat="1" ht="22.5" customHeight="1" x14ac:dyDescent="0.25">
      <c r="A3813" s="44" t="str">
        <f>Лист4!A3811</f>
        <v xml:space="preserve">Школьная ул. д.12 </v>
      </c>
      <c r="B3813" s="74" t="str">
        <f>Лист4!C3811</f>
        <v>Наримановский район, п. Буруны</v>
      </c>
      <c r="C3813" s="45">
        <f t="shared" si="120"/>
        <v>22.182074576271187</v>
      </c>
      <c r="D3813" s="45">
        <f t="shared" si="121"/>
        <v>1.1883254237288137</v>
      </c>
      <c r="E3813" s="52">
        <v>0</v>
      </c>
      <c r="F3813" s="31">
        <v>1.1883254237288137</v>
      </c>
      <c r="G3813" s="53">
        <v>0</v>
      </c>
      <c r="H3813" s="53">
        <v>0</v>
      </c>
      <c r="I3813" s="53">
        <v>0</v>
      </c>
      <c r="J3813" s="32">
        <v>0</v>
      </c>
      <c r="K3813" s="54">
        <f>Лист4!E3811/1000</f>
        <v>23.3704</v>
      </c>
      <c r="L3813" s="55"/>
      <c r="M3813" s="55"/>
    </row>
    <row r="3814" spans="1:13" s="58" customFormat="1" ht="22.5" customHeight="1" x14ac:dyDescent="0.25">
      <c r="A3814" s="44" t="str">
        <f>Лист4!A3812</f>
        <v xml:space="preserve">Школьная ул. д.13 </v>
      </c>
      <c r="B3814" s="74" t="str">
        <f>Лист4!C3812</f>
        <v>Наримановский район, п. Буруны</v>
      </c>
      <c r="C3814" s="45">
        <f t="shared" si="120"/>
        <v>11.291118644067797</v>
      </c>
      <c r="D3814" s="45">
        <f t="shared" si="121"/>
        <v>0.60488135593220349</v>
      </c>
      <c r="E3814" s="52">
        <v>0</v>
      </c>
      <c r="F3814" s="31">
        <v>0.60488135593220349</v>
      </c>
      <c r="G3814" s="53">
        <v>0</v>
      </c>
      <c r="H3814" s="53">
        <v>0</v>
      </c>
      <c r="I3814" s="53">
        <v>0</v>
      </c>
      <c r="J3814" s="32">
        <v>0</v>
      </c>
      <c r="K3814" s="54">
        <f>Лист4!E3812/1000</f>
        <v>11.896000000000001</v>
      </c>
      <c r="L3814" s="55"/>
      <c r="M3814" s="55"/>
    </row>
    <row r="3815" spans="1:13" s="58" customFormat="1" ht="22.5" customHeight="1" x14ac:dyDescent="0.25">
      <c r="A3815" s="44" t="str">
        <f>Лист4!A3813</f>
        <v xml:space="preserve">Школьная ул. д.14 </v>
      </c>
      <c r="B3815" s="74" t="str">
        <f>Лист4!C3813</f>
        <v>Наримановский район, п. Буруны</v>
      </c>
      <c r="C3815" s="45">
        <f t="shared" si="120"/>
        <v>14.733884745762714</v>
      </c>
      <c r="D3815" s="45">
        <f t="shared" si="121"/>
        <v>0.7893152542372881</v>
      </c>
      <c r="E3815" s="52">
        <v>0</v>
      </c>
      <c r="F3815" s="31">
        <v>0.7893152542372881</v>
      </c>
      <c r="G3815" s="53">
        <v>0</v>
      </c>
      <c r="H3815" s="53">
        <v>0</v>
      </c>
      <c r="I3815" s="53">
        <v>0</v>
      </c>
      <c r="J3815" s="32">
        <v>0</v>
      </c>
      <c r="K3815" s="54">
        <f>Лист4!E3813/1000</f>
        <v>15.523200000000001</v>
      </c>
      <c r="L3815" s="55"/>
      <c r="M3815" s="55"/>
    </row>
    <row r="3816" spans="1:13" s="58" customFormat="1" ht="22.5" customHeight="1" x14ac:dyDescent="0.25">
      <c r="A3816" s="44" t="str">
        <f>Лист4!A3814</f>
        <v xml:space="preserve">Школьная ул. д.2 </v>
      </c>
      <c r="B3816" s="74" t="str">
        <f>Лист4!C3814</f>
        <v>Наримановский район, п. Буруны</v>
      </c>
      <c r="C3816" s="45">
        <f t="shared" si="120"/>
        <v>39.171658305084748</v>
      </c>
      <c r="D3816" s="45">
        <f t="shared" si="121"/>
        <v>2.0984816949152538</v>
      </c>
      <c r="E3816" s="52">
        <v>0</v>
      </c>
      <c r="F3816" s="31">
        <v>2.0984816949152538</v>
      </c>
      <c r="G3816" s="53">
        <v>0</v>
      </c>
      <c r="H3816" s="53">
        <v>0</v>
      </c>
      <c r="I3816" s="53">
        <v>0</v>
      </c>
      <c r="J3816" s="32">
        <v>0</v>
      </c>
      <c r="K3816" s="54">
        <f>Лист4!E3814/1000</f>
        <v>41.270139999999998</v>
      </c>
      <c r="L3816" s="55"/>
      <c r="M3816" s="55"/>
    </row>
    <row r="3817" spans="1:13" s="58" customFormat="1" ht="22.5" customHeight="1" x14ac:dyDescent="0.25">
      <c r="A3817" s="44" t="str">
        <f>Лист4!A3815</f>
        <v xml:space="preserve">Школьная ул. д.3 </v>
      </c>
      <c r="B3817" s="74" t="str">
        <f>Лист4!C3815</f>
        <v>Наримановский район, п. Буруны</v>
      </c>
      <c r="C3817" s="45">
        <f t="shared" si="120"/>
        <v>55.7976406779661</v>
      </c>
      <c r="D3817" s="45">
        <f t="shared" si="121"/>
        <v>2.9891593220338981</v>
      </c>
      <c r="E3817" s="52">
        <v>0</v>
      </c>
      <c r="F3817" s="31">
        <v>2.9891593220338981</v>
      </c>
      <c r="G3817" s="53">
        <v>0</v>
      </c>
      <c r="H3817" s="53">
        <v>0</v>
      </c>
      <c r="I3817" s="53">
        <v>0</v>
      </c>
      <c r="J3817" s="32">
        <v>0</v>
      </c>
      <c r="K3817" s="54">
        <f>Лист4!E3815/1000</f>
        <v>58.786799999999999</v>
      </c>
      <c r="L3817" s="55"/>
      <c r="M3817" s="55"/>
    </row>
    <row r="3818" spans="1:13" s="58" customFormat="1" ht="22.5" customHeight="1" x14ac:dyDescent="0.25">
      <c r="A3818" s="44" t="str">
        <f>Лист4!A3816</f>
        <v xml:space="preserve">Школьная ул. д.4 </v>
      </c>
      <c r="B3818" s="74" t="str">
        <f>Лист4!C3816</f>
        <v>Наримановский район, п. Буруны</v>
      </c>
      <c r="C3818" s="45">
        <f t="shared" si="120"/>
        <v>38.361537627118636</v>
      </c>
      <c r="D3818" s="45">
        <f t="shared" si="121"/>
        <v>2.0550823728813556</v>
      </c>
      <c r="E3818" s="52">
        <v>0</v>
      </c>
      <c r="F3818" s="31">
        <v>2.0550823728813556</v>
      </c>
      <c r="G3818" s="53">
        <v>0</v>
      </c>
      <c r="H3818" s="53">
        <v>0</v>
      </c>
      <c r="I3818" s="53">
        <v>0</v>
      </c>
      <c r="J3818" s="32">
        <v>0</v>
      </c>
      <c r="K3818" s="54">
        <f>Лист4!E3816/1000</f>
        <v>40.416619999999995</v>
      </c>
      <c r="L3818" s="55"/>
      <c r="M3818" s="55"/>
    </row>
    <row r="3819" spans="1:13" s="58" customFormat="1" ht="22.5" customHeight="1" x14ac:dyDescent="0.25">
      <c r="A3819" s="44" t="str">
        <f>Лист4!A3817</f>
        <v xml:space="preserve">Школьная ул. д.5 </v>
      </c>
      <c r="B3819" s="74" t="str">
        <f>Лист4!C3817</f>
        <v>Наримановский район, п. Буруны</v>
      </c>
      <c r="C3819" s="45">
        <f t="shared" si="120"/>
        <v>40.858169491525423</v>
      </c>
      <c r="D3819" s="45">
        <f t="shared" si="121"/>
        <v>2.1888305084745761</v>
      </c>
      <c r="E3819" s="52">
        <v>0</v>
      </c>
      <c r="F3819" s="31">
        <v>2.1888305084745761</v>
      </c>
      <c r="G3819" s="53">
        <v>0</v>
      </c>
      <c r="H3819" s="53">
        <v>0</v>
      </c>
      <c r="I3819" s="53">
        <v>0</v>
      </c>
      <c r="J3819" s="32">
        <v>0</v>
      </c>
      <c r="K3819" s="54">
        <f>Лист4!E3817/1000</f>
        <v>43.046999999999997</v>
      </c>
      <c r="L3819" s="55"/>
      <c r="M3819" s="55"/>
    </row>
    <row r="3820" spans="1:13" s="58" customFormat="1" ht="22.5" customHeight="1" x14ac:dyDescent="0.25">
      <c r="A3820" s="44" t="str">
        <f>Лист4!A3818</f>
        <v xml:space="preserve">Школьная ул. д.6 </v>
      </c>
      <c r="B3820" s="74" t="str">
        <f>Лист4!C3818</f>
        <v>Наримановский район, п. Буруны</v>
      </c>
      <c r="C3820" s="45">
        <f t="shared" si="120"/>
        <v>50.007145762711865</v>
      </c>
      <c r="D3820" s="45">
        <f t="shared" si="121"/>
        <v>2.6789542372881359</v>
      </c>
      <c r="E3820" s="52">
        <v>0</v>
      </c>
      <c r="F3820" s="31">
        <v>2.6789542372881359</v>
      </c>
      <c r="G3820" s="53">
        <v>0</v>
      </c>
      <c r="H3820" s="53">
        <v>0</v>
      </c>
      <c r="I3820" s="53">
        <v>0</v>
      </c>
      <c r="J3820" s="32">
        <v>0</v>
      </c>
      <c r="K3820" s="54">
        <f>Лист4!E3818/1000</f>
        <v>52.686100000000003</v>
      </c>
      <c r="L3820" s="55"/>
      <c r="M3820" s="55"/>
    </row>
    <row r="3821" spans="1:13" s="58" customFormat="1" ht="22.5" customHeight="1" x14ac:dyDescent="0.25">
      <c r="A3821" s="44" t="str">
        <f>Лист4!A3819</f>
        <v xml:space="preserve">Школьная ул. д.7 </v>
      </c>
      <c r="B3821" s="74" t="str">
        <f>Лист4!C3819</f>
        <v>Наримановский район, п. Буруны</v>
      </c>
      <c r="C3821" s="45">
        <f t="shared" si="120"/>
        <v>53.692135593220343</v>
      </c>
      <c r="D3821" s="45">
        <f t="shared" si="121"/>
        <v>2.8763644067796608</v>
      </c>
      <c r="E3821" s="52">
        <v>0</v>
      </c>
      <c r="F3821" s="31">
        <v>2.8763644067796608</v>
      </c>
      <c r="G3821" s="53">
        <v>0</v>
      </c>
      <c r="H3821" s="53">
        <v>0</v>
      </c>
      <c r="I3821" s="53">
        <v>0</v>
      </c>
      <c r="J3821" s="32">
        <v>0</v>
      </c>
      <c r="K3821" s="54">
        <f>Лист4!E3819/1000</f>
        <v>56.5685</v>
      </c>
      <c r="L3821" s="55"/>
      <c r="M3821" s="55"/>
    </row>
    <row r="3822" spans="1:13" s="58" customFormat="1" ht="22.5" customHeight="1" x14ac:dyDescent="0.25">
      <c r="A3822" s="44" t="str">
        <f>Лист4!A3820</f>
        <v xml:space="preserve">Школьная ул. д.8 </v>
      </c>
      <c r="B3822" s="74" t="str">
        <f>Лист4!C3820</f>
        <v>Наримановский район, п. Буруны</v>
      </c>
      <c r="C3822" s="45">
        <f t="shared" si="120"/>
        <v>29.967593220338983</v>
      </c>
      <c r="D3822" s="45">
        <f t="shared" si="121"/>
        <v>1.605406779661017</v>
      </c>
      <c r="E3822" s="52">
        <v>0</v>
      </c>
      <c r="F3822" s="31">
        <v>1.605406779661017</v>
      </c>
      <c r="G3822" s="53">
        <v>0</v>
      </c>
      <c r="H3822" s="53">
        <v>0</v>
      </c>
      <c r="I3822" s="53">
        <v>0</v>
      </c>
      <c r="J3822" s="32">
        <v>0</v>
      </c>
      <c r="K3822" s="54">
        <f>Лист4!E3820/1000</f>
        <v>31.573</v>
      </c>
      <c r="L3822" s="55"/>
      <c r="M3822" s="55"/>
    </row>
    <row r="3823" spans="1:13" s="58" customFormat="1" ht="22.5" customHeight="1" x14ac:dyDescent="0.25">
      <c r="A3823" s="44" t="str">
        <f>Лист4!A3821</f>
        <v xml:space="preserve">Школьная ул. д.9 </v>
      </c>
      <c r="B3823" s="74" t="str">
        <f>Лист4!C3821</f>
        <v>Наримановский район, п. Буруны</v>
      </c>
      <c r="C3823" s="45">
        <f t="shared" si="120"/>
        <v>36.159959322033899</v>
      </c>
      <c r="D3823" s="45">
        <f t="shared" si="121"/>
        <v>1.9371406779661018</v>
      </c>
      <c r="E3823" s="52">
        <v>0</v>
      </c>
      <c r="F3823" s="31">
        <v>1.9371406779661018</v>
      </c>
      <c r="G3823" s="53">
        <v>0</v>
      </c>
      <c r="H3823" s="53">
        <v>0</v>
      </c>
      <c r="I3823" s="53">
        <v>0</v>
      </c>
      <c r="J3823" s="32">
        <v>0</v>
      </c>
      <c r="K3823" s="54">
        <f>Лист4!E3821/1000</f>
        <v>38.097099999999998</v>
      </c>
      <c r="L3823" s="55"/>
      <c r="M3823" s="55"/>
    </row>
    <row r="3824" spans="1:13" s="58" customFormat="1" ht="22.5" customHeight="1" x14ac:dyDescent="0.25">
      <c r="A3824" s="44" t="str">
        <f>Лист4!A3822</f>
        <v xml:space="preserve">Ленина ул. д.30 </v>
      </c>
      <c r="B3824" s="74" t="str">
        <f>Лист4!C3822</f>
        <v>Наримановский район, п. Прикаспийский</v>
      </c>
      <c r="C3824" s="45">
        <f t="shared" si="120"/>
        <v>30.128094915254238</v>
      </c>
      <c r="D3824" s="45">
        <f t="shared" si="121"/>
        <v>1.614005084745763</v>
      </c>
      <c r="E3824" s="52">
        <v>0</v>
      </c>
      <c r="F3824" s="31">
        <v>1.614005084745763</v>
      </c>
      <c r="G3824" s="53">
        <v>0</v>
      </c>
      <c r="H3824" s="53">
        <v>0</v>
      </c>
      <c r="I3824" s="53">
        <v>0</v>
      </c>
      <c r="J3824" s="32">
        <v>0</v>
      </c>
      <c r="K3824" s="54">
        <f>Лист4!E3822/1000</f>
        <v>31.742100000000001</v>
      </c>
      <c r="L3824" s="55"/>
      <c r="M3824" s="55"/>
    </row>
    <row r="3825" spans="1:13" s="58" customFormat="1" ht="22.5" customHeight="1" x14ac:dyDescent="0.25">
      <c r="A3825" s="44" t="str">
        <f>Лист4!A3823</f>
        <v xml:space="preserve">Ленина ул. д.37 </v>
      </c>
      <c r="B3825" s="74" t="str">
        <f>Лист4!C3823</f>
        <v>Наримановский район, п. Прикаспийский</v>
      </c>
      <c r="C3825" s="45">
        <f t="shared" si="120"/>
        <v>18.395715254237288</v>
      </c>
      <c r="D3825" s="45">
        <f t="shared" si="121"/>
        <v>0.98548474576271183</v>
      </c>
      <c r="E3825" s="52">
        <v>0</v>
      </c>
      <c r="F3825" s="31">
        <v>0.98548474576271183</v>
      </c>
      <c r="G3825" s="53">
        <v>0</v>
      </c>
      <c r="H3825" s="53">
        <v>0</v>
      </c>
      <c r="I3825" s="53">
        <v>0</v>
      </c>
      <c r="J3825" s="32">
        <v>0</v>
      </c>
      <c r="K3825" s="54">
        <f>Лист4!E3823/1000</f>
        <v>19.3812</v>
      </c>
      <c r="L3825" s="55"/>
      <c r="M3825" s="55"/>
    </row>
    <row r="3826" spans="1:13" s="58" customFormat="1" ht="22.5" customHeight="1" x14ac:dyDescent="0.25">
      <c r="A3826" s="44" t="str">
        <f>Лист4!A3824</f>
        <v xml:space="preserve">Ленина ул. д.39 </v>
      </c>
      <c r="B3826" s="74" t="str">
        <f>Лист4!C3824</f>
        <v>Наримановский район, п. Прикаспийский</v>
      </c>
      <c r="C3826" s="45">
        <f t="shared" si="120"/>
        <v>63.683769491525425</v>
      </c>
      <c r="D3826" s="45">
        <f t="shared" si="121"/>
        <v>3.4116305084745759</v>
      </c>
      <c r="E3826" s="52">
        <v>0</v>
      </c>
      <c r="F3826" s="31">
        <v>3.4116305084745759</v>
      </c>
      <c r="G3826" s="53">
        <v>0</v>
      </c>
      <c r="H3826" s="53">
        <v>0</v>
      </c>
      <c r="I3826" s="53">
        <v>0</v>
      </c>
      <c r="J3826" s="32">
        <v>0</v>
      </c>
      <c r="K3826" s="54">
        <f>Лист4!E3824/1000</f>
        <v>67.095399999999998</v>
      </c>
      <c r="L3826" s="55"/>
      <c r="M3826" s="55"/>
    </row>
    <row r="3827" spans="1:13" s="58" customFormat="1" ht="22.5" customHeight="1" x14ac:dyDescent="0.25">
      <c r="A3827" s="44" t="str">
        <f>Лист4!A3825</f>
        <v xml:space="preserve">Ленина ул. д.41 </v>
      </c>
      <c r="B3827" s="74" t="str">
        <f>Лист4!C3825</f>
        <v>Наримановский район, п. Прикаспийский</v>
      </c>
      <c r="C3827" s="45">
        <f t="shared" si="120"/>
        <v>130.30763389830508</v>
      </c>
      <c r="D3827" s="45">
        <f t="shared" si="121"/>
        <v>6.9807661016949156</v>
      </c>
      <c r="E3827" s="52">
        <v>0</v>
      </c>
      <c r="F3827" s="31">
        <v>6.9807661016949156</v>
      </c>
      <c r="G3827" s="53">
        <v>0</v>
      </c>
      <c r="H3827" s="53">
        <v>0</v>
      </c>
      <c r="I3827" s="53">
        <v>0</v>
      </c>
      <c r="J3827" s="32">
        <v>0</v>
      </c>
      <c r="K3827" s="54">
        <f>Лист4!E3825/1000</f>
        <v>137.2884</v>
      </c>
      <c r="L3827" s="55"/>
      <c r="M3827" s="55"/>
    </row>
    <row r="3828" spans="1:13" s="58" customFormat="1" ht="22.5" customHeight="1" x14ac:dyDescent="0.25">
      <c r="A3828" s="44" t="str">
        <f>Лист4!A3826</f>
        <v xml:space="preserve">Ленина ул. д.43 </v>
      </c>
      <c r="B3828" s="74" t="str">
        <f>Лист4!C3826</f>
        <v>Наримановский район, п. Прикаспийский</v>
      </c>
      <c r="C3828" s="45">
        <f t="shared" si="120"/>
        <v>103.45848135593219</v>
      </c>
      <c r="D3828" s="45">
        <f t="shared" si="121"/>
        <v>5.5424186440677961</v>
      </c>
      <c r="E3828" s="52">
        <v>0</v>
      </c>
      <c r="F3828" s="31">
        <v>5.5424186440677961</v>
      </c>
      <c r="G3828" s="53">
        <v>0</v>
      </c>
      <c r="H3828" s="53">
        <v>0</v>
      </c>
      <c r="I3828" s="53">
        <v>0</v>
      </c>
      <c r="J3828" s="32">
        <v>0</v>
      </c>
      <c r="K3828" s="54">
        <f>Лист4!E3826/1000</f>
        <v>109.00089999999999</v>
      </c>
      <c r="L3828" s="55"/>
      <c r="M3828" s="55"/>
    </row>
    <row r="3829" spans="1:13" s="58" customFormat="1" ht="22.5" customHeight="1" x14ac:dyDescent="0.25">
      <c r="A3829" s="44" t="str">
        <f>Лист4!A3827</f>
        <v xml:space="preserve">Ленина ул. д.45 </v>
      </c>
      <c r="B3829" s="74" t="str">
        <f>Лист4!C3827</f>
        <v>Наримановский район, п. Прикаспийский</v>
      </c>
      <c r="C3829" s="45">
        <f t="shared" si="120"/>
        <v>97.551810169491517</v>
      </c>
      <c r="D3829" s="45">
        <f t="shared" si="121"/>
        <v>5.2259898305084747</v>
      </c>
      <c r="E3829" s="52">
        <v>0</v>
      </c>
      <c r="F3829" s="31">
        <v>5.2259898305084747</v>
      </c>
      <c r="G3829" s="53">
        <v>0</v>
      </c>
      <c r="H3829" s="53">
        <v>0</v>
      </c>
      <c r="I3829" s="53">
        <v>0</v>
      </c>
      <c r="J3829" s="32">
        <v>0</v>
      </c>
      <c r="K3829" s="54">
        <f>Лист4!E3827/1000</f>
        <v>102.7778</v>
      </c>
      <c r="L3829" s="55"/>
      <c r="M3829" s="55"/>
    </row>
    <row r="3830" spans="1:13" s="58" customFormat="1" ht="22.5" customHeight="1" x14ac:dyDescent="0.25">
      <c r="A3830" s="44" t="str">
        <f>Лист4!A3828</f>
        <v xml:space="preserve">Светлая ул. д.6 </v>
      </c>
      <c r="B3830" s="74" t="str">
        <f>Лист4!C3828</f>
        <v>Наримановский район, п. Рычанский</v>
      </c>
      <c r="C3830" s="45">
        <f t="shared" si="120"/>
        <v>16.608461016949153</v>
      </c>
      <c r="D3830" s="45">
        <f t="shared" si="121"/>
        <v>0.88973898305084753</v>
      </c>
      <c r="E3830" s="52">
        <v>0</v>
      </c>
      <c r="F3830" s="31">
        <v>0.88973898305084753</v>
      </c>
      <c r="G3830" s="53">
        <v>0</v>
      </c>
      <c r="H3830" s="53">
        <v>0</v>
      </c>
      <c r="I3830" s="53">
        <v>0</v>
      </c>
      <c r="J3830" s="32">
        <v>0</v>
      </c>
      <c r="K3830" s="54">
        <f>Лист4!E3828/1000</f>
        <v>17.498200000000001</v>
      </c>
      <c r="L3830" s="55"/>
      <c r="M3830" s="55"/>
    </row>
    <row r="3831" spans="1:13" s="58" customFormat="1" ht="22.5" customHeight="1" x14ac:dyDescent="0.25">
      <c r="A3831" s="44" t="str">
        <f>Лист4!A3829</f>
        <v xml:space="preserve">Санаторная ул. д.1 </v>
      </c>
      <c r="B3831" s="74" t="str">
        <f>Лист4!C3829</f>
        <v>Наримановский район, п. Тинаки 2</v>
      </c>
      <c r="C3831" s="45">
        <f t="shared" si="120"/>
        <v>278.63284067796621</v>
      </c>
      <c r="D3831" s="45">
        <f t="shared" si="121"/>
        <v>14.926759322033902</v>
      </c>
      <c r="E3831" s="52">
        <v>0</v>
      </c>
      <c r="F3831" s="31">
        <v>14.926759322033902</v>
      </c>
      <c r="G3831" s="53">
        <v>0</v>
      </c>
      <c r="H3831" s="53">
        <v>0</v>
      </c>
      <c r="I3831" s="53">
        <v>0</v>
      </c>
      <c r="J3831" s="32">
        <v>0</v>
      </c>
      <c r="K3831" s="54">
        <f>Лист4!E3829/1000</f>
        <v>293.5596000000001</v>
      </c>
      <c r="L3831" s="55"/>
      <c r="M3831" s="55"/>
    </row>
    <row r="3832" spans="1:13" s="58" customFormat="1" ht="22.5" customHeight="1" x14ac:dyDescent="0.25">
      <c r="A3832" s="44" t="str">
        <f>Лист4!A3830</f>
        <v xml:space="preserve">Санаторная ул. д.2 </v>
      </c>
      <c r="B3832" s="74" t="str">
        <f>Лист4!C3830</f>
        <v>Наримановский район, п. Тинаки 2</v>
      </c>
      <c r="C3832" s="45">
        <f t="shared" si="120"/>
        <v>275.30824406779664</v>
      </c>
      <c r="D3832" s="45">
        <f t="shared" si="121"/>
        <v>14.748655932203391</v>
      </c>
      <c r="E3832" s="52">
        <v>0</v>
      </c>
      <c r="F3832" s="31">
        <v>14.748655932203391</v>
      </c>
      <c r="G3832" s="53">
        <v>0</v>
      </c>
      <c r="H3832" s="53">
        <v>0</v>
      </c>
      <c r="I3832" s="53">
        <v>0</v>
      </c>
      <c r="J3832" s="32">
        <v>0</v>
      </c>
      <c r="K3832" s="54">
        <f>Лист4!E3830/1000</f>
        <v>290.05690000000004</v>
      </c>
      <c r="L3832" s="55"/>
      <c r="M3832" s="55"/>
    </row>
    <row r="3833" spans="1:13" s="58" customFormat="1" ht="22.5" customHeight="1" x14ac:dyDescent="0.25">
      <c r="A3833" s="44" t="str">
        <f>Лист4!A3831</f>
        <v xml:space="preserve">Санаторная ул. д.3 </v>
      </c>
      <c r="B3833" s="74" t="str">
        <f>Лист4!C3831</f>
        <v>Наримановский район, п. Тинаки 2</v>
      </c>
      <c r="C3833" s="45">
        <f t="shared" si="120"/>
        <v>172.65056271186444</v>
      </c>
      <c r="D3833" s="45">
        <f t="shared" si="121"/>
        <v>9.2491372881355947</v>
      </c>
      <c r="E3833" s="52">
        <v>0</v>
      </c>
      <c r="F3833" s="31">
        <v>9.2491372881355947</v>
      </c>
      <c r="G3833" s="53">
        <v>0</v>
      </c>
      <c r="H3833" s="53">
        <v>0</v>
      </c>
      <c r="I3833" s="53">
        <v>0</v>
      </c>
      <c r="J3833" s="32">
        <v>0</v>
      </c>
      <c r="K3833" s="54">
        <f>Лист4!E3831/1000</f>
        <v>181.89970000000002</v>
      </c>
      <c r="L3833" s="55"/>
      <c r="M3833" s="55"/>
    </row>
    <row r="3834" spans="1:13" s="58" customFormat="1" ht="22.5" customHeight="1" x14ac:dyDescent="0.25">
      <c r="A3834" s="44" t="str">
        <f>Лист4!A3832</f>
        <v xml:space="preserve">Санаторная ул. д.4 </v>
      </c>
      <c r="B3834" s="74" t="str">
        <f>Лист4!C3832</f>
        <v>Наримановский район, п. Тинаки 2</v>
      </c>
      <c r="C3834" s="45">
        <f t="shared" si="120"/>
        <v>329.72695593220345</v>
      </c>
      <c r="D3834" s="45">
        <f t="shared" si="121"/>
        <v>17.663944067796614</v>
      </c>
      <c r="E3834" s="52">
        <v>0</v>
      </c>
      <c r="F3834" s="31">
        <v>17.663944067796614</v>
      </c>
      <c r="G3834" s="53">
        <v>0</v>
      </c>
      <c r="H3834" s="53">
        <v>0</v>
      </c>
      <c r="I3834" s="53">
        <v>0</v>
      </c>
      <c r="J3834" s="32">
        <v>0</v>
      </c>
      <c r="K3834" s="54">
        <f>Лист4!E3832/1000</f>
        <v>347.39090000000004</v>
      </c>
      <c r="L3834" s="55"/>
      <c r="M3834" s="55"/>
    </row>
    <row r="3835" spans="1:13" s="58" customFormat="1" ht="22.5" customHeight="1" x14ac:dyDescent="0.25">
      <c r="A3835" s="44" t="str">
        <f>Лист4!A3833</f>
        <v xml:space="preserve">Железнодорожная ул. д.20 </v>
      </c>
      <c r="B3835" s="74" t="str">
        <f>Лист4!C3833</f>
        <v>Наримановский район, п. Трусово</v>
      </c>
      <c r="C3835" s="45">
        <f t="shared" si="120"/>
        <v>0</v>
      </c>
      <c r="D3835" s="45">
        <f t="shared" si="121"/>
        <v>0</v>
      </c>
      <c r="E3835" s="52">
        <v>0</v>
      </c>
      <c r="F3835" s="31">
        <v>0</v>
      </c>
      <c r="G3835" s="53">
        <v>0</v>
      </c>
      <c r="H3835" s="53">
        <v>0</v>
      </c>
      <c r="I3835" s="53">
        <v>0</v>
      </c>
      <c r="J3835" s="32">
        <v>0</v>
      </c>
      <c r="K3835" s="54">
        <f>Лист4!E3833/1000</f>
        <v>0</v>
      </c>
      <c r="L3835" s="55"/>
      <c r="M3835" s="55"/>
    </row>
    <row r="3836" spans="1:13" s="58" customFormat="1" ht="22.5" customHeight="1" x14ac:dyDescent="0.25">
      <c r="A3836" s="44" t="str">
        <f>Лист4!A3834</f>
        <v xml:space="preserve">Железнодорожная ул. д.22 </v>
      </c>
      <c r="B3836" s="74" t="str">
        <f>Лист4!C3834</f>
        <v>Наримановский район, п. Трусово</v>
      </c>
      <c r="C3836" s="45">
        <f t="shared" si="120"/>
        <v>0</v>
      </c>
      <c r="D3836" s="45">
        <f t="shared" si="121"/>
        <v>0</v>
      </c>
      <c r="E3836" s="52">
        <v>0</v>
      </c>
      <c r="F3836" s="31">
        <v>0</v>
      </c>
      <c r="G3836" s="53">
        <v>0</v>
      </c>
      <c r="H3836" s="53">
        <v>0</v>
      </c>
      <c r="I3836" s="53">
        <v>0</v>
      </c>
      <c r="J3836" s="32">
        <v>0</v>
      </c>
      <c r="K3836" s="54">
        <f>Лист4!E3834/1000</f>
        <v>0</v>
      </c>
      <c r="L3836" s="55"/>
      <c r="M3836" s="55"/>
    </row>
    <row r="3837" spans="1:13" s="58" customFormat="1" ht="22.5" customHeight="1" x14ac:dyDescent="0.25">
      <c r="A3837" s="44" t="str">
        <f>Лист4!A3835</f>
        <v xml:space="preserve">Железнодорожная ул. д.6 </v>
      </c>
      <c r="B3837" s="74" t="str">
        <f>Лист4!C3835</f>
        <v>Наримановский район, п. Трусово</v>
      </c>
      <c r="C3837" s="45">
        <f t="shared" si="120"/>
        <v>0</v>
      </c>
      <c r="D3837" s="45">
        <f t="shared" si="121"/>
        <v>0</v>
      </c>
      <c r="E3837" s="52">
        <v>0</v>
      </c>
      <c r="F3837" s="31">
        <v>0</v>
      </c>
      <c r="G3837" s="53">
        <v>0</v>
      </c>
      <c r="H3837" s="53">
        <v>0</v>
      </c>
      <c r="I3837" s="53">
        <v>0</v>
      </c>
      <c r="J3837" s="32">
        <v>0</v>
      </c>
      <c r="K3837" s="54">
        <f>Лист4!E3835/1000</f>
        <v>0</v>
      </c>
      <c r="L3837" s="55"/>
      <c r="M3837" s="55"/>
    </row>
    <row r="3838" spans="1:13" s="58" customFormat="1" ht="22.5" customHeight="1" x14ac:dyDescent="0.25">
      <c r="A3838" s="44" t="str">
        <f>Лист4!A3836</f>
        <v xml:space="preserve">Центральная ул. д.12 </v>
      </c>
      <c r="B3838" s="74" t="str">
        <f>Лист4!C3836</f>
        <v>Наримановский район, п. Трусово</v>
      </c>
      <c r="C3838" s="45">
        <f t="shared" si="120"/>
        <v>0</v>
      </c>
      <c r="D3838" s="45">
        <f t="shared" si="121"/>
        <v>0</v>
      </c>
      <c r="E3838" s="52">
        <v>0</v>
      </c>
      <c r="F3838" s="31">
        <v>0</v>
      </c>
      <c r="G3838" s="53">
        <v>0</v>
      </c>
      <c r="H3838" s="53">
        <v>0</v>
      </c>
      <c r="I3838" s="53">
        <v>0</v>
      </c>
      <c r="J3838" s="32">
        <v>0</v>
      </c>
      <c r="K3838" s="54">
        <f>Лист4!E3836/1000</f>
        <v>0</v>
      </c>
      <c r="L3838" s="55"/>
      <c r="M3838" s="55"/>
    </row>
    <row r="3839" spans="1:13" s="58" customFormat="1" ht="22.5" customHeight="1" x14ac:dyDescent="0.25">
      <c r="A3839" s="44" t="str">
        <f>Лист4!A3837</f>
        <v xml:space="preserve">Центральная ул. д.18 </v>
      </c>
      <c r="B3839" s="74" t="str">
        <f>Лист4!C3837</f>
        <v>Наримановский район, п. Трусово</v>
      </c>
      <c r="C3839" s="45">
        <f t="shared" si="120"/>
        <v>28.867297627118646</v>
      </c>
      <c r="D3839" s="45">
        <f t="shared" si="121"/>
        <v>1.546462372881356</v>
      </c>
      <c r="E3839" s="52">
        <v>0</v>
      </c>
      <c r="F3839" s="31">
        <v>1.546462372881356</v>
      </c>
      <c r="G3839" s="53">
        <v>0</v>
      </c>
      <c r="H3839" s="53">
        <v>0</v>
      </c>
      <c r="I3839" s="53">
        <v>0</v>
      </c>
      <c r="J3839" s="32">
        <v>0</v>
      </c>
      <c r="K3839" s="54">
        <f>Лист4!E3837/1000</f>
        <v>30.413760000000003</v>
      </c>
      <c r="L3839" s="55"/>
      <c r="M3839" s="55"/>
    </row>
    <row r="3840" spans="1:13" s="58" customFormat="1" ht="22.5" customHeight="1" x14ac:dyDescent="0.25">
      <c r="A3840" s="44" t="str">
        <f>Лист4!A3838</f>
        <v xml:space="preserve">Центральная ул. д.20 </v>
      </c>
      <c r="B3840" s="74" t="str">
        <f>Лист4!C3838</f>
        <v>Наримановский район, п. Трусово</v>
      </c>
      <c r="C3840" s="45">
        <f t="shared" si="120"/>
        <v>0</v>
      </c>
      <c r="D3840" s="45">
        <f t="shared" si="121"/>
        <v>0</v>
      </c>
      <c r="E3840" s="52">
        <v>0</v>
      </c>
      <c r="F3840" s="31">
        <v>0</v>
      </c>
      <c r="G3840" s="53">
        <v>0</v>
      </c>
      <c r="H3840" s="53">
        <v>0</v>
      </c>
      <c r="I3840" s="53">
        <v>0</v>
      </c>
      <c r="J3840" s="32">
        <v>0</v>
      </c>
      <c r="K3840" s="54">
        <f>Лист4!E3838/1000</f>
        <v>0</v>
      </c>
      <c r="L3840" s="55"/>
      <c r="M3840" s="55"/>
    </row>
    <row r="3841" spans="1:13" s="58" customFormat="1" ht="22.5" customHeight="1" x14ac:dyDescent="0.25">
      <c r="A3841" s="44" t="str">
        <f>Лист4!A3839</f>
        <v xml:space="preserve">Школьная ул. д.10А </v>
      </c>
      <c r="B3841" s="74" t="str">
        <f>Лист4!C3839</f>
        <v>Наримановский район, п. Трусово</v>
      </c>
      <c r="C3841" s="45">
        <f t="shared" si="120"/>
        <v>77.314359322033894</v>
      </c>
      <c r="D3841" s="45">
        <f t="shared" si="121"/>
        <v>4.1418406779661012</v>
      </c>
      <c r="E3841" s="52">
        <v>0</v>
      </c>
      <c r="F3841" s="31">
        <v>4.1418406779661012</v>
      </c>
      <c r="G3841" s="53">
        <v>0</v>
      </c>
      <c r="H3841" s="53">
        <v>0</v>
      </c>
      <c r="I3841" s="53">
        <v>0</v>
      </c>
      <c r="J3841" s="32">
        <v>0</v>
      </c>
      <c r="K3841" s="54">
        <f>Лист4!E3839/1000</f>
        <v>81.456199999999995</v>
      </c>
      <c r="L3841" s="55"/>
      <c r="M3841" s="55"/>
    </row>
    <row r="3842" spans="1:13" s="58" customFormat="1" ht="22.5" customHeight="1" x14ac:dyDescent="0.25">
      <c r="A3842" s="44" t="str">
        <f>Лист4!A3840</f>
        <v xml:space="preserve">Школьная ул. д.11 </v>
      </c>
      <c r="B3842" s="74" t="str">
        <f>Лист4!C3840</f>
        <v>Наримановский район, п. Трусово</v>
      </c>
      <c r="C3842" s="45">
        <f t="shared" si="120"/>
        <v>199.89864406779662</v>
      </c>
      <c r="D3842" s="45">
        <f t="shared" si="121"/>
        <v>10.708855932203392</v>
      </c>
      <c r="E3842" s="52">
        <v>0</v>
      </c>
      <c r="F3842" s="31">
        <v>10.708855932203392</v>
      </c>
      <c r="G3842" s="53">
        <v>0</v>
      </c>
      <c r="H3842" s="53">
        <v>0</v>
      </c>
      <c r="I3842" s="53">
        <v>0</v>
      </c>
      <c r="J3842" s="32">
        <v>0</v>
      </c>
      <c r="K3842" s="54">
        <f>Лист4!E3840/1000</f>
        <v>210.60750000000002</v>
      </c>
      <c r="L3842" s="55"/>
      <c r="M3842" s="55"/>
    </row>
    <row r="3843" spans="1:13" s="58" customFormat="1" ht="22.5" customHeight="1" x14ac:dyDescent="0.25">
      <c r="A3843" s="44" t="str">
        <f>Лист4!A3841</f>
        <v xml:space="preserve">Школьная ул. д.13 </v>
      </c>
      <c r="B3843" s="74" t="str">
        <f>Лист4!C3841</f>
        <v>Наримановский район, п. Трусово</v>
      </c>
      <c r="C3843" s="45">
        <f t="shared" si="120"/>
        <v>91.435661016949155</v>
      </c>
      <c r="D3843" s="45">
        <f t="shared" si="121"/>
        <v>4.8983389830508477</v>
      </c>
      <c r="E3843" s="52">
        <v>0</v>
      </c>
      <c r="F3843" s="31">
        <v>4.8983389830508477</v>
      </c>
      <c r="G3843" s="53">
        <v>0</v>
      </c>
      <c r="H3843" s="53">
        <v>0</v>
      </c>
      <c r="I3843" s="53">
        <v>0</v>
      </c>
      <c r="J3843" s="32">
        <v>0</v>
      </c>
      <c r="K3843" s="54">
        <f>Лист4!E3841/1000</f>
        <v>96.334000000000003</v>
      </c>
      <c r="L3843" s="55"/>
      <c r="M3843" s="55"/>
    </row>
    <row r="3844" spans="1:13" s="58" customFormat="1" ht="22.5" customHeight="1" x14ac:dyDescent="0.25">
      <c r="A3844" s="44" t="str">
        <f>Лист4!A3842</f>
        <v xml:space="preserve">Школьная ул. д.15 </v>
      </c>
      <c r="B3844" s="74" t="str">
        <f>Лист4!C3842</f>
        <v>Наримановский район, п. Трусово</v>
      </c>
      <c r="C3844" s="45">
        <f t="shared" si="120"/>
        <v>135.86672542372881</v>
      </c>
      <c r="D3844" s="45">
        <f t="shared" si="121"/>
        <v>7.2785745762711862</v>
      </c>
      <c r="E3844" s="52">
        <v>0</v>
      </c>
      <c r="F3844" s="31">
        <v>7.2785745762711862</v>
      </c>
      <c r="G3844" s="53">
        <v>0</v>
      </c>
      <c r="H3844" s="53">
        <v>0</v>
      </c>
      <c r="I3844" s="53">
        <v>0</v>
      </c>
      <c r="J3844" s="32">
        <v>0</v>
      </c>
      <c r="K3844" s="54">
        <f>Лист4!E3842/1000</f>
        <v>143.14529999999999</v>
      </c>
      <c r="L3844" s="55"/>
      <c r="M3844" s="55"/>
    </row>
    <row r="3845" spans="1:13" s="58" customFormat="1" ht="22.5" customHeight="1" x14ac:dyDescent="0.25">
      <c r="A3845" s="44" t="str">
        <f>Лист4!A3843</f>
        <v xml:space="preserve">Школьная ул. д.17 </v>
      </c>
      <c r="B3845" s="74" t="str">
        <f>Лист4!C3843</f>
        <v>Наримановский район, п. Трусово</v>
      </c>
      <c r="C3845" s="45">
        <f t="shared" si="120"/>
        <v>159.9966508474576</v>
      </c>
      <c r="D3845" s="45">
        <f t="shared" si="121"/>
        <v>8.5712491525423715</v>
      </c>
      <c r="E3845" s="52">
        <v>0</v>
      </c>
      <c r="F3845" s="31">
        <v>8.5712491525423715</v>
      </c>
      <c r="G3845" s="53">
        <v>0</v>
      </c>
      <c r="H3845" s="53">
        <v>0</v>
      </c>
      <c r="I3845" s="53">
        <v>0</v>
      </c>
      <c r="J3845" s="32">
        <v>0</v>
      </c>
      <c r="K3845" s="54">
        <f>Лист4!E3843/1000</f>
        <v>168.56789999999998</v>
      </c>
      <c r="L3845" s="55"/>
      <c r="M3845" s="55"/>
    </row>
    <row r="3846" spans="1:13" s="58" customFormat="1" ht="22.5" customHeight="1" x14ac:dyDescent="0.25">
      <c r="A3846" s="44" t="str">
        <f>Лист4!A3844</f>
        <v xml:space="preserve">Школьная ул. д.1А </v>
      </c>
      <c r="B3846" s="74" t="str">
        <f>Лист4!C3844</f>
        <v>Наримановский район, п. Трусово</v>
      </c>
      <c r="C3846" s="45">
        <f t="shared" si="120"/>
        <v>63.979715254237291</v>
      </c>
      <c r="D3846" s="45">
        <f t="shared" si="121"/>
        <v>3.4274847457627122</v>
      </c>
      <c r="E3846" s="52">
        <v>0</v>
      </c>
      <c r="F3846" s="31">
        <v>3.4274847457627122</v>
      </c>
      <c r="G3846" s="53">
        <v>0</v>
      </c>
      <c r="H3846" s="53">
        <v>0</v>
      </c>
      <c r="I3846" s="53">
        <v>0</v>
      </c>
      <c r="J3846" s="32">
        <v>0</v>
      </c>
      <c r="K3846" s="54">
        <f>Лист4!E3844/1000</f>
        <v>67.407200000000003</v>
      </c>
      <c r="L3846" s="55"/>
      <c r="M3846" s="55"/>
    </row>
    <row r="3847" spans="1:13" s="58" customFormat="1" ht="22.5" customHeight="1" x14ac:dyDescent="0.25">
      <c r="A3847" s="44" t="str">
        <f>Лист4!A3845</f>
        <v xml:space="preserve">Школьная ул. д.2А </v>
      </c>
      <c r="B3847" s="74" t="str">
        <f>Лист4!C3845</f>
        <v>Наримановский район, п. Трусово</v>
      </c>
      <c r="C3847" s="45">
        <f t="shared" si="120"/>
        <v>35.119023728813559</v>
      </c>
      <c r="D3847" s="45">
        <f t="shared" si="121"/>
        <v>1.8813762711864406</v>
      </c>
      <c r="E3847" s="52">
        <v>0</v>
      </c>
      <c r="F3847" s="31">
        <v>1.8813762711864406</v>
      </c>
      <c r="G3847" s="53">
        <v>0</v>
      </c>
      <c r="H3847" s="53">
        <v>0</v>
      </c>
      <c r="I3847" s="53">
        <v>0</v>
      </c>
      <c r="J3847" s="32">
        <v>0</v>
      </c>
      <c r="K3847" s="54">
        <f>Лист4!E3845/1000</f>
        <v>37.000399999999999</v>
      </c>
      <c r="L3847" s="55"/>
      <c r="M3847" s="55"/>
    </row>
    <row r="3848" spans="1:13" s="58" customFormat="1" ht="22.5" customHeight="1" x14ac:dyDescent="0.25">
      <c r="A3848" s="44" t="str">
        <f>Лист4!A3846</f>
        <v xml:space="preserve">Школьная ул. д.3А </v>
      </c>
      <c r="B3848" s="74" t="str">
        <f>Лист4!C3846</f>
        <v>Наримановский район, п. Трусово</v>
      </c>
      <c r="C3848" s="45">
        <f t="shared" si="120"/>
        <v>41.941722033898309</v>
      </c>
      <c r="D3848" s="45">
        <f t="shared" si="121"/>
        <v>2.2468779661016951</v>
      </c>
      <c r="E3848" s="52">
        <v>0</v>
      </c>
      <c r="F3848" s="31">
        <v>2.2468779661016951</v>
      </c>
      <c r="G3848" s="53">
        <v>0</v>
      </c>
      <c r="H3848" s="53">
        <v>0</v>
      </c>
      <c r="I3848" s="53">
        <v>0</v>
      </c>
      <c r="J3848" s="32">
        <v>0</v>
      </c>
      <c r="K3848" s="54">
        <f>Лист4!E3846/1000</f>
        <v>44.188600000000001</v>
      </c>
      <c r="L3848" s="55"/>
      <c r="M3848" s="55"/>
    </row>
    <row r="3849" spans="1:13" s="58" customFormat="1" ht="22.5" customHeight="1" x14ac:dyDescent="0.25">
      <c r="A3849" s="44" t="str">
        <f>Лист4!A3847</f>
        <v xml:space="preserve">Школьная ул. д.4А </v>
      </c>
      <c r="B3849" s="74" t="str">
        <f>Лист4!C3847</f>
        <v>Наримановский район, п. Трусово</v>
      </c>
      <c r="C3849" s="45">
        <f t="shared" si="120"/>
        <v>79.102296949152532</v>
      </c>
      <c r="D3849" s="45">
        <f t="shared" si="121"/>
        <v>4.2376230508474571</v>
      </c>
      <c r="E3849" s="52">
        <v>0</v>
      </c>
      <c r="F3849" s="31">
        <v>4.2376230508474571</v>
      </c>
      <c r="G3849" s="53">
        <v>0</v>
      </c>
      <c r="H3849" s="53">
        <v>0</v>
      </c>
      <c r="I3849" s="53">
        <v>0</v>
      </c>
      <c r="J3849" s="32">
        <v>0</v>
      </c>
      <c r="K3849" s="54">
        <f>Лист4!E3847/1000</f>
        <v>83.339919999999992</v>
      </c>
      <c r="L3849" s="55"/>
      <c r="M3849" s="55"/>
    </row>
    <row r="3850" spans="1:13" s="58" customFormat="1" ht="22.5" customHeight="1" x14ac:dyDescent="0.25">
      <c r="A3850" s="44" t="str">
        <f>Лист4!A3848</f>
        <v xml:space="preserve">Школьная ул. д.5А </v>
      </c>
      <c r="B3850" s="74" t="str">
        <f>Лист4!C3848</f>
        <v>Наримановский район, п. Трусово</v>
      </c>
      <c r="C3850" s="45">
        <f t="shared" si="120"/>
        <v>27.847566101694916</v>
      </c>
      <c r="D3850" s="45">
        <f t="shared" si="121"/>
        <v>1.4918338983050847</v>
      </c>
      <c r="E3850" s="52">
        <v>0</v>
      </c>
      <c r="F3850" s="31">
        <v>1.4918338983050847</v>
      </c>
      <c r="G3850" s="53">
        <v>0</v>
      </c>
      <c r="H3850" s="53">
        <v>0</v>
      </c>
      <c r="I3850" s="53">
        <v>0</v>
      </c>
      <c r="J3850" s="32">
        <v>0</v>
      </c>
      <c r="K3850" s="54">
        <f>Лист4!E3848/1000</f>
        <v>29.339400000000001</v>
      </c>
      <c r="L3850" s="55"/>
      <c r="M3850" s="55"/>
    </row>
    <row r="3851" spans="1:13" s="58" customFormat="1" ht="22.5" customHeight="1" x14ac:dyDescent="0.25">
      <c r="A3851" s="44" t="str">
        <f>Лист4!A3849</f>
        <v xml:space="preserve">Школьная ул. д.6А </v>
      </c>
      <c r="B3851" s="74" t="str">
        <f>Лист4!C3849</f>
        <v>Наримановский район, п. Трусово</v>
      </c>
      <c r="C3851" s="45">
        <f t="shared" si="120"/>
        <v>83.476162711864418</v>
      </c>
      <c r="D3851" s="45">
        <f t="shared" si="121"/>
        <v>4.4719372881355941</v>
      </c>
      <c r="E3851" s="52">
        <v>0</v>
      </c>
      <c r="F3851" s="31">
        <v>4.4719372881355941</v>
      </c>
      <c r="G3851" s="53">
        <v>0</v>
      </c>
      <c r="H3851" s="53">
        <v>0</v>
      </c>
      <c r="I3851" s="53">
        <v>0</v>
      </c>
      <c r="J3851" s="32">
        <v>0</v>
      </c>
      <c r="K3851" s="54">
        <f>Лист4!E3849/1000</f>
        <v>87.948100000000011</v>
      </c>
      <c r="L3851" s="55"/>
      <c r="M3851" s="55"/>
    </row>
    <row r="3852" spans="1:13" s="58" customFormat="1" ht="22.5" customHeight="1" x14ac:dyDescent="0.25">
      <c r="A3852" s="44" t="str">
        <f>Лист4!A3850</f>
        <v xml:space="preserve">Школьная ул. д.7А </v>
      </c>
      <c r="B3852" s="74" t="str">
        <f>Лист4!C3850</f>
        <v>Наримановский район, п. Трусово</v>
      </c>
      <c r="C3852" s="45">
        <f t="shared" si="120"/>
        <v>77.77023728813559</v>
      </c>
      <c r="D3852" s="45">
        <f t="shared" si="121"/>
        <v>4.1662627118644062</v>
      </c>
      <c r="E3852" s="52">
        <v>0</v>
      </c>
      <c r="F3852" s="31">
        <v>4.1662627118644062</v>
      </c>
      <c r="G3852" s="53">
        <v>0</v>
      </c>
      <c r="H3852" s="53">
        <v>0</v>
      </c>
      <c r="I3852" s="53">
        <v>0</v>
      </c>
      <c r="J3852" s="32">
        <v>0</v>
      </c>
      <c r="K3852" s="54">
        <f>Лист4!E3850/1000</f>
        <v>81.936499999999995</v>
      </c>
      <c r="L3852" s="55"/>
      <c r="M3852" s="55"/>
    </row>
    <row r="3853" spans="1:13" s="58" customFormat="1" ht="22.5" customHeight="1" x14ac:dyDescent="0.25">
      <c r="A3853" s="44" t="str">
        <f>Лист4!A3851</f>
        <v xml:space="preserve">Школьная ул. д.8А </v>
      </c>
      <c r="B3853" s="74" t="str">
        <f>Лист4!C3851</f>
        <v>Наримановский район, п. Трусово</v>
      </c>
      <c r="C3853" s="45">
        <f t="shared" si="120"/>
        <v>129.6166318644068</v>
      </c>
      <c r="D3853" s="45">
        <f t="shared" si="121"/>
        <v>6.9437481355932213</v>
      </c>
      <c r="E3853" s="52">
        <v>0</v>
      </c>
      <c r="F3853" s="31">
        <v>6.9437481355932213</v>
      </c>
      <c r="G3853" s="53">
        <v>0</v>
      </c>
      <c r="H3853" s="53">
        <v>0</v>
      </c>
      <c r="I3853" s="53">
        <v>0</v>
      </c>
      <c r="J3853" s="32">
        <v>0</v>
      </c>
      <c r="K3853" s="54">
        <f>Лист4!E3851/1000</f>
        <v>136.56038000000001</v>
      </c>
      <c r="L3853" s="55"/>
      <c r="M3853" s="55"/>
    </row>
    <row r="3854" spans="1:13" s="58" customFormat="1" ht="22.5" customHeight="1" x14ac:dyDescent="0.25">
      <c r="A3854" s="44" t="str">
        <f>Лист4!A3852</f>
        <v xml:space="preserve">Школьная ул. д.9А </v>
      </c>
      <c r="B3854" s="74" t="str">
        <f>Лист4!C3852</f>
        <v>Наримановский район, п. Трусово</v>
      </c>
      <c r="C3854" s="45">
        <f t="shared" si="120"/>
        <v>96.268650847457621</v>
      </c>
      <c r="D3854" s="45">
        <f t="shared" si="121"/>
        <v>5.1572491525423727</v>
      </c>
      <c r="E3854" s="52">
        <v>0</v>
      </c>
      <c r="F3854" s="31">
        <v>5.1572491525423727</v>
      </c>
      <c r="G3854" s="53">
        <v>0</v>
      </c>
      <c r="H3854" s="53">
        <v>0</v>
      </c>
      <c r="I3854" s="53">
        <v>0</v>
      </c>
      <c r="J3854" s="32">
        <v>0</v>
      </c>
      <c r="K3854" s="54">
        <f>Лист4!E3852/1000</f>
        <v>101.4259</v>
      </c>
      <c r="L3854" s="55"/>
      <c r="M3854" s="55"/>
    </row>
    <row r="3855" spans="1:13" s="58" customFormat="1" ht="22.5" customHeight="1" x14ac:dyDescent="0.25">
      <c r="A3855" s="44" t="str">
        <f>Лист4!A3853</f>
        <v xml:space="preserve">Заводская ул. д.51 </v>
      </c>
      <c r="B3855" s="74" t="str">
        <f>Лист4!C3853</f>
        <v>Наримановский район, с. Волжское</v>
      </c>
      <c r="C3855" s="45">
        <f t="shared" si="120"/>
        <v>0</v>
      </c>
      <c r="D3855" s="45">
        <f t="shared" si="121"/>
        <v>0</v>
      </c>
      <c r="E3855" s="52">
        <v>0</v>
      </c>
      <c r="F3855" s="31">
        <v>0</v>
      </c>
      <c r="G3855" s="53">
        <v>0</v>
      </c>
      <c r="H3855" s="53">
        <v>0</v>
      </c>
      <c r="I3855" s="53">
        <v>0</v>
      </c>
      <c r="J3855" s="32">
        <v>0</v>
      </c>
      <c r="K3855" s="54">
        <f>Лист4!E3853/1000</f>
        <v>0</v>
      </c>
      <c r="L3855" s="55"/>
      <c r="M3855" s="55"/>
    </row>
    <row r="3856" spans="1:13" s="58" customFormat="1" ht="22.5" customHeight="1" x14ac:dyDescent="0.25">
      <c r="A3856" s="44" t="str">
        <f>Лист4!A3854</f>
        <v xml:space="preserve">Ленина ул. д.30 </v>
      </c>
      <c r="B3856" s="74" t="str">
        <f>Лист4!C3854</f>
        <v>Наримановский район, с. Волжское</v>
      </c>
      <c r="C3856" s="45">
        <f t="shared" si="120"/>
        <v>0</v>
      </c>
      <c r="D3856" s="45">
        <f t="shared" si="121"/>
        <v>0</v>
      </c>
      <c r="E3856" s="52">
        <v>0</v>
      </c>
      <c r="F3856" s="31">
        <v>0</v>
      </c>
      <c r="G3856" s="53">
        <v>0</v>
      </c>
      <c r="H3856" s="53">
        <v>0</v>
      </c>
      <c r="I3856" s="53">
        <v>0</v>
      </c>
      <c r="J3856" s="32">
        <v>0</v>
      </c>
      <c r="K3856" s="54">
        <f>Лист4!E3854/1000</f>
        <v>0</v>
      </c>
      <c r="L3856" s="55"/>
      <c r="M3856" s="55"/>
    </row>
    <row r="3857" spans="1:13" s="58" customFormat="1" ht="22.5" customHeight="1" x14ac:dyDescent="0.25">
      <c r="A3857" s="44" t="str">
        <f>Лист4!A3855</f>
        <v xml:space="preserve">Почтовая ул. д.20 </v>
      </c>
      <c r="B3857" s="74" t="str">
        <f>Лист4!C3855</f>
        <v>Наримановский район, с. Волжское</v>
      </c>
      <c r="C3857" s="45">
        <f t="shared" si="120"/>
        <v>18.010738983050846</v>
      </c>
      <c r="D3857" s="45">
        <f t="shared" si="121"/>
        <v>0.96486101694915261</v>
      </c>
      <c r="E3857" s="52">
        <v>0</v>
      </c>
      <c r="F3857" s="31">
        <v>0.96486101694915261</v>
      </c>
      <c r="G3857" s="53">
        <v>0</v>
      </c>
      <c r="H3857" s="53">
        <v>0</v>
      </c>
      <c r="I3857" s="53">
        <v>0</v>
      </c>
      <c r="J3857" s="32">
        <v>0</v>
      </c>
      <c r="K3857" s="54">
        <f>Лист4!E3855/1000</f>
        <v>18.9756</v>
      </c>
      <c r="L3857" s="55"/>
      <c r="M3857" s="55"/>
    </row>
    <row r="3858" spans="1:13" s="58" customFormat="1" ht="22.5" customHeight="1" x14ac:dyDescent="0.25">
      <c r="A3858" s="44" t="str">
        <f>Лист4!A3856</f>
        <v xml:space="preserve">Почтовая ул. д.22 </v>
      </c>
      <c r="B3858" s="74" t="str">
        <f>Лист4!C3856</f>
        <v>Наримановский район, с. Волжское</v>
      </c>
      <c r="C3858" s="45">
        <f t="shared" si="120"/>
        <v>0.14332203389830508</v>
      </c>
      <c r="D3858" s="45">
        <f t="shared" si="121"/>
        <v>7.6779661016949143E-3</v>
      </c>
      <c r="E3858" s="52">
        <v>0</v>
      </c>
      <c r="F3858" s="31">
        <v>7.6779661016949143E-3</v>
      </c>
      <c r="G3858" s="53">
        <v>0</v>
      </c>
      <c r="H3858" s="53">
        <v>0</v>
      </c>
      <c r="I3858" s="53">
        <v>0</v>
      </c>
      <c r="J3858" s="32">
        <v>0</v>
      </c>
      <c r="K3858" s="54">
        <f>Лист4!E3856/1000</f>
        <v>0.151</v>
      </c>
      <c r="L3858" s="55"/>
      <c r="M3858" s="55"/>
    </row>
    <row r="3859" spans="1:13" s="58" customFormat="1" ht="22.5" customHeight="1" x14ac:dyDescent="0.25">
      <c r="A3859" s="44" t="str">
        <f>Лист4!A3857</f>
        <v xml:space="preserve">Советская ул. д.1 </v>
      </c>
      <c r="B3859" s="74" t="str">
        <f>Лист4!C3857</f>
        <v>Наримановский район, с. Николаевка</v>
      </c>
      <c r="C3859" s="45">
        <f t="shared" si="120"/>
        <v>246.87037152542374</v>
      </c>
      <c r="D3859" s="45">
        <f t="shared" si="121"/>
        <v>13.225198474576272</v>
      </c>
      <c r="E3859" s="52">
        <v>0</v>
      </c>
      <c r="F3859" s="31">
        <v>13.225198474576272</v>
      </c>
      <c r="G3859" s="53">
        <v>0</v>
      </c>
      <c r="H3859" s="53">
        <v>0</v>
      </c>
      <c r="I3859" s="53">
        <v>0</v>
      </c>
      <c r="J3859" s="32">
        <v>0</v>
      </c>
      <c r="K3859" s="54">
        <f>Лист4!E3857/1000</f>
        <v>260.09557000000001</v>
      </c>
      <c r="L3859" s="55"/>
      <c r="M3859" s="55"/>
    </row>
    <row r="3860" spans="1:13" s="58" customFormat="1" ht="22.5" customHeight="1" x14ac:dyDescent="0.25">
      <c r="A3860" s="44" t="str">
        <f>Лист4!A3858</f>
        <v xml:space="preserve">Советская ул. д.2 </v>
      </c>
      <c r="B3860" s="74" t="str">
        <f>Лист4!C3858</f>
        <v>Наримановский район, с. Николаевка</v>
      </c>
      <c r="C3860" s="45">
        <f t="shared" ref="C3860:C3922" si="122">K3860+J3860-F3860</f>
        <v>115.69012474576272</v>
      </c>
      <c r="D3860" s="45">
        <f t="shared" ref="D3860:D3922" si="123">F3860</f>
        <v>6.197685254237288</v>
      </c>
      <c r="E3860" s="52">
        <v>0</v>
      </c>
      <c r="F3860" s="31">
        <v>6.197685254237288</v>
      </c>
      <c r="G3860" s="53">
        <v>0</v>
      </c>
      <c r="H3860" s="53">
        <v>0</v>
      </c>
      <c r="I3860" s="53">
        <v>0</v>
      </c>
      <c r="J3860" s="32">
        <v>0</v>
      </c>
      <c r="K3860" s="54">
        <f>Лист4!E3858/1000</f>
        <v>121.88781</v>
      </c>
      <c r="L3860" s="55"/>
      <c r="M3860" s="55"/>
    </row>
    <row r="3861" spans="1:13" s="58" customFormat="1" ht="22.5" customHeight="1" x14ac:dyDescent="0.25">
      <c r="A3861" s="44" t="str">
        <f>Лист4!A3859</f>
        <v xml:space="preserve">Советская ул. д.3 </v>
      </c>
      <c r="B3861" s="74" t="str">
        <f>Лист4!C3859</f>
        <v>Наримановский район, с. Николаевка</v>
      </c>
      <c r="C3861" s="45">
        <f t="shared" si="122"/>
        <v>81.711023728813558</v>
      </c>
      <c r="D3861" s="45">
        <f t="shared" si="123"/>
        <v>4.3773762711864403</v>
      </c>
      <c r="E3861" s="52">
        <v>0</v>
      </c>
      <c r="F3861" s="31">
        <v>4.3773762711864403</v>
      </c>
      <c r="G3861" s="53">
        <v>0</v>
      </c>
      <c r="H3861" s="53">
        <v>0</v>
      </c>
      <c r="I3861" s="53">
        <v>0</v>
      </c>
      <c r="J3861" s="32">
        <v>0</v>
      </c>
      <c r="K3861" s="54">
        <f>Лист4!E3859/1000</f>
        <v>86.088399999999993</v>
      </c>
      <c r="L3861" s="55"/>
      <c r="M3861" s="55"/>
    </row>
    <row r="3862" spans="1:13" s="58" customFormat="1" ht="22.5" customHeight="1" x14ac:dyDescent="0.25">
      <c r="A3862" s="44" t="str">
        <f>Лист4!A3860</f>
        <v xml:space="preserve">Советская ул. д.4 </v>
      </c>
      <c r="B3862" s="74" t="str">
        <f>Лист4!C3860</f>
        <v>Наримановский район, с. Николаевка</v>
      </c>
      <c r="C3862" s="45">
        <f t="shared" si="122"/>
        <v>171.39473898305087</v>
      </c>
      <c r="D3862" s="45">
        <f t="shared" si="123"/>
        <v>9.1818610169491528</v>
      </c>
      <c r="E3862" s="52">
        <v>0</v>
      </c>
      <c r="F3862" s="31">
        <v>9.1818610169491528</v>
      </c>
      <c r="G3862" s="53">
        <v>0</v>
      </c>
      <c r="H3862" s="53">
        <v>0</v>
      </c>
      <c r="I3862" s="53">
        <v>0</v>
      </c>
      <c r="J3862" s="32">
        <v>0</v>
      </c>
      <c r="K3862" s="54">
        <f>Лист4!E3860/1000</f>
        <v>180.57660000000001</v>
      </c>
      <c r="L3862" s="55"/>
      <c r="M3862" s="55"/>
    </row>
    <row r="3863" spans="1:13" s="58" customFormat="1" ht="22.5" customHeight="1" x14ac:dyDescent="0.25">
      <c r="A3863" s="44" t="str">
        <f>Лист4!A3861</f>
        <v xml:space="preserve">Советская ул. д.5 </v>
      </c>
      <c r="B3863" s="74" t="str">
        <f>Лист4!C3861</f>
        <v>Наримановский район, с. Николаевка</v>
      </c>
      <c r="C3863" s="45">
        <f t="shared" si="122"/>
        <v>111.66286101694915</v>
      </c>
      <c r="D3863" s="45">
        <f t="shared" si="123"/>
        <v>5.9819389830508474</v>
      </c>
      <c r="E3863" s="52">
        <v>0</v>
      </c>
      <c r="F3863" s="31">
        <v>5.9819389830508474</v>
      </c>
      <c r="G3863" s="53">
        <v>0</v>
      </c>
      <c r="H3863" s="53">
        <v>0</v>
      </c>
      <c r="I3863" s="53">
        <v>0</v>
      </c>
      <c r="J3863" s="32">
        <v>0</v>
      </c>
      <c r="K3863" s="54">
        <f>Лист4!E3861/1000</f>
        <v>117.6448</v>
      </c>
      <c r="L3863" s="55"/>
      <c r="M3863" s="55"/>
    </row>
    <row r="3864" spans="1:13" s="58" customFormat="1" ht="22.5" customHeight="1" x14ac:dyDescent="0.25">
      <c r="A3864" s="44" t="str">
        <f>Лист4!A3862</f>
        <v xml:space="preserve">Геологическая ул. д.47 </v>
      </c>
      <c r="B3864" s="74" t="str">
        <f>Лист4!C3862</f>
        <v>Наримановский район, с. Солянка</v>
      </c>
      <c r="C3864" s="45">
        <f t="shared" si="122"/>
        <v>162.99957966101698</v>
      </c>
      <c r="D3864" s="45">
        <f t="shared" si="123"/>
        <v>8.7321203389830515</v>
      </c>
      <c r="E3864" s="52">
        <v>0</v>
      </c>
      <c r="F3864" s="31">
        <v>8.7321203389830515</v>
      </c>
      <c r="G3864" s="53">
        <v>0</v>
      </c>
      <c r="H3864" s="53">
        <v>0</v>
      </c>
      <c r="I3864" s="53">
        <v>0</v>
      </c>
      <c r="J3864" s="32">
        <v>0</v>
      </c>
      <c r="K3864" s="54">
        <f>Лист4!E3862/1000</f>
        <v>171.73170000000002</v>
      </c>
      <c r="L3864" s="55"/>
      <c r="M3864" s="55"/>
    </row>
    <row r="3865" spans="1:13" s="58" customFormat="1" ht="22.5" customHeight="1" x14ac:dyDescent="0.25">
      <c r="A3865" s="44" t="str">
        <f>Лист4!A3863</f>
        <v xml:space="preserve">Геологическая ул. д.49 </v>
      </c>
      <c r="B3865" s="74" t="str">
        <f>Лист4!C3863</f>
        <v>Наримановский район, с. Солянка</v>
      </c>
      <c r="C3865" s="45">
        <f t="shared" si="122"/>
        <v>46.588488135593224</v>
      </c>
      <c r="D3865" s="45">
        <f t="shared" si="123"/>
        <v>2.4958118644067797</v>
      </c>
      <c r="E3865" s="52">
        <v>0</v>
      </c>
      <c r="F3865" s="31">
        <v>2.4958118644067797</v>
      </c>
      <c r="G3865" s="53">
        <v>0</v>
      </c>
      <c r="H3865" s="53">
        <v>0</v>
      </c>
      <c r="I3865" s="53">
        <v>0</v>
      </c>
      <c r="J3865" s="32">
        <v>0</v>
      </c>
      <c r="K3865" s="54">
        <f>Лист4!E3863/1000</f>
        <v>49.084300000000006</v>
      </c>
      <c r="L3865" s="55"/>
      <c r="M3865" s="55"/>
    </row>
    <row r="3866" spans="1:13" s="58" customFormat="1" ht="22.5" customHeight="1" x14ac:dyDescent="0.25">
      <c r="A3866" s="44" t="str">
        <f>Лист4!A3864</f>
        <v xml:space="preserve">Геологическая ул. д.51 </v>
      </c>
      <c r="B3866" s="74" t="str">
        <f>Лист4!C3864</f>
        <v>Наримановский район, с. Солянка</v>
      </c>
      <c r="C3866" s="45">
        <f t="shared" si="122"/>
        <v>254.30871864406782</v>
      </c>
      <c r="D3866" s="45">
        <f t="shared" si="123"/>
        <v>13.623681355932204</v>
      </c>
      <c r="E3866" s="52">
        <v>0</v>
      </c>
      <c r="F3866" s="31">
        <v>13.623681355932204</v>
      </c>
      <c r="G3866" s="53">
        <v>0</v>
      </c>
      <c r="H3866" s="53">
        <v>0</v>
      </c>
      <c r="I3866" s="53">
        <v>0</v>
      </c>
      <c r="J3866" s="32">
        <v>0</v>
      </c>
      <c r="K3866" s="54">
        <f>Лист4!E3864/1000</f>
        <v>267.93240000000003</v>
      </c>
      <c r="L3866" s="55"/>
      <c r="M3866" s="55"/>
    </row>
    <row r="3867" spans="1:13" s="58" customFormat="1" ht="22.5" customHeight="1" x14ac:dyDescent="0.25">
      <c r="A3867" s="44" t="str">
        <f>Лист4!A3865</f>
        <v xml:space="preserve">Геологическая ул. д.53 </v>
      </c>
      <c r="B3867" s="74" t="str">
        <f>Лист4!C3865</f>
        <v>Наримановский район, с. Солянка</v>
      </c>
      <c r="C3867" s="45">
        <f t="shared" si="122"/>
        <v>80.789111864406777</v>
      </c>
      <c r="D3867" s="45">
        <f t="shared" si="123"/>
        <v>4.3279881355932197</v>
      </c>
      <c r="E3867" s="52">
        <v>0</v>
      </c>
      <c r="F3867" s="31">
        <v>4.3279881355932197</v>
      </c>
      <c r="G3867" s="53">
        <v>0</v>
      </c>
      <c r="H3867" s="53">
        <v>0</v>
      </c>
      <c r="I3867" s="53">
        <v>0</v>
      </c>
      <c r="J3867" s="32">
        <v>0</v>
      </c>
      <c r="K3867" s="54">
        <f>Лист4!E3865/1000</f>
        <v>85.117099999999994</v>
      </c>
      <c r="L3867" s="55"/>
      <c r="M3867" s="55"/>
    </row>
    <row r="3868" spans="1:13" s="58" customFormat="1" ht="22.5" customHeight="1" x14ac:dyDescent="0.25">
      <c r="A3868" s="44" t="str">
        <f>Лист4!A3866</f>
        <v xml:space="preserve">Геологическая ул. д.55 </v>
      </c>
      <c r="B3868" s="74" t="str">
        <f>Лист4!C3866</f>
        <v>Наримановский район, с. Солянка</v>
      </c>
      <c r="C3868" s="45">
        <f t="shared" si="122"/>
        <v>137.84518644067796</v>
      </c>
      <c r="D3868" s="45">
        <f t="shared" si="123"/>
        <v>7.384563559322034</v>
      </c>
      <c r="E3868" s="52">
        <v>0</v>
      </c>
      <c r="F3868" s="31">
        <v>7.384563559322034</v>
      </c>
      <c r="G3868" s="53">
        <v>0</v>
      </c>
      <c r="H3868" s="53">
        <v>0</v>
      </c>
      <c r="I3868" s="53">
        <v>0</v>
      </c>
      <c r="J3868" s="32">
        <v>0</v>
      </c>
      <c r="K3868" s="54">
        <f>Лист4!E3866/1000</f>
        <v>145.22975</v>
      </c>
      <c r="L3868" s="55"/>
      <c r="M3868" s="55"/>
    </row>
    <row r="3869" spans="1:13" s="58" customFormat="1" ht="22.5" customHeight="1" x14ac:dyDescent="0.25">
      <c r="A3869" s="44" t="str">
        <f>Лист4!A3867</f>
        <v xml:space="preserve">Геологическая ул. д.57 </v>
      </c>
      <c r="B3869" s="74" t="str">
        <f>Лист4!C3867</f>
        <v>Наримановский район, с. Солянка</v>
      </c>
      <c r="C3869" s="45">
        <f t="shared" si="122"/>
        <v>182.31198644067794</v>
      </c>
      <c r="D3869" s="45">
        <f t="shared" si="123"/>
        <v>9.7667135593220316</v>
      </c>
      <c r="E3869" s="52">
        <v>0</v>
      </c>
      <c r="F3869" s="31">
        <v>9.7667135593220316</v>
      </c>
      <c r="G3869" s="53">
        <v>0</v>
      </c>
      <c r="H3869" s="53">
        <v>0</v>
      </c>
      <c r="I3869" s="53">
        <v>0</v>
      </c>
      <c r="J3869" s="32">
        <v>0</v>
      </c>
      <c r="K3869" s="54">
        <f>Лист4!E3867/1000</f>
        <v>192.07869999999997</v>
      </c>
      <c r="L3869" s="55"/>
      <c r="M3869" s="55"/>
    </row>
    <row r="3870" spans="1:13" s="58" customFormat="1" ht="22.5" customHeight="1" x14ac:dyDescent="0.25">
      <c r="A3870" s="44" t="str">
        <f>Лист4!A3868</f>
        <v xml:space="preserve">Геологическая ул. д.59 </v>
      </c>
      <c r="B3870" s="74" t="str">
        <f>Лист4!C3868</f>
        <v>Наримановский район, с. Солянка</v>
      </c>
      <c r="C3870" s="45">
        <f t="shared" si="122"/>
        <v>219.76974101694913</v>
      </c>
      <c r="D3870" s="45">
        <f t="shared" si="123"/>
        <v>11.773378983050845</v>
      </c>
      <c r="E3870" s="52">
        <v>0</v>
      </c>
      <c r="F3870" s="31">
        <v>11.773378983050845</v>
      </c>
      <c r="G3870" s="53">
        <v>0</v>
      </c>
      <c r="H3870" s="53">
        <v>0</v>
      </c>
      <c r="I3870" s="53">
        <v>0</v>
      </c>
      <c r="J3870" s="32">
        <v>0</v>
      </c>
      <c r="K3870" s="54">
        <f>Лист4!E3868/1000</f>
        <v>231.54311999999996</v>
      </c>
      <c r="L3870" s="55"/>
      <c r="M3870" s="55"/>
    </row>
    <row r="3871" spans="1:13" s="58" customFormat="1" ht="22.5" customHeight="1" x14ac:dyDescent="0.25">
      <c r="A3871" s="44" t="str">
        <f>Лист4!A3869</f>
        <v xml:space="preserve">Геологическая ул. д.61 </v>
      </c>
      <c r="B3871" s="74" t="str">
        <f>Лист4!C3869</f>
        <v>Наримановский район, с. Солянка</v>
      </c>
      <c r="C3871" s="45">
        <f t="shared" si="122"/>
        <v>206.99203118644064</v>
      </c>
      <c r="D3871" s="45">
        <f t="shared" si="123"/>
        <v>11.08885881355932</v>
      </c>
      <c r="E3871" s="52">
        <v>0</v>
      </c>
      <c r="F3871" s="31">
        <v>11.08885881355932</v>
      </c>
      <c r="G3871" s="53">
        <v>0</v>
      </c>
      <c r="H3871" s="53">
        <v>0</v>
      </c>
      <c r="I3871" s="53">
        <v>0</v>
      </c>
      <c r="J3871" s="32">
        <v>0</v>
      </c>
      <c r="K3871" s="54">
        <f>Лист4!E3869/1000</f>
        <v>218.08088999999995</v>
      </c>
      <c r="L3871" s="55"/>
      <c r="M3871" s="55"/>
    </row>
    <row r="3872" spans="1:13" s="58" customFormat="1" ht="22.5" customHeight="1" x14ac:dyDescent="0.25">
      <c r="A3872" s="44" t="str">
        <f>Лист4!A3870</f>
        <v xml:space="preserve">Геологическая ул. д.63 </v>
      </c>
      <c r="B3872" s="74" t="str">
        <f>Лист4!C3870</f>
        <v>Наримановский район, с. Солянка</v>
      </c>
      <c r="C3872" s="45">
        <f t="shared" si="122"/>
        <v>133.900726779661</v>
      </c>
      <c r="D3872" s="45">
        <f t="shared" si="123"/>
        <v>7.1732532203389825</v>
      </c>
      <c r="E3872" s="52">
        <v>0</v>
      </c>
      <c r="F3872" s="31">
        <v>7.1732532203389825</v>
      </c>
      <c r="G3872" s="53">
        <v>0</v>
      </c>
      <c r="H3872" s="53">
        <v>0</v>
      </c>
      <c r="I3872" s="53">
        <v>0</v>
      </c>
      <c r="J3872" s="32">
        <v>0</v>
      </c>
      <c r="K3872" s="54">
        <f>Лист4!E3870/1000</f>
        <v>141.07397999999998</v>
      </c>
      <c r="L3872" s="55"/>
      <c r="M3872" s="55"/>
    </row>
    <row r="3873" spans="1:13" s="58" customFormat="1" ht="22.5" customHeight="1" x14ac:dyDescent="0.25">
      <c r="A3873" s="44" t="str">
        <f>Лист4!A3871</f>
        <v xml:space="preserve">Геологическая ул. д.65 </v>
      </c>
      <c r="B3873" s="74" t="str">
        <f>Лист4!C3871</f>
        <v>Наримановский район, с. Солянка</v>
      </c>
      <c r="C3873" s="45">
        <f t="shared" si="122"/>
        <v>206.3862915254237</v>
      </c>
      <c r="D3873" s="45">
        <f t="shared" si="123"/>
        <v>11.056408474576269</v>
      </c>
      <c r="E3873" s="52">
        <v>0</v>
      </c>
      <c r="F3873" s="31">
        <v>11.056408474576269</v>
      </c>
      <c r="G3873" s="53">
        <v>0</v>
      </c>
      <c r="H3873" s="53">
        <v>0</v>
      </c>
      <c r="I3873" s="53">
        <v>0</v>
      </c>
      <c r="J3873" s="32">
        <v>0</v>
      </c>
      <c r="K3873" s="54">
        <f>Лист4!E3871/1000</f>
        <v>217.44269999999997</v>
      </c>
      <c r="L3873" s="55"/>
      <c r="M3873" s="55"/>
    </row>
    <row r="3874" spans="1:13" s="58" customFormat="1" ht="22.5" customHeight="1" x14ac:dyDescent="0.25">
      <c r="A3874" s="44" t="str">
        <f>Лист4!A3872</f>
        <v xml:space="preserve">Геологическая ул. д.67 </v>
      </c>
      <c r="B3874" s="74" t="str">
        <f>Лист4!C3872</f>
        <v>Наримановский район, с. Солянка</v>
      </c>
      <c r="C3874" s="45">
        <f t="shared" si="122"/>
        <v>109.61801627118645</v>
      </c>
      <c r="D3874" s="45">
        <f t="shared" si="123"/>
        <v>5.8723937288135595</v>
      </c>
      <c r="E3874" s="52">
        <v>0</v>
      </c>
      <c r="F3874" s="31">
        <v>5.8723937288135595</v>
      </c>
      <c r="G3874" s="53">
        <v>0</v>
      </c>
      <c r="H3874" s="53">
        <v>0</v>
      </c>
      <c r="I3874" s="53">
        <v>0</v>
      </c>
      <c r="J3874" s="32">
        <v>0</v>
      </c>
      <c r="K3874" s="54">
        <f>Лист4!E3872/1000</f>
        <v>115.49041000000001</v>
      </c>
      <c r="L3874" s="55"/>
      <c r="M3874" s="55"/>
    </row>
    <row r="3875" spans="1:13" s="58" customFormat="1" ht="22.5" customHeight="1" x14ac:dyDescent="0.25">
      <c r="A3875" s="44" t="str">
        <f>Лист4!A3873</f>
        <v xml:space="preserve">Геологическая ул. д.69 </v>
      </c>
      <c r="B3875" s="74" t="str">
        <f>Лист4!C3873</f>
        <v>Наримановский район, с. Солянка</v>
      </c>
      <c r="C3875" s="45">
        <f t="shared" si="122"/>
        <v>157.73557966101691</v>
      </c>
      <c r="D3875" s="45">
        <f t="shared" si="123"/>
        <v>8.4501203389830497</v>
      </c>
      <c r="E3875" s="52">
        <v>0</v>
      </c>
      <c r="F3875" s="31">
        <v>8.4501203389830497</v>
      </c>
      <c r="G3875" s="53">
        <v>0</v>
      </c>
      <c r="H3875" s="53">
        <v>0</v>
      </c>
      <c r="I3875" s="53">
        <v>0</v>
      </c>
      <c r="J3875" s="32">
        <v>0</v>
      </c>
      <c r="K3875" s="54">
        <f>Лист4!E3873/1000</f>
        <v>166.18569999999997</v>
      </c>
      <c r="L3875" s="55"/>
      <c r="M3875" s="55"/>
    </row>
    <row r="3876" spans="1:13" s="58" customFormat="1" ht="22.5" customHeight="1" x14ac:dyDescent="0.25">
      <c r="A3876" s="44" t="str">
        <f>Лист4!A3874</f>
        <v xml:space="preserve">Геологическая ул. д.71 </v>
      </c>
      <c r="B3876" s="74" t="str">
        <f>Лист4!C3874</f>
        <v>Наримановский район, с. Солянка</v>
      </c>
      <c r="C3876" s="45">
        <f t="shared" si="122"/>
        <v>213.76153898305083</v>
      </c>
      <c r="D3876" s="45">
        <f t="shared" si="123"/>
        <v>11.451511016949151</v>
      </c>
      <c r="E3876" s="52">
        <v>0</v>
      </c>
      <c r="F3876" s="31">
        <v>11.451511016949151</v>
      </c>
      <c r="G3876" s="53">
        <v>0</v>
      </c>
      <c r="H3876" s="53">
        <v>0</v>
      </c>
      <c r="I3876" s="53">
        <v>0</v>
      </c>
      <c r="J3876" s="32">
        <v>0</v>
      </c>
      <c r="K3876" s="54">
        <f>Лист4!E3874/1000</f>
        <v>225.21304999999998</v>
      </c>
      <c r="L3876" s="55"/>
      <c r="M3876" s="55"/>
    </row>
    <row r="3877" spans="1:13" s="58" customFormat="1" ht="22.5" customHeight="1" x14ac:dyDescent="0.25">
      <c r="A3877" s="44" t="str">
        <f>Лист4!A3875</f>
        <v xml:space="preserve">Геологическая ул. д.73 </v>
      </c>
      <c r="B3877" s="74" t="str">
        <f>Лист4!C3875</f>
        <v>Наримановский район, с. Солянка</v>
      </c>
      <c r="C3877" s="45">
        <f t="shared" si="122"/>
        <v>157.9166779661017</v>
      </c>
      <c r="D3877" s="45">
        <f t="shared" si="123"/>
        <v>8.4598220338983037</v>
      </c>
      <c r="E3877" s="52">
        <v>0</v>
      </c>
      <c r="F3877" s="31">
        <v>8.4598220338983037</v>
      </c>
      <c r="G3877" s="53">
        <v>0</v>
      </c>
      <c r="H3877" s="53">
        <v>0</v>
      </c>
      <c r="I3877" s="53">
        <v>0</v>
      </c>
      <c r="J3877" s="32">
        <v>0</v>
      </c>
      <c r="K3877" s="54">
        <f>Лист4!E3875/1000</f>
        <v>166.37649999999999</v>
      </c>
      <c r="L3877" s="55"/>
      <c r="M3877" s="55"/>
    </row>
    <row r="3878" spans="1:13" s="58" customFormat="1" ht="22.5" customHeight="1" x14ac:dyDescent="0.25">
      <c r="A3878" s="44" t="str">
        <f>Лист4!A3876</f>
        <v xml:space="preserve">Парковая ул. д.7 </v>
      </c>
      <c r="B3878" s="74" t="str">
        <f>Лист4!C3876</f>
        <v>Приволжский район, п. Ассадулаево</v>
      </c>
      <c r="C3878" s="45">
        <f t="shared" si="122"/>
        <v>37.813857627118651</v>
      </c>
      <c r="D3878" s="45">
        <f t="shared" si="123"/>
        <v>2.0257423728813562</v>
      </c>
      <c r="E3878" s="52">
        <v>0</v>
      </c>
      <c r="F3878" s="31">
        <v>2.0257423728813562</v>
      </c>
      <c r="G3878" s="53">
        <v>0</v>
      </c>
      <c r="H3878" s="53">
        <v>0</v>
      </c>
      <c r="I3878" s="53">
        <v>0</v>
      </c>
      <c r="J3878" s="32">
        <v>0</v>
      </c>
      <c r="K3878" s="54">
        <f>Лист4!E3876/1000</f>
        <v>39.839600000000004</v>
      </c>
      <c r="L3878" s="55"/>
      <c r="M3878" s="55"/>
    </row>
    <row r="3879" spans="1:13" s="58" customFormat="1" ht="22.5" customHeight="1" x14ac:dyDescent="0.25">
      <c r="A3879" s="44" t="str">
        <f>Лист4!A3877</f>
        <v xml:space="preserve">Шлюзовая ул. д.1 </v>
      </c>
      <c r="B3879" s="74" t="str">
        <f>Лист4!C3877</f>
        <v>Приволжский район, п. Бушма</v>
      </c>
      <c r="C3879" s="45">
        <f t="shared" si="122"/>
        <v>0</v>
      </c>
      <c r="D3879" s="45">
        <f t="shared" si="123"/>
        <v>0</v>
      </c>
      <c r="E3879" s="52">
        <v>0</v>
      </c>
      <c r="F3879" s="31">
        <v>0</v>
      </c>
      <c r="G3879" s="53">
        <v>0</v>
      </c>
      <c r="H3879" s="53">
        <v>0</v>
      </c>
      <c r="I3879" s="53">
        <v>0</v>
      </c>
      <c r="J3879" s="32">
        <v>0</v>
      </c>
      <c r="K3879" s="54">
        <f>Лист4!E3877/1000</f>
        <v>0</v>
      </c>
      <c r="L3879" s="55"/>
      <c r="M3879" s="55"/>
    </row>
    <row r="3880" spans="1:13" s="58" customFormat="1" ht="22.5" customHeight="1" x14ac:dyDescent="0.25">
      <c r="A3880" s="44" t="str">
        <f>Лист4!A3878</f>
        <v xml:space="preserve">Клубная ул. д.23 </v>
      </c>
      <c r="B3880" s="74" t="str">
        <f>Лист4!C3878</f>
        <v>Приволжский район, п. Кирпичный</v>
      </c>
      <c r="C3880" s="45">
        <f t="shared" si="122"/>
        <v>0</v>
      </c>
      <c r="D3880" s="45">
        <f t="shared" si="123"/>
        <v>0</v>
      </c>
      <c r="E3880" s="52">
        <v>0</v>
      </c>
      <c r="F3880" s="31">
        <v>0</v>
      </c>
      <c r="G3880" s="53">
        <v>0</v>
      </c>
      <c r="H3880" s="53">
        <v>0</v>
      </c>
      <c r="I3880" s="53">
        <v>0</v>
      </c>
      <c r="J3880" s="32">
        <v>0</v>
      </c>
      <c r="K3880" s="54">
        <f>Лист4!E3878/1000</f>
        <v>0</v>
      </c>
      <c r="L3880" s="55"/>
      <c r="M3880" s="55"/>
    </row>
    <row r="3881" spans="1:13" s="58" customFormat="1" ht="22.5" customHeight="1" x14ac:dyDescent="0.25">
      <c r="A3881" s="44" t="str">
        <f>Лист4!A3879</f>
        <v xml:space="preserve">Клубная ул. д.25 </v>
      </c>
      <c r="B3881" s="74" t="str">
        <f>Лист4!C3879</f>
        <v>Приволжский район, п. Кирпичный</v>
      </c>
      <c r="C3881" s="45">
        <f t="shared" si="122"/>
        <v>0</v>
      </c>
      <c r="D3881" s="45">
        <f t="shared" si="123"/>
        <v>0</v>
      </c>
      <c r="E3881" s="52">
        <v>0</v>
      </c>
      <c r="F3881" s="31">
        <v>0</v>
      </c>
      <c r="G3881" s="53">
        <v>0</v>
      </c>
      <c r="H3881" s="53">
        <v>0</v>
      </c>
      <c r="I3881" s="53">
        <v>0</v>
      </c>
      <c r="J3881" s="32">
        <v>0</v>
      </c>
      <c r="K3881" s="54">
        <f>Лист4!E3879/1000</f>
        <v>0</v>
      </c>
      <c r="L3881" s="55"/>
      <c r="M3881" s="55"/>
    </row>
    <row r="3882" spans="1:13" s="58" customFormat="1" ht="22.5" customHeight="1" x14ac:dyDescent="0.25">
      <c r="A3882" s="44" t="str">
        <f>Лист4!A3880</f>
        <v xml:space="preserve">Клубная ул. д.26 </v>
      </c>
      <c r="B3882" s="74" t="str">
        <f>Лист4!C3880</f>
        <v>Приволжский район, п. Кирпичный</v>
      </c>
      <c r="C3882" s="45">
        <f t="shared" si="122"/>
        <v>48.316420338983043</v>
      </c>
      <c r="D3882" s="45">
        <f t="shared" si="123"/>
        <v>2.5883796610169489</v>
      </c>
      <c r="E3882" s="52">
        <v>0</v>
      </c>
      <c r="F3882" s="31">
        <v>2.5883796610169489</v>
      </c>
      <c r="G3882" s="53">
        <v>0</v>
      </c>
      <c r="H3882" s="53">
        <v>0</v>
      </c>
      <c r="I3882" s="53">
        <v>0</v>
      </c>
      <c r="J3882" s="32">
        <v>0</v>
      </c>
      <c r="K3882" s="54">
        <f>Лист4!E3880/1000</f>
        <v>50.904799999999994</v>
      </c>
      <c r="L3882" s="55"/>
      <c r="M3882" s="55"/>
    </row>
    <row r="3883" spans="1:13" s="58" customFormat="1" ht="22.5" customHeight="1" x14ac:dyDescent="0.25">
      <c r="A3883" s="44" t="str">
        <f>Лист4!A3881</f>
        <v xml:space="preserve">Клубная ул. д.27 </v>
      </c>
      <c r="B3883" s="74" t="str">
        <f>Лист4!C3881</f>
        <v>Приволжский район, п. Кирпичный</v>
      </c>
      <c r="C3883" s="45">
        <f t="shared" si="122"/>
        <v>94.589030508474579</v>
      </c>
      <c r="D3883" s="45">
        <f t="shared" si="123"/>
        <v>5.0672694915254235</v>
      </c>
      <c r="E3883" s="52">
        <v>0</v>
      </c>
      <c r="F3883" s="31">
        <v>5.0672694915254235</v>
      </c>
      <c r="G3883" s="53">
        <v>0</v>
      </c>
      <c r="H3883" s="53">
        <v>0</v>
      </c>
      <c r="I3883" s="53">
        <v>0</v>
      </c>
      <c r="J3883" s="32">
        <v>0</v>
      </c>
      <c r="K3883" s="54">
        <f>Лист4!E3881/1000</f>
        <v>99.656300000000002</v>
      </c>
      <c r="L3883" s="55"/>
      <c r="M3883" s="55"/>
    </row>
    <row r="3884" spans="1:13" s="58" customFormat="1" ht="22.5" customHeight="1" x14ac:dyDescent="0.25">
      <c r="A3884" s="44" t="str">
        <f>Лист4!A3882</f>
        <v xml:space="preserve">Клубная ул. д.29 </v>
      </c>
      <c r="B3884" s="74" t="str">
        <f>Лист4!C3882</f>
        <v>Приволжский район, п. Кирпичный</v>
      </c>
      <c r="C3884" s="45">
        <f t="shared" si="122"/>
        <v>0</v>
      </c>
      <c r="D3884" s="45">
        <f t="shared" si="123"/>
        <v>0</v>
      </c>
      <c r="E3884" s="52">
        <v>0</v>
      </c>
      <c r="F3884" s="31">
        <v>0</v>
      </c>
      <c r="G3884" s="53">
        <v>0</v>
      </c>
      <c r="H3884" s="53">
        <v>0</v>
      </c>
      <c r="I3884" s="53">
        <v>0</v>
      </c>
      <c r="J3884" s="32">
        <v>0</v>
      </c>
      <c r="K3884" s="54">
        <f>Лист4!E3882/1000</f>
        <v>0</v>
      </c>
      <c r="L3884" s="55"/>
      <c r="M3884" s="55"/>
    </row>
    <row r="3885" spans="1:13" s="58" customFormat="1" ht="22.5" customHeight="1" x14ac:dyDescent="0.25">
      <c r="A3885" s="44" t="str">
        <f>Лист4!A3883</f>
        <v xml:space="preserve">Клубная ул. д.31 </v>
      </c>
      <c r="B3885" s="74" t="str">
        <f>Лист4!C3883</f>
        <v>Приволжский район, п. Кирпичный</v>
      </c>
      <c r="C3885" s="45">
        <f t="shared" si="122"/>
        <v>0.43945762711864411</v>
      </c>
      <c r="D3885" s="45">
        <f t="shared" si="123"/>
        <v>2.3542372881355932E-2</v>
      </c>
      <c r="E3885" s="52">
        <v>0</v>
      </c>
      <c r="F3885" s="31">
        <v>2.3542372881355932E-2</v>
      </c>
      <c r="G3885" s="53">
        <v>0</v>
      </c>
      <c r="H3885" s="53">
        <v>0</v>
      </c>
      <c r="I3885" s="53">
        <v>0</v>
      </c>
      <c r="J3885" s="32">
        <v>0</v>
      </c>
      <c r="K3885" s="54">
        <f>Лист4!E3883/1000</f>
        <v>0.46300000000000002</v>
      </c>
      <c r="L3885" s="55"/>
      <c r="M3885" s="55"/>
    </row>
    <row r="3886" spans="1:13" s="58" customFormat="1" ht="22.5" customHeight="1" x14ac:dyDescent="0.25">
      <c r="A3886" s="44" t="str">
        <f>Лист4!A3884</f>
        <v xml:space="preserve">Мира ул. д.2 </v>
      </c>
      <c r="B3886" s="74" t="str">
        <f>Лист4!C3884</f>
        <v>Приволжский район, п. Начало</v>
      </c>
      <c r="C3886" s="45">
        <f t="shared" si="122"/>
        <v>25.172474576271188</v>
      </c>
      <c r="D3886" s="45">
        <f t="shared" si="123"/>
        <v>1.3485254237288136</v>
      </c>
      <c r="E3886" s="52">
        <v>0</v>
      </c>
      <c r="F3886" s="31">
        <v>1.3485254237288136</v>
      </c>
      <c r="G3886" s="53">
        <v>0</v>
      </c>
      <c r="H3886" s="53">
        <v>0</v>
      </c>
      <c r="I3886" s="53">
        <v>0</v>
      </c>
      <c r="J3886" s="32">
        <v>0</v>
      </c>
      <c r="K3886" s="54">
        <f>Лист4!E3884/1000</f>
        <v>26.521000000000001</v>
      </c>
      <c r="L3886" s="55"/>
      <c r="M3886" s="55"/>
    </row>
    <row r="3887" spans="1:13" s="58" customFormat="1" ht="22.5" customHeight="1" x14ac:dyDescent="0.25">
      <c r="A3887" s="44" t="str">
        <f>Лист4!A3885</f>
        <v xml:space="preserve">Советская ул. д.3 </v>
      </c>
      <c r="B3887" s="74" t="str">
        <f>Лист4!C3885</f>
        <v>Приволжский район, п. Начало</v>
      </c>
      <c r="C3887" s="45">
        <f t="shared" si="122"/>
        <v>82.550359322033898</v>
      </c>
      <c r="D3887" s="45">
        <f t="shared" si="123"/>
        <v>4.4223406779661021</v>
      </c>
      <c r="E3887" s="52">
        <v>0</v>
      </c>
      <c r="F3887" s="31">
        <v>4.4223406779661021</v>
      </c>
      <c r="G3887" s="53">
        <v>0</v>
      </c>
      <c r="H3887" s="53">
        <v>0</v>
      </c>
      <c r="I3887" s="53">
        <v>0</v>
      </c>
      <c r="J3887" s="32">
        <v>0</v>
      </c>
      <c r="K3887" s="54">
        <f>Лист4!E3885/1000</f>
        <v>86.972700000000003</v>
      </c>
      <c r="L3887" s="55"/>
      <c r="M3887" s="55"/>
    </row>
    <row r="3888" spans="1:13" s="58" customFormat="1" ht="22.5" customHeight="1" x14ac:dyDescent="0.25">
      <c r="A3888" s="44" t="str">
        <f>Лист4!A3886</f>
        <v xml:space="preserve">Дачная ул. д.20 </v>
      </c>
      <c r="B3888" s="74" t="str">
        <f>Лист4!C3886</f>
        <v>Приволжский район, п. Новоначаловский</v>
      </c>
      <c r="C3888" s="45">
        <f t="shared" si="122"/>
        <v>22.789152542372882</v>
      </c>
      <c r="D3888" s="45">
        <f t="shared" si="123"/>
        <v>1.2208474576271187</v>
      </c>
      <c r="E3888" s="52">
        <v>0</v>
      </c>
      <c r="F3888" s="31">
        <v>1.2208474576271187</v>
      </c>
      <c r="G3888" s="53">
        <v>0</v>
      </c>
      <c r="H3888" s="53">
        <v>0</v>
      </c>
      <c r="I3888" s="53">
        <v>0</v>
      </c>
      <c r="J3888" s="32">
        <v>0</v>
      </c>
      <c r="K3888" s="54">
        <f>Лист4!E3886/1000</f>
        <v>24.01</v>
      </c>
      <c r="L3888" s="55"/>
      <c r="M3888" s="55"/>
    </row>
    <row r="3889" spans="1:13" s="58" customFormat="1" ht="22.5" customHeight="1" x14ac:dyDescent="0.25">
      <c r="A3889" s="44" t="str">
        <f>Лист4!A3887</f>
        <v xml:space="preserve">Дачная ул. д.21 </v>
      </c>
      <c r="B3889" s="74" t="str">
        <f>Лист4!C3887</f>
        <v>Приволжский район, п. Новоначаловский</v>
      </c>
      <c r="C3889" s="45">
        <f t="shared" si="122"/>
        <v>35.65073898305085</v>
      </c>
      <c r="D3889" s="45">
        <f t="shared" si="123"/>
        <v>1.9098610169491526</v>
      </c>
      <c r="E3889" s="52">
        <v>0</v>
      </c>
      <c r="F3889" s="31">
        <v>1.9098610169491526</v>
      </c>
      <c r="G3889" s="53">
        <v>0</v>
      </c>
      <c r="H3889" s="53">
        <v>0</v>
      </c>
      <c r="I3889" s="53">
        <v>0</v>
      </c>
      <c r="J3889" s="32">
        <v>0</v>
      </c>
      <c r="K3889" s="54">
        <f>Лист4!E3887/1000</f>
        <v>37.560600000000001</v>
      </c>
      <c r="L3889" s="55"/>
      <c r="M3889" s="55"/>
    </row>
    <row r="3890" spans="1:13" s="58" customFormat="1" ht="22.5" customHeight="1" x14ac:dyDescent="0.25">
      <c r="A3890" s="44" t="str">
        <f>Лист4!A3888</f>
        <v xml:space="preserve">Дачная ул. д.22 </v>
      </c>
      <c r="B3890" s="74" t="str">
        <f>Лист4!C3888</f>
        <v>Приволжский район, п. Новоначаловский</v>
      </c>
      <c r="C3890" s="45">
        <f t="shared" si="122"/>
        <v>10.421694915254237</v>
      </c>
      <c r="D3890" s="45">
        <f t="shared" si="123"/>
        <v>0.55830508474576268</v>
      </c>
      <c r="E3890" s="52">
        <v>0</v>
      </c>
      <c r="F3890" s="31">
        <v>0.55830508474576268</v>
      </c>
      <c r="G3890" s="53">
        <v>0</v>
      </c>
      <c r="H3890" s="53">
        <v>0</v>
      </c>
      <c r="I3890" s="53">
        <v>0</v>
      </c>
      <c r="J3890" s="32">
        <v>0</v>
      </c>
      <c r="K3890" s="54">
        <f>Лист4!E3888/1000</f>
        <v>10.98</v>
      </c>
      <c r="L3890" s="55"/>
      <c r="M3890" s="55"/>
    </row>
    <row r="3891" spans="1:13" s="58" customFormat="1" ht="22.5" customHeight="1" x14ac:dyDescent="0.25">
      <c r="A3891" s="44" t="str">
        <f>Лист4!A3889</f>
        <v xml:space="preserve">Дачная ул. д.23 </v>
      </c>
      <c r="B3891" s="74" t="str">
        <f>Лист4!C3889</f>
        <v>Приволжский район, п. Новоначаловский</v>
      </c>
      <c r="C3891" s="45">
        <f t="shared" si="122"/>
        <v>57.401708474576267</v>
      </c>
      <c r="D3891" s="45">
        <f t="shared" si="123"/>
        <v>3.075091525423729</v>
      </c>
      <c r="E3891" s="52">
        <v>0</v>
      </c>
      <c r="F3891" s="31">
        <v>3.075091525423729</v>
      </c>
      <c r="G3891" s="53">
        <v>0</v>
      </c>
      <c r="H3891" s="53">
        <v>0</v>
      </c>
      <c r="I3891" s="53">
        <v>0</v>
      </c>
      <c r="J3891" s="32">
        <v>0</v>
      </c>
      <c r="K3891" s="54">
        <f>Лист4!E3889/1000</f>
        <v>60.476799999999997</v>
      </c>
      <c r="L3891" s="55"/>
      <c r="M3891" s="55"/>
    </row>
    <row r="3892" spans="1:13" s="58" customFormat="1" ht="22.5" customHeight="1" x14ac:dyDescent="0.25">
      <c r="A3892" s="44" t="str">
        <f>Лист4!A3890</f>
        <v xml:space="preserve">Дачная ул. д.24 </v>
      </c>
      <c r="B3892" s="74" t="str">
        <f>Лист4!C3890</f>
        <v>Приволжский район, п. Новоначаловский</v>
      </c>
      <c r="C3892" s="45">
        <f t="shared" si="122"/>
        <v>143.96366101694917</v>
      </c>
      <c r="D3892" s="45">
        <f t="shared" si="123"/>
        <v>7.7123389830508486</v>
      </c>
      <c r="E3892" s="52">
        <v>0</v>
      </c>
      <c r="F3892" s="31">
        <v>7.7123389830508486</v>
      </c>
      <c r="G3892" s="53">
        <v>0</v>
      </c>
      <c r="H3892" s="53">
        <v>0</v>
      </c>
      <c r="I3892" s="53">
        <v>0</v>
      </c>
      <c r="J3892" s="32">
        <v>0</v>
      </c>
      <c r="K3892" s="54">
        <f>Лист4!E3890/1000</f>
        <v>151.67600000000002</v>
      </c>
      <c r="L3892" s="55"/>
      <c r="M3892" s="55"/>
    </row>
    <row r="3893" spans="1:13" s="58" customFormat="1" ht="22.5" customHeight="1" x14ac:dyDescent="0.25">
      <c r="A3893" s="44" t="str">
        <f>Лист4!A3891</f>
        <v xml:space="preserve">Дачная ул. д.25 </v>
      </c>
      <c r="B3893" s="74" t="str">
        <f>Лист4!C3891</f>
        <v>Приволжский район, п. Новоначаловский</v>
      </c>
      <c r="C3893" s="45">
        <f t="shared" si="122"/>
        <v>74.830522033898319</v>
      </c>
      <c r="D3893" s="45">
        <f t="shared" si="123"/>
        <v>4.0087779661016958</v>
      </c>
      <c r="E3893" s="52">
        <v>0</v>
      </c>
      <c r="F3893" s="31">
        <v>4.0087779661016958</v>
      </c>
      <c r="G3893" s="53">
        <v>0</v>
      </c>
      <c r="H3893" s="53">
        <v>0</v>
      </c>
      <c r="I3893" s="53">
        <v>0</v>
      </c>
      <c r="J3893" s="32">
        <v>0</v>
      </c>
      <c r="K3893" s="54">
        <f>Лист4!E3891/1000</f>
        <v>78.839300000000009</v>
      </c>
      <c r="L3893" s="55"/>
      <c r="M3893" s="55"/>
    </row>
    <row r="3894" spans="1:13" s="58" customFormat="1" ht="15" x14ac:dyDescent="0.25">
      <c r="A3894" s="44" t="str">
        <f>Лист4!A3892</f>
        <v xml:space="preserve">Шоссейная ул. д.27 </v>
      </c>
      <c r="B3894" s="74" t="str">
        <f>Лист4!C3892</f>
        <v>Приволжский район, п. Новоначаловский</v>
      </c>
      <c r="C3894" s="45">
        <f t="shared" si="122"/>
        <v>84.6839593220339</v>
      </c>
      <c r="D3894" s="45">
        <f t="shared" si="123"/>
        <v>4.5366406779661022</v>
      </c>
      <c r="E3894" s="52">
        <v>0</v>
      </c>
      <c r="F3894" s="31">
        <v>4.5366406779661022</v>
      </c>
      <c r="G3894" s="53">
        <v>0</v>
      </c>
      <c r="H3894" s="53">
        <v>0</v>
      </c>
      <c r="I3894" s="53">
        <v>0</v>
      </c>
      <c r="J3894" s="32">
        <v>0</v>
      </c>
      <c r="K3894" s="54">
        <f>Лист4!E3892/1000</f>
        <v>89.220600000000005</v>
      </c>
      <c r="L3894" s="55"/>
      <c r="M3894" s="55"/>
    </row>
    <row r="3895" spans="1:13" s="58" customFormat="1" ht="22.5" customHeight="1" x14ac:dyDescent="0.25">
      <c r="A3895" s="44" t="str">
        <f>Лист4!A3893</f>
        <v xml:space="preserve">Кадырбулатова ул. д.9 </v>
      </c>
      <c r="B3895" s="74" t="str">
        <f>Лист4!C3893</f>
        <v>Приволжский район, п. Пойменный</v>
      </c>
      <c r="C3895" s="45">
        <f t="shared" si="122"/>
        <v>23.386738983050847</v>
      </c>
      <c r="D3895" s="45">
        <f t="shared" si="123"/>
        <v>1.2528610169491523</v>
      </c>
      <c r="E3895" s="52">
        <v>0</v>
      </c>
      <c r="F3895" s="31">
        <v>1.2528610169491523</v>
      </c>
      <c r="G3895" s="53">
        <v>0</v>
      </c>
      <c r="H3895" s="53">
        <v>0</v>
      </c>
      <c r="I3895" s="53">
        <v>0</v>
      </c>
      <c r="J3895" s="32">
        <v>0</v>
      </c>
      <c r="K3895" s="54">
        <f>Лист4!E3893/1000</f>
        <v>24.639599999999998</v>
      </c>
      <c r="L3895" s="55"/>
      <c r="M3895" s="55"/>
    </row>
    <row r="3896" spans="1:13" s="58" customFormat="1" ht="22.5" customHeight="1" x14ac:dyDescent="0.25">
      <c r="A3896" s="44" t="str">
        <f>Лист4!A3894</f>
        <v xml:space="preserve">Ленина ул. д.35 </v>
      </c>
      <c r="B3896" s="74" t="str">
        <f>Лист4!C3894</f>
        <v>Приволжский район, п. Пойменный</v>
      </c>
      <c r="C3896" s="45">
        <f t="shared" si="122"/>
        <v>24.047918644067799</v>
      </c>
      <c r="D3896" s="45">
        <f t="shared" si="123"/>
        <v>1.2882813559322035</v>
      </c>
      <c r="E3896" s="52">
        <v>0</v>
      </c>
      <c r="F3896" s="31">
        <v>1.2882813559322035</v>
      </c>
      <c r="G3896" s="53">
        <v>0</v>
      </c>
      <c r="H3896" s="53">
        <v>0</v>
      </c>
      <c r="I3896" s="53">
        <v>0</v>
      </c>
      <c r="J3896" s="32">
        <v>0</v>
      </c>
      <c r="K3896" s="54">
        <f>Лист4!E3894/1000-J3896</f>
        <v>25.336200000000002</v>
      </c>
      <c r="L3896" s="55"/>
      <c r="M3896" s="55"/>
    </row>
    <row r="3897" spans="1:13" s="58" customFormat="1" ht="22.5" customHeight="1" x14ac:dyDescent="0.25">
      <c r="A3897" s="44" t="str">
        <f>Лист4!A3895</f>
        <v xml:space="preserve">Молодежная ул. д.16 </v>
      </c>
      <c r="B3897" s="74" t="str">
        <f>Лист4!C3895</f>
        <v>Приволжский район, п. Садовый</v>
      </c>
      <c r="C3897" s="45">
        <f t="shared" si="122"/>
        <v>54.873735593220339</v>
      </c>
      <c r="D3897" s="45">
        <f t="shared" si="123"/>
        <v>2.9396644067796611</v>
      </c>
      <c r="E3897" s="52">
        <v>0</v>
      </c>
      <c r="F3897" s="31">
        <v>2.9396644067796611</v>
      </c>
      <c r="G3897" s="53">
        <v>0</v>
      </c>
      <c r="H3897" s="53">
        <v>0</v>
      </c>
      <c r="I3897" s="53">
        <v>0</v>
      </c>
      <c r="J3897" s="32">
        <v>0</v>
      </c>
      <c r="K3897" s="54">
        <f>Лист4!E3895/1000</f>
        <v>57.813400000000001</v>
      </c>
      <c r="L3897" s="55"/>
      <c r="M3897" s="55"/>
    </row>
    <row r="3898" spans="1:13" s="58" customFormat="1" ht="22.5" customHeight="1" x14ac:dyDescent="0.25">
      <c r="A3898" s="44" t="str">
        <f>Лист4!A3896</f>
        <v xml:space="preserve">Молодежная ул. д.17 </v>
      </c>
      <c r="B3898" s="74" t="str">
        <f>Лист4!C3896</f>
        <v>Приволжский район, п. Садовый</v>
      </c>
      <c r="C3898" s="45">
        <f t="shared" si="122"/>
        <v>10.113694915254236</v>
      </c>
      <c r="D3898" s="45">
        <f t="shared" si="123"/>
        <v>0.54180508474576261</v>
      </c>
      <c r="E3898" s="52">
        <v>0</v>
      </c>
      <c r="F3898" s="31">
        <v>0.54180508474576261</v>
      </c>
      <c r="G3898" s="53">
        <v>0</v>
      </c>
      <c r="H3898" s="53">
        <v>0</v>
      </c>
      <c r="I3898" s="53">
        <v>0</v>
      </c>
      <c r="J3898" s="32">
        <v>0</v>
      </c>
      <c r="K3898" s="54">
        <f>Лист4!E3896/1000</f>
        <v>10.655499999999998</v>
      </c>
      <c r="L3898" s="55"/>
      <c r="M3898" s="55"/>
    </row>
    <row r="3899" spans="1:13" s="58" customFormat="1" ht="22.5" customHeight="1" x14ac:dyDescent="0.25">
      <c r="A3899" s="44" t="str">
        <f>Лист4!A3897</f>
        <v xml:space="preserve">Гоголя ул. д.2 </v>
      </c>
      <c r="B3899" s="74" t="str">
        <f>Лист4!C3897</f>
        <v>Приволжский район, п. Стеклозавода</v>
      </c>
      <c r="C3899" s="45">
        <f t="shared" si="122"/>
        <v>47.066471864406772</v>
      </c>
      <c r="D3899" s="45">
        <f t="shared" si="123"/>
        <v>2.5214181355932199</v>
      </c>
      <c r="E3899" s="52">
        <v>0</v>
      </c>
      <c r="F3899" s="31">
        <v>2.5214181355932199</v>
      </c>
      <c r="G3899" s="53">
        <v>0</v>
      </c>
      <c r="H3899" s="53">
        <v>0</v>
      </c>
      <c r="I3899" s="53">
        <v>0</v>
      </c>
      <c r="J3899" s="32">
        <v>0</v>
      </c>
      <c r="K3899" s="54">
        <f>Лист4!E3897/1000-J3899</f>
        <v>49.587889999999994</v>
      </c>
      <c r="L3899" s="55"/>
      <c r="M3899" s="55"/>
    </row>
    <row r="3900" spans="1:13" s="58" customFormat="1" ht="22.5" customHeight="1" x14ac:dyDescent="0.25">
      <c r="A3900" s="44" t="str">
        <f>Лист4!A3898</f>
        <v xml:space="preserve">Гоголя ул. д.4 </v>
      </c>
      <c r="B3900" s="74" t="str">
        <f>Лист4!C3898</f>
        <v>Приволжский район, п. Стеклозавода</v>
      </c>
      <c r="C3900" s="45">
        <f t="shared" si="122"/>
        <v>60.275742372881361</v>
      </c>
      <c r="D3900" s="45">
        <f t="shared" si="123"/>
        <v>3.2290576271186442</v>
      </c>
      <c r="E3900" s="52">
        <v>0</v>
      </c>
      <c r="F3900" s="31">
        <v>3.2290576271186442</v>
      </c>
      <c r="G3900" s="53">
        <v>0</v>
      </c>
      <c r="H3900" s="53">
        <v>0</v>
      </c>
      <c r="I3900" s="53">
        <v>0</v>
      </c>
      <c r="J3900" s="32">
        <v>0</v>
      </c>
      <c r="K3900" s="54">
        <f>Лист4!E3898/1000-J3900</f>
        <v>63.504800000000003</v>
      </c>
      <c r="L3900" s="55"/>
      <c r="M3900" s="55"/>
    </row>
    <row r="3901" spans="1:13" s="58" customFormat="1" ht="22.5" customHeight="1" x14ac:dyDescent="0.25">
      <c r="A3901" s="44" t="str">
        <f>Лист4!A3899</f>
        <v xml:space="preserve">Гоголя ул. д.5 </v>
      </c>
      <c r="B3901" s="74" t="str">
        <f>Лист4!C3899</f>
        <v>Приволжский район, п. Стеклозавода</v>
      </c>
      <c r="C3901" s="45">
        <f t="shared" si="122"/>
        <v>0</v>
      </c>
      <c r="D3901" s="45">
        <f t="shared" si="123"/>
        <v>0</v>
      </c>
      <c r="E3901" s="52">
        <v>0</v>
      </c>
      <c r="F3901" s="31">
        <v>0</v>
      </c>
      <c r="G3901" s="53">
        <v>0</v>
      </c>
      <c r="H3901" s="53">
        <v>0</v>
      </c>
      <c r="I3901" s="53">
        <v>0</v>
      </c>
      <c r="J3901" s="32">
        <v>0</v>
      </c>
      <c r="K3901" s="54">
        <f>Лист4!E3899/1000</f>
        <v>0</v>
      </c>
      <c r="L3901" s="55"/>
      <c r="M3901" s="55"/>
    </row>
    <row r="3902" spans="1:13" s="58" customFormat="1" ht="22.5" customHeight="1" x14ac:dyDescent="0.25">
      <c r="A3902" s="44" t="str">
        <f>Лист4!A3900</f>
        <v xml:space="preserve">Гоголя ул. д.6 </v>
      </c>
      <c r="B3902" s="74" t="str">
        <f>Лист4!C3900</f>
        <v>Приволжский район, п. Стеклозавода</v>
      </c>
      <c r="C3902" s="45">
        <f t="shared" si="122"/>
        <v>28.71117152542373</v>
      </c>
      <c r="D3902" s="45">
        <f t="shared" si="123"/>
        <v>1.5380984745762711</v>
      </c>
      <c r="E3902" s="52">
        <v>0</v>
      </c>
      <c r="F3902" s="31">
        <v>1.5380984745762711</v>
      </c>
      <c r="G3902" s="53">
        <v>0</v>
      </c>
      <c r="H3902" s="53">
        <v>0</v>
      </c>
      <c r="I3902" s="53">
        <v>0</v>
      </c>
      <c r="J3902" s="32">
        <v>0</v>
      </c>
      <c r="K3902" s="54">
        <f>Лист4!E3900/1000-J3902</f>
        <v>30.249269999999999</v>
      </c>
      <c r="L3902" s="55"/>
      <c r="M3902" s="55"/>
    </row>
    <row r="3903" spans="1:13" s="58" customFormat="1" ht="22.5" customHeight="1" x14ac:dyDescent="0.25">
      <c r="A3903" s="44" t="str">
        <f>Лист4!A3901</f>
        <v xml:space="preserve">Гоголя ул. д.8 </v>
      </c>
      <c r="B3903" s="74" t="str">
        <f>Лист4!C3901</f>
        <v>Приволжский район, п. Стеклозавода</v>
      </c>
      <c r="C3903" s="45">
        <f t="shared" si="122"/>
        <v>22.244006779661021</v>
      </c>
      <c r="D3903" s="45">
        <f t="shared" si="123"/>
        <v>1.1916432203389833</v>
      </c>
      <c r="E3903" s="52">
        <v>0</v>
      </c>
      <c r="F3903" s="31">
        <v>1.1916432203389833</v>
      </c>
      <c r="G3903" s="53">
        <v>0</v>
      </c>
      <c r="H3903" s="53">
        <v>0</v>
      </c>
      <c r="I3903" s="53">
        <v>0</v>
      </c>
      <c r="J3903" s="32">
        <v>0</v>
      </c>
      <c r="K3903" s="54">
        <f>Лист4!E3901/1000</f>
        <v>23.435650000000003</v>
      </c>
      <c r="L3903" s="55"/>
      <c r="M3903" s="55"/>
    </row>
    <row r="3904" spans="1:13" s="58" customFormat="1" ht="15" x14ac:dyDescent="0.25">
      <c r="A3904" s="44" t="str">
        <f>Лист4!A3902</f>
        <v xml:space="preserve">К. Маркса ул. д.1 </v>
      </c>
      <c r="B3904" s="74" t="str">
        <f>Лист4!C3902</f>
        <v>Приволжский район, п. Стеклозавода</v>
      </c>
      <c r="C3904" s="45">
        <f t="shared" si="122"/>
        <v>38.8752</v>
      </c>
      <c r="D3904" s="45">
        <f t="shared" si="123"/>
        <v>2.0825999999999998</v>
      </c>
      <c r="E3904" s="52">
        <v>0</v>
      </c>
      <c r="F3904" s="31">
        <v>2.0825999999999998</v>
      </c>
      <c r="G3904" s="53">
        <v>0</v>
      </c>
      <c r="H3904" s="53">
        <v>0</v>
      </c>
      <c r="I3904" s="53">
        <v>0</v>
      </c>
      <c r="J3904" s="32">
        <v>0</v>
      </c>
      <c r="K3904" s="54">
        <f>Лист4!E3902/1000</f>
        <v>40.957799999999999</v>
      </c>
      <c r="L3904" s="55"/>
      <c r="M3904" s="55"/>
    </row>
    <row r="3905" spans="1:13" s="58" customFormat="1" ht="22.5" customHeight="1" x14ac:dyDescent="0.25">
      <c r="A3905" s="44" t="str">
        <f>Лист4!A3903</f>
        <v xml:space="preserve">Ленина ул. д.18 </v>
      </c>
      <c r="B3905" s="74" t="str">
        <f>Лист4!C3903</f>
        <v>Приволжский район, п. Стеклозавода</v>
      </c>
      <c r="C3905" s="45">
        <f t="shared" si="122"/>
        <v>0</v>
      </c>
      <c r="D3905" s="45">
        <f t="shared" si="123"/>
        <v>0</v>
      </c>
      <c r="E3905" s="52">
        <v>0</v>
      </c>
      <c r="F3905" s="31">
        <v>0</v>
      </c>
      <c r="G3905" s="53">
        <v>0</v>
      </c>
      <c r="H3905" s="53">
        <v>0</v>
      </c>
      <c r="I3905" s="53">
        <v>0</v>
      </c>
      <c r="J3905" s="32">
        <v>0</v>
      </c>
      <c r="K3905" s="54">
        <f>Лист4!E3903/1000</f>
        <v>0</v>
      </c>
      <c r="L3905" s="55"/>
      <c r="M3905" s="55"/>
    </row>
    <row r="3906" spans="1:13" s="58" customFormat="1" ht="22.5" customHeight="1" x14ac:dyDescent="0.25">
      <c r="A3906" s="44" t="str">
        <f>Лист4!A3904</f>
        <v xml:space="preserve">Ленина ул. д.19 </v>
      </c>
      <c r="B3906" s="74" t="str">
        <f>Лист4!C3904</f>
        <v>Приволжский район, п. Стеклозавода</v>
      </c>
      <c r="C3906" s="45">
        <f t="shared" si="122"/>
        <v>34.25280813559322</v>
      </c>
      <c r="D3906" s="45">
        <f t="shared" si="123"/>
        <v>1.8349718644067798</v>
      </c>
      <c r="E3906" s="52">
        <v>0</v>
      </c>
      <c r="F3906" s="31">
        <v>1.8349718644067798</v>
      </c>
      <c r="G3906" s="53">
        <v>0</v>
      </c>
      <c r="H3906" s="53">
        <v>0</v>
      </c>
      <c r="I3906" s="53">
        <v>0</v>
      </c>
      <c r="J3906" s="32">
        <v>0</v>
      </c>
      <c r="K3906" s="54">
        <f>Лист4!E3904/1000</f>
        <v>36.087780000000002</v>
      </c>
      <c r="L3906" s="55"/>
      <c r="M3906" s="55"/>
    </row>
    <row r="3907" spans="1:13" s="58" customFormat="1" ht="22.5" customHeight="1" x14ac:dyDescent="0.25">
      <c r="A3907" s="44" t="str">
        <f>Лист4!A3905</f>
        <v xml:space="preserve">Парковая ул. д.5 </v>
      </c>
      <c r="B3907" s="74" t="str">
        <f>Лист4!C3905</f>
        <v>Приволжский район, п. Стеклозавода</v>
      </c>
      <c r="C3907" s="45">
        <f t="shared" si="122"/>
        <v>0.67769491525423731</v>
      </c>
      <c r="D3907" s="45">
        <f t="shared" si="123"/>
        <v>3.630508474576271E-2</v>
      </c>
      <c r="E3907" s="52">
        <v>0</v>
      </c>
      <c r="F3907" s="31">
        <v>3.630508474576271E-2</v>
      </c>
      <c r="G3907" s="53">
        <v>0</v>
      </c>
      <c r="H3907" s="53">
        <v>0</v>
      </c>
      <c r="I3907" s="53">
        <v>0</v>
      </c>
      <c r="J3907" s="32">
        <v>0</v>
      </c>
      <c r="K3907" s="54">
        <f>Лист4!E3905/1000</f>
        <v>0.71399999999999997</v>
      </c>
      <c r="L3907" s="55"/>
      <c r="M3907" s="55"/>
    </row>
    <row r="3908" spans="1:13" s="58" customFormat="1" ht="22.5" customHeight="1" x14ac:dyDescent="0.25">
      <c r="A3908" s="44" t="str">
        <f>Лист4!A3906</f>
        <v xml:space="preserve">Пушкина ул. д.1 </v>
      </c>
      <c r="B3908" s="74" t="str">
        <f>Лист4!C3906</f>
        <v>Приволжский район, п. Стеклозавода</v>
      </c>
      <c r="C3908" s="45">
        <f t="shared" si="122"/>
        <v>0.81627118644067798</v>
      </c>
      <c r="D3908" s="45">
        <f t="shared" si="123"/>
        <v>4.3728813559322031E-2</v>
      </c>
      <c r="E3908" s="52">
        <v>0</v>
      </c>
      <c r="F3908" s="31">
        <v>4.3728813559322031E-2</v>
      </c>
      <c r="G3908" s="53">
        <v>0</v>
      </c>
      <c r="H3908" s="53">
        <v>0</v>
      </c>
      <c r="I3908" s="53">
        <v>0</v>
      </c>
      <c r="J3908" s="32">
        <v>0</v>
      </c>
      <c r="K3908" s="54">
        <f>Лист4!E3906/1000</f>
        <v>0.86</v>
      </c>
      <c r="L3908" s="55"/>
      <c r="M3908" s="55"/>
    </row>
    <row r="3909" spans="1:13" s="58" customFormat="1" ht="22.5" customHeight="1" x14ac:dyDescent="0.25">
      <c r="A3909" s="44" t="str">
        <f>Лист4!A3907</f>
        <v xml:space="preserve">Пушкина ул. д.3 </v>
      </c>
      <c r="B3909" s="74" t="str">
        <f>Лист4!C3907</f>
        <v>Приволжский район, п. Стеклозавода</v>
      </c>
      <c r="C3909" s="45">
        <f t="shared" si="122"/>
        <v>50.258576271186442</v>
      </c>
      <c r="D3909" s="45">
        <f t="shared" si="123"/>
        <v>2.6924237288135595</v>
      </c>
      <c r="E3909" s="52">
        <v>0</v>
      </c>
      <c r="F3909" s="31">
        <v>2.6924237288135595</v>
      </c>
      <c r="G3909" s="53">
        <v>0</v>
      </c>
      <c r="H3909" s="53">
        <v>0</v>
      </c>
      <c r="I3909" s="53">
        <v>0</v>
      </c>
      <c r="J3909" s="32">
        <v>0</v>
      </c>
      <c r="K3909" s="54">
        <f>Лист4!E3907/1000</f>
        <v>52.951000000000001</v>
      </c>
      <c r="L3909" s="55"/>
      <c r="M3909" s="55"/>
    </row>
    <row r="3910" spans="1:13" s="58" customFormat="1" ht="22.5" customHeight="1" x14ac:dyDescent="0.25">
      <c r="A3910" s="44" t="str">
        <f>Лист4!A3908</f>
        <v xml:space="preserve">Солнечная ул. д.1 </v>
      </c>
      <c r="B3910" s="74" t="str">
        <f>Лист4!C3908</f>
        <v>Приволжский район, п. Стеклозавода</v>
      </c>
      <c r="C3910" s="45">
        <f t="shared" si="122"/>
        <v>0</v>
      </c>
      <c r="D3910" s="45">
        <f t="shared" si="123"/>
        <v>0</v>
      </c>
      <c r="E3910" s="52">
        <v>0</v>
      </c>
      <c r="F3910" s="31">
        <v>0</v>
      </c>
      <c r="G3910" s="53">
        <v>0</v>
      </c>
      <c r="H3910" s="53">
        <v>0</v>
      </c>
      <c r="I3910" s="53">
        <v>0</v>
      </c>
      <c r="J3910" s="32">
        <v>0</v>
      </c>
      <c r="K3910" s="54">
        <f>Лист4!E3908/1000</f>
        <v>0</v>
      </c>
      <c r="L3910" s="55"/>
      <c r="M3910" s="55"/>
    </row>
    <row r="3911" spans="1:13" s="58" customFormat="1" ht="22.5" customHeight="1" x14ac:dyDescent="0.25">
      <c r="A3911" s="44" t="str">
        <f>Лист4!A3909</f>
        <v xml:space="preserve">Солнечная ул. д.2 </v>
      </c>
      <c r="B3911" s="74" t="str">
        <f>Лист4!C3909</f>
        <v>Приволжский район, п. Стеклозавода</v>
      </c>
      <c r="C3911" s="45">
        <f t="shared" si="122"/>
        <v>65.457944406779674</v>
      </c>
      <c r="D3911" s="45">
        <f t="shared" si="123"/>
        <v>3.5066755932203395</v>
      </c>
      <c r="E3911" s="52">
        <v>0</v>
      </c>
      <c r="F3911" s="31">
        <v>3.5066755932203395</v>
      </c>
      <c r="G3911" s="53">
        <v>0</v>
      </c>
      <c r="H3911" s="53">
        <v>0</v>
      </c>
      <c r="I3911" s="53">
        <v>0</v>
      </c>
      <c r="J3911" s="32">
        <v>0</v>
      </c>
      <c r="K3911" s="54">
        <f>Лист4!E3909/1000</f>
        <v>68.964620000000011</v>
      </c>
      <c r="L3911" s="55"/>
      <c r="M3911" s="55"/>
    </row>
    <row r="3912" spans="1:13" s="58" customFormat="1" ht="22.5" customHeight="1" x14ac:dyDescent="0.25">
      <c r="A3912" s="44" t="str">
        <f>Лист4!A3910</f>
        <v xml:space="preserve">Солнечная ул. д.2 - корп. 1 </v>
      </c>
      <c r="B3912" s="74" t="str">
        <f>Лист4!C3910</f>
        <v>Приволжский район, п. Стеклозавода</v>
      </c>
      <c r="C3912" s="45">
        <f t="shared" si="122"/>
        <v>12.406467796610169</v>
      </c>
      <c r="D3912" s="45">
        <f t="shared" si="123"/>
        <v>0.66463220338983042</v>
      </c>
      <c r="E3912" s="52">
        <v>0</v>
      </c>
      <c r="F3912" s="31">
        <v>0.66463220338983042</v>
      </c>
      <c r="G3912" s="53">
        <v>0</v>
      </c>
      <c r="H3912" s="53">
        <v>0</v>
      </c>
      <c r="I3912" s="53">
        <v>0</v>
      </c>
      <c r="J3912" s="32">
        <v>0</v>
      </c>
      <c r="K3912" s="54">
        <f>Лист4!E3910/1000</f>
        <v>13.071099999999999</v>
      </c>
      <c r="L3912" s="55"/>
      <c r="M3912" s="55"/>
    </row>
    <row r="3913" spans="1:13" s="58" customFormat="1" ht="22.5" customHeight="1" x14ac:dyDescent="0.25">
      <c r="A3913" s="44" t="str">
        <f>Лист4!A3911</f>
        <v xml:space="preserve">Солнечная ул. д.4 </v>
      </c>
      <c r="B3913" s="74" t="str">
        <f>Лист4!C3911</f>
        <v>Приволжский район, п. Стеклозавода</v>
      </c>
      <c r="C3913" s="45">
        <f t="shared" si="122"/>
        <v>35.209572881355939</v>
      </c>
      <c r="D3913" s="45">
        <f t="shared" si="123"/>
        <v>1.8862271186440682</v>
      </c>
      <c r="E3913" s="52">
        <v>0</v>
      </c>
      <c r="F3913" s="31">
        <v>1.8862271186440682</v>
      </c>
      <c r="G3913" s="53">
        <v>0</v>
      </c>
      <c r="H3913" s="53">
        <v>0</v>
      </c>
      <c r="I3913" s="53">
        <v>0</v>
      </c>
      <c r="J3913" s="32">
        <v>0</v>
      </c>
      <c r="K3913" s="54">
        <f>Лист4!E3911/1000</f>
        <v>37.095800000000004</v>
      </c>
      <c r="L3913" s="55"/>
      <c r="M3913" s="55"/>
    </row>
    <row r="3914" spans="1:13" s="58" customFormat="1" ht="22.5" customHeight="1" x14ac:dyDescent="0.25">
      <c r="A3914" s="44" t="str">
        <f>Лист4!A3912</f>
        <v xml:space="preserve">Молодежная ул. д.2 </v>
      </c>
      <c r="B3914" s="74" t="str">
        <f>Лист4!C3912</f>
        <v>Приволжский район, с. Бирюковка</v>
      </c>
      <c r="C3914" s="45">
        <f t="shared" si="122"/>
        <v>2.0692474576271187</v>
      </c>
      <c r="D3914" s="45">
        <f t="shared" si="123"/>
        <v>0.11085254237288136</v>
      </c>
      <c r="E3914" s="52">
        <v>0</v>
      </c>
      <c r="F3914" s="31">
        <v>0.11085254237288136</v>
      </c>
      <c r="G3914" s="53">
        <v>0</v>
      </c>
      <c r="H3914" s="53">
        <v>0</v>
      </c>
      <c r="I3914" s="53">
        <v>0</v>
      </c>
      <c r="J3914" s="32">
        <v>0</v>
      </c>
      <c r="K3914" s="54">
        <f>Лист4!E3912/1000</f>
        <v>2.1800999999999999</v>
      </c>
      <c r="L3914" s="55"/>
      <c r="M3914" s="55"/>
    </row>
    <row r="3915" spans="1:13" s="58" customFormat="1" ht="22.5" customHeight="1" x14ac:dyDescent="0.25">
      <c r="A3915" s="44" t="str">
        <f>Лист4!A3913</f>
        <v xml:space="preserve">Молодежная ул. д.8 </v>
      </c>
      <c r="B3915" s="74" t="str">
        <f>Лист4!C3913</f>
        <v>Приволжский район, с. Бирюковка</v>
      </c>
      <c r="C3915" s="45">
        <f t="shared" si="122"/>
        <v>45.386955932203392</v>
      </c>
      <c r="D3915" s="45">
        <f t="shared" si="123"/>
        <v>2.4314440677966105</v>
      </c>
      <c r="E3915" s="52">
        <v>0</v>
      </c>
      <c r="F3915" s="31">
        <v>2.4314440677966105</v>
      </c>
      <c r="G3915" s="53">
        <v>0</v>
      </c>
      <c r="H3915" s="53">
        <v>0</v>
      </c>
      <c r="I3915" s="53">
        <v>0</v>
      </c>
      <c r="J3915" s="32">
        <v>0</v>
      </c>
      <c r="K3915" s="54">
        <f>Лист4!E3913/1000</f>
        <v>47.818400000000004</v>
      </c>
      <c r="L3915" s="55"/>
      <c r="M3915" s="55"/>
    </row>
    <row r="3916" spans="1:13" s="58" customFormat="1" ht="22.5" customHeight="1" x14ac:dyDescent="0.25">
      <c r="A3916" s="44" t="str">
        <f>Лист4!A3914</f>
        <v xml:space="preserve">Юбилейная ул. д.1 </v>
      </c>
      <c r="B3916" s="74" t="str">
        <f>Лист4!C3914</f>
        <v>Приволжский район, с. Бирюковка</v>
      </c>
      <c r="C3916" s="45">
        <f t="shared" si="122"/>
        <v>6.3930169491525426</v>
      </c>
      <c r="D3916" s="45">
        <f t="shared" si="123"/>
        <v>0.34248305084745762</v>
      </c>
      <c r="E3916" s="52">
        <v>0</v>
      </c>
      <c r="F3916" s="31">
        <v>0.34248305084745762</v>
      </c>
      <c r="G3916" s="53">
        <v>0</v>
      </c>
      <c r="H3916" s="53">
        <v>0</v>
      </c>
      <c r="I3916" s="53">
        <v>0</v>
      </c>
      <c r="J3916" s="32">
        <v>0</v>
      </c>
      <c r="K3916" s="54">
        <f>Лист4!E3914/1000</f>
        <v>6.7355</v>
      </c>
      <c r="L3916" s="55"/>
      <c r="M3916" s="55"/>
    </row>
    <row r="3917" spans="1:13" s="58" customFormat="1" ht="22.5" customHeight="1" x14ac:dyDescent="0.25">
      <c r="A3917" s="44" t="str">
        <f>Лист4!A3915</f>
        <v xml:space="preserve">Юбилейная ул. д.10 </v>
      </c>
      <c r="B3917" s="74" t="str">
        <f>Лист4!C3915</f>
        <v>Приволжский район, с. Бирюковка</v>
      </c>
      <c r="C3917" s="45">
        <f t="shared" si="122"/>
        <v>36.255538983050847</v>
      </c>
      <c r="D3917" s="45">
        <f t="shared" si="123"/>
        <v>1.9422610169491525</v>
      </c>
      <c r="E3917" s="52">
        <v>0</v>
      </c>
      <c r="F3917" s="31">
        <v>1.9422610169491525</v>
      </c>
      <c r="G3917" s="53">
        <v>0</v>
      </c>
      <c r="H3917" s="53">
        <v>0</v>
      </c>
      <c r="I3917" s="53">
        <v>0</v>
      </c>
      <c r="J3917" s="32">
        <v>0</v>
      </c>
      <c r="K3917" s="54">
        <f>Лист4!E3915/1000</f>
        <v>38.197800000000001</v>
      </c>
      <c r="L3917" s="55"/>
      <c r="M3917" s="55"/>
    </row>
    <row r="3918" spans="1:13" s="58" customFormat="1" ht="22.5" customHeight="1" x14ac:dyDescent="0.25">
      <c r="A3918" s="44" t="str">
        <f>Лист4!A3916</f>
        <v xml:space="preserve">Юбилейная ул. д.11 </v>
      </c>
      <c r="B3918" s="74" t="str">
        <f>Лист4!C3916</f>
        <v>Приволжский район, с. Бирюковка</v>
      </c>
      <c r="C3918" s="45">
        <f t="shared" si="122"/>
        <v>2.0259661016949151</v>
      </c>
      <c r="D3918" s="45">
        <f t="shared" si="123"/>
        <v>0.10853389830508475</v>
      </c>
      <c r="E3918" s="52">
        <v>0</v>
      </c>
      <c r="F3918" s="31">
        <v>0.10853389830508475</v>
      </c>
      <c r="G3918" s="53">
        <v>0</v>
      </c>
      <c r="H3918" s="53">
        <v>0</v>
      </c>
      <c r="I3918" s="53">
        <v>0</v>
      </c>
      <c r="J3918" s="32">
        <v>0</v>
      </c>
      <c r="K3918" s="54">
        <f>Лист4!E3916/1000</f>
        <v>2.1345000000000001</v>
      </c>
      <c r="L3918" s="55"/>
      <c r="M3918" s="55"/>
    </row>
    <row r="3919" spans="1:13" s="58" customFormat="1" ht="22.5" customHeight="1" x14ac:dyDescent="0.25">
      <c r="A3919" s="44" t="str">
        <f>Лист4!A3917</f>
        <v xml:space="preserve">Юбилейная ул. д.12 </v>
      </c>
      <c r="B3919" s="74" t="str">
        <f>Лист4!C3917</f>
        <v>Приволжский район, с. Бирюковка</v>
      </c>
      <c r="C3919" s="45">
        <f t="shared" si="122"/>
        <v>12.022061016949152</v>
      </c>
      <c r="D3919" s="45">
        <f t="shared" si="123"/>
        <v>0.6440389830508475</v>
      </c>
      <c r="E3919" s="52">
        <v>0</v>
      </c>
      <c r="F3919" s="31">
        <v>0.6440389830508475</v>
      </c>
      <c r="G3919" s="53">
        <v>0</v>
      </c>
      <c r="H3919" s="53">
        <v>0</v>
      </c>
      <c r="I3919" s="53">
        <v>0</v>
      </c>
      <c r="J3919" s="32">
        <v>0</v>
      </c>
      <c r="K3919" s="54">
        <f>Лист4!E3917/1000-J3919</f>
        <v>12.6661</v>
      </c>
      <c r="L3919" s="55"/>
      <c r="M3919" s="55"/>
    </row>
    <row r="3920" spans="1:13" s="58" customFormat="1" ht="22.5" customHeight="1" x14ac:dyDescent="0.25">
      <c r="A3920" s="44" t="str">
        <f>Лист4!A3918</f>
        <v xml:space="preserve">Юбилейная ул. д.13 </v>
      </c>
      <c r="B3920" s="74" t="str">
        <f>Лист4!C3918</f>
        <v>Приволжский район, с. Бирюковка</v>
      </c>
      <c r="C3920" s="45">
        <f t="shared" si="122"/>
        <v>18.123877966101695</v>
      </c>
      <c r="D3920" s="45">
        <f t="shared" si="123"/>
        <v>0.97092203389830511</v>
      </c>
      <c r="E3920" s="52">
        <v>0</v>
      </c>
      <c r="F3920" s="31">
        <v>0.97092203389830511</v>
      </c>
      <c r="G3920" s="53">
        <v>0</v>
      </c>
      <c r="H3920" s="53">
        <v>0</v>
      </c>
      <c r="I3920" s="53">
        <v>0</v>
      </c>
      <c r="J3920" s="32">
        <v>0</v>
      </c>
      <c r="K3920" s="54">
        <f>Лист4!E3918/1000</f>
        <v>19.094799999999999</v>
      </c>
      <c r="L3920" s="55"/>
      <c r="M3920" s="55"/>
    </row>
    <row r="3921" spans="1:13" s="58" customFormat="1" ht="22.5" customHeight="1" x14ac:dyDescent="0.25">
      <c r="A3921" s="44" t="str">
        <f>Лист4!A3919</f>
        <v xml:space="preserve">Юбилейная ул. д.2 </v>
      </c>
      <c r="B3921" s="74" t="str">
        <f>Лист4!C3919</f>
        <v>Приволжский район, с. Бирюковка</v>
      </c>
      <c r="C3921" s="45">
        <f t="shared" si="122"/>
        <v>49.257694915254241</v>
      </c>
      <c r="D3921" s="45">
        <f t="shared" si="123"/>
        <v>2.6388050847457629</v>
      </c>
      <c r="E3921" s="52">
        <v>0</v>
      </c>
      <c r="F3921" s="31">
        <v>2.6388050847457629</v>
      </c>
      <c r="G3921" s="53">
        <v>0</v>
      </c>
      <c r="H3921" s="53">
        <v>0</v>
      </c>
      <c r="I3921" s="53">
        <v>0</v>
      </c>
      <c r="J3921" s="32">
        <v>0</v>
      </c>
      <c r="K3921" s="54">
        <f>Лист4!E3919/1000</f>
        <v>51.896500000000003</v>
      </c>
      <c r="L3921" s="55"/>
      <c r="M3921" s="55"/>
    </row>
    <row r="3922" spans="1:13" s="58" customFormat="1" ht="22.5" customHeight="1" x14ac:dyDescent="0.25">
      <c r="A3922" s="44" t="str">
        <f>Лист4!A3920</f>
        <v xml:space="preserve">Юбилейная ул. д.3 </v>
      </c>
      <c r="B3922" s="74" t="str">
        <f>Лист4!C3920</f>
        <v>Приволжский район, с. Бирюковка</v>
      </c>
      <c r="C3922" s="45">
        <f t="shared" si="122"/>
        <v>53.264105762711864</v>
      </c>
      <c r="D3922" s="45">
        <f t="shared" si="123"/>
        <v>2.8534342372881354</v>
      </c>
      <c r="E3922" s="52">
        <v>0</v>
      </c>
      <c r="F3922" s="31">
        <v>2.8534342372881354</v>
      </c>
      <c r="G3922" s="53">
        <v>0</v>
      </c>
      <c r="H3922" s="53">
        <v>0</v>
      </c>
      <c r="I3922" s="53">
        <v>0</v>
      </c>
      <c r="J3922" s="32">
        <v>0</v>
      </c>
      <c r="K3922" s="54">
        <f>Лист4!E3920/1000</f>
        <v>56.117539999999998</v>
      </c>
      <c r="L3922" s="55"/>
      <c r="M3922" s="55"/>
    </row>
    <row r="3923" spans="1:13" s="58" customFormat="1" ht="22.5" customHeight="1" x14ac:dyDescent="0.25">
      <c r="A3923" s="44" t="str">
        <f>Лист4!A3921</f>
        <v xml:space="preserve">Юбилейная ул. д.5 </v>
      </c>
      <c r="B3923" s="74" t="str">
        <f>Лист4!C3921</f>
        <v>Приволжский район, с. Бирюковка</v>
      </c>
      <c r="C3923" s="45">
        <f t="shared" ref="C3923:C3981" si="124">K3923+J3923-F3923</f>
        <v>33.447376271186435</v>
      </c>
      <c r="D3923" s="45">
        <f t="shared" ref="D3923:D3981" si="125">F3923</f>
        <v>1.7918237288135592</v>
      </c>
      <c r="E3923" s="52">
        <v>0</v>
      </c>
      <c r="F3923" s="31">
        <v>1.7918237288135592</v>
      </c>
      <c r="G3923" s="53">
        <v>0</v>
      </c>
      <c r="H3923" s="53">
        <v>0</v>
      </c>
      <c r="I3923" s="53">
        <v>0</v>
      </c>
      <c r="J3923" s="32">
        <v>0</v>
      </c>
      <c r="K3923" s="54">
        <f>Лист4!E3921/1000</f>
        <v>35.239199999999997</v>
      </c>
      <c r="L3923" s="55"/>
      <c r="M3923" s="55"/>
    </row>
    <row r="3924" spans="1:13" s="58" customFormat="1" ht="22.5" customHeight="1" x14ac:dyDescent="0.25">
      <c r="A3924" s="44" t="str">
        <f>Лист4!A3922</f>
        <v xml:space="preserve">Юбилейная ул. д.7 </v>
      </c>
      <c r="B3924" s="74" t="str">
        <f>Лист4!C3922</f>
        <v>Приволжский район, с. Бирюковка</v>
      </c>
      <c r="C3924" s="45">
        <f t="shared" si="124"/>
        <v>9.6469966101694897</v>
      </c>
      <c r="D3924" s="45">
        <f t="shared" si="125"/>
        <v>0.51680338983050844</v>
      </c>
      <c r="E3924" s="52">
        <v>0</v>
      </c>
      <c r="F3924" s="31">
        <v>0.51680338983050844</v>
      </c>
      <c r="G3924" s="53">
        <v>0</v>
      </c>
      <c r="H3924" s="53">
        <v>0</v>
      </c>
      <c r="I3924" s="53">
        <v>0</v>
      </c>
      <c r="J3924" s="32">
        <v>0</v>
      </c>
      <c r="K3924" s="54">
        <f>Лист4!E3922/1000</f>
        <v>10.163799999999998</v>
      </c>
      <c r="L3924" s="55"/>
      <c r="M3924" s="55"/>
    </row>
    <row r="3925" spans="1:13" s="58" customFormat="1" ht="22.5" customHeight="1" x14ac:dyDescent="0.25">
      <c r="A3925" s="44" t="str">
        <f>Лист4!A3923</f>
        <v xml:space="preserve">Юбилейная ул. д.8 </v>
      </c>
      <c r="B3925" s="74" t="str">
        <f>Лист4!C3923</f>
        <v>Приволжский район, с. Бирюковка</v>
      </c>
      <c r="C3925" s="45">
        <f t="shared" si="124"/>
        <v>27.103810169491524</v>
      </c>
      <c r="D3925" s="45">
        <f t="shared" si="125"/>
        <v>1.4519898305084744</v>
      </c>
      <c r="E3925" s="52">
        <v>0</v>
      </c>
      <c r="F3925" s="31">
        <v>1.4519898305084744</v>
      </c>
      <c r="G3925" s="53">
        <v>0</v>
      </c>
      <c r="H3925" s="53">
        <v>0</v>
      </c>
      <c r="I3925" s="53">
        <v>0</v>
      </c>
      <c r="J3925" s="32">
        <v>0</v>
      </c>
      <c r="K3925" s="54">
        <f>Лист4!E3923/1000</f>
        <v>28.555799999999998</v>
      </c>
      <c r="L3925" s="55"/>
      <c r="M3925" s="55"/>
    </row>
    <row r="3926" spans="1:13" s="58" customFormat="1" ht="22.5" customHeight="1" x14ac:dyDescent="0.25">
      <c r="A3926" s="44" t="str">
        <f>Лист4!A3924</f>
        <v xml:space="preserve">Юбилейная ул. д.9 </v>
      </c>
      <c r="B3926" s="74" t="str">
        <f>Лист4!C3924</f>
        <v>Приволжский район, с. Бирюковка</v>
      </c>
      <c r="C3926" s="45">
        <f t="shared" si="124"/>
        <v>33.818494915254234</v>
      </c>
      <c r="D3926" s="45">
        <f t="shared" si="125"/>
        <v>1.8117050847457623</v>
      </c>
      <c r="E3926" s="52">
        <v>0</v>
      </c>
      <c r="F3926" s="31">
        <v>1.8117050847457623</v>
      </c>
      <c r="G3926" s="53">
        <v>0</v>
      </c>
      <c r="H3926" s="53">
        <v>0</v>
      </c>
      <c r="I3926" s="53">
        <v>0</v>
      </c>
      <c r="J3926" s="32">
        <v>0</v>
      </c>
      <c r="K3926" s="54">
        <f>Лист4!E3924/1000</f>
        <v>35.630199999999995</v>
      </c>
      <c r="L3926" s="55"/>
      <c r="M3926" s="55"/>
    </row>
    <row r="3927" spans="1:13" s="58" customFormat="1" ht="22.5" customHeight="1" x14ac:dyDescent="0.25">
      <c r="A3927" s="44" t="str">
        <f>Лист4!A3925</f>
        <v xml:space="preserve">Ленина ул. д.35 </v>
      </c>
      <c r="B3927" s="74" t="str">
        <f>Лист4!C3925</f>
        <v>Приволжский район, с. Евпраксино</v>
      </c>
      <c r="C3927" s="45">
        <f t="shared" si="124"/>
        <v>18.366101694915255</v>
      </c>
      <c r="D3927" s="45">
        <f t="shared" si="125"/>
        <v>0.98389830508474585</v>
      </c>
      <c r="E3927" s="52">
        <v>0</v>
      </c>
      <c r="F3927" s="31">
        <v>0.98389830508474585</v>
      </c>
      <c r="G3927" s="53">
        <v>0</v>
      </c>
      <c r="H3927" s="53">
        <v>0</v>
      </c>
      <c r="I3927" s="53">
        <v>0</v>
      </c>
      <c r="J3927" s="32">
        <v>0</v>
      </c>
      <c r="K3927" s="54">
        <f>Лист4!E3925/1000</f>
        <v>19.350000000000001</v>
      </c>
      <c r="L3927" s="55"/>
      <c r="M3927" s="55"/>
    </row>
    <row r="3928" spans="1:13" s="58" customFormat="1" ht="22.5" customHeight="1" x14ac:dyDescent="0.25">
      <c r="A3928" s="44" t="str">
        <f>Лист4!A3926</f>
        <v xml:space="preserve">Юность мкн. д.1 </v>
      </c>
      <c r="B3928" s="74" t="str">
        <f>Лист4!C3926</f>
        <v>Приволжский район, с. Евпраксино</v>
      </c>
      <c r="C3928" s="45">
        <f t="shared" si="124"/>
        <v>65.517437288135582</v>
      </c>
      <c r="D3928" s="45">
        <f t="shared" si="125"/>
        <v>3.5098627118644057</v>
      </c>
      <c r="E3928" s="52">
        <v>0</v>
      </c>
      <c r="F3928" s="31">
        <v>3.5098627118644057</v>
      </c>
      <c r="G3928" s="53">
        <v>0</v>
      </c>
      <c r="H3928" s="53">
        <v>0</v>
      </c>
      <c r="I3928" s="53">
        <v>0</v>
      </c>
      <c r="J3928" s="32">
        <v>0</v>
      </c>
      <c r="K3928" s="54">
        <f>Лист4!E3926/1000</f>
        <v>69.027299999999983</v>
      </c>
      <c r="L3928" s="55"/>
      <c r="M3928" s="55"/>
    </row>
    <row r="3929" spans="1:13" s="58" customFormat="1" ht="22.5" customHeight="1" x14ac:dyDescent="0.25">
      <c r="A3929" s="44" t="str">
        <f>Лист4!A3927</f>
        <v xml:space="preserve">Юность мкн. д.2 </v>
      </c>
      <c r="B3929" s="74" t="str">
        <f>Лист4!C3927</f>
        <v>Приволжский район, с. Евпраксино</v>
      </c>
      <c r="C3929" s="45">
        <f t="shared" si="124"/>
        <v>0.56379661016949145</v>
      </c>
      <c r="D3929" s="45">
        <f t="shared" si="125"/>
        <v>3.0203389830508475E-2</v>
      </c>
      <c r="E3929" s="52">
        <v>0</v>
      </c>
      <c r="F3929" s="31">
        <v>3.0203389830508475E-2</v>
      </c>
      <c r="G3929" s="53">
        <v>0</v>
      </c>
      <c r="H3929" s="53">
        <v>0</v>
      </c>
      <c r="I3929" s="53">
        <v>0</v>
      </c>
      <c r="J3929" s="32">
        <v>0</v>
      </c>
      <c r="K3929" s="54">
        <f>Лист4!E3927/1000</f>
        <v>0.59399999999999997</v>
      </c>
      <c r="L3929" s="55"/>
      <c r="M3929" s="55"/>
    </row>
    <row r="3930" spans="1:13" s="56" customFormat="1" ht="24" customHeight="1" x14ac:dyDescent="0.25">
      <c r="A3930" s="44" t="str">
        <f>Лист4!A3928</f>
        <v xml:space="preserve">М.Джалиля ул. д.7 </v>
      </c>
      <c r="B3930" s="74" t="str">
        <f>Лист4!C3928</f>
        <v>Приволжский район, с. Карагали</v>
      </c>
      <c r="C3930" s="45">
        <f t="shared" si="124"/>
        <v>23.773803389830512</v>
      </c>
      <c r="D3930" s="45">
        <f t="shared" si="125"/>
        <v>1.2735966101694918</v>
      </c>
      <c r="E3930" s="52">
        <v>0</v>
      </c>
      <c r="F3930" s="31">
        <v>1.2735966101694918</v>
      </c>
      <c r="G3930" s="53">
        <v>0</v>
      </c>
      <c r="H3930" s="53">
        <v>0</v>
      </c>
      <c r="I3930" s="53">
        <v>0</v>
      </c>
      <c r="J3930" s="32">
        <v>0</v>
      </c>
      <c r="K3930" s="54">
        <f>Лист4!E3928/1000</f>
        <v>25.047400000000003</v>
      </c>
      <c r="L3930" s="55"/>
      <c r="M3930" s="55"/>
    </row>
    <row r="3931" spans="1:13" s="56" customFormat="1" ht="24" customHeight="1" x14ac:dyDescent="0.25">
      <c r="A3931" s="44" t="str">
        <f>Лист4!A3929</f>
        <v xml:space="preserve">Некрасова ул. д.1 </v>
      </c>
      <c r="B3931" s="74" t="str">
        <f>Лист4!C3929</f>
        <v>Приволжский район, с. Карагали</v>
      </c>
      <c r="C3931" s="45">
        <f t="shared" si="124"/>
        <v>40.212081355932199</v>
      </c>
      <c r="D3931" s="45">
        <f t="shared" si="125"/>
        <v>2.1542186440677966</v>
      </c>
      <c r="E3931" s="52">
        <v>0</v>
      </c>
      <c r="F3931" s="31">
        <v>2.1542186440677966</v>
      </c>
      <c r="G3931" s="53">
        <v>0</v>
      </c>
      <c r="H3931" s="53">
        <v>0</v>
      </c>
      <c r="I3931" s="53">
        <v>0</v>
      </c>
      <c r="J3931" s="32">
        <v>0</v>
      </c>
      <c r="K3931" s="54">
        <f>Лист4!E3929/1000</f>
        <v>42.366299999999995</v>
      </c>
      <c r="L3931" s="55"/>
      <c r="M3931" s="55"/>
    </row>
    <row r="3932" spans="1:13" s="56" customFormat="1" ht="24" customHeight="1" x14ac:dyDescent="0.25">
      <c r="A3932" s="44" t="str">
        <f>Лист4!A3930</f>
        <v xml:space="preserve">Некрасова ул. д.2 </v>
      </c>
      <c r="B3932" s="74" t="str">
        <f>Лист4!C3930</f>
        <v>Приволжский район, с. Карагали</v>
      </c>
      <c r="C3932" s="45">
        <f t="shared" si="124"/>
        <v>65.357505084745767</v>
      </c>
      <c r="D3932" s="45">
        <f t="shared" si="125"/>
        <v>3.5012949152542374</v>
      </c>
      <c r="E3932" s="52">
        <v>0</v>
      </c>
      <c r="F3932" s="31">
        <v>3.5012949152542374</v>
      </c>
      <c r="G3932" s="53">
        <v>0</v>
      </c>
      <c r="H3932" s="53">
        <v>0</v>
      </c>
      <c r="I3932" s="53">
        <v>0</v>
      </c>
      <c r="J3932" s="32">
        <v>0</v>
      </c>
      <c r="K3932" s="54">
        <f>Лист4!E3930/1000</f>
        <v>68.858800000000002</v>
      </c>
      <c r="L3932" s="55"/>
      <c r="M3932" s="55"/>
    </row>
    <row r="3933" spans="1:13" s="56" customFormat="1" ht="24" customHeight="1" x14ac:dyDescent="0.25">
      <c r="A3933" s="44" t="str">
        <f>Лист4!A3931</f>
        <v xml:space="preserve">Почтовая ул. д.1 </v>
      </c>
      <c r="B3933" s="74" t="str">
        <f>Лист4!C3931</f>
        <v>Приволжский район, с. Карагали</v>
      </c>
      <c r="C3933" s="45">
        <f t="shared" si="124"/>
        <v>73.354305084745789</v>
      </c>
      <c r="D3933" s="45">
        <f t="shared" si="125"/>
        <v>3.9296949152542382</v>
      </c>
      <c r="E3933" s="52">
        <v>0</v>
      </c>
      <c r="F3933" s="31">
        <v>3.9296949152542382</v>
      </c>
      <c r="G3933" s="53">
        <v>0</v>
      </c>
      <c r="H3933" s="53">
        <v>0</v>
      </c>
      <c r="I3933" s="53">
        <v>0</v>
      </c>
      <c r="J3933" s="32">
        <v>0</v>
      </c>
      <c r="K3933" s="54">
        <f>Лист4!E3931/1000</f>
        <v>77.28400000000002</v>
      </c>
      <c r="L3933" s="55"/>
      <c r="M3933" s="55"/>
    </row>
    <row r="3934" spans="1:13" s="56" customFormat="1" ht="24" customHeight="1" x14ac:dyDescent="0.25">
      <c r="A3934" s="44" t="str">
        <f>Лист4!A3932</f>
        <v xml:space="preserve">Почтовая ул. д.1А </v>
      </c>
      <c r="B3934" s="74" t="str">
        <f>Лист4!C3932</f>
        <v>Приволжский район, с. Карагали</v>
      </c>
      <c r="C3934" s="45">
        <f t="shared" si="124"/>
        <v>5.5098305084745762</v>
      </c>
      <c r="D3934" s="45">
        <f t="shared" si="125"/>
        <v>0.29516949152542371</v>
      </c>
      <c r="E3934" s="52">
        <v>0</v>
      </c>
      <c r="F3934" s="31">
        <v>0.29516949152542371</v>
      </c>
      <c r="G3934" s="53">
        <v>0</v>
      </c>
      <c r="H3934" s="53">
        <v>0</v>
      </c>
      <c r="I3934" s="53">
        <v>0</v>
      </c>
      <c r="J3934" s="32">
        <v>0</v>
      </c>
      <c r="K3934" s="54">
        <f>Лист4!E3932/1000</f>
        <v>5.8049999999999997</v>
      </c>
      <c r="L3934" s="55"/>
      <c r="M3934" s="55"/>
    </row>
    <row r="3935" spans="1:13" s="56" customFormat="1" ht="24" customHeight="1" x14ac:dyDescent="0.25">
      <c r="A3935" s="44" t="str">
        <f>Лист4!A3933</f>
        <v xml:space="preserve">Почтовая ул. д.22 </v>
      </c>
      <c r="B3935" s="74" t="str">
        <f>Лист4!C3933</f>
        <v>Приволжский район, с. Карагали</v>
      </c>
      <c r="C3935" s="45">
        <f t="shared" si="124"/>
        <v>170.93307118644069</v>
      </c>
      <c r="D3935" s="45">
        <f t="shared" si="125"/>
        <v>9.1571288135593232</v>
      </c>
      <c r="E3935" s="52">
        <v>0</v>
      </c>
      <c r="F3935" s="31">
        <v>9.1571288135593232</v>
      </c>
      <c r="G3935" s="53">
        <v>0</v>
      </c>
      <c r="H3935" s="53">
        <v>0</v>
      </c>
      <c r="I3935" s="53">
        <v>0</v>
      </c>
      <c r="J3935" s="32">
        <v>0</v>
      </c>
      <c r="K3935" s="54">
        <f>Лист4!E3933/1000</f>
        <v>180.09020000000001</v>
      </c>
      <c r="L3935" s="55"/>
      <c r="M3935" s="55"/>
    </row>
    <row r="3936" spans="1:13" s="56" customFormat="1" ht="24" customHeight="1" x14ac:dyDescent="0.25">
      <c r="A3936" s="44" t="str">
        <f>Лист4!A3934</f>
        <v xml:space="preserve">Почтовая ул. д.26 </v>
      </c>
      <c r="B3936" s="74" t="str">
        <f>Лист4!C3934</f>
        <v>Приволжский район, с. Карагали</v>
      </c>
      <c r="C3936" s="45">
        <f t="shared" si="124"/>
        <v>87.30077288135594</v>
      </c>
      <c r="D3936" s="45">
        <f t="shared" si="125"/>
        <v>4.6768271186440682</v>
      </c>
      <c r="E3936" s="52">
        <v>0</v>
      </c>
      <c r="F3936" s="31">
        <v>4.6768271186440682</v>
      </c>
      <c r="G3936" s="53">
        <v>0</v>
      </c>
      <c r="H3936" s="53">
        <v>0</v>
      </c>
      <c r="I3936" s="53">
        <v>0</v>
      </c>
      <c r="J3936" s="32">
        <v>0</v>
      </c>
      <c r="K3936" s="54">
        <f>Лист4!E3934/1000</f>
        <v>91.97760000000001</v>
      </c>
      <c r="L3936" s="55"/>
      <c r="M3936" s="55"/>
    </row>
    <row r="3937" spans="1:13" s="56" customFormat="1" ht="24" customHeight="1" x14ac:dyDescent="0.25">
      <c r="A3937" s="44" t="str">
        <f>Лист4!A3935</f>
        <v xml:space="preserve">Почтовая ул. д.3 </v>
      </c>
      <c r="B3937" s="74" t="str">
        <f>Лист4!C3935</f>
        <v>Приволжский район, с. Карагали</v>
      </c>
      <c r="C3937" s="45">
        <f t="shared" si="124"/>
        <v>99.099972881355953</v>
      </c>
      <c r="D3937" s="45">
        <f t="shared" si="125"/>
        <v>5.3089271186440685</v>
      </c>
      <c r="E3937" s="52">
        <v>0</v>
      </c>
      <c r="F3937" s="31">
        <v>5.3089271186440685</v>
      </c>
      <c r="G3937" s="53">
        <v>0</v>
      </c>
      <c r="H3937" s="53">
        <v>0</v>
      </c>
      <c r="I3937" s="53">
        <v>0</v>
      </c>
      <c r="J3937" s="32">
        <v>0</v>
      </c>
      <c r="K3937" s="54">
        <f>Лист4!E3935/1000</f>
        <v>104.40890000000002</v>
      </c>
      <c r="L3937" s="55"/>
      <c r="M3937" s="55"/>
    </row>
    <row r="3938" spans="1:13" s="56" customFormat="1" ht="24" customHeight="1" x14ac:dyDescent="0.25">
      <c r="A3938" s="44" t="str">
        <f>Лист4!A3936</f>
        <v xml:space="preserve">Почтовая ул. д.5 </v>
      </c>
      <c r="B3938" s="74" t="str">
        <f>Лист4!C3936</f>
        <v>Приволжский район, с. Карагали</v>
      </c>
      <c r="C3938" s="45">
        <f t="shared" si="124"/>
        <v>104.27589152542375</v>
      </c>
      <c r="D3938" s="45">
        <f t="shared" si="125"/>
        <v>5.5862084745762717</v>
      </c>
      <c r="E3938" s="52">
        <v>0</v>
      </c>
      <c r="F3938" s="31">
        <v>5.5862084745762717</v>
      </c>
      <c r="G3938" s="53">
        <v>0</v>
      </c>
      <c r="H3938" s="53">
        <v>0</v>
      </c>
      <c r="I3938" s="53">
        <v>0</v>
      </c>
      <c r="J3938" s="32">
        <v>0</v>
      </c>
      <c r="K3938" s="54">
        <f>Лист4!E3936/1000</f>
        <v>109.86210000000001</v>
      </c>
      <c r="L3938" s="55"/>
      <c r="M3938" s="55"/>
    </row>
    <row r="3939" spans="1:13" s="56" customFormat="1" ht="31.5" customHeight="1" x14ac:dyDescent="0.25">
      <c r="A3939" s="44" t="str">
        <f>Лист4!A3937</f>
        <v xml:space="preserve">Почтовая ул. д.7 </v>
      </c>
      <c r="B3939" s="74" t="str">
        <f>Лист4!C3937</f>
        <v>Приволжский район, с. Карагали</v>
      </c>
      <c r="C3939" s="45">
        <f t="shared" si="124"/>
        <v>104.12734915254238</v>
      </c>
      <c r="D3939" s="45">
        <f t="shared" si="125"/>
        <v>5.5782508474576273</v>
      </c>
      <c r="E3939" s="52">
        <v>0</v>
      </c>
      <c r="F3939" s="31">
        <v>5.5782508474576273</v>
      </c>
      <c r="G3939" s="53">
        <v>0</v>
      </c>
      <c r="H3939" s="53">
        <v>0</v>
      </c>
      <c r="I3939" s="53">
        <v>0</v>
      </c>
      <c r="J3939" s="32">
        <v>0</v>
      </c>
      <c r="K3939" s="54">
        <f>Лист4!E3937/1000</f>
        <v>109.7056</v>
      </c>
      <c r="L3939" s="55"/>
      <c r="M3939" s="55"/>
    </row>
    <row r="3940" spans="1:13" s="56" customFormat="1" ht="30.75" customHeight="1" x14ac:dyDescent="0.25">
      <c r="A3940" s="44" t="str">
        <f>Лист4!A3938</f>
        <v xml:space="preserve">Белинского ул. д.11 </v>
      </c>
      <c r="B3940" s="74" t="str">
        <f>Лист4!C3938</f>
        <v>Приволжский район, с. Началово</v>
      </c>
      <c r="C3940" s="45">
        <f t="shared" si="124"/>
        <v>60.342562711864403</v>
      </c>
      <c r="D3940" s="45">
        <f t="shared" si="125"/>
        <v>3.2326372881355931</v>
      </c>
      <c r="E3940" s="52">
        <v>0</v>
      </c>
      <c r="F3940" s="31">
        <v>3.2326372881355931</v>
      </c>
      <c r="G3940" s="53">
        <v>0</v>
      </c>
      <c r="H3940" s="53">
        <v>0</v>
      </c>
      <c r="I3940" s="53">
        <v>0</v>
      </c>
      <c r="J3940" s="32">
        <v>0</v>
      </c>
      <c r="K3940" s="54">
        <f>Лист4!E3938/1000</f>
        <v>63.575199999999995</v>
      </c>
      <c r="L3940" s="55"/>
      <c r="M3940" s="55"/>
    </row>
    <row r="3941" spans="1:13" s="56" customFormat="1" ht="30" customHeight="1" x14ac:dyDescent="0.25">
      <c r="A3941" s="44" t="str">
        <f>Лист4!A3939</f>
        <v xml:space="preserve">Белинского ул. д.12 </v>
      </c>
      <c r="B3941" s="74" t="str">
        <f>Лист4!C3939</f>
        <v>Приволжский район, с. Началово</v>
      </c>
      <c r="C3941" s="45">
        <f t="shared" si="124"/>
        <v>39.140801355932197</v>
      </c>
      <c r="D3941" s="45">
        <f t="shared" si="125"/>
        <v>2.0968286440677963</v>
      </c>
      <c r="E3941" s="52">
        <v>0</v>
      </c>
      <c r="F3941" s="31">
        <v>2.0968286440677963</v>
      </c>
      <c r="G3941" s="53">
        <v>0</v>
      </c>
      <c r="H3941" s="53">
        <v>0</v>
      </c>
      <c r="I3941" s="53">
        <v>0</v>
      </c>
      <c r="J3941" s="32">
        <v>0</v>
      </c>
      <c r="K3941" s="54">
        <f>Лист4!E3939/1000</f>
        <v>41.237629999999996</v>
      </c>
      <c r="L3941" s="55"/>
      <c r="M3941" s="55"/>
    </row>
    <row r="3942" spans="1:13" s="56" customFormat="1" ht="24" customHeight="1" x14ac:dyDescent="0.25">
      <c r="A3942" s="44" t="str">
        <f>Лист4!A3940</f>
        <v xml:space="preserve">Калинина ул. д.11 </v>
      </c>
      <c r="B3942" s="74" t="str">
        <f>Лист4!C3940</f>
        <v>Приволжский район, с. Началово</v>
      </c>
      <c r="C3942" s="45">
        <f t="shared" si="124"/>
        <v>101.75788474576269</v>
      </c>
      <c r="D3942" s="45">
        <f t="shared" si="125"/>
        <v>5.4513152542372874</v>
      </c>
      <c r="E3942" s="52">
        <v>0</v>
      </c>
      <c r="F3942" s="31">
        <v>5.4513152542372874</v>
      </c>
      <c r="G3942" s="53">
        <v>0</v>
      </c>
      <c r="H3942" s="53">
        <v>0</v>
      </c>
      <c r="I3942" s="53">
        <v>0</v>
      </c>
      <c r="J3942" s="32">
        <v>0</v>
      </c>
      <c r="K3942" s="54">
        <f>Лист4!E3940/1000</f>
        <v>107.20919999999998</v>
      </c>
      <c r="L3942" s="55"/>
      <c r="M3942" s="55"/>
    </row>
    <row r="3943" spans="1:13" s="56" customFormat="1" ht="30" customHeight="1" x14ac:dyDescent="0.25">
      <c r="A3943" s="44" t="str">
        <f>Лист4!A3941</f>
        <v xml:space="preserve">Куйбышева ул. д.2А </v>
      </c>
      <c r="B3943" s="74" t="str">
        <f>Лист4!C3941</f>
        <v>Приволжский район, с. Началово</v>
      </c>
      <c r="C3943" s="45">
        <f t="shared" si="124"/>
        <v>50.728122033898309</v>
      </c>
      <c r="D3943" s="45">
        <f t="shared" si="125"/>
        <v>2.717577966101695</v>
      </c>
      <c r="E3943" s="52">
        <v>0</v>
      </c>
      <c r="F3943" s="31">
        <v>2.717577966101695</v>
      </c>
      <c r="G3943" s="53">
        <v>0</v>
      </c>
      <c r="H3943" s="53">
        <v>0</v>
      </c>
      <c r="I3943" s="53">
        <v>0</v>
      </c>
      <c r="J3943" s="32">
        <v>0</v>
      </c>
      <c r="K3943" s="54">
        <f>Лист4!E3941/1000</f>
        <v>53.445700000000002</v>
      </c>
      <c r="L3943" s="55"/>
      <c r="M3943" s="55"/>
    </row>
    <row r="3944" spans="1:13" s="56" customFormat="1" ht="24" customHeight="1" x14ac:dyDescent="0.25">
      <c r="A3944" s="44" t="str">
        <f>Лист4!A3942</f>
        <v xml:space="preserve">Победы ул. д.1 </v>
      </c>
      <c r="B3944" s="74" t="str">
        <f>Лист4!C3942</f>
        <v>Приволжский район, с. Началово</v>
      </c>
      <c r="C3944" s="45">
        <f t="shared" si="124"/>
        <v>75.224894915254239</v>
      </c>
      <c r="D3944" s="45">
        <f t="shared" si="125"/>
        <v>4.0299050847457627</v>
      </c>
      <c r="E3944" s="52">
        <v>0</v>
      </c>
      <c r="F3944" s="31">
        <v>4.0299050847457627</v>
      </c>
      <c r="G3944" s="53">
        <v>0</v>
      </c>
      <c r="H3944" s="53">
        <v>0</v>
      </c>
      <c r="I3944" s="53">
        <v>0</v>
      </c>
      <c r="J3944" s="32">
        <v>0</v>
      </c>
      <c r="K3944" s="54">
        <f>Лист4!E3942/1000</f>
        <v>79.254800000000003</v>
      </c>
      <c r="L3944" s="55"/>
      <c r="M3944" s="55"/>
    </row>
    <row r="3945" spans="1:13" s="56" customFormat="1" ht="34.5" customHeight="1" x14ac:dyDescent="0.25">
      <c r="A3945" s="44" t="str">
        <f>Лист4!A3943</f>
        <v xml:space="preserve">Победы ул. д.1 - корп. 1 </v>
      </c>
      <c r="B3945" s="74" t="str">
        <f>Лист4!C3943</f>
        <v>Приволжский район, с. Началово</v>
      </c>
      <c r="C3945" s="45">
        <f t="shared" si="124"/>
        <v>0.47457627118644069</v>
      </c>
      <c r="D3945" s="45">
        <f t="shared" si="125"/>
        <v>2.5423728813559324E-2</v>
      </c>
      <c r="E3945" s="52">
        <v>0</v>
      </c>
      <c r="F3945" s="31">
        <v>2.5423728813559324E-2</v>
      </c>
      <c r="G3945" s="53">
        <v>0</v>
      </c>
      <c r="H3945" s="53">
        <v>0</v>
      </c>
      <c r="I3945" s="53">
        <v>0</v>
      </c>
      <c r="J3945" s="32">
        <v>0</v>
      </c>
      <c r="K3945" s="54">
        <f>Лист4!E3943/1000</f>
        <v>0.5</v>
      </c>
      <c r="L3945" s="55"/>
      <c r="M3945" s="55"/>
    </row>
    <row r="3946" spans="1:13" s="56" customFormat="1" ht="32.25" customHeight="1" x14ac:dyDescent="0.25">
      <c r="A3946" s="44" t="str">
        <f>Лист4!A3944</f>
        <v xml:space="preserve">Победы ул. д.1 - корп. 5 </v>
      </c>
      <c r="B3946" s="74" t="str">
        <f>Лист4!C3944</f>
        <v>Приволжский район, с. Началово</v>
      </c>
      <c r="C3946" s="45">
        <f t="shared" si="124"/>
        <v>0</v>
      </c>
      <c r="D3946" s="45">
        <f t="shared" si="125"/>
        <v>0</v>
      </c>
      <c r="E3946" s="52">
        <v>0</v>
      </c>
      <c r="F3946" s="31">
        <v>0</v>
      </c>
      <c r="G3946" s="53">
        <v>0</v>
      </c>
      <c r="H3946" s="53">
        <v>0</v>
      </c>
      <c r="I3946" s="53">
        <v>0</v>
      </c>
      <c r="J3946" s="32">
        <v>0</v>
      </c>
      <c r="K3946" s="54">
        <f>Лист4!E3944/1000</f>
        <v>0</v>
      </c>
      <c r="L3946" s="55"/>
      <c r="M3946" s="55"/>
    </row>
    <row r="3947" spans="1:13" s="56" customFormat="1" ht="32.25" customHeight="1" x14ac:dyDescent="0.25">
      <c r="A3947" s="44" t="str">
        <f>Лист4!A3945</f>
        <v xml:space="preserve">Победы ул. д.10 </v>
      </c>
      <c r="B3947" s="74" t="str">
        <f>Лист4!C3945</f>
        <v>Приволжский район, с. Началово</v>
      </c>
      <c r="C3947" s="45">
        <f t="shared" si="124"/>
        <v>48.690386440677969</v>
      </c>
      <c r="D3947" s="45">
        <f t="shared" si="125"/>
        <v>2.6084135593220341</v>
      </c>
      <c r="E3947" s="52">
        <v>0</v>
      </c>
      <c r="F3947" s="31">
        <v>2.6084135593220341</v>
      </c>
      <c r="G3947" s="53">
        <v>0</v>
      </c>
      <c r="H3947" s="53">
        <v>0</v>
      </c>
      <c r="I3947" s="53">
        <v>0</v>
      </c>
      <c r="J3947" s="32">
        <v>0</v>
      </c>
      <c r="K3947" s="54">
        <f>Лист4!E3945/1000</f>
        <v>51.2988</v>
      </c>
      <c r="L3947" s="55"/>
      <c r="M3947" s="55"/>
    </row>
    <row r="3948" spans="1:13" s="56" customFormat="1" ht="29.25" customHeight="1" x14ac:dyDescent="0.25">
      <c r="A3948" s="44" t="str">
        <f>Лист4!A3946</f>
        <v xml:space="preserve">Победы ул. д.18 </v>
      </c>
      <c r="B3948" s="74" t="str">
        <f>Лист4!C3946</f>
        <v>Приволжский район, с. Началово</v>
      </c>
      <c r="C3948" s="45">
        <f t="shared" si="124"/>
        <v>20.705288135593218</v>
      </c>
      <c r="D3948" s="45">
        <f t="shared" si="125"/>
        <v>1.1092118644067797</v>
      </c>
      <c r="E3948" s="52">
        <v>0</v>
      </c>
      <c r="F3948" s="31">
        <v>1.1092118644067797</v>
      </c>
      <c r="G3948" s="53">
        <v>0</v>
      </c>
      <c r="H3948" s="53">
        <v>0</v>
      </c>
      <c r="I3948" s="53">
        <v>0</v>
      </c>
      <c r="J3948" s="32">
        <v>0</v>
      </c>
      <c r="K3948" s="54">
        <f>Лист4!E3946/1000</f>
        <v>21.814499999999999</v>
      </c>
      <c r="L3948" s="55"/>
      <c r="M3948" s="55"/>
    </row>
    <row r="3949" spans="1:13" s="56" customFormat="1" ht="29.25" customHeight="1" x14ac:dyDescent="0.25">
      <c r="A3949" s="44" t="str">
        <f>Лист4!A3947</f>
        <v xml:space="preserve">Победы ул. д.19 </v>
      </c>
      <c r="B3949" s="74" t="str">
        <f>Лист4!C3947</f>
        <v>Приволжский район, с. Началово</v>
      </c>
      <c r="C3949" s="45">
        <f t="shared" si="124"/>
        <v>49.819308474576268</v>
      </c>
      <c r="D3949" s="45">
        <f t="shared" si="125"/>
        <v>2.6688915254237289</v>
      </c>
      <c r="E3949" s="52">
        <v>0</v>
      </c>
      <c r="F3949" s="31">
        <v>2.6688915254237289</v>
      </c>
      <c r="G3949" s="53">
        <v>0</v>
      </c>
      <c r="H3949" s="53">
        <v>0</v>
      </c>
      <c r="I3949" s="53">
        <v>0</v>
      </c>
      <c r="J3949" s="32">
        <v>0</v>
      </c>
      <c r="K3949" s="54">
        <f>Лист4!E3947/1000</f>
        <v>52.488199999999999</v>
      </c>
      <c r="L3949" s="55"/>
      <c r="M3949" s="55"/>
    </row>
    <row r="3950" spans="1:13" s="56" customFormat="1" ht="24" customHeight="1" x14ac:dyDescent="0.25">
      <c r="A3950" s="44" t="str">
        <f>Лист4!A3948</f>
        <v xml:space="preserve">Победы ул. д.2 </v>
      </c>
      <c r="B3950" s="74" t="str">
        <f>Лист4!C3948</f>
        <v>Приволжский район, с. Началово</v>
      </c>
      <c r="C3950" s="45">
        <f t="shared" si="124"/>
        <v>51.47804745762712</v>
      </c>
      <c r="D3950" s="45">
        <f t="shared" si="125"/>
        <v>2.7577525423728817</v>
      </c>
      <c r="E3950" s="52">
        <v>0</v>
      </c>
      <c r="F3950" s="31">
        <v>2.7577525423728817</v>
      </c>
      <c r="G3950" s="53">
        <v>0</v>
      </c>
      <c r="H3950" s="53">
        <v>0</v>
      </c>
      <c r="I3950" s="53">
        <v>0</v>
      </c>
      <c r="J3950" s="32">
        <v>0</v>
      </c>
      <c r="K3950" s="54">
        <f>Лист4!E3948/1000</f>
        <v>54.235800000000005</v>
      </c>
      <c r="L3950" s="55"/>
      <c r="M3950" s="55"/>
    </row>
    <row r="3951" spans="1:13" s="56" customFormat="1" ht="24" customHeight="1" x14ac:dyDescent="0.25">
      <c r="A3951" s="44" t="str">
        <f>Лист4!A3949</f>
        <v xml:space="preserve">Победы ул. д.4 </v>
      </c>
      <c r="B3951" s="74" t="str">
        <f>Лист4!C3949</f>
        <v>Приволжский район, с. Началово</v>
      </c>
      <c r="C3951" s="45">
        <f t="shared" si="124"/>
        <v>98.297084745762717</v>
      </c>
      <c r="D3951" s="45">
        <f t="shared" si="125"/>
        <v>5.2659152542372887</v>
      </c>
      <c r="E3951" s="52">
        <v>0</v>
      </c>
      <c r="F3951" s="31">
        <v>5.2659152542372887</v>
      </c>
      <c r="G3951" s="53">
        <v>0</v>
      </c>
      <c r="H3951" s="53">
        <v>0</v>
      </c>
      <c r="I3951" s="53">
        <v>0</v>
      </c>
      <c r="J3951" s="32">
        <v>0</v>
      </c>
      <c r="K3951" s="54">
        <f>Лист4!E3949/1000</f>
        <v>103.563</v>
      </c>
      <c r="L3951" s="55"/>
      <c r="M3951" s="55"/>
    </row>
    <row r="3952" spans="1:13" s="56" customFormat="1" ht="30.75" customHeight="1" x14ac:dyDescent="0.25">
      <c r="A3952" s="44" t="str">
        <f>Лист4!A3950</f>
        <v xml:space="preserve">Победы ул. д.5 </v>
      </c>
      <c r="B3952" s="74" t="str">
        <f>Лист4!C3950</f>
        <v>Приволжский район, с. Началово</v>
      </c>
      <c r="C3952" s="45">
        <f t="shared" si="124"/>
        <v>28.50532881355932</v>
      </c>
      <c r="D3952" s="45">
        <f t="shared" si="125"/>
        <v>1.5270711864406779</v>
      </c>
      <c r="E3952" s="52">
        <v>0</v>
      </c>
      <c r="F3952" s="31">
        <v>1.5270711864406779</v>
      </c>
      <c r="G3952" s="53">
        <v>0</v>
      </c>
      <c r="H3952" s="53">
        <v>0</v>
      </c>
      <c r="I3952" s="53">
        <v>0</v>
      </c>
      <c r="J3952" s="32">
        <v>0</v>
      </c>
      <c r="K3952" s="54">
        <f>Лист4!E3950/1000</f>
        <v>30.032399999999999</v>
      </c>
      <c r="L3952" s="55"/>
      <c r="M3952" s="55"/>
    </row>
    <row r="3953" spans="1:13" s="56" customFormat="1" ht="31.5" customHeight="1" x14ac:dyDescent="0.25">
      <c r="A3953" s="44" t="str">
        <f>Лист4!A3951</f>
        <v xml:space="preserve">Победы ул. д.6 </v>
      </c>
      <c r="B3953" s="74" t="str">
        <f>Лист4!C3951</f>
        <v>Приволжский район, с. Началово</v>
      </c>
      <c r="C3953" s="45">
        <f t="shared" si="124"/>
        <v>70.069857627118637</v>
      </c>
      <c r="D3953" s="45">
        <f t="shared" si="125"/>
        <v>3.753742372881355</v>
      </c>
      <c r="E3953" s="52">
        <v>0</v>
      </c>
      <c r="F3953" s="31">
        <v>3.753742372881355</v>
      </c>
      <c r="G3953" s="53">
        <v>0</v>
      </c>
      <c r="H3953" s="53">
        <v>0</v>
      </c>
      <c r="I3953" s="53">
        <v>0</v>
      </c>
      <c r="J3953" s="32">
        <v>0</v>
      </c>
      <c r="K3953" s="54">
        <f>Лист4!E3951/1000</f>
        <v>73.823599999999985</v>
      </c>
      <c r="L3953" s="55"/>
      <c r="M3953" s="55"/>
    </row>
    <row r="3954" spans="1:13" s="56" customFormat="1" ht="33" customHeight="1" x14ac:dyDescent="0.25">
      <c r="A3954" s="44" t="str">
        <f>Лист4!A3952</f>
        <v xml:space="preserve">Победы ул. д.7 </v>
      </c>
      <c r="B3954" s="74" t="str">
        <f>Лист4!C3952</f>
        <v>Приволжский район, с. Началово</v>
      </c>
      <c r="C3954" s="45">
        <f t="shared" si="124"/>
        <v>35.074033898305089</v>
      </c>
      <c r="D3954" s="45">
        <f t="shared" si="125"/>
        <v>1.8789661016949153</v>
      </c>
      <c r="E3954" s="52">
        <v>0</v>
      </c>
      <c r="F3954" s="31">
        <v>1.8789661016949153</v>
      </c>
      <c r="G3954" s="53">
        <v>0</v>
      </c>
      <c r="H3954" s="53">
        <v>0</v>
      </c>
      <c r="I3954" s="53">
        <v>0</v>
      </c>
      <c r="J3954" s="32">
        <v>0</v>
      </c>
      <c r="K3954" s="54">
        <f>Лист4!E3952/1000</f>
        <v>36.953000000000003</v>
      </c>
      <c r="L3954" s="55"/>
      <c r="M3954" s="55"/>
    </row>
    <row r="3955" spans="1:13" s="56" customFormat="1" ht="30" customHeight="1" x14ac:dyDescent="0.25">
      <c r="A3955" s="44" t="str">
        <f>Лист4!A3953</f>
        <v xml:space="preserve">Победы ул. д.8 </v>
      </c>
      <c r="B3955" s="74" t="str">
        <f>Лист4!C3953</f>
        <v>Приволжский район, с. Началово</v>
      </c>
      <c r="C3955" s="45">
        <f t="shared" si="124"/>
        <v>50.48418983050847</v>
      </c>
      <c r="D3955" s="45">
        <f t="shared" si="125"/>
        <v>2.7045101694915252</v>
      </c>
      <c r="E3955" s="52">
        <v>0</v>
      </c>
      <c r="F3955" s="31">
        <v>2.7045101694915252</v>
      </c>
      <c r="G3955" s="53">
        <v>0</v>
      </c>
      <c r="H3955" s="53">
        <v>0</v>
      </c>
      <c r="I3955" s="53">
        <v>0</v>
      </c>
      <c r="J3955" s="32">
        <v>0</v>
      </c>
      <c r="K3955" s="54">
        <f>Лист4!E3953/1000</f>
        <v>53.188699999999997</v>
      </c>
      <c r="L3955" s="55"/>
      <c r="M3955" s="55"/>
    </row>
    <row r="3956" spans="1:13" s="56" customFormat="1" ht="30" customHeight="1" x14ac:dyDescent="0.25">
      <c r="A3956" s="44" t="str">
        <f>Лист4!A3954</f>
        <v xml:space="preserve">Победы ул. д.9 </v>
      </c>
      <c r="B3956" s="74" t="str">
        <f>Лист4!C3954</f>
        <v>Приволжский район, с. Началово</v>
      </c>
      <c r="C3956" s="45">
        <f t="shared" si="124"/>
        <v>46.812677966101695</v>
      </c>
      <c r="D3956" s="45">
        <f t="shared" si="125"/>
        <v>2.507822033898305</v>
      </c>
      <c r="E3956" s="52">
        <v>0</v>
      </c>
      <c r="F3956" s="31">
        <v>2.507822033898305</v>
      </c>
      <c r="G3956" s="53">
        <v>0</v>
      </c>
      <c r="H3956" s="53">
        <v>0</v>
      </c>
      <c r="I3956" s="53">
        <v>0</v>
      </c>
      <c r="J3956" s="32">
        <v>0</v>
      </c>
      <c r="K3956" s="54">
        <f>Лист4!E3954/1000</f>
        <v>49.320500000000003</v>
      </c>
      <c r="L3956" s="55"/>
      <c r="M3956" s="55"/>
    </row>
    <row r="3957" spans="1:13" s="56" customFormat="1" ht="30" customHeight="1" x14ac:dyDescent="0.25">
      <c r="A3957" s="44" t="str">
        <f>Лист4!A3955</f>
        <v xml:space="preserve">Фрунзе ул. д.1А </v>
      </c>
      <c r="B3957" s="74" t="str">
        <f>Лист4!C3955</f>
        <v>Приволжский район, с. Началово</v>
      </c>
      <c r="C3957" s="45">
        <f t="shared" si="124"/>
        <v>32.515688135593216</v>
      </c>
      <c r="D3957" s="45">
        <f t="shared" si="125"/>
        <v>1.7419118644067795</v>
      </c>
      <c r="E3957" s="52">
        <v>0</v>
      </c>
      <c r="F3957" s="31">
        <v>1.7419118644067795</v>
      </c>
      <c r="G3957" s="53">
        <v>0</v>
      </c>
      <c r="H3957" s="53">
        <v>0</v>
      </c>
      <c r="I3957" s="53">
        <v>0</v>
      </c>
      <c r="J3957" s="32">
        <v>0</v>
      </c>
      <c r="K3957" s="54">
        <f>Лист4!E3955/1000</f>
        <v>34.257599999999996</v>
      </c>
      <c r="L3957" s="55"/>
      <c r="M3957" s="55"/>
    </row>
    <row r="3958" spans="1:13" s="56" customFormat="1" ht="30" customHeight="1" x14ac:dyDescent="0.25">
      <c r="A3958" s="44" t="str">
        <f>Лист4!A3956</f>
        <v xml:space="preserve">Фрунзе ул. д.2А </v>
      </c>
      <c r="B3958" s="74" t="str">
        <f>Лист4!C3956</f>
        <v>Приволжский район, с. Началово</v>
      </c>
      <c r="C3958" s="45">
        <f t="shared" si="124"/>
        <v>14.757803389830508</v>
      </c>
      <c r="D3958" s="45">
        <f t="shared" si="125"/>
        <v>0.79059661016949145</v>
      </c>
      <c r="E3958" s="52">
        <v>0</v>
      </c>
      <c r="F3958" s="31">
        <v>0.79059661016949145</v>
      </c>
      <c r="G3958" s="53">
        <v>0</v>
      </c>
      <c r="H3958" s="53">
        <v>0</v>
      </c>
      <c r="I3958" s="53">
        <v>0</v>
      </c>
      <c r="J3958" s="32">
        <v>0</v>
      </c>
      <c r="K3958" s="54">
        <f>Лист4!E3956/1000</f>
        <v>15.548399999999999</v>
      </c>
      <c r="L3958" s="55"/>
      <c r="M3958" s="55"/>
    </row>
    <row r="3959" spans="1:13" s="56" customFormat="1" ht="30" customHeight="1" x14ac:dyDescent="0.25">
      <c r="A3959" s="44" t="str">
        <f>Лист4!A3957</f>
        <v xml:space="preserve">Шоссейная ул. д.26 </v>
      </c>
      <c r="B3959" s="74" t="str">
        <f>Лист4!C3957</f>
        <v>Приволжский район, с. Началово</v>
      </c>
      <c r="C3959" s="45">
        <f t="shared" si="124"/>
        <v>34.514793220338987</v>
      </c>
      <c r="D3959" s="45">
        <f t="shared" si="125"/>
        <v>1.8490067796610172</v>
      </c>
      <c r="E3959" s="52">
        <v>0</v>
      </c>
      <c r="F3959" s="31">
        <v>1.8490067796610172</v>
      </c>
      <c r="G3959" s="53">
        <v>0</v>
      </c>
      <c r="H3959" s="53">
        <v>0</v>
      </c>
      <c r="I3959" s="53">
        <v>0</v>
      </c>
      <c r="J3959" s="32">
        <v>0</v>
      </c>
      <c r="K3959" s="54">
        <f>Лист4!E3957/1000</f>
        <v>36.363800000000005</v>
      </c>
      <c r="L3959" s="55"/>
      <c r="M3959" s="55"/>
    </row>
    <row r="3960" spans="1:13" s="56" customFormat="1" ht="30" customHeight="1" x14ac:dyDescent="0.25">
      <c r="A3960" s="44" t="str">
        <f>Лист4!A3958</f>
        <v xml:space="preserve">Астраханская ул. д.22 </v>
      </c>
      <c r="B3960" s="74" t="str">
        <f>Лист4!C3958</f>
        <v>Приволжский район, с. Осыпной Бугор</v>
      </c>
      <c r="C3960" s="45">
        <f t="shared" si="124"/>
        <v>34.409911864406773</v>
      </c>
      <c r="D3960" s="45">
        <f t="shared" si="125"/>
        <v>1.8433881355932202</v>
      </c>
      <c r="E3960" s="52">
        <v>0</v>
      </c>
      <c r="F3960" s="31">
        <v>1.8433881355932202</v>
      </c>
      <c r="G3960" s="53">
        <v>0</v>
      </c>
      <c r="H3960" s="53">
        <v>0</v>
      </c>
      <c r="I3960" s="53">
        <v>0</v>
      </c>
      <c r="J3960" s="32">
        <v>0</v>
      </c>
      <c r="K3960" s="54">
        <f>Лист4!E3958/1000</f>
        <v>36.253299999999996</v>
      </c>
      <c r="L3960" s="55"/>
      <c r="M3960" s="55"/>
    </row>
    <row r="3961" spans="1:13" s="56" customFormat="1" ht="30" customHeight="1" x14ac:dyDescent="0.25">
      <c r="A3961" s="44" t="str">
        <f>Лист4!A3959</f>
        <v xml:space="preserve">Астраханская ул. д.22А </v>
      </c>
      <c r="B3961" s="74" t="str">
        <f>Лист4!C3959</f>
        <v>Приволжский район, с. Осыпной Бугор</v>
      </c>
      <c r="C3961" s="45">
        <f t="shared" si="124"/>
        <v>128.73536271186441</v>
      </c>
      <c r="D3961" s="45">
        <f t="shared" si="125"/>
        <v>6.8965372881355931</v>
      </c>
      <c r="E3961" s="52">
        <v>0</v>
      </c>
      <c r="F3961" s="31">
        <v>6.8965372881355931</v>
      </c>
      <c r="G3961" s="53">
        <v>0</v>
      </c>
      <c r="H3961" s="53">
        <v>0</v>
      </c>
      <c r="I3961" s="53">
        <v>0</v>
      </c>
      <c r="J3961" s="32">
        <v>0</v>
      </c>
      <c r="K3961" s="54">
        <f>Лист4!E3959/1000</f>
        <v>135.6319</v>
      </c>
      <c r="L3961" s="55"/>
      <c r="M3961" s="55"/>
    </row>
    <row r="3962" spans="1:13" s="56" customFormat="1" ht="30" customHeight="1" x14ac:dyDescent="0.25">
      <c r="A3962" s="44" t="str">
        <f>Лист4!A3960</f>
        <v xml:space="preserve">Астраханская ул. д.22Б </v>
      </c>
      <c r="B3962" s="74" t="str">
        <f>Лист4!C3960</f>
        <v>Приволжский район, с. Осыпной Бугор</v>
      </c>
      <c r="C3962" s="45">
        <f t="shared" si="124"/>
        <v>55.235267796610167</v>
      </c>
      <c r="D3962" s="45">
        <f t="shared" si="125"/>
        <v>2.9590322033898304</v>
      </c>
      <c r="E3962" s="52">
        <v>0</v>
      </c>
      <c r="F3962" s="31">
        <v>2.9590322033898304</v>
      </c>
      <c r="G3962" s="53">
        <v>0</v>
      </c>
      <c r="H3962" s="53">
        <v>0</v>
      </c>
      <c r="I3962" s="53">
        <v>0</v>
      </c>
      <c r="J3962" s="32">
        <v>0</v>
      </c>
      <c r="K3962" s="54">
        <f>Лист4!E3960/1000</f>
        <v>58.194299999999998</v>
      </c>
      <c r="L3962" s="55"/>
      <c r="M3962" s="55"/>
    </row>
    <row r="3963" spans="1:13" s="56" customFormat="1" ht="30" customHeight="1" x14ac:dyDescent="0.25">
      <c r="A3963" s="44" t="str">
        <f>Лист4!A3961</f>
        <v xml:space="preserve">Астраханская ул. д.22В </v>
      </c>
      <c r="B3963" s="74" t="str">
        <f>Лист4!C3961</f>
        <v>Приволжский район, с. Осыпной Бугор</v>
      </c>
      <c r="C3963" s="45">
        <f t="shared" si="124"/>
        <v>170.79753220338981</v>
      </c>
      <c r="D3963" s="45">
        <f t="shared" si="125"/>
        <v>9.1498677966101702</v>
      </c>
      <c r="E3963" s="52">
        <v>0</v>
      </c>
      <c r="F3963" s="31">
        <v>9.1498677966101702</v>
      </c>
      <c r="G3963" s="53">
        <v>0</v>
      </c>
      <c r="H3963" s="53">
        <v>0</v>
      </c>
      <c r="I3963" s="53">
        <v>0</v>
      </c>
      <c r="J3963" s="32">
        <v>0</v>
      </c>
      <c r="K3963" s="54">
        <f>Лист4!E3961/1000</f>
        <v>179.94739999999999</v>
      </c>
      <c r="L3963" s="55"/>
      <c r="M3963" s="55"/>
    </row>
    <row r="3964" spans="1:13" s="56" customFormat="1" ht="30" customHeight="1" x14ac:dyDescent="0.25">
      <c r="A3964" s="44" t="str">
        <f>Лист4!A3962</f>
        <v xml:space="preserve">Астраханская ул. д.22Г </v>
      </c>
      <c r="B3964" s="74" t="str">
        <f>Лист4!C3962</f>
        <v>Приволжский район, с. Осыпной Бугор</v>
      </c>
      <c r="C3964" s="45">
        <f t="shared" si="124"/>
        <v>289.30520677966103</v>
      </c>
      <c r="D3964" s="45">
        <f t="shared" si="125"/>
        <v>15.498493220338986</v>
      </c>
      <c r="E3964" s="52">
        <v>0</v>
      </c>
      <c r="F3964" s="31">
        <v>15.498493220338986</v>
      </c>
      <c r="G3964" s="53">
        <v>0</v>
      </c>
      <c r="H3964" s="53">
        <v>0</v>
      </c>
      <c r="I3964" s="53">
        <v>0</v>
      </c>
      <c r="J3964" s="32">
        <v>0</v>
      </c>
      <c r="K3964" s="54">
        <f>Лист4!E3962/1000</f>
        <v>304.80370000000005</v>
      </c>
      <c r="L3964" s="55"/>
      <c r="M3964" s="55"/>
    </row>
    <row r="3965" spans="1:13" s="56" customFormat="1" ht="30" customHeight="1" x14ac:dyDescent="0.25">
      <c r="A3965" s="44" t="str">
        <f>Лист4!A3963</f>
        <v xml:space="preserve">Астраханская ул. д.22Д </v>
      </c>
      <c r="B3965" s="74" t="str">
        <f>Лист4!C3963</f>
        <v>Приволжский район, с. Осыпной Бугор</v>
      </c>
      <c r="C3965" s="45">
        <f t="shared" si="124"/>
        <v>75.07549830508475</v>
      </c>
      <c r="D3965" s="45">
        <f t="shared" si="125"/>
        <v>4.0219016949152548</v>
      </c>
      <c r="E3965" s="52">
        <v>0</v>
      </c>
      <c r="F3965" s="31">
        <v>4.0219016949152548</v>
      </c>
      <c r="G3965" s="53">
        <v>0</v>
      </c>
      <c r="H3965" s="53">
        <v>0</v>
      </c>
      <c r="I3965" s="53">
        <v>0</v>
      </c>
      <c r="J3965" s="32">
        <v>0</v>
      </c>
      <c r="K3965" s="54">
        <f>Лист4!E3963/1000</f>
        <v>79.097400000000007</v>
      </c>
      <c r="L3965" s="55"/>
      <c r="M3965" s="55"/>
    </row>
    <row r="3966" spans="1:13" s="56" customFormat="1" ht="30" customHeight="1" x14ac:dyDescent="0.25">
      <c r="A3966" s="44" t="str">
        <f>Лист4!A3964</f>
        <v xml:space="preserve">Астраханская ул. д.50 </v>
      </c>
      <c r="B3966" s="74" t="str">
        <f>Лист4!C3964</f>
        <v>Приволжский район, с. Осыпной Бугор</v>
      </c>
      <c r="C3966" s="45">
        <f t="shared" si="124"/>
        <v>0</v>
      </c>
      <c r="D3966" s="45">
        <f t="shared" si="125"/>
        <v>0</v>
      </c>
      <c r="E3966" s="52">
        <v>0</v>
      </c>
      <c r="F3966" s="31">
        <v>0</v>
      </c>
      <c r="G3966" s="53">
        <v>0</v>
      </c>
      <c r="H3966" s="53">
        <v>0</v>
      </c>
      <c r="I3966" s="53">
        <v>0</v>
      </c>
      <c r="J3966" s="32">
        <v>0</v>
      </c>
      <c r="K3966" s="54">
        <f>Лист4!E3964/1000</f>
        <v>0</v>
      </c>
      <c r="L3966" s="55"/>
      <c r="M3966" s="55"/>
    </row>
    <row r="3967" spans="1:13" s="56" customFormat="1" ht="30" customHeight="1" x14ac:dyDescent="0.25">
      <c r="A3967" s="44" t="str">
        <f>Лист4!A3965</f>
        <v xml:space="preserve">50-летия Победы ул. д.4 </v>
      </c>
      <c r="B3967" s="74" t="str">
        <f>Лист4!C3965</f>
        <v>Приволжский район, с. Растопуловка</v>
      </c>
      <c r="C3967" s="45">
        <f t="shared" si="124"/>
        <v>25.228854237288136</v>
      </c>
      <c r="D3967" s="45">
        <f t="shared" si="125"/>
        <v>1.3515457627118646</v>
      </c>
      <c r="E3967" s="52">
        <v>0</v>
      </c>
      <c r="F3967" s="31">
        <v>1.3515457627118646</v>
      </c>
      <c r="G3967" s="53">
        <v>0</v>
      </c>
      <c r="H3967" s="53">
        <v>0</v>
      </c>
      <c r="I3967" s="53">
        <v>0</v>
      </c>
      <c r="J3967" s="32">
        <v>0</v>
      </c>
      <c r="K3967" s="54">
        <f>Лист4!E3965/1000</f>
        <v>26.580400000000001</v>
      </c>
      <c r="L3967" s="55"/>
      <c r="M3967" s="55"/>
    </row>
    <row r="3968" spans="1:13" s="56" customFormat="1" ht="30" customHeight="1" x14ac:dyDescent="0.25">
      <c r="A3968" s="44" t="str">
        <f>Лист4!A3966</f>
        <v xml:space="preserve">Астраханская ул. д.11 </v>
      </c>
      <c r="B3968" s="74" t="str">
        <f>Лист4!C3966</f>
        <v>Приволжский район, с. Растопуловка</v>
      </c>
      <c r="C3968" s="45">
        <f t="shared" si="124"/>
        <v>106.49567457627118</v>
      </c>
      <c r="D3968" s="45">
        <f t="shared" si="125"/>
        <v>5.7051254237288136</v>
      </c>
      <c r="E3968" s="52">
        <v>0</v>
      </c>
      <c r="F3968" s="31">
        <v>5.7051254237288136</v>
      </c>
      <c r="G3968" s="53">
        <v>0</v>
      </c>
      <c r="H3968" s="53">
        <v>0</v>
      </c>
      <c r="I3968" s="53">
        <v>0</v>
      </c>
      <c r="J3968" s="32">
        <v>0</v>
      </c>
      <c r="K3968" s="54">
        <f>Лист4!E3966/1000</f>
        <v>112.2008</v>
      </c>
      <c r="L3968" s="55"/>
      <c r="M3968" s="55"/>
    </row>
    <row r="3969" spans="1:13" s="56" customFormat="1" ht="30" customHeight="1" x14ac:dyDescent="0.25">
      <c r="A3969" s="44" t="str">
        <f>Лист4!A3967</f>
        <v xml:space="preserve">Астраханская ул. д.11А </v>
      </c>
      <c r="B3969" s="74" t="str">
        <f>Лист4!C3967</f>
        <v>Приволжский район, с. Растопуловка</v>
      </c>
      <c r="C3969" s="45">
        <f t="shared" si="124"/>
        <v>146.02616949152545</v>
      </c>
      <c r="D3969" s="45">
        <f t="shared" si="125"/>
        <v>7.8228305084745777</v>
      </c>
      <c r="E3969" s="52">
        <v>0</v>
      </c>
      <c r="F3969" s="31">
        <v>7.8228305084745777</v>
      </c>
      <c r="G3969" s="53">
        <v>0</v>
      </c>
      <c r="H3969" s="53">
        <v>0</v>
      </c>
      <c r="I3969" s="53">
        <v>0</v>
      </c>
      <c r="J3969" s="32">
        <v>0</v>
      </c>
      <c r="K3969" s="54">
        <f>Лист4!E3967/1000</f>
        <v>153.84900000000002</v>
      </c>
      <c r="L3969" s="55"/>
      <c r="M3969" s="55"/>
    </row>
    <row r="3970" spans="1:13" s="56" customFormat="1" ht="30" customHeight="1" x14ac:dyDescent="0.25">
      <c r="A3970" s="44" t="str">
        <f>Лист4!A3968</f>
        <v xml:space="preserve">Астраханская ул. д.13 </v>
      </c>
      <c r="B3970" s="74" t="str">
        <f>Лист4!C3968</f>
        <v>Приволжский район, с. Растопуловка</v>
      </c>
      <c r="C3970" s="45">
        <f t="shared" si="124"/>
        <v>102.59332881355932</v>
      </c>
      <c r="D3970" s="45">
        <f t="shared" si="125"/>
        <v>5.4960711864406777</v>
      </c>
      <c r="E3970" s="52">
        <v>0</v>
      </c>
      <c r="F3970" s="31">
        <v>5.4960711864406777</v>
      </c>
      <c r="G3970" s="53">
        <v>0</v>
      </c>
      <c r="H3970" s="53">
        <v>0</v>
      </c>
      <c r="I3970" s="53">
        <v>0</v>
      </c>
      <c r="J3970" s="32">
        <v>0</v>
      </c>
      <c r="K3970" s="54">
        <f>Лист4!E3968/1000</f>
        <v>108.0894</v>
      </c>
      <c r="L3970" s="55"/>
      <c r="M3970" s="55"/>
    </row>
    <row r="3971" spans="1:13" s="56" customFormat="1" ht="30" customHeight="1" x14ac:dyDescent="0.25">
      <c r="A3971" s="44" t="str">
        <f>Лист4!A3969</f>
        <v xml:space="preserve">Астраханская ул. д.13А </v>
      </c>
      <c r="B3971" s="74" t="str">
        <f>Лист4!C3969</f>
        <v>Приволжский район, с. Растопуловка</v>
      </c>
      <c r="C3971" s="45">
        <f t="shared" si="124"/>
        <v>93.237532203389847</v>
      </c>
      <c r="D3971" s="45">
        <f t="shared" si="125"/>
        <v>4.99486779661017</v>
      </c>
      <c r="E3971" s="52">
        <v>0</v>
      </c>
      <c r="F3971" s="31">
        <v>4.99486779661017</v>
      </c>
      <c r="G3971" s="53">
        <v>0</v>
      </c>
      <c r="H3971" s="53">
        <v>0</v>
      </c>
      <c r="I3971" s="53">
        <v>0</v>
      </c>
      <c r="J3971" s="32">
        <v>0</v>
      </c>
      <c r="K3971" s="54">
        <f>Лист4!E3969/1000</f>
        <v>98.232400000000013</v>
      </c>
      <c r="L3971" s="55"/>
      <c r="M3971" s="55"/>
    </row>
    <row r="3972" spans="1:13" s="56" customFormat="1" ht="15" x14ac:dyDescent="0.25">
      <c r="A3972" s="44" t="str">
        <f>Лист4!A3970</f>
        <v xml:space="preserve">Чехова ул. д.15 </v>
      </c>
      <c r="B3972" s="74" t="str">
        <f>Лист4!C3970</f>
        <v>Приволжский район, с. Фунтово</v>
      </c>
      <c r="C3972" s="45">
        <f t="shared" si="124"/>
        <v>0</v>
      </c>
      <c r="D3972" s="45">
        <f t="shared" si="125"/>
        <v>0</v>
      </c>
      <c r="E3972" s="52">
        <v>0</v>
      </c>
      <c r="F3972" s="31">
        <v>0</v>
      </c>
      <c r="G3972" s="53">
        <v>0</v>
      </c>
      <c r="H3972" s="53">
        <v>0</v>
      </c>
      <c r="I3972" s="53">
        <v>0</v>
      </c>
      <c r="J3972" s="32">
        <v>0</v>
      </c>
      <c r="K3972" s="54">
        <f>Лист4!E3970/1000</f>
        <v>0</v>
      </c>
      <c r="L3972" s="55"/>
      <c r="M3972" s="55"/>
    </row>
    <row r="3973" spans="1:13" s="56" customFormat="1" ht="30" customHeight="1" x14ac:dyDescent="0.25">
      <c r="A3973" s="44" t="str">
        <f>Лист4!A3971</f>
        <v xml:space="preserve">Юность мкн. д.1 </v>
      </c>
      <c r="B3973" s="74" t="str">
        <f>Лист4!C3971</f>
        <v>Приволжский район, с. Яксатово</v>
      </c>
      <c r="C3973" s="45">
        <f t="shared" si="124"/>
        <v>349.01957288135583</v>
      </c>
      <c r="D3973" s="45">
        <f t="shared" si="125"/>
        <v>18.697477118644066</v>
      </c>
      <c r="E3973" s="52">
        <v>0</v>
      </c>
      <c r="F3973" s="31">
        <v>18.697477118644066</v>
      </c>
      <c r="G3973" s="53">
        <v>0</v>
      </c>
      <c r="H3973" s="53">
        <v>0</v>
      </c>
      <c r="I3973" s="53">
        <v>0</v>
      </c>
      <c r="J3973" s="32">
        <v>0</v>
      </c>
      <c r="K3973" s="54">
        <f>Лист4!E3971/1000</f>
        <v>367.71704999999992</v>
      </c>
      <c r="L3973" s="55"/>
      <c r="M3973" s="55"/>
    </row>
    <row r="3974" spans="1:13" s="56" customFormat="1" ht="30" customHeight="1" x14ac:dyDescent="0.25">
      <c r="A3974" s="44" t="str">
        <f>Лист4!A3972</f>
        <v xml:space="preserve">Юность мкн. д.10 </v>
      </c>
      <c r="B3974" s="74" t="str">
        <f>Лист4!C3972</f>
        <v>Приволжский район, с. Яксатово</v>
      </c>
      <c r="C3974" s="45">
        <f t="shared" si="124"/>
        <v>3.4169491525423732</v>
      </c>
      <c r="D3974" s="45">
        <f t="shared" si="125"/>
        <v>0.18305084745762712</v>
      </c>
      <c r="E3974" s="52">
        <v>0</v>
      </c>
      <c r="F3974" s="31">
        <v>0.18305084745762712</v>
      </c>
      <c r="G3974" s="53">
        <v>0</v>
      </c>
      <c r="H3974" s="53">
        <v>0</v>
      </c>
      <c r="I3974" s="53">
        <v>0</v>
      </c>
      <c r="J3974" s="32">
        <v>0</v>
      </c>
      <c r="K3974" s="54">
        <f>Лист4!E3972/1000</f>
        <v>3.6</v>
      </c>
      <c r="L3974" s="55"/>
      <c r="M3974" s="55"/>
    </row>
    <row r="3975" spans="1:13" s="56" customFormat="1" ht="30" customHeight="1" x14ac:dyDescent="0.25">
      <c r="A3975" s="44" t="str">
        <f>Лист4!A3973</f>
        <v xml:space="preserve">Юность мкн. д.2 </v>
      </c>
      <c r="B3975" s="74" t="str">
        <f>Лист4!C3973</f>
        <v>Приволжский район, с. Яксатово</v>
      </c>
      <c r="C3975" s="45">
        <f t="shared" si="124"/>
        <v>332.50823864406789</v>
      </c>
      <c r="D3975" s="45">
        <f t="shared" si="125"/>
        <v>17.812941355932207</v>
      </c>
      <c r="E3975" s="52">
        <v>0</v>
      </c>
      <c r="F3975" s="31">
        <v>17.812941355932207</v>
      </c>
      <c r="G3975" s="53">
        <v>0</v>
      </c>
      <c r="H3975" s="53">
        <v>0</v>
      </c>
      <c r="I3975" s="53">
        <v>0</v>
      </c>
      <c r="J3975" s="32">
        <v>0</v>
      </c>
      <c r="K3975" s="54">
        <f>Лист4!E3973/1000</f>
        <v>350.32118000000008</v>
      </c>
      <c r="L3975" s="55"/>
      <c r="M3975" s="55"/>
    </row>
    <row r="3976" spans="1:13" s="56" customFormat="1" ht="30" customHeight="1" x14ac:dyDescent="0.25">
      <c r="A3976" s="44" t="str">
        <f>Лист4!A3974</f>
        <v xml:space="preserve">Юность мкн. д.3 </v>
      </c>
      <c r="B3976" s="74" t="str">
        <f>Лист4!C3974</f>
        <v>Приволжский район, с. Яксатово</v>
      </c>
      <c r="C3976" s="45">
        <f t="shared" si="124"/>
        <v>229.71181016949157</v>
      </c>
      <c r="D3976" s="45">
        <f t="shared" si="125"/>
        <v>12.305989830508477</v>
      </c>
      <c r="E3976" s="52">
        <v>0</v>
      </c>
      <c r="F3976" s="31">
        <v>12.305989830508477</v>
      </c>
      <c r="G3976" s="53">
        <v>0</v>
      </c>
      <c r="H3976" s="53">
        <v>0</v>
      </c>
      <c r="I3976" s="53">
        <v>0</v>
      </c>
      <c r="J3976" s="32">
        <v>0</v>
      </c>
      <c r="K3976" s="54">
        <f>Лист4!E3974/1000</f>
        <v>242.01780000000005</v>
      </c>
      <c r="L3976" s="55"/>
      <c r="M3976" s="55"/>
    </row>
    <row r="3977" spans="1:13" s="56" customFormat="1" ht="30" customHeight="1" x14ac:dyDescent="0.25">
      <c r="A3977" s="44" t="str">
        <f>Лист4!A3975</f>
        <v xml:space="preserve">Юность мкн. д.4 </v>
      </c>
      <c r="B3977" s="74" t="str">
        <f>Лист4!C3975</f>
        <v>Приволжский район, с. Яксатово</v>
      </c>
      <c r="C3977" s="45">
        <f t="shared" si="124"/>
        <v>390.28163525423741</v>
      </c>
      <c r="D3977" s="45">
        <f t="shared" si="125"/>
        <v>20.90794474576272</v>
      </c>
      <c r="E3977" s="52">
        <v>0</v>
      </c>
      <c r="F3977" s="31">
        <v>20.90794474576272</v>
      </c>
      <c r="G3977" s="53">
        <v>0</v>
      </c>
      <c r="H3977" s="53">
        <v>0</v>
      </c>
      <c r="I3977" s="53">
        <v>0</v>
      </c>
      <c r="J3977" s="32">
        <v>0</v>
      </c>
      <c r="K3977" s="54">
        <f>Лист4!E3975/1000</f>
        <v>411.18958000000015</v>
      </c>
      <c r="L3977" s="55"/>
      <c r="M3977" s="55"/>
    </row>
    <row r="3978" spans="1:13" s="56" customFormat="1" ht="30" customHeight="1" x14ac:dyDescent="0.25">
      <c r="A3978" s="44" t="str">
        <f>Лист4!A3976</f>
        <v xml:space="preserve">Юность мкн. д.5 </v>
      </c>
      <c r="B3978" s="74" t="str">
        <f>Лист4!C3976</f>
        <v>Приволжский район, с. Яксатово</v>
      </c>
      <c r="C3978" s="45">
        <f t="shared" si="124"/>
        <v>194.09476610169486</v>
      </c>
      <c r="D3978" s="45">
        <f t="shared" si="125"/>
        <v>10.397933898305084</v>
      </c>
      <c r="E3978" s="52">
        <v>0</v>
      </c>
      <c r="F3978" s="31">
        <v>10.397933898305084</v>
      </c>
      <c r="G3978" s="53">
        <v>0</v>
      </c>
      <c r="H3978" s="53">
        <v>0</v>
      </c>
      <c r="I3978" s="53">
        <v>0</v>
      </c>
      <c r="J3978" s="32">
        <v>0</v>
      </c>
      <c r="K3978" s="54">
        <f>Лист4!E3976/1000</f>
        <v>204.49269999999996</v>
      </c>
      <c r="L3978" s="55"/>
      <c r="M3978" s="55"/>
    </row>
    <row r="3979" spans="1:13" s="56" customFormat="1" ht="30" customHeight="1" x14ac:dyDescent="0.25">
      <c r="A3979" s="44" t="str">
        <f>Лист4!A3977</f>
        <v xml:space="preserve">Юность мкн. д.6 </v>
      </c>
      <c r="B3979" s="74" t="str">
        <f>Лист4!C3977</f>
        <v>Приволжский район, с. Яксатово</v>
      </c>
      <c r="C3979" s="45">
        <f t="shared" si="124"/>
        <v>151.55925423728814</v>
      </c>
      <c r="D3979" s="45">
        <f t="shared" si="125"/>
        <v>8.1192457627118646</v>
      </c>
      <c r="E3979" s="52">
        <v>0</v>
      </c>
      <c r="F3979" s="31">
        <v>8.1192457627118646</v>
      </c>
      <c r="G3979" s="53">
        <v>0</v>
      </c>
      <c r="H3979" s="53">
        <v>0</v>
      </c>
      <c r="I3979" s="53">
        <v>0</v>
      </c>
      <c r="J3979" s="32">
        <v>0</v>
      </c>
      <c r="K3979" s="54">
        <f>Лист4!E3977/1000</f>
        <v>159.67850000000001</v>
      </c>
      <c r="L3979" s="55"/>
      <c r="M3979" s="55"/>
    </row>
    <row r="3980" spans="1:13" s="56" customFormat="1" ht="30" customHeight="1" x14ac:dyDescent="0.25">
      <c r="A3980" s="44" t="str">
        <f>Лист4!A3978</f>
        <v xml:space="preserve">Юность мкн. д.7 </v>
      </c>
      <c r="B3980" s="74" t="str">
        <f>Лист4!C3978</f>
        <v>Приволжский район, с. Яксатово</v>
      </c>
      <c r="C3980" s="45">
        <f t="shared" si="124"/>
        <v>317.54348203389827</v>
      </c>
      <c r="D3980" s="45">
        <f t="shared" si="125"/>
        <v>17.011257966101695</v>
      </c>
      <c r="E3980" s="52">
        <v>0</v>
      </c>
      <c r="F3980" s="31">
        <v>17.011257966101695</v>
      </c>
      <c r="G3980" s="53">
        <v>0</v>
      </c>
      <c r="H3980" s="53">
        <v>0</v>
      </c>
      <c r="I3980" s="53">
        <v>0</v>
      </c>
      <c r="J3980" s="32">
        <v>0</v>
      </c>
      <c r="K3980" s="54">
        <f>Лист4!E3978/1000</f>
        <v>334.55473999999998</v>
      </c>
      <c r="L3980" s="55"/>
      <c r="M3980" s="55"/>
    </row>
    <row r="3981" spans="1:13" s="56" customFormat="1" ht="30" customHeight="1" x14ac:dyDescent="0.25">
      <c r="A3981" s="44" t="str">
        <f>Лист4!A3979</f>
        <v xml:space="preserve">Юность мкн. д.8 </v>
      </c>
      <c r="B3981" s="74" t="str">
        <f>Лист4!C3979</f>
        <v>Приволжский район, с. Яксатово</v>
      </c>
      <c r="C3981" s="45">
        <f t="shared" si="124"/>
        <v>248.17139389830504</v>
      </c>
      <c r="D3981" s="45">
        <f t="shared" si="125"/>
        <v>13.294896101694913</v>
      </c>
      <c r="E3981" s="52">
        <v>0</v>
      </c>
      <c r="F3981" s="31">
        <v>13.294896101694913</v>
      </c>
      <c r="G3981" s="53">
        <v>0</v>
      </c>
      <c r="H3981" s="53">
        <v>0</v>
      </c>
      <c r="I3981" s="53">
        <v>0</v>
      </c>
      <c r="J3981" s="32">
        <v>0</v>
      </c>
      <c r="K3981" s="54">
        <f>Лист4!E3979/1000</f>
        <v>261.46628999999996</v>
      </c>
      <c r="L3981" s="55"/>
      <c r="M3981" s="55"/>
    </row>
    <row r="3982" spans="1:13" s="56" customFormat="1" ht="30" customHeight="1" x14ac:dyDescent="0.25">
      <c r="A3982" s="44" t="str">
        <f>Лист4!A3980</f>
        <v xml:space="preserve">Юность мкн. д.9 </v>
      </c>
      <c r="B3982" s="74" t="str">
        <f>Лист4!C3980</f>
        <v>Приволжский район, с. Яксатово</v>
      </c>
      <c r="C3982" s="45">
        <f t="shared" ref="C3982:C4045" si="126">K3982+J3982-F3982</f>
        <v>297.55392135593218</v>
      </c>
      <c r="D3982" s="45">
        <f t="shared" ref="D3982:D4045" si="127">F3982</f>
        <v>15.940388644067795</v>
      </c>
      <c r="E3982" s="52">
        <v>0</v>
      </c>
      <c r="F3982" s="31">
        <v>15.940388644067795</v>
      </c>
      <c r="G3982" s="53">
        <v>0</v>
      </c>
      <c r="H3982" s="53">
        <v>0</v>
      </c>
      <c r="I3982" s="53">
        <v>0</v>
      </c>
      <c r="J3982" s="32">
        <v>0</v>
      </c>
      <c r="K3982" s="54">
        <f>Лист4!E3980/1000-J3982</f>
        <v>313.49430999999998</v>
      </c>
      <c r="L3982" s="55"/>
      <c r="M3982" s="55"/>
    </row>
    <row r="3983" spans="1:13" s="56" customFormat="1" ht="30" customHeight="1" x14ac:dyDescent="0.25">
      <c r="A3983" s="44" t="str">
        <f>Лист4!A3981</f>
        <v xml:space="preserve">Юность ул. д.10 </v>
      </c>
      <c r="B3983" s="74" t="str">
        <f>Лист4!C3981</f>
        <v>Приволжский район, с. Яксатово</v>
      </c>
      <c r="C3983" s="45">
        <f t="shared" si="126"/>
        <v>0</v>
      </c>
      <c r="D3983" s="45">
        <f t="shared" si="127"/>
        <v>0</v>
      </c>
      <c r="E3983" s="52">
        <v>0</v>
      </c>
      <c r="F3983" s="31">
        <v>0</v>
      </c>
      <c r="G3983" s="53">
        <v>0</v>
      </c>
      <c r="H3983" s="53">
        <v>0</v>
      </c>
      <c r="I3983" s="53">
        <v>0</v>
      </c>
      <c r="J3983" s="32">
        <v>0</v>
      </c>
      <c r="K3983" s="54">
        <f>Лист4!E3981/1000</f>
        <v>0</v>
      </c>
      <c r="L3983" s="55"/>
      <c r="M3983" s="55"/>
    </row>
    <row r="3984" spans="1:13" s="56" customFormat="1" ht="30" customHeight="1" x14ac:dyDescent="0.25">
      <c r="A3984" s="44" t="str">
        <f>Лист4!A3982</f>
        <v xml:space="preserve">12-й кв-л д.1 </v>
      </c>
      <c r="B3984" s="74" t="str">
        <f>Лист4!C3982</f>
        <v>Харабалинский район, г. Харабали</v>
      </c>
      <c r="C3984" s="45">
        <f t="shared" si="126"/>
        <v>143.6513044067797</v>
      </c>
      <c r="D3984" s="45">
        <f t="shared" si="127"/>
        <v>7.6956055932203409</v>
      </c>
      <c r="E3984" s="52">
        <v>0</v>
      </c>
      <c r="F3984" s="31">
        <v>7.6956055932203409</v>
      </c>
      <c r="G3984" s="53">
        <v>0</v>
      </c>
      <c r="H3984" s="53">
        <v>0</v>
      </c>
      <c r="I3984" s="53">
        <v>0</v>
      </c>
      <c r="J3984" s="32">
        <v>0</v>
      </c>
      <c r="K3984" s="54">
        <f>Лист4!E3982/1000</f>
        <v>151.34691000000004</v>
      </c>
      <c r="L3984" s="55"/>
      <c r="M3984" s="55"/>
    </row>
    <row r="3985" spans="1:13" s="56" customFormat="1" ht="16.5" customHeight="1" x14ac:dyDescent="0.25">
      <c r="A3985" s="44" t="str">
        <f>Лист4!A3983</f>
        <v xml:space="preserve">12-й кв-л д.10 </v>
      </c>
      <c r="B3985" s="74" t="str">
        <f>Лист4!C3983</f>
        <v>Харабалинский район, г. Харабали</v>
      </c>
      <c r="C3985" s="45">
        <f t="shared" si="126"/>
        <v>212.69625762711863</v>
      </c>
      <c r="D3985" s="45">
        <f t="shared" si="127"/>
        <v>11.394442372881354</v>
      </c>
      <c r="E3985" s="52">
        <v>0</v>
      </c>
      <c r="F3985" s="31">
        <v>11.394442372881354</v>
      </c>
      <c r="G3985" s="53">
        <v>0</v>
      </c>
      <c r="H3985" s="53">
        <v>0</v>
      </c>
      <c r="I3985" s="53">
        <v>0</v>
      </c>
      <c r="J3985" s="32">
        <v>0</v>
      </c>
      <c r="K3985" s="54">
        <f>Лист4!E3983/1000</f>
        <v>224.09069999999997</v>
      </c>
      <c r="L3985" s="55"/>
      <c r="M3985" s="55"/>
    </row>
    <row r="3986" spans="1:13" s="56" customFormat="1" ht="30" customHeight="1" x14ac:dyDescent="0.25">
      <c r="A3986" s="44" t="str">
        <f>Лист4!A3984</f>
        <v xml:space="preserve">12-й кв-л д.2 </v>
      </c>
      <c r="B3986" s="74" t="str">
        <f>Лист4!C3984</f>
        <v>Харабалинский район, г. Харабали</v>
      </c>
      <c r="C3986" s="45">
        <f t="shared" si="126"/>
        <v>185.26895728813565</v>
      </c>
      <c r="D3986" s="45">
        <f t="shared" si="127"/>
        <v>9.925122711864411</v>
      </c>
      <c r="E3986" s="52">
        <v>0</v>
      </c>
      <c r="F3986" s="31">
        <v>9.925122711864411</v>
      </c>
      <c r="G3986" s="53">
        <v>0</v>
      </c>
      <c r="H3986" s="53">
        <v>0</v>
      </c>
      <c r="I3986" s="53">
        <v>0</v>
      </c>
      <c r="J3986" s="32">
        <v>0</v>
      </c>
      <c r="K3986" s="54">
        <f>Лист4!E3984/1000</f>
        <v>195.19408000000007</v>
      </c>
      <c r="L3986" s="55"/>
      <c r="M3986" s="55"/>
    </row>
    <row r="3987" spans="1:13" s="56" customFormat="1" ht="30" customHeight="1" x14ac:dyDescent="0.25">
      <c r="A3987" s="44" t="str">
        <f>Лист4!A3985</f>
        <v xml:space="preserve">7-й кв-л д.1 </v>
      </c>
      <c r="B3987" s="74" t="str">
        <f>Лист4!C3985</f>
        <v>Харабалинский район, г. Харабали</v>
      </c>
      <c r="C3987" s="45">
        <f t="shared" si="126"/>
        <v>191.34677966101694</v>
      </c>
      <c r="D3987" s="45">
        <f t="shared" si="127"/>
        <v>10.250720338983051</v>
      </c>
      <c r="E3987" s="52">
        <v>0</v>
      </c>
      <c r="F3987" s="31">
        <v>10.250720338983051</v>
      </c>
      <c r="G3987" s="53">
        <v>0</v>
      </c>
      <c r="H3987" s="53">
        <v>0</v>
      </c>
      <c r="I3987" s="53">
        <v>0</v>
      </c>
      <c r="J3987" s="32">
        <v>0</v>
      </c>
      <c r="K3987" s="54">
        <f>Лист4!E3985/1000</f>
        <v>201.5975</v>
      </c>
      <c r="L3987" s="55"/>
      <c r="M3987" s="55"/>
    </row>
    <row r="3988" spans="1:13" s="56" customFormat="1" ht="30" customHeight="1" x14ac:dyDescent="0.25">
      <c r="A3988" s="44" t="str">
        <f>Лист4!A3986</f>
        <v xml:space="preserve">7-й кв-л д.11 </v>
      </c>
      <c r="B3988" s="74" t="str">
        <f>Лист4!C3986</f>
        <v>Харабалинский район, г. Харабали</v>
      </c>
      <c r="C3988" s="45">
        <f t="shared" si="126"/>
        <v>170.90801355932206</v>
      </c>
      <c r="D3988" s="45">
        <f t="shared" si="127"/>
        <v>9.1557864406779679</v>
      </c>
      <c r="E3988" s="52">
        <v>0</v>
      </c>
      <c r="F3988" s="31">
        <v>9.1557864406779679</v>
      </c>
      <c r="G3988" s="53">
        <v>0</v>
      </c>
      <c r="H3988" s="53">
        <v>0</v>
      </c>
      <c r="I3988" s="53">
        <v>0</v>
      </c>
      <c r="J3988" s="32">
        <v>0</v>
      </c>
      <c r="K3988" s="54">
        <f>Лист4!E3986/1000</f>
        <v>180.06380000000001</v>
      </c>
      <c r="L3988" s="55"/>
      <c r="M3988" s="55"/>
    </row>
    <row r="3989" spans="1:13" s="56" customFormat="1" ht="30" customHeight="1" x14ac:dyDescent="0.25">
      <c r="A3989" s="44" t="str">
        <f>Лист4!A3987</f>
        <v xml:space="preserve">7-й кв-л д.12 </v>
      </c>
      <c r="B3989" s="74" t="str">
        <f>Лист4!C3987</f>
        <v>Харабалинский район, г. Харабали</v>
      </c>
      <c r="C3989" s="45">
        <f t="shared" si="126"/>
        <v>180.20097627118645</v>
      </c>
      <c r="D3989" s="45">
        <f t="shared" si="127"/>
        <v>9.6536237288135602</v>
      </c>
      <c r="E3989" s="52">
        <v>0</v>
      </c>
      <c r="F3989" s="31">
        <v>9.6536237288135602</v>
      </c>
      <c r="G3989" s="53">
        <v>0</v>
      </c>
      <c r="H3989" s="53">
        <v>0</v>
      </c>
      <c r="I3989" s="53">
        <v>0</v>
      </c>
      <c r="J3989" s="32">
        <v>0</v>
      </c>
      <c r="K3989" s="54">
        <f>Лист4!E3987/1000</f>
        <v>189.8546</v>
      </c>
      <c r="L3989" s="55"/>
      <c r="M3989" s="55"/>
    </row>
    <row r="3990" spans="1:13" s="56" customFormat="1" ht="30" customHeight="1" x14ac:dyDescent="0.25">
      <c r="A3990" s="44" t="str">
        <f>Лист4!A3988</f>
        <v xml:space="preserve">7-й кв-л д.13 </v>
      </c>
      <c r="B3990" s="74" t="str">
        <f>Лист4!C3988</f>
        <v>Харабалинский район, г. Харабали</v>
      </c>
      <c r="C3990" s="45">
        <f t="shared" si="126"/>
        <v>162.60788338983053</v>
      </c>
      <c r="D3990" s="45">
        <f t="shared" si="127"/>
        <v>8.7111366101694934</v>
      </c>
      <c r="E3990" s="52">
        <v>0</v>
      </c>
      <c r="F3990" s="31">
        <v>8.7111366101694934</v>
      </c>
      <c r="G3990" s="53">
        <v>0</v>
      </c>
      <c r="H3990" s="53">
        <v>0</v>
      </c>
      <c r="I3990" s="53">
        <v>0</v>
      </c>
      <c r="J3990" s="32">
        <v>0</v>
      </c>
      <c r="K3990" s="54">
        <f>Лист4!E3988/1000</f>
        <v>171.31902000000002</v>
      </c>
      <c r="L3990" s="55"/>
      <c r="M3990" s="55"/>
    </row>
    <row r="3991" spans="1:13" s="56" customFormat="1" ht="30" customHeight="1" x14ac:dyDescent="0.25">
      <c r="A3991" s="44" t="str">
        <f>Лист4!A3989</f>
        <v xml:space="preserve">7-й кв-л д.14 </v>
      </c>
      <c r="B3991" s="74" t="str">
        <f>Лист4!C3989</f>
        <v>Харабалинский район, г. Харабали</v>
      </c>
      <c r="C3991" s="45">
        <f t="shared" si="126"/>
        <v>187.77995932203393</v>
      </c>
      <c r="D3991" s="45">
        <f t="shared" si="127"/>
        <v>10.059640677966105</v>
      </c>
      <c r="E3991" s="52">
        <v>0</v>
      </c>
      <c r="F3991" s="31">
        <v>10.059640677966105</v>
      </c>
      <c r="G3991" s="53">
        <v>0</v>
      </c>
      <c r="H3991" s="53">
        <v>0</v>
      </c>
      <c r="I3991" s="53">
        <v>0</v>
      </c>
      <c r="J3991" s="32">
        <v>0</v>
      </c>
      <c r="K3991" s="54">
        <f>Лист4!E3989/1000</f>
        <v>197.83960000000005</v>
      </c>
      <c r="L3991" s="55"/>
      <c r="M3991" s="55"/>
    </row>
    <row r="3992" spans="1:13" s="56" customFormat="1" ht="15" x14ac:dyDescent="0.25">
      <c r="A3992" s="44" t="str">
        <f>Лист4!A3990</f>
        <v xml:space="preserve">7-й кв-л д.15 </v>
      </c>
      <c r="B3992" s="74" t="str">
        <f>Лист4!C3990</f>
        <v>Харабалинский район, г. Харабали</v>
      </c>
      <c r="C3992" s="45">
        <f t="shared" si="126"/>
        <v>91.039864406779657</v>
      </c>
      <c r="D3992" s="45">
        <f t="shared" si="127"/>
        <v>4.8771355932203386</v>
      </c>
      <c r="E3992" s="52">
        <v>0</v>
      </c>
      <c r="F3992" s="31">
        <v>4.8771355932203386</v>
      </c>
      <c r="G3992" s="53">
        <v>0</v>
      </c>
      <c r="H3992" s="53">
        <v>0</v>
      </c>
      <c r="I3992" s="53">
        <v>0</v>
      </c>
      <c r="J3992" s="32">
        <v>0</v>
      </c>
      <c r="K3992" s="54">
        <f>Лист4!E3990/1000</f>
        <v>95.917000000000002</v>
      </c>
      <c r="L3992" s="55"/>
      <c r="M3992" s="55"/>
    </row>
    <row r="3993" spans="1:13" s="56" customFormat="1" ht="30" customHeight="1" x14ac:dyDescent="0.25">
      <c r="A3993" s="44" t="str">
        <f>Лист4!A3991</f>
        <v xml:space="preserve">7-й кв-л д.16 </v>
      </c>
      <c r="B3993" s="74" t="str">
        <f>Лист4!C3991</f>
        <v>Харабалинский район, г. Харабали</v>
      </c>
      <c r="C3993" s="45">
        <f t="shared" si="126"/>
        <v>179.85206779661016</v>
      </c>
      <c r="D3993" s="45">
        <f t="shared" si="127"/>
        <v>9.6349322033898304</v>
      </c>
      <c r="E3993" s="52">
        <v>0</v>
      </c>
      <c r="F3993" s="31">
        <v>9.6349322033898304</v>
      </c>
      <c r="G3993" s="53">
        <v>0</v>
      </c>
      <c r="H3993" s="53">
        <v>0</v>
      </c>
      <c r="I3993" s="53">
        <v>0</v>
      </c>
      <c r="J3993" s="32">
        <v>0</v>
      </c>
      <c r="K3993" s="54">
        <f>Лист4!E3991/1000</f>
        <v>189.48699999999999</v>
      </c>
      <c r="L3993" s="55"/>
      <c r="M3993" s="55"/>
    </row>
    <row r="3994" spans="1:13" s="56" customFormat="1" ht="30" customHeight="1" x14ac:dyDescent="0.25">
      <c r="A3994" s="44" t="str">
        <f>Лист4!A3992</f>
        <v xml:space="preserve">7-й кв-л д.17 </v>
      </c>
      <c r="B3994" s="74" t="str">
        <f>Лист4!C3992</f>
        <v>Харабалинский район, г. Харабали</v>
      </c>
      <c r="C3994" s="45">
        <f t="shared" si="126"/>
        <v>153.81301694915254</v>
      </c>
      <c r="D3994" s="45">
        <f t="shared" si="127"/>
        <v>8.2399830508474565</v>
      </c>
      <c r="E3994" s="52">
        <v>0</v>
      </c>
      <c r="F3994" s="31">
        <v>8.2399830508474565</v>
      </c>
      <c r="G3994" s="53">
        <v>0</v>
      </c>
      <c r="H3994" s="53">
        <v>0</v>
      </c>
      <c r="I3994" s="53">
        <v>0</v>
      </c>
      <c r="J3994" s="32">
        <v>0</v>
      </c>
      <c r="K3994" s="54">
        <f>Лист4!E3992/1000</f>
        <v>162.053</v>
      </c>
      <c r="L3994" s="55"/>
      <c r="M3994" s="55"/>
    </row>
    <row r="3995" spans="1:13" s="56" customFormat="1" ht="30" customHeight="1" x14ac:dyDescent="0.25">
      <c r="A3995" s="44" t="str">
        <f>Лист4!A3993</f>
        <v xml:space="preserve">7-й кв-л д.2 </v>
      </c>
      <c r="B3995" s="74" t="str">
        <f>Лист4!C3993</f>
        <v>Харабалинский район, г. Харабали</v>
      </c>
      <c r="C3995" s="45">
        <f t="shared" si="126"/>
        <v>133.36134237288135</v>
      </c>
      <c r="D3995" s="45">
        <f t="shared" si="127"/>
        <v>7.1443576271186435</v>
      </c>
      <c r="E3995" s="52">
        <v>0</v>
      </c>
      <c r="F3995" s="31">
        <v>7.1443576271186435</v>
      </c>
      <c r="G3995" s="53">
        <v>0</v>
      </c>
      <c r="H3995" s="53">
        <v>0</v>
      </c>
      <c r="I3995" s="53">
        <v>0</v>
      </c>
      <c r="J3995" s="32">
        <v>0</v>
      </c>
      <c r="K3995" s="54">
        <f>Лист4!E3993/1000</f>
        <v>140.50569999999999</v>
      </c>
      <c r="L3995" s="55"/>
      <c r="M3995" s="55"/>
    </row>
    <row r="3996" spans="1:13" s="56" customFormat="1" ht="30" customHeight="1" x14ac:dyDescent="0.25">
      <c r="A3996" s="44" t="str">
        <f>Лист4!A3994</f>
        <v xml:space="preserve">7-й кв-л д.3 </v>
      </c>
      <c r="B3996" s="74" t="str">
        <f>Лист4!C3994</f>
        <v>Харабалинский район, г. Харабали</v>
      </c>
      <c r="C3996" s="45">
        <f t="shared" si="126"/>
        <v>169.75479322033894</v>
      </c>
      <c r="D3996" s="45">
        <f t="shared" si="127"/>
        <v>9.0940067796610151</v>
      </c>
      <c r="E3996" s="52">
        <v>0</v>
      </c>
      <c r="F3996" s="31">
        <v>9.0940067796610151</v>
      </c>
      <c r="G3996" s="53">
        <v>0</v>
      </c>
      <c r="H3996" s="53">
        <v>0</v>
      </c>
      <c r="I3996" s="53">
        <v>0</v>
      </c>
      <c r="J3996" s="32">
        <v>0</v>
      </c>
      <c r="K3996" s="54">
        <f>Лист4!E3994/1000</f>
        <v>178.84879999999995</v>
      </c>
      <c r="L3996" s="55"/>
      <c r="M3996" s="55"/>
    </row>
    <row r="3997" spans="1:13" s="56" customFormat="1" ht="30" customHeight="1" x14ac:dyDescent="0.25">
      <c r="A3997" s="44" t="str">
        <f>Лист4!A3995</f>
        <v xml:space="preserve">7-й кв-л д.4 </v>
      </c>
      <c r="B3997" s="74" t="str">
        <f>Лист4!C3995</f>
        <v>Харабалинский район, г. Харабали</v>
      </c>
      <c r="C3997" s="45">
        <f t="shared" si="126"/>
        <v>160.23151864406779</v>
      </c>
      <c r="D3997" s="45">
        <f t="shared" si="127"/>
        <v>8.5838313559322028</v>
      </c>
      <c r="E3997" s="52">
        <v>0</v>
      </c>
      <c r="F3997" s="31">
        <v>8.5838313559322028</v>
      </c>
      <c r="G3997" s="53">
        <v>0</v>
      </c>
      <c r="H3997" s="53">
        <v>0</v>
      </c>
      <c r="I3997" s="53">
        <v>0</v>
      </c>
      <c r="J3997" s="32">
        <v>0</v>
      </c>
      <c r="K3997" s="54">
        <f>Лист4!E3995/1000</f>
        <v>168.81535</v>
      </c>
      <c r="L3997" s="55"/>
      <c r="M3997" s="55"/>
    </row>
    <row r="3998" spans="1:13" s="56" customFormat="1" ht="30" customHeight="1" x14ac:dyDescent="0.25">
      <c r="A3998" s="44" t="str">
        <f>Лист4!A3996</f>
        <v xml:space="preserve">7-й кв-л д.5 </v>
      </c>
      <c r="B3998" s="74" t="str">
        <f>Лист4!C3996</f>
        <v>Харабалинский район, г. Харабали</v>
      </c>
      <c r="C3998" s="45">
        <f t="shared" si="126"/>
        <v>206.4258711864407</v>
      </c>
      <c r="D3998" s="45">
        <f t="shared" si="127"/>
        <v>11.058528813559324</v>
      </c>
      <c r="E3998" s="52">
        <v>0</v>
      </c>
      <c r="F3998" s="31">
        <v>11.058528813559324</v>
      </c>
      <c r="G3998" s="53">
        <v>0</v>
      </c>
      <c r="H3998" s="53">
        <v>0</v>
      </c>
      <c r="I3998" s="53">
        <v>0</v>
      </c>
      <c r="J3998" s="32">
        <v>0</v>
      </c>
      <c r="K3998" s="54">
        <f>Лист4!E3996/1000</f>
        <v>217.48440000000002</v>
      </c>
      <c r="L3998" s="55"/>
      <c r="M3998" s="55"/>
    </row>
    <row r="3999" spans="1:13" s="56" customFormat="1" ht="30" customHeight="1" x14ac:dyDescent="0.25">
      <c r="A3999" s="44" t="str">
        <f>Лист4!A3997</f>
        <v xml:space="preserve">7-й кв-л д.6 </v>
      </c>
      <c r="B3999" s="74" t="str">
        <f>Лист4!C3997</f>
        <v>Харабалинский район, г. Харабали</v>
      </c>
      <c r="C3999" s="45">
        <f t="shared" si="126"/>
        <v>176.51636610169493</v>
      </c>
      <c r="D3999" s="45">
        <f t="shared" si="127"/>
        <v>9.4562338983050847</v>
      </c>
      <c r="E3999" s="52">
        <v>0</v>
      </c>
      <c r="F3999" s="31">
        <v>9.4562338983050847</v>
      </c>
      <c r="G3999" s="53">
        <v>0</v>
      </c>
      <c r="H3999" s="53">
        <v>0</v>
      </c>
      <c r="I3999" s="53">
        <v>0</v>
      </c>
      <c r="J3999" s="32">
        <v>0</v>
      </c>
      <c r="K3999" s="54">
        <f>Лист4!E3997/1000</f>
        <v>185.9726</v>
      </c>
      <c r="L3999" s="55"/>
      <c r="M3999" s="55"/>
    </row>
    <row r="4000" spans="1:13" s="56" customFormat="1" ht="30" customHeight="1" x14ac:dyDescent="0.25">
      <c r="A4000" s="44" t="str">
        <f>Лист4!A3998</f>
        <v xml:space="preserve">7-й кв-л д.7 </v>
      </c>
      <c r="B4000" s="74" t="str">
        <f>Лист4!C3998</f>
        <v>Харабалинский район, г. Харабали</v>
      </c>
      <c r="C4000" s="45">
        <f t="shared" si="126"/>
        <v>171.23661016949148</v>
      </c>
      <c r="D4000" s="45">
        <f t="shared" si="127"/>
        <v>9.1733898305084729</v>
      </c>
      <c r="E4000" s="52">
        <v>0</v>
      </c>
      <c r="F4000" s="31">
        <v>9.1733898305084729</v>
      </c>
      <c r="G4000" s="53">
        <v>0</v>
      </c>
      <c r="H4000" s="53">
        <v>0</v>
      </c>
      <c r="I4000" s="53">
        <v>0</v>
      </c>
      <c r="J4000" s="32">
        <v>0</v>
      </c>
      <c r="K4000" s="54">
        <f>Лист4!E3998/1000</f>
        <v>180.40999999999997</v>
      </c>
      <c r="L4000" s="55"/>
      <c r="M4000" s="55"/>
    </row>
    <row r="4001" spans="1:13" s="56" customFormat="1" ht="30" customHeight="1" x14ac:dyDescent="0.25">
      <c r="A4001" s="44" t="str">
        <f>Лист4!A3999</f>
        <v xml:space="preserve">7-й кв-л д.7А </v>
      </c>
      <c r="B4001" s="74" t="str">
        <f>Лист4!C3999</f>
        <v>Харабалинский район, г. Харабали</v>
      </c>
      <c r="C4001" s="45">
        <f t="shared" si="126"/>
        <v>205.55872542372884</v>
      </c>
      <c r="D4001" s="45">
        <f t="shared" si="127"/>
        <v>11.012074576271187</v>
      </c>
      <c r="E4001" s="52">
        <v>0</v>
      </c>
      <c r="F4001" s="31">
        <v>11.012074576271187</v>
      </c>
      <c r="G4001" s="53">
        <v>0</v>
      </c>
      <c r="H4001" s="53">
        <v>0</v>
      </c>
      <c r="I4001" s="53">
        <v>0</v>
      </c>
      <c r="J4001" s="32">
        <v>0</v>
      </c>
      <c r="K4001" s="54">
        <f>Лист4!E3999/1000</f>
        <v>216.57080000000002</v>
      </c>
      <c r="L4001" s="55"/>
      <c r="M4001" s="55"/>
    </row>
    <row r="4002" spans="1:13" s="56" customFormat="1" ht="30" customHeight="1" x14ac:dyDescent="0.25">
      <c r="A4002" s="44" t="str">
        <f>Лист4!A4000</f>
        <v xml:space="preserve">7-й кв-л д.8 </v>
      </c>
      <c r="B4002" s="74" t="str">
        <f>Лист4!C4000</f>
        <v>Харабалинский район, г. Харабали</v>
      </c>
      <c r="C4002" s="45">
        <f t="shared" si="126"/>
        <v>124.97605423728814</v>
      </c>
      <c r="D4002" s="45">
        <f t="shared" si="127"/>
        <v>6.6951457627118636</v>
      </c>
      <c r="E4002" s="52">
        <v>0</v>
      </c>
      <c r="F4002" s="31">
        <v>6.6951457627118636</v>
      </c>
      <c r="G4002" s="53">
        <v>0</v>
      </c>
      <c r="H4002" s="53">
        <v>0</v>
      </c>
      <c r="I4002" s="53">
        <v>0</v>
      </c>
      <c r="J4002" s="32">
        <v>0</v>
      </c>
      <c r="K4002" s="54">
        <f>Лист4!E4000/1000</f>
        <v>131.6712</v>
      </c>
      <c r="L4002" s="55"/>
      <c r="M4002" s="55"/>
    </row>
    <row r="4003" spans="1:13" s="56" customFormat="1" ht="30" customHeight="1" x14ac:dyDescent="0.25">
      <c r="A4003" s="44" t="str">
        <f>Лист4!A4001</f>
        <v xml:space="preserve">7-й кв-л д.9 </v>
      </c>
      <c r="B4003" s="74" t="str">
        <f>Лист4!C4001</f>
        <v>Харабалинский район, г. Харабали</v>
      </c>
      <c r="C4003" s="45">
        <f t="shared" si="126"/>
        <v>165.57709830508475</v>
      </c>
      <c r="D4003" s="45">
        <f t="shared" si="127"/>
        <v>8.870201694915254</v>
      </c>
      <c r="E4003" s="52">
        <v>0</v>
      </c>
      <c r="F4003" s="31">
        <v>8.870201694915254</v>
      </c>
      <c r="G4003" s="53">
        <v>0</v>
      </c>
      <c r="H4003" s="53">
        <v>0</v>
      </c>
      <c r="I4003" s="53">
        <v>0</v>
      </c>
      <c r="J4003" s="32">
        <v>0</v>
      </c>
      <c r="K4003" s="54">
        <f>Лист4!E4001/1000</f>
        <v>174.44730000000001</v>
      </c>
      <c r="L4003" s="55"/>
      <c r="M4003" s="55"/>
    </row>
    <row r="4004" spans="1:13" s="56" customFormat="1" ht="30" customHeight="1" x14ac:dyDescent="0.25">
      <c r="A4004" s="44" t="str">
        <f>Лист4!A4002</f>
        <v xml:space="preserve">8-й кв-л д.1 </v>
      </c>
      <c r="B4004" s="74" t="str">
        <f>Лист4!C4002</f>
        <v>Харабалинский район, г. Харабали</v>
      </c>
      <c r="C4004" s="45">
        <f t="shared" si="126"/>
        <v>199.33358508474578</v>
      </c>
      <c r="D4004" s="45">
        <f t="shared" si="127"/>
        <v>10.678584915254238</v>
      </c>
      <c r="E4004" s="52">
        <v>0</v>
      </c>
      <c r="F4004" s="31">
        <v>10.678584915254238</v>
      </c>
      <c r="G4004" s="53">
        <v>0</v>
      </c>
      <c r="H4004" s="53">
        <v>0</v>
      </c>
      <c r="I4004" s="53">
        <v>0</v>
      </c>
      <c r="J4004" s="32">
        <v>0</v>
      </c>
      <c r="K4004" s="54">
        <f>Лист4!E4002/1000</f>
        <v>210.01217000000003</v>
      </c>
      <c r="L4004" s="55"/>
      <c r="M4004" s="55"/>
    </row>
    <row r="4005" spans="1:13" s="56" customFormat="1" ht="30" customHeight="1" x14ac:dyDescent="0.25">
      <c r="A4005" s="44" t="str">
        <f>Лист4!A4003</f>
        <v xml:space="preserve">8-й кв-л д.10 </v>
      </c>
      <c r="B4005" s="74" t="str">
        <f>Лист4!C4003</f>
        <v>Харабалинский район, г. Харабали</v>
      </c>
      <c r="C4005" s="45">
        <f t="shared" si="126"/>
        <v>751.67400949152579</v>
      </c>
      <c r="D4005" s="45">
        <f t="shared" si="127"/>
        <v>40.268250508474594</v>
      </c>
      <c r="E4005" s="52">
        <v>0</v>
      </c>
      <c r="F4005" s="31">
        <v>40.268250508474594</v>
      </c>
      <c r="G4005" s="53">
        <v>0</v>
      </c>
      <c r="H4005" s="53">
        <v>0</v>
      </c>
      <c r="I4005" s="53">
        <v>0</v>
      </c>
      <c r="J4005" s="32">
        <v>0</v>
      </c>
      <c r="K4005" s="54">
        <f>Лист4!E4003/1000</f>
        <v>791.94226000000037</v>
      </c>
      <c r="L4005" s="55"/>
      <c r="M4005" s="55"/>
    </row>
    <row r="4006" spans="1:13" s="56" customFormat="1" ht="30" customHeight="1" x14ac:dyDescent="0.25">
      <c r="A4006" s="44" t="str">
        <f>Лист4!A4004</f>
        <v xml:space="preserve">8-й кв-л д.13 </v>
      </c>
      <c r="B4006" s="74" t="str">
        <f>Лист4!C4004</f>
        <v>Харабалинский район, г. Харабали</v>
      </c>
      <c r="C4006" s="45">
        <f t="shared" si="126"/>
        <v>431.8777518644066</v>
      </c>
      <c r="D4006" s="45">
        <f t="shared" si="127"/>
        <v>23.136308135593211</v>
      </c>
      <c r="E4006" s="52">
        <v>0</v>
      </c>
      <c r="F4006" s="31">
        <v>23.136308135593211</v>
      </c>
      <c r="G4006" s="53">
        <v>0</v>
      </c>
      <c r="H4006" s="53">
        <v>0</v>
      </c>
      <c r="I4006" s="53">
        <v>0</v>
      </c>
      <c r="J4006" s="32">
        <v>0</v>
      </c>
      <c r="K4006" s="54">
        <f>Лист4!E4004/1000</f>
        <v>455.0140599999998</v>
      </c>
      <c r="L4006" s="55"/>
      <c r="M4006" s="55"/>
    </row>
    <row r="4007" spans="1:13" s="56" customFormat="1" ht="30" customHeight="1" x14ac:dyDescent="0.25">
      <c r="A4007" s="44" t="str">
        <f>Лист4!A4005</f>
        <v xml:space="preserve">8-й кв-л д.15 </v>
      </c>
      <c r="B4007" s="74" t="str">
        <f>Лист4!C4005</f>
        <v>Харабалинский район, г. Харабали</v>
      </c>
      <c r="C4007" s="45">
        <f t="shared" si="126"/>
        <v>120.1347118644068</v>
      </c>
      <c r="D4007" s="45">
        <f t="shared" si="127"/>
        <v>6.4357881355932207</v>
      </c>
      <c r="E4007" s="52">
        <v>0</v>
      </c>
      <c r="F4007" s="31">
        <v>6.4357881355932207</v>
      </c>
      <c r="G4007" s="53">
        <v>0</v>
      </c>
      <c r="H4007" s="53">
        <v>0</v>
      </c>
      <c r="I4007" s="53">
        <v>0</v>
      </c>
      <c r="J4007" s="32">
        <v>0</v>
      </c>
      <c r="K4007" s="54">
        <f>Лист4!E4005/1000</f>
        <v>126.57050000000001</v>
      </c>
      <c r="L4007" s="55"/>
      <c r="M4007" s="55"/>
    </row>
    <row r="4008" spans="1:13" s="56" customFormat="1" ht="30" customHeight="1" x14ac:dyDescent="0.25">
      <c r="A4008" s="44" t="str">
        <f>Лист4!A4006</f>
        <v xml:space="preserve">8-й кв-л д.16 </v>
      </c>
      <c r="B4008" s="74" t="str">
        <f>Лист4!C4006</f>
        <v>Харабалинский район, г. Харабали</v>
      </c>
      <c r="C4008" s="45">
        <f t="shared" si="126"/>
        <v>434.27189423728828</v>
      </c>
      <c r="D4008" s="45">
        <f t="shared" si="127"/>
        <v>23.264565762711872</v>
      </c>
      <c r="E4008" s="52">
        <v>0</v>
      </c>
      <c r="F4008" s="31">
        <v>23.264565762711872</v>
      </c>
      <c r="G4008" s="53">
        <v>0</v>
      </c>
      <c r="H4008" s="53">
        <v>0</v>
      </c>
      <c r="I4008" s="53">
        <v>0</v>
      </c>
      <c r="J4008" s="32">
        <v>0</v>
      </c>
      <c r="K4008" s="54">
        <f>Лист4!E4006/1000</f>
        <v>457.53646000000015</v>
      </c>
      <c r="L4008" s="55"/>
      <c r="M4008" s="55"/>
    </row>
    <row r="4009" spans="1:13" s="56" customFormat="1" ht="30" customHeight="1" x14ac:dyDescent="0.25">
      <c r="A4009" s="44" t="str">
        <f>Лист4!A4007</f>
        <v xml:space="preserve">8-й кв-л д.18 </v>
      </c>
      <c r="B4009" s="74" t="str">
        <f>Лист4!C4007</f>
        <v>Харабалинский район, г. Харабали</v>
      </c>
      <c r="C4009" s="45">
        <f t="shared" si="126"/>
        <v>217.1247186440678</v>
      </c>
      <c r="D4009" s="45">
        <f t="shared" si="127"/>
        <v>11.631681355932201</v>
      </c>
      <c r="E4009" s="52">
        <v>0</v>
      </c>
      <c r="F4009" s="31">
        <v>11.631681355932201</v>
      </c>
      <c r="G4009" s="53">
        <v>0</v>
      </c>
      <c r="H4009" s="53">
        <v>0</v>
      </c>
      <c r="I4009" s="53">
        <v>0</v>
      </c>
      <c r="J4009" s="32">
        <v>0</v>
      </c>
      <c r="K4009" s="54">
        <f>Лист4!E4007/1000</f>
        <v>228.75639999999999</v>
      </c>
      <c r="L4009" s="55"/>
      <c r="M4009" s="55"/>
    </row>
    <row r="4010" spans="1:13" s="56" customFormat="1" ht="30" customHeight="1" x14ac:dyDescent="0.25">
      <c r="A4010" s="44" t="str">
        <f>Лист4!A4008</f>
        <v xml:space="preserve">8-й кв-л д.19 </v>
      </c>
      <c r="B4010" s="74" t="str">
        <f>Лист4!C4008</f>
        <v>Харабалинский район, г. Харабали</v>
      </c>
      <c r="C4010" s="45">
        <f t="shared" si="126"/>
        <v>166.65856271186442</v>
      </c>
      <c r="D4010" s="45">
        <f t="shared" si="127"/>
        <v>8.9281372881355932</v>
      </c>
      <c r="E4010" s="52">
        <v>0</v>
      </c>
      <c r="F4010" s="31">
        <v>8.9281372881355932</v>
      </c>
      <c r="G4010" s="53">
        <v>0</v>
      </c>
      <c r="H4010" s="53">
        <v>0</v>
      </c>
      <c r="I4010" s="53">
        <v>0</v>
      </c>
      <c r="J4010" s="32">
        <v>0</v>
      </c>
      <c r="K4010" s="54">
        <f>Лист4!E4008/1000</f>
        <v>175.58670000000001</v>
      </c>
      <c r="L4010" s="55"/>
      <c r="M4010" s="55"/>
    </row>
    <row r="4011" spans="1:13" s="56" customFormat="1" ht="30" customHeight="1" x14ac:dyDescent="0.25">
      <c r="A4011" s="44" t="str">
        <f>Лист4!A4009</f>
        <v xml:space="preserve">8-й кв-л д.2 </v>
      </c>
      <c r="B4011" s="74" t="str">
        <f>Лист4!C4009</f>
        <v>Харабалинский район, г. Харабали</v>
      </c>
      <c r="C4011" s="45">
        <f t="shared" si="126"/>
        <v>205.07810305084746</v>
      </c>
      <c r="D4011" s="45">
        <f t="shared" si="127"/>
        <v>10.986326949152541</v>
      </c>
      <c r="E4011" s="52">
        <v>0</v>
      </c>
      <c r="F4011" s="31">
        <v>10.986326949152541</v>
      </c>
      <c r="G4011" s="53">
        <v>0</v>
      </c>
      <c r="H4011" s="53">
        <v>0</v>
      </c>
      <c r="I4011" s="53">
        <v>0</v>
      </c>
      <c r="J4011" s="32">
        <v>0</v>
      </c>
      <c r="K4011" s="54">
        <f>Лист4!E4009/1000</f>
        <v>216.06442999999999</v>
      </c>
      <c r="L4011" s="55"/>
      <c r="M4011" s="55"/>
    </row>
    <row r="4012" spans="1:13" s="56" customFormat="1" ht="30" customHeight="1" x14ac:dyDescent="0.25">
      <c r="A4012" s="44" t="str">
        <f>Лист4!A4010</f>
        <v xml:space="preserve">8-й кв-л д.28 </v>
      </c>
      <c r="B4012" s="74" t="str">
        <f>Лист4!C4010</f>
        <v>Харабалинский район, г. Харабали</v>
      </c>
      <c r="C4012" s="45">
        <f t="shared" si="126"/>
        <v>520.17277152542363</v>
      </c>
      <c r="D4012" s="45">
        <f t="shared" si="127"/>
        <v>27.866398474576265</v>
      </c>
      <c r="E4012" s="52">
        <v>0</v>
      </c>
      <c r="F4012" s="31">
        <v>27.866398474576265</v>
      </c>
      <c r="G4012" s="53">
        <v>0</v>
      </c>
      <c r="H4012" s="53">
        <v>0</v>
      </c>
      <c r="I4012" s="53">
        <v>0</v>
      </c>
      <c r="J4012" s="32">
        <v>0</v>
      </c>
      <c r="K4012" s="54">
        <f>Лист4!E4010/1000</f>
        <v>548.0391699999999</v>
      </c>
      <c r="L4012" s="55"/>
      <c r="M4012" s="55"/>
    </row>
    <row r="4013" spans="1:13" s="56" customFormat="1" ht="30" customHeight="1" x14ac:dyDescent="0.25">
      <c r="A4013" s="44" t="str">
        <f>Лист4!A4011</f>
        <v xml:space="preserve">8-й кв-л д.29 </v>
      </c>
      <c r="B4013" s="74" t="str">
        <f>Лист4!C4011</f>
        <v>Харабалинский район, г. Харабали</v>
      </c>
      <c r="C4013" s="45">
        <f t="shared" si="126"/>
        <v>533.86867254237279</v>
      </c>
      <c r="D4013" s="45">
        <f t="shared" si="127"/>
        <v>28.600107457627118</v>
      </c>
      <c r="E4013" s="52">
        <v>0</v>
      </c>
      <c r="F4013" s="31">
        <v>28.600107457627118</v>
      </c>
      <c r="G4013" s="53">
        <v>0</v>
      </c>
      <c r="H4013" s="53">
        <v>0</v>
      </c>
      <c r="I4013" s="53">
        <v>0</v>
      </c>
      <c r="J4013" s="32">
        <v>0</v>
      </c>
      <c r="K4013" s="54">
        <f>Лист4!E4011/1000</f>
        <v>562.46877999999992</v>
      </c>
      <c r="L4013" s="55"/>
      <c r="M4013" s="55"/>
    </row>
    <row r="4014" spans="1:13" s="56" customFormat="1" ht="30" customHeight="1" x14ac:dyDescent="0.25">
      <c r="A4014" s="44" t="str">
        <f>Лист4!A4012</f>
        <v xml:space="preserve">8-й кв-л д.3 </v>
      </c>
      <c r="B4014" s="74" t="str">
        <f>Лист4!C4012</f>
        <v>Харабалинский район, г. Харабали</v>
      </c>
      <c r="C4014" s="45">
        <f t="shared" si="126"/>
        <v>466.29087186440677</v>
      </c>
      <c r="D4014" s="45">
        <f t="shared" si="127"/>
        <v>24.979868135593218</v>
      </c>
      <c r="E4014" s="52">
        <v>0</v>
      </c>
      <c r="F4014" s="31">
        <v>24.979868135593218</v>
      </c>
      <c r="G4014" s="53">
        <v>0</v>
      </c>
      <c r="H4014" s="53">
        <v>0</v>
      </c>
      <c r="I4014" s="53">
        <v>0</v>
      </c>
      <c r="J4014" s="32">
        <v>0</v>
      </c>
      <c r="K4014" s="54">
        <f>Лист4!E4012/1000</f>
        <v>491.27073999999999</v>
      </c>
      <c r="L4014" s="55"/>
      <c r="M4014" s="55"/>
    </row>
    <row r="4015" spans="1:13" s="56" customFormat="1" ht="30" customHeight="1" x14ac:dyDescent="0.25">
      <c r="A4015" s="44" t="str">
        <f>Лист4!A4013</f>
        <v xml:space="preserve">8-й кв-л д.30 </v>
      </c>
      <c r="B4015" s="74" t="str">
        <f>Лист4!C4013</f>
        <v>Харабалинский район, г. Харабали</v>
      </c>
      <c r="C4015" s="45">
        <f t="shared" si="126"/>
        <v>226.23539661016946</v>
      </c>
      <c r="D4015" s="45">
        <f t="shared" si="127"/>
        <v>12.119753389830507</v>
      </c>
      <c r="E4015" s="52">
        <v>0</v>
      </c>
      <c r="F4015" s="31">
        <v>12.119753389830507</v>
      </c>
      <c r="G4015" s="53">
        <v>0</v>
      </c>
      <c r="H4015" s="53">
        <v>0</v>
      </c>
      <c r="I4015" s="53">
        <v>0</v>
      </c>
      <c r="J4015" s="32">
        <v>0</v>
      </c>
      <c r="K4015" s="54">
        <f>Лист4!E4013/1000</f>
        <v>238.35514999999995</v>
      </c>
      <c r="L4015" s="55"/>
      <c r="M4015" s="55"/>
    </row>
    <row r="4016" spans="1:13" s="56" customFormat="1" ht="30" customHeight="1" x14ac:dyDescent="0.25">
      <c r="A4016" s="44" t="str">
        <f>Лист4!A4014</f>
        <v xml:space="preserve">8-й кв-л д.4 </v>
      </c>
      <c r="B4016" s="74" t="str">
        <f>Лист4!C4014</f>
        <v>Харабалинский район, г. Харабали</v>
      </c>
      <c r="C4016" s="45">
        <f t="shared" si="126"/>
        <v>189.68234576271189</v>
      </c>
      <c r="D4016" s="45">
        <f t="shared" si="127"/>
        <v>10.161554237288136</v>
      </c>
      <c r="E4016" s="52">
        <v>0</v>
      </c>
      <c r="F4016" s="31">
        <v>10.161554237288136</v>
      </c>
      <c r="G4016" s="53">
        <v>0</v>
      </c>
      <c r="H4016" s="53">
        <v>0</v>
      </c>
      <c r="I4016" s="53">
        <v>0</v>
      </c>
      <c r="J4016" s="32">
        <v>0</v>
      </c>
      <c r="K4016" s="54">
        <f>Лист4!E4014/1000</f>
        <v>199.84390000000002</v>
      </c>
      <c r="L4016" s="55"/>
      <c r="M4016" s="55"/>
    </row>
    <row r="4017" spans="1:13" s="56" customFormat="1" ht="30" customHeight="1" x14ac:dyDescent="0.25">
      <c r="A4017" s="44" t="str">
        <f>Лист4!A4015</f>
        <v xml:space="preserve">Аэродромная ул. д.10 </v>
      </c>
      <c r="B4017" s="74" t="str">
        <f>Лист4!C4015</f>
        <v>Харабалинский район, г. Харабали</v>
      </c>
      <c r="C4017" s="45">
        <f t="shared" si="126"/>
        <v>0</v>
      </c>
      <c r="D4017" s="45">
        <f t="shared" si="127"/>
        <v>0</v>
      </c>
      <c r="E4017" s="52">
        <v>0</v>
      </c>
      <c r="F4017" s="31">
        <v>0</v>
      </c>
      <c r="G4017" s="53">
        <v>0</v>
      </c>
      <c r="H4017" s="53">
        <v>0</v>
      </c>
      <c r="I4017" s="53">
        <v>0</v>
      </c>
      <c r="J4017" s="32">
        <v>0</v>
      </c>
      <c r="K4017" s="54">
        <f>Лист4!E4015/1000</f>
        <v>0</v>
      </c>
      <c r="L4017" s="55"/>
      <c r="M4017" s="55"/>
    </row>
    <row r="4018" spans="1:13" s="56" customFormat="1" ht="30" customHeight="1" x14ac:dyDescent="0.25">
      <c r="A4018" s="44" t="str">
        <f>Лист4!A4016</f>
        <v xml:space="preserve">Аэродромная ул. д.12 </v>
      </c>
      <c r="B4018" s="74" t="str">
        <f>Лист4!C4016</f>
        <v>Харабалинский район, г. Харабали</v>
      </c>
      <c r="C4018" s="45">
        <f t="shared" si="126"/>
        <v>63.444108474576268</v>
      </c>
      <c r="D4018" s="45">
        <f t="shared" si="127"/>
        <v>3.3987915254237286</v>
      </c>
      <c r="E4018" s="52">
        <v>0</v>
      </c>
      <c r="F4018" s="31">
        <v>3.3987915254237286</v>
      </c>
      <c r="G4018" s="53">
        <v>0</v>
      </c>
      <c r="H4018" s="53">
        <v>0</v>
      </c>
      <c r="I4018" s="53">
        <v>0</v>
      </c>
      <c r="J4018" s="32">
        <v>0</v>
      </c>
      <c r="K4018" s="54">
        <f>Лист4!E4016/1000</f>
        <v>66.8429</v>
      </c>
      <c r="L4018" s="55"/>
      <c r="M4018" s="55"/>
    </row>
    <row r="4019" spans="1:13" s="56" customFormat="1" ht="24.95" customHeight="1" x14ac:dyDescent="0.25">
      <c r="A4019" s="44" t="str">
        <f>Лист4!A4017</f>
        <v xml:space="preserve">Аэродромная ул. д.14 </v>
      </c>
      <c r="B4019" s="74" t="str">
        <f>Лист4!C4017</f>
        <v>Харабалинский район, г. Харабали</v>
      </c>
      <c r="C4019" s="45">
        <f t="shared" si="126"/>
        <v>101.77003389830509</v>
      </c>
      <c r="D4019" s="45">
        <f t="shared" si="127"/>
        <v>5.4519661016949144</v>
      </c>
      <c r="E4019" s="52">
        <v>0</v>
      </c>
      <c r="F4019" s="31">
        <v>5.4519661016949144</v>
      </c>
      <c r="G4019" s="53">
        <v>0</v>
      </c>
      <c r="H4019" s="53">
        <v>0</v>
      </c>
      <c r="I4019" s="53">
        <v>0</v>
      </c>
      <c r="J4019" s="32">
        <v>0</v>
      </c>
      <c r="K4019" s="54">
        <f>Лист4!E4017/1000</f>
        <v>107.22199999999999</v>
      </c>
      <c r="L4019" s="55"/>
      <c r="M4019" s="55"/>
    </row>
    <row r="4020" spans="1:13" s="61" customFormat="1" ht="29.25" customHeight="1" x14ac:dyDescent="0.25">
      <c r="A4020" s="44" t="str">
        <f>Лист4!A4018</f>
        <v xml:space="preserve">Аэродромная ул. д.16 </v>
      </c>
      <c r="B4020" s="74" t="str">
        <f>Лист4!C4018</f>
        <v>Харабалинский район, г. Харабали</v>
      </c>
      <c r="C4020" s="45">
        <f t="shared" si="126"/>
        <v>81.861938983050862</v>
      </c>
      <c r="D4020" s="45">
        <f t="shared" si="127"/>
        <v>4.3854610169491535</v>
      </c>
      <c r="E4020" s="52">
        <v>0</v>
      </c>
      <c r="F4020" s="31">
        <v>4.3854610169491535</v>
      </c>
      <c r="G4020" s="53">
        <v>0</v>
      </c>
      <c r="H4020" s="53">
        <v>0</v>
      </c>
      <c r="I4020" s="53">
        <v>0</v>
      </c>
      <c r="J4020" s="32">
        <v>0</v>
      </c>
      <c r="K4020" s="54">
        <f>Лист4!E4018/1000</f>
        <v>86.247400000000013</v>
      </c>
      <c r="L4020" s="55"/>
      <c r="M4020" s="55"/>
    </row>
    <row r="4021" spans="1:13" s="62" customFormat="1" ht="26.25" customHeight="1" x14ac:dyDescent="0.25">
      <c r="A4021" s="44" t="str">
        <f>Лист4!A4019</f>
        <v xml:space="preserve">Базовская 2-я ул. д.1 </v>
      </c>
      <c r="B4021" s="74" t="str">
        <f>Лист4!C4019</f>
        <v>Харабалинский район, г. Харабали</v>
      </c>
      <c r="C4021" s="45">
        <f t="shared" si="126"/>
        <v>35.415956610169502</v>
      </c>
      <c r="D4021" s="45">
        <f t="shared" si="127"/>
        <v>1.8972833898305086</v>
      </c>
      <c r="E4021" s="52">
        <v>0</v>
      </c>
      <c r="F4021" s="31">
        <v>1.8972833898305086</v>
      </c>
      <c r="G4021" s="53">
        <v>0</v>
      </c>
      <c r="H4021" s="53">
        <v>0</v>
      </c>
      <c r="I4021" s="53">
        <v>0</v>
      </c>
      <c r="J4021" s="32">
        <v>0</v>
      </c>
      <c r="K4021" s="54">
        <f>Лист4!E4019/1000</f>
        <v>37.313240000000008</v>
      </c>
      <c r="L4021" s="55"/>
      <c r="M4021" s="55"/>
    </row>
    <row r="4022" spans="1:13" s="62" customFormat="1" ht="33" customHeight="1" x14ac:dyDescent="0.25">
      <c r="A4022" s="44" t="str">
        <f>Лист4!A4020</f>
        <v xml:space="preserve">Базовская 2-я ул. д.5 </v>
      </c>
      <c r="B4022" s="74" t="str">
        <f>Лист4!C4020</f>
        <v>Харабалинский район, г. Харабали</v>
      </c>
      <c r="C4022" s="45">
        <f t="shared" si="126"/>
        <v>44.250677966101698</v>
      </c>
      <c r="D4022" s="45">
        <f t="shared" si="127"/>
        <v>2.3705720338983052</v>
      </c>
      <c r="E4022" s="52">
        <v>0</v>
      </c>
      <c r="F4022" s="31">
        <v>2.3705720338983052</v>
      </c>
      <c r="G4022" s="53">
        <v>0</v>
      </c>
      <c r="H4022" s="53">
        <v>0</v>
      </c>
      <c r="I4022" s="53">
        <v>0</v>
      </c>
      <c r="J4022" s="32">
        <v>0</v>
      </c>
      <c r="K4022" s="54">
        <f>Лист4!E4020/1000</f>
        <v>46.621250000000003</v>
      </c>
      <c r="L4022" s="55"/>
      <c r="M4022" s="55"/>
    </row>
    <row r="4023" spans="1:13" s="62" customFormat="1" ht="33.75" customHeight="1" x14ac:dyDescent="0.25">
      <c r="A4023" s="44" t="str">
        <f>Лист4!A4021</f>
        <v xml:space="preserve">Базовская 2-я ул. д.7 </v>
      </c>
      <c r="B4023" s="74" t="str">
        <f>Лист4!C4021</f>
        <v>Харабалинский район, г. Харабали</v>
      </c>
      <c r="C4023" s="45">
        <f t="shared" si="126"/>
        <v>95.739877966101687</v>
      </c>
      <c r="D4023" s="45">
        <f t="shared" si="127"/>
        <v>5.1289220338983048</v>
      </c>
      <c r="E4023" s="52">
        <v>0</v>
      </c>
      <c r="F4023" s="31">
        <v>5.1289220338983048</v>
      </c>
      <c r="G4023" s="53">
        <v>0</v>
      </c>
      <c r="H4023" s="53">
        <v>0</v>
      </c>
      <c r="I4023" s="53">
        <v>0</v>
      </c>
      <c r="J4023" s="32">
        <v>0</v>
      </c>
      <c r="K4023" s="54">
        <f>Лист4!E4021/1000</f>
        <v>100.86879999999999</v>
      </c>
      <c r="L4023" s="55"/>
      <c r="M4023" s="55"/>
    </row>
    <row r="4024" spans="1:13" s="62" customFormat="1" ht="30.75" customHeight="1" x14ac:dyDescent="0.25">
      <c r="A4024" s="44" t="str">
        <f>Лист4!A4022</f>
        <v xml:space="preserve">БОС ул. д.2 </v>
      </c>
      <c r="B4024" s="74" t="str">
        <f>Лист4!C4022</f>
        <v>Харабалинский район, г. Харабали</v>
      </c>
      <c r="C4024" s="45">
        <f t="shared" si="126"/>
        <v>76.881355932203377</v>
      </c>
      <c r="D4024" s="45">
        <f t="shared" si="127"/>
        <v>4.118644067796609</v>
      </c>
      <c r="E4024" s="52">
        <v>0</v>
      </c>
      <c r="F4024" s="31">
        <v>4.118644067796609</v>
      </c>
      <c r="G4024" s="53">
        <v>0</v>
      </c>
      <c r="H4024" s="53">
        <v>0</v>
      </c>
      <c r="I4024" s="53">
        <v>0</v>
      </c>
      <c r="J4024" s="32">
        <v>0</v>
      </c>
      <c r="K4024" s="54">
        <f>Лист4!E4022/1000</f>
        <v>80.999999999999986</v>
      </c>
      <c r="L4024" s="55"/>
      <c r="M4024" s="55"/>
    </row>
    <row r="4025" spans="1:13" s="62" customFormat="1" ht="30" customHeight="1" x14ac:dyDescent="0.25">
      <c r="A4025" s="44" t="str">
        <f>Лист4!A4023</f>
        <v xml:space="preserve">БОС ул. д.3 </v>
      </c>
      <c r="B4025" s="74" t="str">
        <f>Лист4!C4023</f>
        <v>Харабалинский район, г. Харабали</v>
      </c>
      <c r="C4025" s="45">
        <f t="shared" si="126"/>
        <v>70.647132203389845</v>
      </c>
      <c r="D4025" s="45">
        <f t="shared" si="127"/>
        <v>3.7846677966101701</v>
      </c>
      <c r="E4025" s="52">
        <v>0</v>
      </c>
      <c r="F4025" s="31">
        <v>3.7846677966101701</v>
      </c>
      <c r="G4025" s="53">
        <v>0</v>
      </c>
      <c r="H4025" s="53">
        <v>0</v>
      </c>
      <c r="I4025" s="53">
        <v>0</v>
      </c>
      <c r="J4025" s="32">
        <v>0</v>
      </c>
      <c r="K4025" s="54">
        <f>Лист4!E4023/1000</f>
        <v>74.43180000000001</v>
      </c>
      <c r="L4025" s="55"/>
      <c r="M4025" s="55"/>
    </row>
    <row r="4026" spans="1:13" s="62" customFormat="1" ht="32.25" customHeight="1" x14ac:dyDescent="0.25">
      <c r="A4026" s="44" t="str">
        <f>Лист4!A4024</f>
        <v xml:space="preserve">БОС ул. д.4 </v>
      </c>
      <c r="B4026" s="74" t="str">
        <f>Лист4!C4024</f>
        <v>Харабалинский район, г. Харабали</v>
      </c>
      <c r="C4026" s="45">
        <f t="shared" si="126"/>
        <v>77.138955932203402</v>
      </c>
      <c r="D4026" s="45">
        <f t="shared" si="127"/>
        <v>4.1324440677966106</v>
      </c>
      <c r="E4026" s="52">
        <v>0</v>
      </c>
      <c r="F4026" s="31">
        <v>4.1324440677966106</v>
      </c>
      <c r="G4026" s="53">
        <v>0</v>
      </c>
      <c r="H4026" s="53">
        <v>0</v>
      </c>
      <c r="I4026" s="53">
        <v>0</v>
      </c>
      <c r="J4026" s="32">
        <v>0</v>
      </c>
      <c r="K4026" s="54">
        <f>Лист4!E4024/1000</f>
        <v>81.271400000000014</v>
      </c>
      <c r="L4026" s="55"/>
      <c r="M4026" s="55"/>
    </row>
    <row r="4027" spans="1:13" s="62" customFormat="1" ht="36.75" customHeight="1" x14ac:dyDescent="0.25">
      <c r="A4027" s="44" t="str">
        <f>Лист4!A4025</f>
        <v xml:space="preserve">БОС ул. д.5 </v>
      </c>
      <c r="B4027" s="74" t="str">
        <f>Лист4!C4025</f>
        <v>Харабалинский район, г. Харабали</v>
      </c>
      <c r="C4027" s="45">
        <f t="shared" si="126"/>
        <v>193.91328813559323</v>
      </c>
      <c r="D4027" s="45">
        <f t="shared" si="127"/>
        <v>10.388211864406781</v>
      </c>
      <c r="E4027" s="52">
        <v>0</v>
      </c>
      <c r="F4027" s="31">
        <v>10.388211864406781</v>
      </c>
      <c r="G4027" s="53">
        <v>0</v>
      </c>
      <c r="H4027" s="53">
        <v>0</v>
      </c>
      <c r="I4027" s="53">
        <v>0</v>
      </c>
      <c r="J4027" s="32">
        <v>0</v>
      </c>
      <c r="K4027" s="54">
        <f>Лист4!E4025/1000</f>
        <v>204.3015</v>
      </c>
      <c r="L4027" s="55"/>
      <c r="M4027" s="55"/>
    </row>
    <row r="4028" spans="1:13" s="62" customFormat="1" ht="36.75" customHeight="1" x14ac:dyDescent="0.25">
      <c r="A4028" s="44" t="str">
        <f>Лист4!A4026</f>
        <v xml:space="preserve">Гагарина ул. д.14 </v>
      </c>
      <c r="B4028" s="74" t="str">
        <f>Лист4!C4026</f>
        <v>Харабалинский район, г. Харабали</v>
      </c>
      <c r="C4028" s="45">
        <f t="shared" si="126"/>
        <v>0</v>
      </c>
      <c r="D4028" s="45">
        <f t="shared" si="127"/>
        <v>0</v>
      </c>
      <c r="E4028" s="52">
        <v>0</v>
      </c>
      <c r="F4028" s="31">
        <v>0</v>
      </c>
      <c r="G4028" s="53">
        <v>0</v>
      </c>
      <c r="H4028" s="53">
        <v>0</v>
      </c>
      <c r="I4028" s="53">
        <v>0</v>
      </c>
      <c r="J4028" s="32">
        <v>0</v>
      </c>
      <c r="K4028" s="54">
        <f>Лист4!E4026/1000</f>
        <v>0</v>
      </c>
      <c r="L4028" s="55"/>
      <c r="M4028" s="55"/>
    </row>
    <row r="4029" spans="1:13" s="62" customFormat="1" ht="33" customHeight="1" x14ac:dyDescent="0.25">
      <c r="A4029" s="44" t="str">
        <f>Лист4!A4027</f>
        <v xml:space="preserve">Галкина ул. д.2 </v>
      </c>
      <c r="B4029" s="74" t="str">
        <f>Лист4!C4027</f>
        <v>Харабалинский район, г. Харабали</v>
      </c>
      <c r="C4029" s="45">
        <f t="shared" si="126"/>
        <v>164.02570847457625</v>
      </c>
      <c r="D4029" s="45">
        <f t="shared" si="127"/>
        <v>8.7870915254237278</v>
      </c>
      <c r="E4029" s="52">
        <v>0</v>
      </c>
      <c r="F4029" s="31">
        <v>8.7870915254237278</v>
      </c>
      <c r="G4029" s="53">
        <v>0</v>
      </c>
      <c r="H4029" s="53">
        <v>0</v>
      </c>
      <c r="I4029" s="53">
        <v>0</v>
      </c>
      <c r="J4029" s="32">
        <v>0</v>
      </c>
      <c r="K4029" s="54">
        <f>Лист4!E4027/1000</f>
        <v>172.81279999999998</v>
      </c>
      <c r="L4029" s="55"/>
      <c r="M4029" s="55"/>
    </row>
    <row r="4030" spans="1:13" s="62" customFormat="1" ht="37.5" customHeight="1" x14ac:dyDescent="0.25">
      <c r="A4030" s="44" t="str">
        <f>Лист4!A4028</f>
        <v xml:space="preserve">Кирова ул. д.114 </v>
      </c>
      <c r="B4030" s="74" t="str">
        <f>Лист4!C4028</f>
        <v>Харабалинский район, г. Харабали</v>
      </c>
      <c r="C4030" s="45">
        <f t="shared" si="126"/>
        <v>1.3075525423728813</v>
      </c>
      <c r="D4030" s="45">
        <f t="shared" si="127"/>
        <v>7.0047457627118642E-2</v>
      </c>
      <c r="E4030" s="52">
        <v>0</v>
      </c>
      <c r="F4030" s="31">
        <v>7.0047457627118642E-2</v>
      </c>
      <c r="G4030" s="53">
        <v>0</v>
      </c>
      <c r="H4030" s="53">
        <v>0</v>
      </c>
      <c r="I4030" s="53">
        <v>0</v>
      </c>
      <c r="J4030" s="32">
        <v>0</v>
      </c>
      <c r="K4030" s="54">
        <f>Лист4!E4028/1000</f>
        <v>1.3775999999999999</v>
      </c>
      <c r="L4030" s="55"/>
      <c r="M4030" s="55"/>
    </row>
    <row r="4031" spans="1:13" s="62" customFormat="1" ht="35.25" customHeight="1" x14ac:dyDescent="0.25">
      <c r="A4031" s="44" t="str">
        <f>Лист4!A4029</f>
        <v xml:space="preserve">Кирова ул. д.116 </v>
      </c>
      <c r="B4031" s="74" t="str">
        <f>Лист4!C4029</f>
        <v>Харабалинский район, г. Харабали</v>
      </c>
      <c r="C4031" s="45">
        <f t="shared" si="126"/>
        <v>10.967647457627118</v>
      </c>
      <c r="D4031" s="45">
        <f t="shared" si="127"/>
        <v>0.58755254237288135</v>
      </c>
      <c r="E4031" s="52">
        <v>0</v>
      </c>
      <c r="F4031" s="31">
        <v>0.58755254237288135</v>
      </c>
      <c r="G4031" s="53">
        <v>0</v>
      </c>
      <c r="H4031" s="53">
        <v>0</v>
      </c>
      <c r="I4031" s="53">
        <v>0</v>
      </c>
      <c r="J4031" s="32">
        <v>0</v>
      </c>
      <c r="K4031" s="54">
        <f>Лист4!E4029/1000</f>
        <v>11.555199999999999</v>
      </c>
      <c r="L4031" s="55"/>
      <c r="M4031" s="55"/>
    </row>
    <row r="4032" spans="1:13" s="62" customFormat="1" ht="30" customHeight="1" x14ac:dyDescent="0.25">
      <c r="A4032" s="44" t="str">
        <f>Лист4!A4030</f>
        <v xml:space="preserve">Кирова ул. д.118 </v>
      </c>
      <c r="B4032" s="74" t="str">
        <f>Лист4!C4030</f>
        <v>Харабалинский район, г. Харабали</v>
      </c>
      <c r="C4032" s="45">
        <f t="shared" si="126"/>
        <v>4.2902644067796611</v>
      </c>
      <c r="D4032" s="45">
        <f t="shared" si="127"/>
        <v>0.229835593220339</v>
      </c>
      <c r="E4032" s="52">
        <v>0</v>
      </c>
      <c r="F4032" s="31">
        <v>0.229835593220339</v>
      </c>
      <c r="G4032" s="53">
        <v>0</v>
      </c>
      <c r="H4032" s="53">
        <v>0</v>
      </c>
      <c r="I4032" s="53">
        <v>0</v>
      </c>
      <c r="J4032" s="32">
        <v>0</v>
      </c>
      <c r="K4032" s="54">
        <f>Лист4!E4030/1000</f>
        <v>4.5201000000000002</v>
      </c>
      <c r="L4032" s="55"/>
      <c r="M4032" s="55"/>
    </row>
    <row r="4033" spans="1:13" s="62" customFormat="1" ht="36" customHeight="1" x14ac:dyDescent="0.25">
      <c r="A4033" s="44" t="str">
        <f>Лист4!A4031</f>
        <v xml:space="preserve">Кирова ул. д.120 </v>
      </c>
      <c r="B4033" s="74" t="str">
        <f>Лист4!C4031</f>
        <v>Харабалинский район, г. Харабали</v>
      </c>
      <c r="C4033" s="45">
        <f t="shared" si="126"/>
        <v>19.772081355932201</v>
      </c>
      <c r="D4033" s="45">
        <f t="shared" si="127"/>
        <v>1.0592186440677964</v>
      </c>
      <c r="E4033" s="52">
        <v>0</v>
      </c>
      <c r="F4033" s="31">
        <v>1.0592186440677964</v>
      </c>
      <c r="G4033" s="53">
        <v>0</v>
      </c>
      <c r="H4033" s="53">
        <v>0</v>
      </c>
      <c r="I4033" s="53">
        <v>0</v>
      </c>
      <c r="J4033" s="32">
        <v>0</v>
      </c>
      <c r="K4033" s="54">
        <f>Лист4!E4031/1000</f>
        <v>20.831299999999999</v>
      </c>
      <c r="L4033" s="55"/>
      <c r="M4033" s="55"/>
    </row>
    <row r="4034" spans="1:13" s="62" customFormat="1" ht="34.5" customHeight="1" x14ac:dyDescent="0.25">
      <c r="A4034" s="44" t="str">
        <f>Лист4!A4032</f>
        <v xml:space="preserve">Кирова ул. д.122 </v>
      </c>
      <c r="B4034" s="74" t="str">
        <f>Лист4!C4032</f>
        <v>Харабалинский район, г. Харабали</v>
      </c>
      <c r="C4034" s="45">
        <f t="shared" si="126"/>
        <v>31.746874576271196</v>
      </c>
      <c r="D4034" s="45">
        <f t="shared" si="127"/>
        <v>1.7007254237288141</v>
      </c>
      <c r="E4034" s="52">
        <v>0</v>
      </c>
      <c r="F4034" s="31">
        <v>1.7007254237288141</v>
      </c>
      <c r="G4034" s="53">
        <v>0</v>
      </c>
      <c r="H4034" s="53">
        <v>0</v>
      </c>
      <c r="I4034" s="53">
        <v>0</v>
      </c>
      <c r="J4034" s="32">
        <v>0</v>
      </c>
      <c r="K4034" s="54">
        <f>Лист4!E4032/1000</f>
        <v>33.447600000000008</v>
      </c>
      <c r="L4034" s="55"/>
      <c r="M4034" s="55"/>
    </row>
    <row r="4035" spans="1:13" s="62" customFormat="1" ht="39" customHeight="1" x14ac:dyDescent="0.25">
      <c r="A4035" s="44" t="str">
        <f>Лист4!A4033</f>
        <v xml:space="preserve">Комарова ул. д.45 </v>
      </c>
      <c r="B4035" s="74" t="str">
        <f>Лист4!C4033</f>
        <v>Харабалинский район, г. Харабали</v>
      </c>
      <c r="C4035" s="45">
        <f t="shared" si="126"/>
        <v>54.970169491525425</v>
      </c>
      <c r="D4035" s="45">
        <f t="shared" si="127"/>
        <v>2.9448305084745763</v>
      </c>
      <c r="E4035" s="52">
        <v>0</v>
      </c>
      <c r="F4035" s="31">
        <v>2.9448305084745763</v>
      </c>
      <c r="G4035" s="53">
        <v>0</v>
      </c>
      <c r="H4035" s="53">
        <v>0</v>
      </c>
      <c r="I4035" s="53">
        <v>0</v>
      </c>
      <c r="J4035" s="32">
        <v>0</v>
      </c>
      <c r="K4035" s="54">
        <f>Лист4!E4033/1000</f>
        <v>57.914999999999999</v>
      </c>
      <c r="L4035" s="55"/>
      <c r="M4035" s="55"/>
    </row>
    <row r="4036" spans="1:13" s="62" customFormat="1" ht="36" customHeight="1" x14ac:dyDescent="0.25">
      <c r="A4036" s="44" t="str">
        <f>Лист4!A4034</f>
        <v xml:space="preserve">Московская ул. д.92 </v>
      </c>
      <c r="B4036" s="74" t="str">
        <f>Лист4!C4034</f>
        <v>Харабалинский район, г. Харабали</v>
      </c>
      <c r="C4036" s="45">
        <f t="shared" si="126"/>
        <v>170.5137355932203</v>
      </c>
      <c r="D4036" s="45">
        <f t="shared" si="127"/>
        <v>9.1346644067796596</v>
      </c>
      <c r="E4036" s="52">
        <v>0</v>
      </c>
      <c r="F4036" s="31">
        <v>9.1346644067796596</v>
      </c>
      <c r="G4036" s="53">
        <v>0</v>
      </c>
      <c r="H4036" s="53">
        <v>0</v>
      </c>
      <c r="I4036" s="53">
        <v>0</v>
      </c>
      <c r="J4036" s="32">
        <v>0</v>
      </c>
      <c r="K4036" s="54">
        <f>Лист4!E4034/1000</f>
        <v>179.64839999999995</v>
      </c>
      <c r="L4036" s="55"/>
      <c r="M4036" s="55"/>
    </row>
    <row r="4037" spans="1:13" s="62" customFormat="1" ht="33.75" customHeight="1" x14ac:dyDescent="0.25">
      <c r="A4037" s="44" t="str">
        <f>Лист4!A4035</f>
        <v xml:space="preserve">Пионерская ул. д.89 </v>
      </c>
      <c r="B4037" s="74" t="str">
        <f>Лист4!C4035</f>
        <v>Харабалинский район, г. Харабали</v>
      </c>
      <c r="C4037" s="45">
        <f t="shared" si="126"/>
        <v>29.45082711864406</v>
      </c>
      <c r="D4037" s="45">
        <f t="shared" si="127"/>
        <v>1.5777228813559319</v>
      </c>
      <c r="E4037" s="52">
        <v>0</v>
      </c>
      <c r="F4037" s="31">
        <v>1.5777228813559319</v>
      </c>
      <c r="G4037" s="53">
        <v>0</v>
      </c>
      <c r="H4037" s="53">
        <v>0</v>
      </c>
      <c r="I4037" s="53">
        <v>0</v>
      </c>
      <c r="J4037" s="32">
        <v>0</v>
      </c>
      <c r="K4037" s="54">
        <f>Лист4!E4035/1000</f>
        <v>31.028549999999992</v>
      </c>
      <c r="L4037" s="55"/>
      <c r="M4037" s="55"/>
    </row>
    <row r="4038" spans="1:13" s="62" customFormat="1" ht="36.75" customHeight="1" x14ac:dyDescent="0.25">
      <c r="A4038" s="44" t="str">
        <f>Лист4!A4036</f>
        <v xml:space="preserve">Пирогова ул. д.11 </v>
      </c>
      <c r="B4038" s="74" t="str">
        <f>Лист4!C4036</f>
        <v>Харабалинский район, г. Харабали</v>
      </c>
      <c r="C4038" s="45">
        <f t="shared" si="126"/>
        <v>177.45621694915252</v>
      </c>
      <c r="D4038" s="45">
        <f t="shared" si="127"/>
        <v>9.5065830508474569</v>
      </c>
      <c r="E4038" s="52">
        <v>0</v>
      </c>
      <c r="F4038" s="31">
        <v>9.5065830508474569</v>
      </c>
      <c r="G4038" s="53">
        <v>0</v>
      </c>
      <c r="H4038" s="53">
        <v>0</v>
      </c>
      <c r="I4038" s="53">
        <v>0</v>
      </c>
      <c r="J4038" s="32">
        <v>0</v>
      </c>
      <c r="K4038" s="54">
        <f>Лист4!E4036/1000</f>
        <v>186.96279999999999</v>
      </c>
      <c r="L4038" s="55"/>
      <c r="M4038" s="55"/>
    </row>
    <row r="4039" spans="1:13" s="62" customFormat="1" ht="36.75" customHeight="1" x14ac:dyDescent="0.25">
      <c r="A4039" s="44" t="str">
        <f>Лист4!A4037</f>
        <v xml:space="preserve">Пирогова ул. д.26 </v>
      </c>
      <c r="B4039" s="74" t="str">
        <f>Лист4!C4037</f>
        <v>Харабалинский район, г. Харабали</v>
      </c>
      <c r="C4039" s="45">
        <f t="shared" si="126"/>
        <v>156.7159050847458</v>
      </c>
      <c r="D4039" s="45">
        <f t="shared" si="127"/>
        <v>8.3954949152542397</v>
      </c>
      <c r="E4039" s="52">
        <v>0</v>
      </c>
      <c r="F4039" s="31">
        <v>8.3954949152542397</v>
      </c>
      <c r="G4039" s="53">
        <v>0</v>
      </c>
      <c r="H4039" s="53">
        <v>0</v>
      </c>
      <c r="I4039" s="53">
        <v>0</v>
      </c>
      <c r="J4039" s="32">
        <v>0</v>
      </c>
      <c r="K4039" s="54">
        <f>Лист4!E4037/1000</f>
        <v>165.11140000000003</v>
      </c>
      <c r="L4039" s="55"/>
      <c r="M4039" s="55"/>
    </row>
    <row r="4040" spans="1:13" s="62" customFormat="1" ht="37.5" customHeight="1" x14ac:dyDescent="0.25">
      <c r="A4040" s="44" t="str">
        <f>Лист4!A4038</f>
        <v xml:space="preserve">Пирогова ул. д.5 </v>
      </c>
      <c r="B4040" s="74" t="str">
        <f>Лист4!C4038</f>
        <v>Харабалинский район, г. Харабали</v>
      </c>
      <c r="C4040" s="45">
        <f t="shared" si="126"/>
        <v>164.19668881355935</v>
      </c>
      <c r="D4040" s="45">
        <f t="shared" si="127"/>
        <v>8.7962511864406796</v>
      </c>
      <c r="E4040" s="52">
        <v>0</v>
      </c>
      <c r="F4040" s="31">
        <v>8.7962511864406796</v>
      </c>
      <c r="G4040" s="53">
        <v>0</v>
      </c>
      <c r="H4040" s="53">
        <v>0</v>
      </c>
      <c r="I4040" s="53">
        <v>0</v>
      </c>
      <c r="J4040" s="32">
        <v>0</v>
      </c>
      <c r="K4040" s="54">
        <f>Лист4!E4038/1000</f>
        <v>172.99294000000003</v>
      </c>
      <c r="L4040" s="55"/>
      <c r="M4040" s="55"/>
    </row>
    <row r="4041" spans="1:13" s="62" customFormat="1" ht="35.25" customHeight="1" x14ac:dyDescent="0.25">
      <c r="A4041" s="44" t="str">
        <f>Лист4!A4039</f>
        <v xml:space="preserve">Пирогова ул. д.7 </v>
      </c>
      <c r="B4041" s="74" t="str">
        <f>Лист4!C4039</f>
        <v>Харабалинский район, г. Харабали</v>
      </c>
      <c r="C4041" s="45">
        <f t="shared" si="126"/>
        <v>204.24585762711865</v>
      </c>
      <c r="D4041" s="45">
        <f t="shared" si="127"/>
        <v>10.941742372881356</v>
      </c>
      <c r="E4041" s="52">
        <v>0</v>
      </c>
      <c r="F4041" s="31">
        <v>10.941742372881356</v>
      </c>
      <c r="G4041" s="53">
        <v>0</v>
      </c>
      <c r="H4041" s="53">
        <v>0</v>
      </c>
      <c r="I4041" s="53">
        <v>0</v>
      </c>
      <c r="J4041" s="32">
        <v>0</v>
      </c>
      <c r="K4041" s="54">
        <f>Лист4!E4039/1000</f>
        <v>215.1876</v>
      </c>
      <c r="L4041" s="55"/>
      <c r="M4041" s="55"/>
    </row>
    <row r="4042" spans="1:13" s="62" customFormat="1" ht="34.5" customHeight="1" x14ac:dyDescent="0.25">
      <c r="A4042" s="44" t="str">
        <f>Лист4!A4040</f>
        <v xml:space="preserve">Пирогова ул. д.9 </v>
      </c>
      <c r="B4042" s="74" t="str">
        <f>Лист4!C4040</f>
        <v>Харабалинский район, г. Харабали</v>
      </c>
      <c r="C4042" s="45">
        <f t="shared" si="126"/>
        <v>310.29666440677966</v>
      </c>
      <c r="D4042" s="45">
        <f t="shared" si="127"/>
        <v>16.623035593220337</v>
      </c>
      <c r="E4042" s="52">
        <v>0</v>
      </c>
      <c r="F4042" s="31">
        <v>16.623035593220337</v>
      </c>
      <c r="G4042" s="53">
        <v>0</v>
      </c>
      <c r="H4042" s="53">
        <v>0</v>
      </c>
      <c r="I4042" s="53">
        <v>0</v>
      </c>
      <c r="J4042" s="32">
        <v>0</v>
      </c>
      <c r="K4042" s="54">
        <f>Лист4!E4040/1000</f>
        <v>326.91969999999998</v>
      </c>
      <c r="L4042" s="55"/>
      <c r="M4042" s="55"/>
    </row>
    <row r="4043" spans="1:13" s="62" customFormat="1" ht="33" customHeight="1" x14ac:dyDescent="0.25">
      <c r="A4043" s="44" t="str">
        <f>Лист4!A4041</f>
        <v xml:space="preserve">Советская ул. д.110 </v>
      </c>
      <c r="B4043" s="74" t="str">
        <f>Лист4!C4041</f>
        <v>Харабалинский район, г. Харабали</v>
      </c>
      <c r="C4043" s="45">
        <f t="shared" si="126"/>
        <v>461.64738983050847</v>
      </c>
      <c r="D4043" s="45">
        <f t="shared" si="127"/>
        <v>24.731110169491529</v>
      </c>
      <c r="E4043" s="52">
        <v>0</v>
      </c>
      <c r="F4043" s="31">
        <v>24.731110169491529</v>
      </c>
      <c r="G4043" s="53">
        <v>0</v>
      </c>
      <c r="H4043" s="53">
        <v>0</v>
      </c>
      <c r="I4043" s="53">
        <v>0</v>
      </c>
      <c r="J4043" s="32">
        <v>0</v>
      </c>
      <c r="K4043" s="54">
        <f>Лист4!E4041/1000</f>
        <v>486.37850000000003</v>
      </c>
      <c r="L4043" s="55"/>
      <c r="M4043" s="55"/>
    </row>
    <row r="4044" spans="1:13" s="62" customFormat="1" ht="31.5" customHeight="1" x14ac:dyDescent="0.25">
      <c r="A4044" s="44" t="str">
        <f>Лист4!A4042</f>
        <v xml:space="preserve">Советская ул. д.147 </v>
      </c>
      <c r="B4044" s="74" t="str">
        <f>Лист4!C4042</f>
        <v>Харабалинский район, г. Харабали</v>
      </c>
      <c r="C4044" s="45">
        <f t="shared" si="126"/>
        <v>100.99932203389828</v>
      </c>
      <c r="D4044" s="45">
        <f t="shared" si="127"/>
        <v>5.4106779661016926</v>
      </c>
      <c r="E4044" s="52">
        <v>0</v>
      </c>
      <c r="F4044" s="31">
        <v>5.4106779661016926</v>
      </c>
      <c r="G4044" s="53">
        <v>0</v>
      </c>
      <c r="H4044" s="53">
        <v>0</v>
      </c>
      <c r="I4044" s="53">
        <v>0</v>
      </c>
      <c r="J4044" s="32">
        <v>0</v>
      </c>
      <c r="K4044" s="54">
        <f>Лист4!E4042/1000</f>
        <v>106.40999999999997</v>
      </c>
      <c r="L4044" s="55"/>
      <c r="M4044" s="55"/>
    </row>
    <row r="4045" spans="1:13" s="62" customFormat="1" ht="31.5" customHeight="1" x14ac:dyDescent="0.25">
      <c r="A4045" s="44" t="str">
        <f>Лист4!A4043</f>
        <v xml:space="preserve">Октябрьская ул. д.50 </v>
      </c>
      <c r="B4045" s="74" t="str">
        <f>Лист4!C4043</f>
        <v>Харабалинский район, с. Тамбовка</v>
      </c>
      <c r="C4045" s="45">
        <f t="shared" si="126"/>
        <v>93.071145762711851</v>
      </c>
      <c r="D4045" s="45">
        <f t="shared" si="127"/>
        <v>4.9859542372881354</v>
      </c>
      <c r="E4045" s="52">
        <v>0</v>
      </c>
      <c r="F4045" s="31">
        <v>4.9859542372881354</v>
      </c>
      <c r="G4045" s="53">
        <v>0</v>
      </c>
      <c r="H4045" s="53">
        <v>0</v>
      </c>
      <c r="I4045" s="53">
        <v>0</v>
      </c>
      <c r="J4045" s="32">
        <v>0</v>
      </c>
      <c r="K4045" s="54">
        <f>Лист4!E4043/1000</f>
        <v>98.057099999999991</v>
      </c>
      <c r="L4045" s="55"/>
      <c r="M4045" s="55"/>
    </row>
    <row r="4046" spans="1:13" s="62" customFormat="1" ht="36" customHeight="1" x14ac:dyDescent="0.25">
      <c r="A4046" s="44" t="str">
        <f>Лист4!A4044</f>
        <v xml:space="preserve">Комсомольская ул. д.19 </v>
      </c>
      <c r="B4046" s="74" t="str">
        <f>Лист4!C4044</f>
        <v>Черноярский район, с. Ушаковка</v>
      </c>
      <c r="C4046" s="45">
        <f t="shared" ref="C4046:C4095" si="128">K4046+J4046-F4046</f>
        <v>9.0727593220338978</v>
      </c>
      <c r="D4046" s="45">
        <f t="shared" ref="D4046:D4109" si="129">F4046</f>
        <v>0.48604067796610173</v>
      </c>
      <c r="E4046" s="52">
        <v>0</v>
      </c>
      <c r="F4046" s="31">
        <v>0.48604067796610173</v>
      </c>
      <c r="G4046" s="53">
        <v>0</v>
      </c>
      <c r="H4046" s="53">
        <v>0</v>
      </c>
      <c r="I4046" s="53">
        <v>0</v>
      </c>
      <c r="J4046" s="32">
        <v>0</v>
      </c>
      <c r="K4046" s="54">
        <f>Лист4!E4044/1000</f>
        <v>9.5587999999999997</v>
      </c>
      <c r="L4046" s="55"/>
      <c r="M4046" s="55"/>
    </row>
    <row r="4047" spans="1:13" s="62" customFormat="1" ht="36" customHeight="1" x14ac:dyDescent="0.25">
      <c r="A4047" s="44" t="str">
        <f>Лист4!A4045</f>
        <v xml:space="preserve">Комсомольская ул. д.21 </v>
      </c>
      <c r="B4047" s="74" t="str">
        <f>Лист4!C4045</f>
        <v>Черноярский район, с. Ушаковка</v>
      </c>
      <c r="C4047" s="45">
        <f t="shared" si="128"/>
        <v>7.5317152542372883</v>
      </c>
      <c r="D4047" s="45">
        <f t="shared" si="129"/>
        <v>0.40348474576271187</v>
      </c>
      <c r="E4047" s="52">
        <v>0</v>
      </c>
      <c r="F4047" s="31">
        <v>0.40348474576271187</v>
      </c>
      <c r="G4047" s="53">
        <v>0</v>
      </c>
      <c r="H4047" s="53">
        <v>0</v>
      </c>
      <c r="I4047" s="53">
        <v>0</v>
      </c>
      <c r="J4047" s="32">
        <v>0</v>
      </c>
      <c r="K4047" s="54">
        <f>Лист4!E4045/1000</f>
        <v>7.9352</v>
      </c>
      <c r="L4047" s="55"/>
      <c r="M4047" s="55"/>
    </row>
    <row r="4048" spans="1:13" s="62" customFormat="1" ht="38.25" customHeight="1" x14ac:dyDescent="0.25">
      <c r="A4048" s="44" t="str">
        <f>Лист4!A4046</f>
        <v xml:space="preserve">Комсомольская ул. д.23 </v>
      </c>
      <c r="B4048" s="74" t="str">
        <f>Лист4!C4046</f>
        <v>Черноярский район, с. Ушаковка</v>
      </c>
      <c r="C4048" s="45">
        <f t="shared" si="128"/>
        <v>33.545518644067798</v>
      </c>
      <c r="D4048" s="45">
        <f t="shared" si="129"/>
        <v>1.7970813559322032</v>
      </c>
      <c r="E4048" s="52">
        <v>0</v>
      </c>
      <c r="F4048" s="31">
        <v>1.7970813559322032</v>
      </c>
      <c r="G4048" s="53">
        <v>0</v>
      </c>
      <c r="H4048" s="53">
        <v>0</v>
      </c>
      <c r="I4048" s="53">
        <v>0</v>
      </c>
      <c r="J4048" s="32">
        <v>0</v>
      </c>
      <c r="K4048" s="54">
        <f>Лист4!E4046/1000</f>
        <v>35.342599999999997</v>
      </c>
      <c r="L4048" s="55"/>
      <c r="M4048" s="55"/>
    </row>
    <row r="4049" spans="1:13" s="62" customFormat="1" ht="35.25" customHeight="1" x14ac:dyDescent="0.25">
      <c r="A4049" s="44" t="str">
        <f>Лист4!A4047</f>
        <v xml:space="preserve">Советская ул. д.12 </v>
      </c>
      <c r="B4049" s="74" t="str">
        <f>Лист4!C4047</f>
        <v>Черноярский район, с. Ушаковка</v>
      </c>
      <c r="C4049" s="45">
        <f t="shared" si="128"/>
        <v>10.341966101694917</v>
      </c>
      <c r="D4049" s="45">
        <f t="shared" si="129"/>
        <v>0.55403389830508476</v>
      </c>
      <c r="E4049" s="52">
        <v>0</v>
      </c>
      <c r="F4049" s="31">
        <v>0.55403389830508476</v>
      </c>
      <c r="G4049" s="53">
        <v>0</v>
      </c>
      <c r="H4049" s="53">
        <v>0</v>
      </c>
      <c r="I4049" s="53">
        <v>0</v>
      </c>
      <c r="J4049" s="32">
        <v>0</v>
      </c>
      <c r="K4049" s="54">
        <f>Лист4!E4047/1000</f>
        <v>10.896000000000001</v>
      </c>
      <c r="L4049" s="55"/>
      <c r="M4049" s="55"/>
    </row>
    <row r="4050" spans="1:13" s="62" customFormat="1" ht="36.75" customHeight="1" x14ac:dyDescent="0.25">
      <c r="A4050" s="44" t="str">
        <f>Лист4!A4048</f>
        <v xml:space="preserve">Советская ул. д.14 </v>
      </c>
      <c r="B4050" s="74" t="str">
        <f>Лист4!C4048</f>
        <v>Черноярский район, с. Ушаковка</v>
      </c>
      <c r="C4050" s="45">
        <f t="shared" si="128"/>
        <v>10.500284745762711</v>
      </c>
      <c r="D4050" s="45">
        <f t="shared" si="129"/>
        <v>0.5625152542372881</v>
      </c>
      <c r="E4050" s="52">
        <v>0</v>
      </c>
      <c r="F4050" s="31">
        <v>0.5625152542372881</v>
      </c>
      <c r="G4050" s="53">
        <v>0</v>
      </c>
      <c r="H4050" s="53">
        <v>0</v>
      </c>
      <c r="I4050" s="53">
        <v>0</v>
      </c>
      <c r="J4050" s="32">
        <v>0</v>
      </c>
      <c r="K4050" s="54">
        <f>Лист4!E4048/1000</f>
        <v>11.062799999999999</v>
      </c>
      <c r="L4050" s="55"/>
      <c r="M4050" s="55"/>
    </row>
    <row r="4051" spans="1:13" s="62" customFormat="1" ht="34.5" customHeight="1" x14ac:dyDescent="0.25">
      <c r="A4051" s="44" t="str">
        <f>Лист4!A4049</f>
        <v xml:space="preserve">Советская ул. д.16 </v>
      </c>
      <c r="B4051" s="74" t="str">
        <f>Лист4!C4049</f>
        <v>Черноярский район, с. Ушаковка</v>
      </c>
      <c r="C4051" s="45">
        <f t="shared" si="128"/>
        <v>32.100908474576272</v>
      </c>
      <c r="D4051" s="45">
        <f t="shared" si="129"/>
        <v>1.7196915254237286</v>
      </c>
      <c r="E4051" s="52">
        <v>0</v>
      </c>
      <c r="F4051" s="31">
        <v>1.7196915254237286</v>
      </c>
      <c r="G4051" s="53">
        <v>0</v>
      </c>
      <c r="H4051" s="53">
        <v>0</v>
      </c>
      <c r="I4051" s="53">
        <v>0</v>
      </c>
      <c r="J4051" s="32">
        <v>0</v>
      </c>
      <c r="K4051" s="54">
        <f>Лист4!E4049/1000</f>
        <v>33.820599999999999</v>
      </c>
      <c r="L4051" s="55"/>
      <c r="M4051" s="55"/>
    </row>
    <row r="4052" spans="1:13" s="62" customFormat="1" ht="30.75" customHeight="1" x14ac:dyDescent="0.25">
      <c r="A4052" s="44" t="str">
        <f>Лист4!A4050</f>
        <v xml:space="preserve">Советская ул. д.18 </v>
      </c>
      <c r="B4052" s="74" t="str">
        <f>Лист4!C4050</f>
        <v>Черноярский район, с. Ушаковка</v>
      </c>
      <c r="C4052" s="45">
        <f t="shared" si="128"/>
        <v>1.3012881355932204</v>
      </c>
      <c r="D4052" s="45">
        <f t="shared" si="129"/>
        <v>6.971186440677965E-2</v>
      </c>
      <c r="E4052" s="52">
        <v>0</v>
      </c>
      <c r="F4052" s="31">
        <v>6.971186440677965E-2</v>
      </c>
      <c r="G4052" s="53">
        <v>0</v>
      </c>
      <c r="H4052" s="53">
        <v>0</v>
      </c>
      <c r="I4052" s="53">
        <v>0</v>
      </c>
      <c r="J4052" s="32">
        <v>0</v>
      </c>
      <c r="K4052" s="54">
        <f>Лист4!E4050/1000</f>
        <v>1.371</v>
      </c>
      <c r="L4052" s="55"/>
      <c r="M4052" s="55"/>
    </row>
    <row r="4053" spans="1:13" s="62" customFormat="1" ht="34.5" customHeight="1" x14ac:dyDescent="0.25">
      <c r="A4053" s="44" t="str">
        <f>Лист4!A4051</f>
        <v xml:space="preserve">Школьная ул. д.10 </v>
      </c>
      <c r="B4053" s="74" t="str">
        <f>Лист4!C4051</f>
        <v>Черноярский район, с. Ушаковка</v>
      </c>
      <c r="C4053" s="45">
        <f t="shared" si="128"/>
        <v>32.177505084745768</v>
      </c>
      <c r="D4053" s="45">
        <f t="shared" si="129"/>
        <v>1.7237949152542376</v>
      </c>
      <c r="E4053" s="52">
        <v>0</v>
      </c>
      <c r="F4053" s="31">
        <v>1.7237949152542376</v>
      </c>
      <c r="G4053" s="53">
        <v>0</v>
      </c>
      <c r="H4053" s="53">
        <v>0</v>
      </c>
      <c r="I4053" s="53">
        <v>0</v>
      </c>
      <c r="J4053" s="32">
        <v>0</v>
      </c>
      <c r="K4053" s="54">
        <f>Лист4!E4051/1000</f>
        <v>33.901300000000006</v>
      </c>
      <c r="L4053" s="55"/>
      <c r="M4053" s="55"/>
    </row>
    <row r="4054" spans="1:13" s="62" customFormat="1" ht="34.5" customHeight="1" x14ac:dyDescent="0.25">
      <c r="A4054" s="44" t="str">
        <f>Лист4!A4052</f>
        <v xml:space="preserve">Школьная ул. д.11 </v>
      </c>
      <c r="B4054" s="74" t="str">
        <f>Лист4!C4052</f>
        <v>Черноярский район, с. Ушаковка</v>
      </c>
      <c r="C4054" s="45">
        <f t="shared" si="128"/>
        <v>52.911362711864406</v>
      </c>
      <c r="D4054" s="45">
        <f t="shared" si="129"/>
        <v>2.8345372881355932</v>
      </c>
      <c r="E4054" s="52">
        <v>0</v>
      </c>
      <c r="F4054" s="31">
        <v>2.8345372881355932</v>
      </c>
      <c r="G4054" s="53">
        <v>0</v>
      </c>
      <c r="H4054" s="53">
        <v>0</v>
      </c>
      <c r="I4054" s="53">
        <v>0</v>
      </c>
      <c r="J4054" s="32">
        <v>0</v>
      </c>
      <c r="K4054" s="54">
        <f>Лист4!E4052/1000</f>
        <v>55.745899999999999</v>
      </c>
      <c r="L4054" s="55"/>
      <c r="M4054" s="55"/>
    </row>
    <row r="4055" spans="1:13" s="62" customFormat="1" ht="16.5" customHeight="1" x14ac:dyDescent="0.25">
      <c r="A4055" s="44" t="str">
        <f>Лист4!A4053</f>
        <v xml:space="preserve">Школьная ул. д.12 </v>
      </c>
      <c r="B4055" s="74" t="str">
        <f>Лист4!C4053</f>
        <v>Черноярский район, с. Ушаковка</v>
      </c>
      <c r="C4055" s="45">
        <f t="shared" si="128"/>
        <v>19.209518644067796</v>
      </c>
      <c r="D4055" s="45">
        <f t="shared" si="129"/>
        <v>1.0290813559322034</v>
      </c>
      <c r="E4055" s="52">
        <v>0</v>
      </c>
      <c r="F4055" s="31">
        <v>1.0290813559322034</v>
      </c>
      <c r="G4055" s="53">
        <v>0</v>
      </c>
      <c r="H4055" s="53">
        <v>0</v>
      </c>
      <c r="I4055" s="53">
        <v>0</v>
      </c>
      <c r="J4055" s="32">
        <v>0</v>
      </c>
      <c r="K4055" s="54">
        <f>Лист4!E4053/1000</f>
        <v>20.238599999999998</v>
      </c>
      <c r="L4055" s="55"/>
      <c r="M4055" s="55"/>
    </row>
    <row r="4056" spans="1:13" s="62" customFormat="1" ht="16.5" customHeight="1" x14ac:dyDescent="0.25">
      <c r="A4056" s="44" t="str">
        <f>Лист4!A4054</f>
        <v xml:space="preserve">Школьная ул. д.3 </v>
      </c>
      <c r="B4056" s="74" t="str">
        <f>Лист4!C4054</f>
        <v>Черноярский район, с. Ушаковка</v>
      </c>
      <c r="C4056" s="45">
        <f t="shared" si="128"/>
        <v>13.98633220338983</v>
      </c>
      <c r="D4056" s="45">
        <f t="shared" si="129"/>
        <v>0.74926779661016951</v>
      </c>
      <c r="E4056" s="52">
        <v>0</v>
      </c>
      <c r="F4056" s="31">
        <v>0.74926779661016951</v>
      </c>
      <c r="G4056" s="53">
        <v>0</v>
      </c>
      <c r="H4056" s="53">
        <v>0</v>
      </c>
      <c r="I4056" s="53">
        <v>0</v>
      </c>
      <c r="J4056" s="32">
        <v>0</v>
      </c>
      <c r="K4056" s="54">
        <f>Лист4!E4054/1000</f>
        <v>14.7356</v>
      </c>
      <c r="L4056" s="55"/>
      <c r="M4056" s="55"/>
    </row>
    <row r="4057" spans="1:13" s="62" customFormat="1" ht="16.5" customHeight="1" x14ac:dyDescent="0.25">
      <c r="A4057" s="44" t="str">
        <f>Лист4!A4055</f>
        <v xml:space="preserve">Школьная ул. д.4 </v>
      </c>
      <c r="B4057" s="74" t="str">
        <f>Лист4!C4055</f>
        <v>Черноярский район, с. Ушаковка</v>
      </c>
      <c r="C4057" s="45">
        <f t="shared" si="128"/>
        <v>3.0391864406779661</v>
      </c>
      <c r="D4057" s="45">
        <f t="shared" si="129"/>
        <v>0.1628135593220339</v>
      </c>
      <c r="E4057" s="52">
        <v>0</v>
      </c>
      <c r="F4057" s="31">
        <v>0.1628135593220339</v>
      </c>
      <c r="G4057" s="53">
        <v>0</v>
      </c>
      <c r="H4057" s="53">
        <v>0</v>
      </c>
      <c r="I4057" s="53">
        <v>0</v>
      </c>
      <c r="J4057" s="32">
        <v>0</v>
      </c>
      <c r="K4057" s="54">
        <f>Лист4!E4055/1000</f>
        <v>3.202</v>
      </c>
      <c r="L4057" s="55"/>
      <c r="M4057" s="55"/>
    </row>
    <row r="4058" spans="1:13" s="62" customFormat="1" ht="16.5" customHeight="1" x14ac:dyDescent="0.25">
      <c r="A4058" s="44" t="str">
        <f>Лист4!A4056</f>
        <v xml:space="preserve">Школьная ул. д.5 </v>
      </c>
      <c r="B4058" s="74" t="str">
        <f>Лист4!C4056</f>
        <v>Черноярский район, с. Ушаковка</v>
      </c>
      <c r="C4058" s="45">
        <f t="shared" si="128"/>
        <v>13.222833898305085</v>
      </c>
      <c r="D4058" s="45">
        <f t="shared" si="129"/>
        <v>0.70836610169491532</v>
      </c>
      <c r="E4058" s="52">
        <v>0</v>
      </c>
      <c r="F4058" s="31">
        <v>0.70836610169491532</v>
      </c>
      <c r="G4058" s="53">
        <v>0</v>
      </c>
      <c r="H4058" s="53">
        <v>0</v>
      </c>
      <c r="I4058" s="53">
        <v>0</v>
      </c>
      <c r="J4058" s="32">
        <v>0</v>
      </c>
      <c r="K4058" s="54">
        <f>Лист4!E4056/1000</f>
        <v>13.9312</v>
      </c>
      <c r="L4058" s="55"/>
      <c r="M4058" s="55"/>
    </row>
    <row r="4059" spans="1:13" s="62" customFormat="1" ht="16.5" customHeight="1" x14ac:dyDescent="0.25">
      <c r="A4059" s="44" t="str">
        <f>Лист4!A4057</f>
        <v xml:space="preserve">Школьная ул. д.7 </v>
      </c>
      <c r="B4059" s="74" t="str">
        <f>Лист4!C4057</f>
        <v>Черноярский район, с. Ушаковка</v>
      </c>
      <c r="C4059" s="45">
        <f t="shared" si="128"/>
        <v>45.297925423728806</v>
      </c>
      <c r="D4059" s="45">
        <f t="shared" si="129"/>
        <v>2.4266745762711865</v>
      </c>
      <c r="E4059" s="52">
        <v>0</v>
      </c>
      <c r="F4059" s="31">
        <v>2.4266745762711865</v>
      </c>
      <c r="G4059" s="53">
        <v>0</v>
      </c>
      <c r="H4059" s="53">
        <v>0</v>
      </c>
      <c r="I4059" s="53">
        <v>0</v>
      </c>
      <c r="J4059" s="32">
        <v>0</v>
      </c>
      <c r="K4059" s="54">
        <f>Лист4!E4057/1000</f>
        <v>47.724599999999995</v>
      </c>
      <c r="L4059" s="55"/>
      <c r="M4059" s="55"/>
    </row>
    <row r="4060" spans="1:13" s="62" customFormat="1" ht="16.5" customHeight="1" x14ac:dyDescent="0.25">
      <c r="A4060" s="44" t="str">
        <f>Лист4!A4058</f>
        <v xml:space="preserve">1 Мая ул. д.42А </v>
      </c>
      <c r="B4060" s="74" t="str">
        <f>Лист4!C4058</f>
        <v>Черноярский район, с. Чёрный Яр</v>
      </c>
      <c r="C4060" s="45">
        <f t="shared" si="128"/>
        <v>39.942522033898307</v>
      </c>
      <c r="D4060" s="45">
        <f t="shared" si="129"/>
        <v>2.1397779661016951</v>
      </c>
      <c r="E4060" s="52">
        <v>0</v>
      </c>
      <c r="F4060" s="31">
        <v>2.1397779661016951</v>
      </c>
      <c r="G4060" s="53">
        <v>0</v>
      </c>
      <c r="H4060" s="53">
        <v>0</v>
      </c>
      <c r="I4060" s="53">
        <v>0</v>
      </c>
      <c r="J4060" s="32">
        <v>0</v>
      </c>
      <c r="K4060" s="54">
        <f>Лист4!E4058/1000</f>
        <v>42.082300000000004</v>
      </c>
      <c r="L4060" s="55"/>
      <c r="M4060" s="55"/>
    </row>
    <row r="4061" spans="1:13" s="62" customFormat="1" ht="33.75" customHeight="1" x14ac:dyDescent="0.25">
      <c r="A4061" s="44" t="str">
        <f>Лист4!A4059</f>
        <v xml:space="preserve">70 лет ВЛКСМ мкн. д.1 </v>
      </c>
      <c r="B4061" s="74" t="str">
        <f>Лист4!C4059</f>
        <v>Черноярский район, с. Чёрный Яр</v>
      </c>
      <c r="C4061" s="45">
        <f t="shared" si="128"/>
        <v>65.096013559322031</v>
      </c>
      <c r="D4061" s="45">
        <f t="shared" si="129"/>
        <v>3.4872864406779658</v>
      </c>
      <c r="E4061" s="52">
        <v>0</v>
      </c>
      <c r="F4061" s="31">
        <v>3.4872864406779658</v>
      </c>
      <c r="G4061" s="53">
        <v>0</v>
      </c>
      <c r="H4061" s="53">
        <v>0</v>
      </c>
      <c r="I4061" s="53">
        <v>0</v>
      </c>
      <c r="J4061" s="32">
        <v>0</v>
      </c>
      <c r="K4061" s="54">
        <f>Лист4!E4059/1000</f>
        <v>68.583299999999994</v>
      </c>
      <c r="L4061" s="55"/>
      <c r="M4061" s="55"/>
    </row>
    <row r="4062" spans="1:13" s="62" customFormat="1" ht="36" customHeight="1" x14ac:dyDescent="0.25">
      <c r="A4062" s="44" t="str">
        <f>Лист4!A4060</f>
        <v xml:space="preserve">70 лет ВЛКСМ мкн. д.2 </v>
      </c>
      <c r="B4062" s="74" t="str">
        <f>Лист4!C4060</f>
        <v>Черноярский район, с. Чёрный Яр</v>
      </c>
      <c r="C4062" s="45">
        <f t="shared" si="128"/>
        <v>75.828271186440674</v>
      </c>
      <c r="D4062" s="45">
        <f t="shared" si="129"/>
        <v>4.0622288135593214</v>
      </c>
      <c r="E4062" s="52">
        <v>0</v>
      </c>
      <c r="F4062" s="31">
        <v>4.0622288135593214</v>
      </c>
      <c r="G4062" s="53">
        <v>0</v>
      </c>
      <c r="H4062" s="53">
        <v>0</v>
      </c>
      <c r="I4062" s="53">
        <v>0</v>
      </c>
      <c r="J4062" s="32">
        <v>0</v>
      </c>
      <c r="K4062" s="54">
        <f>Лист4!E4060/1000</f>
        <v>79.890499999999989</v>
      </c>
      <c r="L4062" s="55"/>
      <c r="M4062" s="55"/>
    </row>
    <row r="4063" spans="1:13" s="62" customFormat="1" ht="32.25" customHeight="1" x14ac:dyDescent="0.25">
      <c r="A4063" s="44" t="str">
        <f>Лист4!A4061</f>
        <v xml:space="preserve">70 лет ВЛКСМ мкн. д.3 </v>
      </c>
      <c r="B4063" s="74" t="str">
        <f>Лист4!C4061</f>
        <v>Черноярский район, с. Чёрный Яр</v>
      </c>
      <c r="C4063" s="45">
        <f t="shared" si="128"/>
        <v>60.110779661016949</v>
      </c>
      <c r="D4063" s="45">
        <f t="shared" si="129"/>
        <v>3.2202203389830508</v>
      </c>
      <c r="E4063" s="52">
        <v>0</v>
      </c>
      <c r="F4063" s="31">
        <v>3.2202203389830508</v>
      </c>
      <c r="G4063" s="53">
        <v>0</v>
      </c>
      <c r="H4063" s="53">
        <v>0</v>
      </c>
      <c r="I4063" s="53">
        <v>0</v>
      </c>
      <c r="J4063" s="32">
        <v>0</v>
      </c>
      <c r="K4063" s="54">
        <f>Лист4!E4061/1000</f>
        <v>63.331000000000003</v>
      </c>
      <c r="L4063" s="55"/>
      <c r="M4063" s="55"/>
    </row>
    <row r="4064" spans="1:13" s="62" customFormat="1" ht="36.75" customHeight="1" x14ac:dyDescent="0.25">
      <c r="A4064" s="44" t="str">
        <f>Лист4!A4062</f>
        <v xml:space="preserve">70 лет ВЛКСМ мкн. д.4 </v>
      </c>
      <c r="B4064" s="74" t="str">
        <f>Лист4!C4062</f>
        <v>Черноярский район, с. Чёрный Яр</v>
      </c>
      <c r="C4064" s="45">
        <f t="shared" si="128"/>
        <v>44.182101694915254</v>
      </c>
      <c r="D4064" s="45">
        <f t="shared" si="129"/>
        <v>2.3668983050847459</v>
      </c>
      <c r="E4064" s="52">
        <v>0</v>
      </c>
      <c r="F4064" s="31">
        <v>2.3668983050847459</v>
      </c>
      <c r="G4064" s="53">
        <v>0</v>
      </c>
      <c r="H4064" s="53">
        <v>0</v>
      </c>
      <c r="I4064" s="53">
        <v>0</v>
      </c>
      <c r="J4064" s="32">
        <v>0</v>
      </c>
      <c r="K4064" s="54">
        <f>Лист4!E4062/1000</f>
        <v>46.548999999999999</v>
      </c>
      <c r="L4064" s="55"/>
      <c r="M4064" s="55"/>
    </row>
    <row r="4065" spans="1:13" s="62" customFormat="1" ht="36.75" customHeight="1" x14ac:dyDescent="0.25">
      <c r="A4065" s="44" t="str">
        <f>Лист4!A4063</f>
        <v xml:space="preserve">70 лет ВЛКСМ мкн. д.5 </v>
      </c>
      <c r="B4065" s="74" t="str">
        <f>Лист4!C4063</f>
        <v>Черноярский район, с. Чёрный Яр</v>
      </c>
      <c r="C4065" s="45">
        <f t="shared" si="128"/>
        <v>64.873437288135577</v>
      </c>
      <c r="D4065" s="45">
        <f t="shared" si="129"/>
        <v>3.4753627118644057</v>
      </c>
      <c r="E4065" s="52">
        <v>0</v>
      </c>
      <c r="F4065" s="31">
        <v>3.4753627118644057</v>
      </c>
      <c r="G4065" s="53">
        <v>0</v>
      </c>
      <c r="H4065" s="53">
        <v>0</v>
      </c>
      <c r="I4065" s="53">
        <v>0</v>
      </c>
      <c r="J4065" s="32">
        <v>0</v>
      </c>
      <c r="K4065" s="54">
        <f>Лист4!E4063/1000</f>
        <v>68.348799999999983</v>
      </c>
      <c r="L4065" s="55"/>
      <c r="M4065" s="55"/>
    </row>
    <row r="4066" spans="1:13" s="62" customFormat="1" ht="36.75" customHeight="1" x14ac:dyDescent="0.25">
      <c r="A4066" s="44" t="str">
        <f>Лист4!A4064</f>
        <v xml:space="preserve">70 лет ВЛКСМ мкн. д.6 </v>
      </c>
      <c r="B4066" s="74" t="str">
        <f>Лист4!C4064</f>
        <v>Черноярский район, с. Чёрный Яр</v>
      </c>
      <c r="C4066" s="45">
        <f t="shared" si="128"/>
        <v>0</v>
      </c>
      <c r="D4066" s="45">
        <f t="shared" si="129"/>
        <v>0</v>
      </c>
      <c r="E4066" s="52">
        <v>0</v>
      </c>
      <c r="F4066" s="31">
        <v>0</v>
      </c>
      <c r="G4066" s="53">
        <v>0</v>
      </c>
      <c r="H4066" s="53">
        <v>0</v>
      </c>
      <c r="I4066" s="53">
        <v>0</v>
      </c>
      <c r="J4066" s="32">
        <v>0</v>
      </c>
      <c r="K4066" s="54">
        <f>Лист4!E4064/1000</f>
        <v>0</v>
      </c>
      <c r="L4066" s="55"/>
      <c r="M4066" s="55"/>
    </row>
    <row r="4067" spans="1:13" s="62" customFormat="1" ht="30.75" customHeight="1" x14ac:dyDescent="0.25">
      <c r="A4067" s="44" t="str">
        <f>Лист4!A4065</f>
        <v xml:space="preserve">Ворошилова ул. д.20 </v>
      </c>
      <c r="B4067" s="74" t="str">
        <f>Лист4!C4065</f>
        <v>Черноярский район, с. Чёрный Яр</v>
      </c>
      <c r="C4067" s="45">
        <f t="shared" si="128"/>
        <v>0.13430508474576269</v>
      </c>
      <c r="D4067" s="45">
        <f t="shared" si="129"/>
        <v>7.1949152542372871E-3</v>
      </c>
      <c r="E4067" s="52">
        <v>0</v>
      </c>
      <c r="F4067" s="31">
        <v>7.1949152542372871E-3</v>
      </c>
      <c r="G4067" s="53">
        <v>0</v>
      </c>
      <c r="H4067" s="53">
        <v>0</v>
      </c>
      <c r="I4067" s="53">
        <v>0</v>
      </c>
      <c r="J4067" s="32">
        <v>0</v>
      </c>
      <c r="K4067" s="54">
        <f>Лист4!E4065/1000</f>
        <v>0.14149999999999999</v>
      </c>
      <c r="L4067" s="55"/>
      <c r="M4067" s="55"/>
    </row>
    <row r="4068" spans="1:13" s="62" customFormat="1" ht="48.75" customHeight="1" x14ac:dyDescent="0.25">
      <c r="A4068" s="44" t="str">
        <f>Лист4!A4066</f>
        <v xml:space="preserve">Ворошилова ул. д.22 </v>
      </c>
      <c r="B4068" s="74" t="str">
        <f>Лист4!C4066</f>
        <v>Черноярский район, с. Чёрный Яр</v>
      </c>
      <c r="C4068" s="45">
        <f t="shared" si="128"/>
        <v>6.6630508474576269</v>
      </c>
      <c r="D4068" s="45">
        <f t="shared" si="129"/>
        <v>0.35694915254237286</v>
      </c>
      <c r="E4068" s="52">
        <v>0</v>
      </c>
      <c r="F4068" s="31">
        <v>0.35694915254237286</v>
      </c>
      <c r="G4068" s="53">
        <v>0</v>
      </c>
      <c r="H4068" s="53">
        <v>0</v>
      </c>
      <c r="I4068" s="53">
        <v>0</v>
      </c>
      <c r="J4068" s="32">
        <v>0</v>
      </c>
      <c r="K4068" s="54">
        <f>Лист4!E4066/1000</f>
        <v>7.02</v>
      </c>
      <c r="L4068" s="55"/>
      <c r="M4068" s="55"/>
    </row>
    <row r="4069" spans="1:13" s="62" customFormat="1" ht="18.75" customHeight="1" x14ac:dyDescent="0.25">
      <c r="A4069" s="44" t="str">
        <f>Лист4!A4067</f>
        <v xml:space="preserve">Ворошилова ул. д.32 </v>
      </c>
      <c r="B4069" s="74" t="str">
        <f>Лист4!C4067</f>
        <v>Черноярский район, с. Чёрный Яр</v>
      </c>
      <c r="C4069" s="45">
        <f t="shared" si="128"/>
        <v>0</v>
      </c>
      <c r="D4069" s="45">
        <f t="shared" si="129"/>
        <v>0</v>
      </c>
      <c r="E4069" s="52">
        <v>0</v>
      </c>
      <c r="F4069" s="31">
        <v>0</v>
      </c>
      <c r="G4069" s="53">
        <v>0</v>
      </c>
      <c r="H4069" s="53">
        <v>0</v>
      </c>
      <c r="I4069" s="53">
        <v>0</v>
      </c>
      <c r="J4069" s="32">
        <v>0</v>
      </c>
      <c r="K4069" s="54">
        <f>Лист4!E4067/1000</f>
        <v>0</v>
      </c>
      <c r="L4069" s="55"/>
      <c r="M4069" s="55"/>
    </row>
    <row r="4070" spans="1:13" s="62" customFormat="1" ht="18.75" customHeight="1" x14ac:dyDescent="0.25">
      <c r="A4070" s="44" t="str">
        <f>Лист4!A4068</f>
        <v xml:space="preserve">Красногвардейская ул. д.2А </v>
      </c>
      <c r="B4070" s="74" t="str">
        <f>Лист4!C4068</f>
        <v>Черноярский район, с. Чёрный Яр</v>
      </c>
      <c r="C4070" s="45">
        <f t="shared" si="128"/>
        <v>5.6949152542372881</v>
      </c>
      <c r="D4070" s="45">
        <f t="shared" si="129"/>
        <v>0.30508474576271188</v>
      </c>
      <c r="E4070" s="52">
        <v>0</v>
      </c>
      <c r="F4070" s="31">
        <v>0.30508474576271188</v>
      </c>
      <c r="G4070" s="53">
        <v>0</v>
      </c>
      <c r="H4070" s="53">
        <v>0</v>
      </c>
      <c r="I4070" s="53">
        <v>0</v>
      </c>
      <c r="J4070" s="32">
        <v>0</v>
      </c>
      <c r="K4070" s="54">
        <f>Лист4!E4068/1000</f>
        <v>6</v>
      </c>
      <c r="L4070" s="55"/>
      <c r="M4070" s="55"/>
    </row>
    <row r="4071" spans="1:13" s="62" customFormat="1" ht="18.75" customHeight="1" x14ac:dyDescent="0.25">
      <c r="A4071" s="44" t="str">
        <f>Лист4!A4069</f>
        <v xml:space="preserve">Л. Рейснер ул. д.2 </v>
      </c>
      <c r="B4071" s="74" t="str">
        <f>Лист4!C4069</f>
        <v>Черноярский район, с. Чёрный Яр</v>
      </c>
      <c r="C4071" s="45">
        <f t="shared" si="128"/>
        <v>62.736989830508485</v>
      </c>
      <c r="D4071" s="45">
        <f t="shared" si="129"/>
        <v>3.3609101694915258</v>
      </c>
      <c r="E4071" s="52">
        <v>0</v>
      </c>
      <c r="F4071" s="31">
        <v>3.3609101694915258</v>
      </c>
      <c r="G4071" s="53">
        <v>0</v>
      </c>
      <c r="H4071" s="53">
        <v>0</v>
      </c>
      <c r="I4071" s="53">
        <v>0</v>
      </c>
      <c r="J4071" s="32">
        <v>0</v>
      </c>
      <c r="K4071" s="54">
        <f>Лист4!E4069/1000</f>
        <v>66.09790000000001</v>
      </c>
      <c r="L4071" s="55"/>
      <c r="M4071" s="55"/>
    </row>
    <row r="4072" spans="1:13" s="62" customFormat="1" ht="18.75" customHeight="1" x14ac:dyDescent="0.25">
      <c r="A4072" s="44" t="str">
        <f>Лист4!A4070</f>
        <v xml:space="preserve">Ленина пл д.13 </v>
      </c>
      <c r="B4072" s="74" t="str">
        <f>Лист4!C4070</f>
        <v>Черноярский район, с. Чёрный Яр</v>
      </c>
      <c r="C4072" s="45">
        <f t="shared" si="128"/>
        <v>12.374291525423729</v>
      </c>
      <c r="D4072" s="45">
        <f t="shared" si="129"/>
        <v>0.66290847457627122</v>
      </c>
      <c r="E4072" s="52">
        <v>0</v>
      </c>
      <c r="F4072" s="31">
        <v>0.66290847457627122</v>
      </c>
      <c r="G4072" s="53">
        <v>0</v>
      </c>
      <c r="H4072" s="53">
        <v>0</v>
      </c>
      <c r="I4072" s="53">
        <v>0</v>
      </c>
      <c r="J4072" s="32">
        <v>0</v>
      </c>
      <c r="K4072" s="54">
        <f>Лист4!E4070/1000</f>
        <v>13.0372</v>
      </c>
      <c r="L4072" s="55"/>
      <c r="M4072" s="55"/>
    </row>
    <row r="4073" spans="1:13" s="62" customFormat="1" ht="18.75" customHeight="1" x14ac:dyDescent="0.25">
      <c r="A4073" s="44" t="str">
        <f>Лист4!A4071</f>
        <v xml:space="preserve">М. Жукова ул. д.45 </v>
      </c>
      <c r="B4073" s="74" t="str">
        <f>Лист4!C4071</f>
        <v>Черноярский район, с. Чёрный Яр</v>
      </c>
      <c r="C4073" s="45">
        <f t="shared" si="128"/>
        <v>58.867959322033897</v>
      </c>
      <c r="D4073" s="45">
        <f t="shared" si="129"/>
        <v>3.1536406779661021</v>
      </c>
      <c r="E4073" s="52">
        <v>0</v>
      </c>
      <c r="F4073" s="31">
        <v>3.1536406779661021</v>
      </c>
      <c r="G4073" s="53">
        <v>0</v>
      </c>
      <c r="H4073" s="53">
        <v>0</v>
      </c>
      <c r="I4073" s="53">
        <v>0</v>
      </c>
      <c r="J4073" s="32">
        <v>0</v>
      </c>
      <c r="K4073" s="54">
        <f>Лист4!E4071/1000</f>
        <v>62.021599999999999</v>
      </c>
      <c r="L4073" s="55"/>
      <c r="M4073" s="55"/>
    </row>
    <row r="4074" spans="1:13" s="62" customFormat="1" ht="18.75" customHeight="1" x14ac:dyDescent="0.25">
      <c r="A4074" s="44" t="str">
        <f>Лист4!A4072</f>
        <v xml:space="preserve">М. Жукова ул. д.47 </v>
      </c>
      <c r="B4074" s="74" t="str">
        <f>Лист4!C4072</f>
        <v>Черноярский район, с. Чёрный Яр</v>
      </c>
      <c r="C4074" s="45">
        <f t="shared" si="128"/>
        <v>51.544488135593227</v>
      </c>
      <c r="D4074" s="45">
        <f t="shared" si="129"/>
        <v>2.76131186440678</v>
      </c>
      <c r="E4074" s="52">
        <v>0</v>
      </c>
      <c r="F4074" s="31">
        <v>2.76131186440678</v>
      </c>
      <c r="G4074" s="53">
        <v>0</v>
      </c>
      <c r="H4074" s="53">
        <v>0</v>
      </c>
      <c r="I4074" s="53">
        <v>0</v>
      </c>
      <c r="J4074" s="32">
        <v>0</v>
      </c>
      <c r="K4074" s="54">
        <f>Лист4!E4072/1000</f>
        <v>54.305800000000005</v>
      </c>
      <c r="L4074" s="55"/>
      <c r="M4074" s="55"/>
    </row>
    <row r="4075" spans="1:13" s="62" customFormat="1" ht="18.75" customHeight="1" x14ac:dyDescent="0.25">
      <c r="A4075" s="44" t="str">
        <f>Лист4!A4073</f>
        <v xml:space="preserve">М. Жукова ул. д.49 </v>
      </c>
      <c r="B4075" s="74" t="str">
        <f>Лист4!C4073</f>
        <v>Черноярский район, с. Чёрный Яр</v>
      </c>
      <c r="C4075" s="45">
        <f t="shared" si="128"/>
        <v>93.999511864406799</v>
      </c>
      <c r="D4075" s="45">
        <f t="shared" si="129"/>
        <v>5.0356881355932215</v>
      </c>
      <c r="E4075" s="52">
        <v>0</v>
      </c>
      <c r="F4075" s="31">
        <v>5.0356881355932215</v>
      </c>
      <c r="G4075" s="53">
        <v>0</v>
      </c>
      <c r="H4075" s="53">
        <v>0</v>
      </c>
      <c r="I4075" s="53">
        <v>0</v>
      </c>
      <c r="J4075" s="32">
        <v>0</v>
      </c>
      <c r="K4075" s="54">
        <f>Лист4!E4073/1000</f>
        <v>99.035200000000017</v>
      </c>
      <c r="L4075" s="55"/>
      <c r="M4075" s="55"/>
    </row>
    <row r="4076" spans="1:13" s="62" customFormat="1" ht="18.75" customHeight="1" x14ac:dyDescent="0.25">
      <c r="A4076" s="44" t="str">
        <f>Лист4!A4074</f>
        <v xml:space="preserve">Молодежная ул. д.12 </v>
      </c>
      <c r="B4076" s="74" t="str">
        <f>Лист4!C4074</f>
        <v>Черноярский район, с. Чёрный Яр</v>
      </c>
      <c r="C4076" s="45">
        <f t="shared" si="128"/>
        <v>8.6486779661016957</v>
      </c>
      <c r="D4076" s="45">
        <f t="shared" si="129"/>
        <v>0.46332203389830506</v>
      </c>
      <c r="E4076" s="52">
        <v>0</v>
      </c>
      <c r="F4076" s="31">
        <v>0.46332203389830506</v>
      </c>
      <c r="G4076" s="53">
        <v>0</v>
      </c>
      <c r="H4076" s="53">
        <v>0</v>
      </c>
      <c r="I4076" s="53">
        <v>0</v>
      </c>
      <c r="J4076" s="32">
        <v>0</v>
      </c>
      <c r="K4076" s="54">
        <f>Лист4!E4074/1000</f>
        <v>9.1120000000000001</v>
      </c>
      <c r="L4076" s="55"/>
      <c r="M4076" s="55"/>
    </row>
    <row r="4077" spans="1:13" s="62" customFormat="1" ht="18.75" customHeight="1" x14ac:dyDescent="0.25">
      <c r="A4077" s="44" t="str">
        <f>Лист4!A4075</f>
        <v xml:space="preserve">Молодежный пер. д.2 </v>
      </c>
      <c r="B4077" s="74" t="str">
        <f>Лист4!C4075</f>
        <v>Черноярский район, с. Чёрный Яр</v>
      </c>
      <c r="C4077" s="45">
        <f t="shared" si="128"/>
        <v>6.1095050847457628</v>
      </c>
      <c r="D4077" s="45">
        <f t="shared" si="129"/>
        <v>0.32729491525423726</v>
      </c>
      <c r="E4077" s="52">
        <v>0</v>
      </c>
      <c r="F4077" s="31">
        <v>0.32729491525423726</v>
      </c>
      <c r="G4077" s="53">
        <v>0</v>
      </c>
      <c r="H4077" s="53">
        <v>0</v>
      </c>
      <c r="I4077" s="53">
        <v>0</v>
      </c>
      <c r="J4077" s="32">
        <v>0</v>
      </c>
      <c r="K4077" s="54">
        <f>Лист4!E4075/1000</f>
        <v>6.4367999999999999</v>
      </c>
      <c r="L4077" s="55"/>
      <c r="M4077" s="55"/>
    </row>
    <row r="4078" spans="1:13" s="62" customFormat="1" ht="18.75" customHeight="1" x14ac:dyDescent="0.25">
      <c r="A4078" s="44" t="str">
        <f>Лист4!A4076</f>
        <v xml:space="preserve">Победы ул. д.23 </v>
      </c>
      <c r="B4078" s="74" t="str">
        <f>Лист4!C4076</f>
        <v>Черноярский район, с. Чёрный Яр</v>
      </c>
      <c r="C4078" s="45">
        <f t="shared" si="128"/>
        <v>21.206440677966103</v>
      </c>
      <c r="D4078" s="45">
        <f t="shared" si="129"/>
        <v>1.1360593220338984</v>
      </c>
      <c r="E4078" s="52">
        <v>0</v>
      </c>
      <c r="F4078" s="31">
        <v>1.1360593220338984</v>
      </c>
      <c r="G4078" s="53">
        <v>0</v>
      </c>
      <c r="H4078" s="53">
        <v>0</v>
      </c>
      <c r="I4078" s="53">
        <v>0</v>
      </c>
      <c r="J4078" s="32">
        <v>0</v>
      </c>
      <c r="K4078" s="54">
        <f>Лист4!E4076/1000</f>
        <v>22.342500000000001</v>
      </c>
      <c r="L4078" s="55"/>
      <c r="M4078" s="55"/>
    </row>
    <row r="4079" spans="1:13" s="62" customFormat="1" ht="18.75" customHeight="1" x14ac:dyDescent="0.25">
      <c r="A4079" s="44" t="str">
        <f>Лист4!A4077</f>
        <v xml:space="preserve">Победы ул. д.25 </v>
      </c>
      <c r="B4079" s="74" t="str">
        <f>Лист4!C4077</f>
        <v>Черноярский район, с. Чёрный Яр</v>
      </c>
      <c r="C4079" s="45">
        <f t="shared" si="128"/>
        <v>38.195132203389832</v>
      </c>
      <c r="D4079" s="45">
        <f t="shared" si="129"/>
        <v>2.0461677966101695</v>
      </c>
      <c r="E4079" s="52">
        <v>0</v>
      </c>
      <c r="F4079" s="31">
        <v>2.0461677966101695</v>
      </c>
      <c r="G4079" s="53">
        <v>0</v>
      </c>
      <c r="H4079" s="53">
        <v>0</v>
      </c>
      <c r="I4079" s="53">
        <v>0</v>
      </c>
      <c r="J4079" s="32">
        <v>0</v>
      </c>
      <c r="K4079" s="54">
        <f>Лист4!E4077/1000</f>
        <v>40.241300000000003</v>
      </c>
      <c r="L4079" s="55"/>
      <c r="M4079" s="55"/>
    </row>
    <row r="4080" spans="1:13" s="62" customFormat="1" ht="18.75" customHeight="1" x14ac:dyDescent="0.25">
      <c r="A4080" s="44" t="str">
        <f>Лист4!A4078</f>
        <v xml:space="preserve">Победы ул. д.27 </v>
      </c>
      <c r="B4080" s="74" t="str">
        <f>Лист4!C4078</f>
        <v>Черноярский район, с. Чёрный Яр</v>
      </c>
      <c r="C4080" s="45">
        <f t="shared" si="128"/>
        <v>23.098006779661016</v>
      </c>
      <c r="D4080" s="45">
        <f t="shared" si="129"/>
        <v>1.237393220338983</v>
      </c>
      <c r="E4080" s="52">
        <v>0</v>
      </c>
      <c r="F4080" s="31">
        <v>1.237393220338983</v>
      </c>
      <c r="G4080" s="53">
        <v>0</v>
      </c>
      <c r="H4080" s="53">
        <v>0</v>
      </c>
      <c r="I4080" s="53">
        <v>0</v>
      </c>
      <c r="J4080" s="32">
        <v>0</v>
      </c>
      <c r="K4080" s="54">
        <f>Лист4!E4078/1000</f>
        <v>24.3354</v>
      </c>
      <c r="L4080" s="55"/>
      <c r="M4080" s="55"/>
    </row>
    <row r="4081" spans="1:13" s="61" customFormat="1" ht="18.75" customHeight="1" x14ac:dyDescent="0.25">
      <c r="A4081" s="44" t="str">
        <f>Лист4!A4079</f>
        <v xml:space="preserve">Победы ул. д.52 </v>
      </c>
      <c r="B4081" s="74" t="str">
        <f>Лист4!C4079</f>
        <v>Черноярский район, с. Чёрный Яр</v>
      </c>
      <c r="C4081" s="45">
        <f t="shared" si="128"/>
        <v>36.444894915254238</v>
      </c>
      <c r="D4081" s="45">
        <f t="shared" si="129"/>
        <v>1.952405084745763</v>
      </c>
      <c r="E4081" s="52">
        <v>0</v>
      </c>
      <c r="F4081" s="31">
        <v>1.952405084745763</v>
      </c>
      <c r="G4081" s="53">
        <v>0</v>
      </c>
      <c r="H4081" s="53">
        <v>0</v>
      </c>
      <c r="I4081" s="53">
        <v>0</v>
      </c>
      <c r="J4081" s="32">
        <v>0</v>
      </c>
      <c r="K4081" s="54">
        <f>Лист4!E4079/1000</f>
        <v>38.397300000000001</v>
      </c>
      <c r="L4081" s="55"/>
      <c r="M4081" s="55"/>
    </row>
    <row r="4082" spans="1:13" s="63" customFormat="1" ht="18.75" customHeight="1" x14ac:dyDescent="0.25">
      <c r="A4082" s="44" t="str">
        <f>Лист4!A4080</f>
        <v xml:space="preserve">Савельева ул. д.2И </v>
      </c>
      <c r="B4082" s="74" t="str">
        <f>Лист4!C4080</f>
        <v>Черноярский район, с. Чёрный Яр</v>
      </c>
      <c r="C4082" s="45">
        <f t="shared" si="128"/>
        <v>0</v>
      </c>
      <c r="D4082" s="45">
        <f t="shared" si="129"/>
        <v>0</v>
      </c>
      <c r="E4082" s="52">
        <v>0</v>
      </c>
      <c r="F4082" s="31">
        <v>0</v>
      </c>
      <c r="G4082" s="53">
        <v>0</v>
      </c>
      <c r="H4082" s="53">
        <v>0</v>
      </c>
      <c r="I4082" s="53">
        <v>0</v>
      </c>
      <c r="J4082" s="32">
        <v>0</v>
      </c>
      <c r="K4082" s="54">
        <f>Лист4!E4080/1000</f>
        <v>0</v>
      </c>
      <c r="L4082" s="55"/>
      <c r="M4082" s="55"/>
    </row>
    <row r="4083" spans="1:13" s="63" customFormat="1" ht="18.75" customHeight="1" x14ac:dyDescent="0.25">
      <c r="A4083" s="44" t="str">
        <f>Лист4!A4081</f>
        <v xml:space="preserve">Савельева ул. д.43 </v>
      </c>
      <c r="B4083" s="74" t="str">
        <f>Лист4!C4081</f>
        <v>Черноярский район, с. Чёрный Яр</v>
      </c>
      <c r="C4083" s="45">
        <f t="shared" si="128"/>
        <v>0</v>
      </c>
      <c r="D4083" s="45">
        <f t="shared" si="129"/>
        <v>0</v>
      </c>
      <c r="E4083" s="52">
        <v>0</v>
      </c>
      <c r="F4083" s="31">
        <v>0</v>
      </c>
      <c r="G4083" s="53">
        <v>0</v>
      </c>
      <c r="H4083" s="53">
        <v>0</v>
      </c>
      <c r="I4083" s="53">
        <v>0</v>
      </c>
      <c r="J4083" s="32">
        <v>0</v>
      </c>
      <c r="K4083" s="54">
        <f>Лист4!E4081/1000</f>
        <v>0</v>
      </c>
      <c r="L4083" s="55"/>
      <c r="M4083" s="55"/>
    </row>
    <row r="4084" spans="1:13" s="63" customFormat="1" ht="18.75" customHeight="1" x14ac:dyDescent="0.25">
      <c r="A4084" s="44" t="str">
        <f>Лист4!A4082</f>
        <v xml:space="preserve">Сеченова ул. д.2 </v>
      </c>
      <c r="B4084" s="74" t="str">
        <f>Лист4!C4082</f>
        <v>Черноярский район, с. Чёрный Яр</v>
      </c>
      <c r="C4084" s="45">
        <f t="shared" si="128"/>
        <v>86.37829152542372</v>
      </c>
      <c r="D4084" s="45">
        <f t="shared" si="129"/>
        <v>4.6274084745762707</v>
      </c>
      <c r="E4084" s="52">
        <v>0</v>
      </c>
      <c r="F4084" s="31">
        <v>4.6274084745762707</v>
      </c>
      <c r="G4084" s="53">
        <v>0</v>
      </c>
      <c r="H4084" s="53">
        <v>0</v>
      </c>
      <c r="I4084" s="53">
        <v>0</v>
      </c>
      <c r="J4084" s="32">
        <v>0</v>
      </c>
      <c r="K4084" s="54">
        <f>Лист4!E4082/1000</f>
        <v>91.00569999999999</v>
      </c>
      <c r="L4084" s="55"/>
      <c r="M4084" s="55"/>
    </row>
    <row r="4085" spans="1:13" s="63" customFormat="1" ht="18.75" customHeight="1" x14ac:dyDescent="0.25">
      <c r="A4085" s="44" t="str">
        <f>Лист4!A4083</f>
        <v xml:space="preserve">Южный мкн. д.1 </v>
      </c>
      <c r="B4085" s="74" t="str">
        <f>Лист4!C4083</f>
        <v>Черноярский район, с. Чёрный Яр</v>
      </c>
      <c r="C4085" s="45">
        <f t="shared" si="128"/>
        <v>9.8104406779661026</v>
      </c>
      <c r="D4085" s="45">
        <f t="shared" si="129"/>
        <v>0.52555932203389832</v>
      </c>
      <c r="E4085" s="52">
        <v>0</v>
      </c>
      <c r="F4085" s="31">
        <v>0.52555932203389832</v>
      </c>
      <c r="G4085" s="53">
        <v>0</v>
      </c>
      <c r="H4085" s="53">
        <v>0</v>
      </c>
      <c r="I4085" s="53">
        <v>0</v>
      </c>
      <c r="J4085" s="32">
        <v>0</v>
      </c>
      <c r="K4085" s="54">
        <f>Лист4!E4083/1000</f>
        <v>10.336</v>
      </c>
      <c r="L4085" s="55"/>
      <c r="M4085" s="55"/>
    </row>
    <row r="4086" spans="1:13" s="63" customFormat="1" ht="18.75" customHeight="1" x14ac:dyDescent="0.25">
      <c r="A4086" s="44" t="str">
        <f>Лист4!A4084</f>
        <v xml:space="preserve">Южный мкн. д.10 </v>
      </c>
      <c r="B4086" s="74" t="str">
        <f>Лист4!C4084</f>
        <v>Черноярский район, с. Чёрный Яр</v>
      </c>
      <c r="C4086" s="45">
        <f t="shared" si="128"/>
        <v>52.28254915254238</v>
      </c>
      <c r="D4086" s="45">
        <f t="shared" si="129"/>
        <v>2.8008508474576272</v>
      </c>
      <c r="E4086" s="52">
        <v>0</v>
      </c>
      <c r="F4086" s="31">
        <v>2.8008508474576272</v>
      </c>
      <c r="G4086" s="53">
        <v>0</v>
      </c>
      <c r="H4086" s="53">
        <v>0</v>
      </c>
      <c r="I4086" s="53">
        <v>0</v>
      </c>
      <c r="J4086" s="32">
        <v>0</v>
      </c>
      <c r="K4086" s="54">
        <f>Лист4!E4084/1000</f>
        <v>55.083400000000005</v>
      </c>
      <c r="L4086" s="55"/>
      <c r="M4086" s="55"/>
    </row>
    <row r="4087" spans="1:13" s="63" customFormat="1" ht="18.75" customHeight="1" x14ac:dyDescent="0.25">
      <c r="A4087" s="44" t="str">
        <f>Лист4!A4085</f>
        <v xml:space="preserve">Южный мкн. д.11 </v>
      </c>
      <c r="B4087" s="74" t="str">
        <f>Лист4!C4085</f>
        <v>Черноярский район, с. Чёрный Яр</v>
      </c>
      <c r="C4087" s="45">
        <f t="shared" si="128"/>
        <v>92.356433898305085</v>
      </c>
      <c r="D4087" s="45">
        <f t="shared" si="129"/>
        <v>4.9476661016949155</v>
      </c>
      <c r="E4087" s="52">
        <v>0</v>
      </c>
      <c r="F4087" s="31">
        <v>4.9476661016949155</v>
      </c>
      <c r="G4087" s="53">
        <v>0</v>
      </c>
      <c r="H4087" s="53">
        <v>0</v>
      </c>
      <c r="I4087" s="53">
        <v>0</v>
      </c>
      <c r="J4087" s="32">
        <v>0</v>
      </c>
      <c r="K4087" s="54">
        <f>Лист4!E4085/1000</f>
        <v>97.304100000000005</v>
      </c>
      <c r="L4087" s="55"/>
      <c r="M4087" s="55"/>
    </row>
    <row r="4088" spans="1:13" s="63" customFormat="1" ht="18.75" customHeight="1" x14ac:dyDescent="0.25">
      <c r="A4088" s="44" t="str">
        <f>Лист4!A4086</f>
        <v xml:space="preserve">Южный мкн. д.12 </v>
      </c>
      <c r="B4088" s="74" t="str">
        <f>Лист4!C4086</f>
        <v>Черноярский район, с. Чёрный Яр</v>
      </c>
      <c r="C4088" s="45">
        <f t="shared" si="128"/>
        <v>69.467335593220341</v>
      </c>
      <c r="D4088" s="45">
        <f t="shared" si="129"/>
        <v>3.7214644067796607</v>
      </c>
      <c r="E4088" s="52">
        <v>0</v>
      </c>
      <c r="F4088" s="31">
        <v>3.7214644067796607</v>
      </c>
      <c r="G4088" s="53">
        <v>0</v>
      </c>
      <c r="H4088" s="53">
        <v>0</v>
      </c>
      <c r="I4088" s="53">
        <v>0</v>
      </c>
      <c r="J4088" s="32">
        <v>0</v>
      </c>
      <c r="K4088" s="54">
        <f>Лист4!E4086/1000-J4088</f>
        <v>73.188800000000001</v>
      </c>
      <c r="L4088" s="55"/>
      <c r="M4088" s="55"/>
    </row>
    <row r="4089" spans="1:13" s="63" customFormat="1" ht="18.75" customHeight="1" x14ac:dyDescent="0.25">
      <c r="A4089" s="44" t="str">
        <f>Лист4!A4087</f>
        <v xml:space="preserve">Южный мкн. д.2 </v>
      </c>
      <c r="B4089" s="74" t="str">
        <f>Лист4!C4087</f>
        <v>Черноярский район, с. Чёрный Яр</v>
      </c>
      <c r="C4089" s="45">
        <f t="shared" si="128"/>
        <v>0</v>
      </c>
      <c r="D4089" s="45">
        <f t="shared" si="129"/>
        <v>0</v>
      </c>
      <c r="E4089" s="52">
        <v>0</v>
      </c>
      <c r="F4089" s="31">
        <v>0</v>
      </c>
      <c r="G4089" s="53">
        <v>0</v>
      </c>
      <c r="H4089" s="53">
        <v>0</v>
      </c>
      <c r="I4089" s="53">
        <v>0</v>
      </c>
      <c r="J4089" s="32">
        <v>0</v>
      </c>
      <c r="K4089" s="54">
        <f>Лист4!E4087/1000</f>
        <v>0</v>
      </c>
      <c r="L4089" s="55"/>
      <c r="M4089" s="55"/>
    </row>
    <row r="4090" spans="1:13" s="63" customFormat="1" ht="18.75" customHeight="1" x14ac:dyDescent="0.25">
      <c r="A4090" s="44" t="str">
        <f>Лист4!A4088</f>
        <v xml:space="preserve">Южный мкн. д.3 </v>
      </c>
      <c r="B4090" s="74" t="str">
        <f>Лист4!C4088</f>
        <v>Черноярский район, с. Чёрный Яр</v>
      </c>
      <c r="C4090" s="45">
        <f t="shared" si="128"/>
        <v>22.372569491525422</v>
      </c>
      <c r="D4090" s="45">
        <f t="shared" si="129"/>
        <v>1.1985305084745761</v>
      </c>
      <c r="E4090" s="52">
        <v>0</v>
      </c>
      <c r="F4090" s="31">
        <v>1.1985305084745761</v>
      </c>
      <c r="G4090" s="53">
        <v>0</v>
      </c>
      <c r="H4090" s="53">
        <v>0</v>
      </c>
      <c r="I4090" s="53">
        <v>0</v>
      </c>
      <c r="J4090" s="32">
        <v>0</v>
      </c>
      <c r="K4090" s="54">
        <f>Лист4!E4088/1000</f>
        <v>23.571099999999998</v>
      </c>
      <c r="L4090" s="55"/>
      <c r="M4090" s="55"/>
    </row>
    <row r="4091" spans="1:13" s="63" customFormat="1" ht="18.75" customHeight="1" x14ac:dyDescent="0.25">
      <c r="A4091" s="44" t="str">
        <f>Лист4!A4089</f>
        <v xml:space="preserve">Южный мкн. д.4 </v>
      </c>
      <c r="B4091" s="74" t="str">
        <f>Лист4!C4089</f>
        <v>Черноярский район, с. Чёрный Яр</v>
      </c>
      <c r="C4091" s="45">
        <f t="shared" si="128"/>
        <v>0.94915254237288138</v>
      </c>
      <c r="D4091" s="45">
        <f t="shared" si="129"/>
        <v>5.0847457627118647E-2</v>
      </c>
      <c r="E4091" s="52">
        <v>0</v>
      </c>
      <c r="F4091" s="31">
        <v>5.0847457627118647E-2</v>
      </c>
      <c r="G4091" s="53">
        <v>0</v>
      </c>
      <c r="H4091" s="53">
        <v>0</v>
      </c>
      <c r="I4091" s="53">
        <v>0</v>
      </c>
      <c r="J4091" s="32">
        <v>0</v>
      </c>
      <c r="K4091" s="54">
        <f>Лист4!E4089/1000</f>
        <v>1</v>
      </c>
      <c r="L4091" s="55"/>
      <c r="M4091" s="55"/>
    </row>
    <row r="4092" spans="1:13" s="63" customFormat="1" ht="18.75" customHeight="1" x14ac:dyDescent="0.25">
      <c r="A4092" s="44" t="str">
        <f>Лист4!A4090</f>
        <v xml:space="preserve">Южный мкн. д.5 </v>
      </c>
      <c r="B4092" s="74" t="str">
        <f>Лист4!C4090</f>
        <v>Черноярский район, с. Чёрный Яр</v>
      </c>
      <c r="C4092" s="45">
        <f t="shared" si="128"/>
        <v>31.111891525423733</v>
      </c>
      <c r="D4092" s="45">
        <f t="shared" si="129"/>
        <v>1.6667084745762715</v>
      </c>
      <c r="E4092" s="52">
        <v>0</v>
      </c>
      <c r="F4092" s="31">
        <v>1.6667084745762715</v>
      </c>
      <c r="G4092" s="53">
        <v>0</v>
      </c>
      <c r="H4092" s="53">
        <v>0</v>
      </c>
      <c r="I4092" s="53">
        <v>0</v>
      </c>
      <c r="J4092" s="32">
        <v>0</v>
      </c>
      <c r="K4092" s="54">
        <f>Лист4!E4090/1000</f>
        <v>32.778600000000004</v>
      </c>
      <c r="L4092" s="55"/>
      <c r="M4092" s="55"/>
    </row>
    <row r="4093" spans="1:13" s="63" customFormat="1" ht="18.75" customHeight="1" x14ac:dyDescent="0.25">
      <c r="A4093" s="44" t="str">
        <f>Лист4!A4091</f>
        <v xml:space="preserve">Южный мкн. д.6 </v>
      </c>
      <c r="B4093" s="74" t="str">
        <f>Лист4!C4091</f>
        <v>Черноярский район, с. Чёрный Яр</v>
      </c>
      <c r="C4093" s="45">
        <f t="shared" si="128"/>
        <v>30.040488135593218</v>
      </c>
      <c r="D4093" s="45">
        <f t="shared" si="129"/>
        <v>1.6093118644067796</v>
      </c>
      <c r="E4093" s="52">
        <v>0</v>
      </c>
      <c r="F4093" s="31">
        <v>1.6093118644067796</v>
      </c>
      <c r="G4093" s="53">
        <v>0</v>
      </c>
      <c r="H4093" s="53">
        <v>0</v>
      </c>
      <c r="I4093" s="53">
        <v>0</v>
      </c>
      <c r="J4093" s="32">
        <v>0</v>
      </c>
      <c r="K4093" s="54">
        <f>Лист4!E4091/1000</f>
        <v>31.649799999999999</v>
      </c>
      <c r="L4093" s="55"/>
      <c r="M4093" s="55"/>
    </row>
    <row r="4094" spans="1:13" s="63" customFormat="1" ht="18.75" customHeight="1" x14ac:dyDescent="0.25">
      <c r="A4094" s="44" t="str">
        <f>Лист4!A4092</f>
        <v xml:space="preserve">Южный мкн. д.8 </v>
      </c>
      <c r="B4094" s="74" t="str">
        <f>Лист4!C4092</f>
        <v>Черноярский район, с. Чёрный Яр</v>
      </c>
      <c r="C4094" s="45">
        <f t="shared" si="128"/>
        <v>31.947164745762713</v>
      </c>
      <c r="D4094" s="45">
        <f t="shared" si="129"/>
        <v>1.7114552542372881</v>
      </c>
      <c r="E4094" s="52">
        <v>0</v>
      </c>
      <c r="F4094" s="31">
        <v>1.7114552542372881</v>
      </c>
      <c r="G4094" s="53">
        <v>0</v>
      </c>
      <c r="H4094" s="53">
        <v>0</v>
      </c>
      <c r="I4094" s="53">
        <v>0</v>
      </c>
      <c r="J4094" s="32">
        <v>0</v>
      </c>
      <c r="K4094" s="54">
        <f>Лист4!E4092/1000</f>
        <v>33.658619999999999</v>
      </c>
      <c r="L4094" s="55"/>
      <c r="M4094" s="55"/>
    </row>
    <row r="4095" spans="1:13" s="63" customFormat="1" ht="18.75" customHeight="1" x14ac:dyDescent="0.25">
      <c r="A4095" s="44" t="str">
        <f>Лист4!A4093</f>
        <v xml:space="preserve">Южный мкн. д.9 </v>
      </c>
      <c r="B4095" s="74" t="str">
        <f>Лист4!C4093</f>
        <v>Черноярский район, с. Чёрный Яр</v>
      </c>
      <c r="C4095" s="45">
        <f t="shared" si="128"/>
        <v>48.285098305084745</v>
      </c>
      <c r="D4095" s="45">
        <f t="shared" si="129"/>
        <v>2.5867016949152544</v>
      </c>
      <c r="E4095" s="52">
        <v>0</v>
      </c>
      <c r="F4095" s="31">
        <v>2.5867016949152544</v>
      </c>
      <c r="G4095" s="53">
        <v>0</v>
      </c>
      <c r="H4095" s="53">
        <v>0</v>
      </c>
      <c r="I4095" s="53">
        <v>0</v>
      </c>
      <c r="J4095" s="32">
        <v>0</v>
      </c>
      <c r="K4095" s="54">
        <f>Лист4!E4093/1000</f>
        <v>50.8718</v>
      </c>
      <c r="L4095" s="55"/>
      <c r="M4095" s="55"/>
    </row>
    <row r="4096" spans="1:13" s="63" customFormat="1" ht="18.75" customHeight="1" x14ac:dyDescent="0.25">
      <c r="A4096" s="44" t="str">
        <f>Лист4!A4094</f>
        <v>г.Астрахань ул. Н. Островского д.67</v>
      </c>
      <c r="B4096" s="85"/>
      <c r="C4096" s="45">
        <f>K4096+J4096-F4096</f>
        <v>279.43233457627122</v>
      </c>
      <c r="D4096" s="45">
        <f t="shared" si="129"/>
        <v>35.147125423728802</v>
      </c>
      <c r="E4096" s="52">
        <v>0</v>
      </c>
      <c r="F4096" s="21">
        <v>35.147125423728802</v>
      </c>
      <c r="G4096" s="53">
        <v>0</v>
      </c>
      <c r="H4096" s="53">
        <v>0</v>
      </c>
      <c r="I4096" s="53">
        <v>0</v>
      </c>
      <c r="J4096" s="32">
        <v>0</v>
      </c>
      <c r="K4096" s="97">
        <f>314579.46/1000</f>
        <v>314.57946000000004</v>
      </c>
      <c r="L4096" s="55"/>
      <c r="M4096" s="55"/>
    </row>
    <row r="4097" spans="1:13" s="63" customFormat="1" ht="18.75" customHeight="1" x14ac:dyDescent="0.25">
      <c r="A4097" s="44" t="str">
        <f>Лист4!A4095</f>
        <v>г.Астрахань ул.Ген.Герасименко д.8</v>
      </c>
      <c r="B4097" s="85"/>
      <c r="C4097" s="45">
        <f t="shared" ref="C4097:C4098" si="130">K4097+J4097-F4097</f>
        <v>964.5556772881356</v>
      </c>
      <c r="D4097" s="45">
        <f t="shared" si="129"/>
        <v>102.23395271186442</v>
      </c>
      <c r="E4097" s="52">
        <v>0</v>
      </c>
      <c r="F4097" s="21">
        <v>102.23395271186442</v>
      </c>
      <c r="G4097" s="53">
        <v>0</v>
      </c>
      <c r="H4097" s="53">
        <v>0</v>
      </c>
      <c r="I4097" s="53">
        <v>0</v>
      </c>
      <c r="J4097" s="32">
        <v>0</v>
      </c>
      <c r="K4097" s="97">
        <v>1066.78963</v>
      </c>
      <c r="L4097" s="55"/>
      <c r="M4097" s="55"/>
    </row>
    <row r="4098" spans="1:13" s="63" customFormat="1" ht="18.75" customHeight="1" x14ac:dyDescent="0.25">
      <c r="A4098" s="44" t="str">
        <f>Лист4!A4096</f>
        <v>г.Астрахань ул.Жилая д.13</v>
      </c>
      <c r="B4098" s="85"/>
      <c r="C4098" s="45">
        <f t="shared" si="130"/>
        <v>1798.019407118644</v>
      </c>
      <c r="D4098" s="45">
        <f t="shared" si="129"/>
        <v>71.899012881355915</v>
      </c>
      <c r="E4098" s="52">
        <v>0</v>
      </c>
      <c r="F4098" s="21">
        <v>71.899012881355915</v>
      </c>
      <c r="G4098" s="53">
        <v>0</v>
      </c>
      <c r="H4098" s="53">
        <v>0</v>
      </c>
      <c r="I4098" s="53">
        <v>0</v>
      </c>
      <c r="J4098" s="32">
        <v>0</v>
      </c>
      <c r="K4098" s="97">
        <v>1869.91842</v>
      </c>
      <c r="L4098" s="55"/>
      <c r="M4098" s="55"/>
    </row>
    <row r="4099" spans="1:13" s="63" customFormat="1" ht="18.75" customHeight="1" x14ac:dyDescent="0.25">
      <c r="A4099" s="44" t="str">
        <f>Лист4!A4097</f>
        <v>г.Астрахань ул.Космонавтов д.5</v>
      </c>
      <c r="B4099" s="85"/>
      <c r="C4099" s="41">
        <f>K4099+J4099-F4099</f>
        <v>675.73114966101696</v>
      </c>
      <c r="D4099" s="45">
        <f t="shared" si="129"/>
        <v>47.382710338983067</v>
      </c>
      <c r="E4099" s="52">
        <v>0</v>
      </c>
      <c r="F4099" s="21">
        <v>47.382710338983067</v>
      </c>
      <c r="G4099" s="53">
        <v>0</v>
      </c>
      <c r="H4099" s="53">
        <v>0</v>
      </c>
      <c r="I4099" s="53">
        <v>0</v>
      </c>
      <c r="J4099" s="32">
        <v>683.83</v>
      </c>
      <c r="K4099" s="97">
        <v>39.283859999999997</v>
      </c>
      <c r="L4099" s="55"/>
      <c r="M4099" s="55"/>
    </row>
    <row r="4100" spans="1:13" s="63" customFormat="1" ht="18.75" customHeight="1" x14ac:dyDescent="0.25">
      <c r="A4100" s="44" t="str">
        <f>Лист4!A4098</f>
        <v>г.Астрахань ул.1-ая Перевозная д.133</v>
      </c>
      <c r="B4100" s="85"/>
      <c r="C4100" s="45">
        <f>K4100+J4100-F4100</f>
        <v>696.46864627118646</v>
      </c>
      <c r="D4100" s="45">
        <f t="shared" si="129"/>
        <v>31.003603728813555</v>
      </c>
      <c r="E4100" s="52">
        <v>0</v>
      </c>
      <c r="F4100" s="21">
        <v>31.003603728813555</v>
      </c>
      <c r="G4100" s="53">
        <v>0</v>
      </c>
      <c r="H4100" s="53">
        <v>0</v>
      </c>
      <c r="I4100" s="53">
        <v>0</v>
      </c>
      <c r="J4100" s="32">
        <v>0</v>
      </c>
      <c r="K4100" s="97">
        <v>727.47225000000003</v>
      </c>
      <c r="L4100" s="55"/>
      <c r="M4100" s="55"/>
    </row>
    <row r="4101" spans="1:13" s="63" customFormat="1" ht="18.75" customHeight="1" x14ac:dyDescent="0.25">
      <c r="A4101" s="44" t="str">
        <f>Лист4!A4099</f>
        <v>г.Астрахань ул.Сун-Ят-Сена д.61 корп.2</v>
      </c>
      <c r="B4101" s="85"/>
      <c r="C4101" s="45">
        <f t="shared" ref="C4101:C4164" si="131">K4101+J4101-F4101</f>
        <v>982.55921016949151</v>
      </c>
      <c r="D4101" s="45">
        <f t="shared" si="129"/>
        <v>46.550839830508465</v>
      </c>
      <c r="E4101" s="52">
        <v>0</v>
      </c>
      <c r="F4101" s="21">
        <v>46.550839830508465</v>
      </c>
      <c r="G4101" s="53">
        <v>0</v>
      </c>
      <c r="H4101" s="53">
        <v>0</v>
      </c>
      <c r="I4101" s="53">
        <v>0</v>
      </c>
      <c r="J4101" s="32">
        <v>0</v>
      </c>
      <c r="K4101" s="97">
        <v>1029.11005</v>
      </c>
      <c r="L4101" s="55"/>
      <c r="M4101" s="55"/>
    </row>
    <row r="4102" spans="1:13" s="63" customFormat="1" ht="18.75" customHeight="1" x14ac:dyDescent="0.25">
      <c r="A4102" s="44" t="str">
        <f>Лист4!A4100</f>
        <v>г.Астрахань ул.Б.Хмельницкого д.34</v>
      </c>
      <c r="B4102" s="85"/>
      <c r="C4102" s="45">
        <f t="shared" si="131"/>
        <v>530.85862237288143</v>
      </c>
      <c r="D4102" s="45">
        <f t="shared" si="129"/>
        <v>15.792787627118644</v>
      </c>
      <c r="E4102" s="52">
        <v>0</v>
      </c>
      <c r="F4102" s="21">
        <v>15.792787627118644</v>
      </c>
      <c r="G4102" s="53">
        <v>0</v>
      </c>
      <c r="H4102" s="53">
        <v>0</v>
      </c>
      <c r="I4102" s="53">
        <v>0</v>
      </c>
      <c r="J4102" s="32">
        <v>0</v>
      </c>
      <c r="K4102" s="97">
        <v>546.65141000000006</v>
      </c>
      <c r="L4102" s="55"/>
      <c r="M4102" s="55"/>
    </row>
    <row r="4103" spans="1:13" s="63" customFormat="1" ht="18.75" customHeight="1" x14ac:dyDescent="0.25">
      <c r="A4103" s="44" t="str">
        <f>Лист4!A4101</f>
        <v>г.Астрахань ул.Татищева к.11</v>
      </c>
      <c r="B4103" s="85"/>
      <c r="C4103" s="45">
        <f t="shared" si="131"/>
        <v>619.26556999999991</v>
      </c>
      <c r="D4103" s="45">
        <f t="shared" si="129"/>
        <v>28.391160000000003</v>
      </c>
      <c r="E4103" s="52">
        <v>0</v>
      </c>
      <c r="F4103" s="21">
        <v>28.391160000000003</v>
      </c>
      <c r="G4103" s="53">
        <v>0</v>
      </c>
      <c r="H4103" s="53">
        <v>0</v>
      </c>
      <c r="I4103" s="53">
        <v>0</v>
      </c>
      <c r="J4103" s="32">
        <v>0</v>
      </c>
      <c r="K4103" s="97">
        <v>647.65672999999992</v>
      </c>
      <c r="L4103" s="55"/>
      <c r="M4103" s="55"/>
    </row>
    <row r="4104" spans="1:13" s="63" customFormat="1" ht="18.75" customHeight="1" x14ac:dyDescent="0.25">
      <c r="A4104" s="44" t="str">
        <f>Лист4!A4102</f>
        <v>г.Астрахань ул.Кубанская дом 17 корпус 1</v>
      </c>
      <c r="B4104" s="85"/>
      <c r="C4104" s="45">
        <f t="shared" si="131"/>
        <v>1189.5537677966101</v>
      </c>
      <c r="D4104" s="45">
        <f t="shared" si="129"/>
        <v>67.774512203389833</v>
      </c>
      <c r="E4104" s="52">
        <v>0</v>
      </c>
      <c r="F4104" s="21">
        <v>67.774512203389833</v>
      </c>
      <c r="G4104" s="53">
        <v>0</v>
      </c>
      <c r="H4104" s="53">
        <v>0</v>
      </c>
      <c r="I4104" s="53">
        <v>0</v>
      </c>
      <c r="J4104" s="32">
        <v>914</v>
      </c>
      <c r="K4104" s="97">
        <v>343.32828000000001</v>
      </c>
      <c r="L4104" s="55"/>
      <c r="M4104" s="55"/>
    </row>
    <row r="4105" spans="1:13" s="63" customFormat="1" ht="18.75" customHeight="1" x14ac:dyDescent="0.25">
      <c r="A4105" s="44" t="str">
        <f>Лист4!A4103</f>
        <v>г.Астрахань ул. Космонавтов д. 14 корп. 1</v>
      </c>
      <c r="B4105" s="85"/>
      <c r="C4105" s="45">
        <f t="shared" si="131"/>
        <v>234.23634491525425</v>
      </c>
      <c r="D4105" s="45">
        <f t="shared" si="129"/>
        <v>40.104005084745751</v>
      </c>
      <c r="E4105" s="52">
        <v>0</v>
      </c>
      <c r="F4105" s="21">
        <v>40.104005084745751</v>
      </c>
      <c r="G4105" s="53">
        <v>0</v>
      </c>
      <c r="H4105" s="53">
        <v>0</v>
      </c>
      <c r="I4105" s="53">
        <v>0</v>
      </c>
      <c r="J4105" s="32">
        <v>172</v>
      </c>
      <c r="K4105" s="97">
        <v>102.34035</v>
      </c>
      <c r="L4105" s="55"/>
      <c r="M4105" s="55"/>
    </row>
    <row r="4106" spans="1:13" s="63" customFormat="1" ht="18.75" customHeight="1" x14ac:dyDescent="0.25">
      <c r="A4106" s="44" t="str">
        <f>Лист4!A4104</f>
        <v>: г. Знаменск, ул. Маршала Жукова, д. 12</v>
      </c>
      <c r="B4106" s="85"/>
      <c r="C4106" s="45">
        <f t="shared" si="131"/>
        <v>207.6468333898305</v>
      </c>
      <c r="D4106" s="45">
        <f t="shared" si="129"/>
        <v>6.0030366101694916</v>
      </c>
      <c r="E4106" s="52">
        <v>0</v>
      </c>
      <c r="F4106" s="21">
        <v>6.0030366101694916</v>
      </c>
      <c r="G4106" s="53">
        <v>0</v>
      </c>
      <c r="H4106" s="53">
        <v>0</v>
      </c>
      <c r="I4106" s="53">
        <v>0</v>
      </c>
      <c r="J4106" s="32">
        <v>0</v>
      </c>
      <c r="K4106" s="97">
        <v>213.64986999999999</v>
      </c>
      <c r="L4106" s="55"/>
      <c r="M4106" s="55"/>
    </row>
    <row r="4107" spans="1:13" s="63" customFormat="1" ht="18.75" customHeight="1" x14ac:dyDescent="0.25">
      <c r="A4107" s="44" t="str">
        <f>Лист4!A4105</f>
        <v xml:space="preserve"> г. Астрахань, ул. Звездная, д. 1/33</v>
      </c>
      <c r="B4107" s="85"/>
      <c r="C4107" s="45">
        <f t="shared" si="131"/>
        <v>751.42445338983043</v>
      </c>
      <c r="D4107" s="45">
        <f t="shared" si="129"/>
        <v>108.4751466101695</v>
      </c>
      <c r="E4107" s="52">
        <v>0</v>
      </c>
      <c r="F4107" s="21">
        <v>108.4751466101695</v>
      </c>
      <c r="G4107" s="53">
        <v>0</v>
      </c>
      <c r="H4107" s="53">
        <v>0</v>
      </c>
      <c r="I4107" s="53">
        <v>0</v>
      </c>
      <c r="J4107" s="32">
        <v>0</v>
      </c>
      <c r="K4107" s="97">
        <v>859.89959999999996</v>
      </c>
      <c r="L4107" s="55"/>
      <c r="M4107" s="55"/>
    </row>
    <row r="4108" spans="1:13" s="63" customFormat="1" ht="18.75" customHeight="1" x14ac:dyDescent="0.25">
      <c r="A4108" s="44" t="str">
        <f>Лист4!A4106</f>
        <v>г. Астрахань, ул. Космонавтов, д. 10</v>
      </c>
      <c r="B4108" s="85"/>
      <c r="C4108" s="45">
        <f t="shared" si="131"/>
        <v>217.30855525423726</v>
      </c>
      <c r="D4108" s="45">
        <f t="shared" si="129"/>
        <v>63.657914745762682</v>
      </c>
      <c r="E4108" s="52">
        <v>0</v>
      </c>
      <c r="F4108" s="21">
        <v>63.657914745762682</v>
      </c>
      <c r="G4108" s="53">
        <v>0</v>
      </c>
      <c r="H4108" s="53">
        <v>0</v>
      </c>
      <c r="I4108" s="53">
        <v>0</v>
      </c>
      <c r="J4108" s="32">
        <v>0</v>
      </c>
      <c r="K4108" s="97">
        <v>280.96646999999996</v>
      </c>
      <c r="L4108" s="55"/>
      <c r="M4108" s="55"/>
    </row>
    <row r="4109" spans="1:13" s="63" customFormat="1" ht="18.75" customHeight="1" x14ac:dyDescent="0.25">
      <c r="A4109" s="44" t="str">
        <f>Лист4!A4107</f>
        <v>г. Астрахань, Энергетическая, д. 3</v>
      </c>
      <c r="B4109" s="85"/>
      <c r="C4109" s="45">
        <f t="shared" si="131"/>
        <v>1899.9409649152542</v>
      </c>
      <c r="D4109" s="45">
        <f t="shared" si="129"/>
        <v>95.714045084745734</v>
      </c>
      <c r="E4109" s="52">
        <v>0</v>
      </c>
      <c r="F4109" s="21">
        <v>95.714045084745734</v>
      </c>
      <c r="G4109" s="53">
        <v>0</v>
      </c>
      <c r="H4109" s="53">
        <v>0</v>
      </c>
      <c r="I4109" s="53">
        <v>0</v>
      </c>
      <c r="J4109" s="32">
        <v>0</v>
      </c>
      <c r="K4109" s="97">
        <v>1995.6550099999999</v>
      </c>
      <c r="L4109" s="55"/>
      <c r="M4109" s="55"/>
    </row>
    <row r="4110" spans="1:13" s="63" customFormat="1" ht="18.75" customHeight="1" x14ac:dyDescent="0.25">
      <c r="A4110" s="44" t="str">
        <f>Лист4!A4108</f>
        <v>г. Астрахань, ул.Химиков, д. 7</v>
      </c>
      <c r="B4110" s="85"/>
      <c r="C4110" s="45">
        <f t="shared" si="131"/>
        <v>183.95997474576274</v>
      </c>
      <c r="D4110" s="45">
        <f t="shared" ref="D4110:D4173" si="132">F4110</f>
        <v>51.773565254237276</v>
      </c>
      <c r="E4110" s="52">
        <v>0</v>
      </c>
      <c r="F4110" s="21">
        <v>51.773565254237276</v>
      </c>
      <c r="G4110" s="53">
        <v>0</v>
      </c>
      <c r="H4110" s="53">
        <v>0</v>
      </c>
      <c r="I4110" s="53">
        <v>0</v>
      </c>
      <c r="J4110" s="32">
        <v>0</v>
      </c>
      <c r="K4110" s="97">
        <v>235.73354</v>
      </c>
      <c r="L4110" s="55"/>
      <c r="M4110" s="55"/>
    </row>
    <row r="4111" spans="1:13" s="63" customFormat="1" ht="18.75" customHeight="1" x14ac:dyDescent="0.25">
      <c r="A4111" s="44" t="str">
        <f>Лист4!A4109</f>
        <v>г. Астрахань, ул. Каунасская, д. 49, корп. 2</v>
      </c>
      <c r="B4111" s="85"/>
      <c r="C4111" s="45">
        <f t="shared" si="131"/>
        <v>893.67574999999999</v>
      </c>
      <c r="D4111" s="45">
        <f t="shared" si="132"/>
        <v>43.959089999999996</v>
      </c>
      <c r="E4111" s="52">
        <v>0</v>
      </c>
      <c r="F4111" s="21">
        <v>43.959089999999996</v>
      </c>
      <c r="G4111" s="53">
        <v>0</v>
      </c>
      <c r="H4111" s="53">
        <v>0</v>
      </c>
      <c r="I4111" s="53">
        <v>0</v>
      </c>
      <c r="J4111" s="32">
        <v>0</v>
      </c>
      <c r="K4111" s="97">
        <v>937.63483999999994</v>
      </c>
      <c r="L4111" s="55"/>
      <c r="M4111" s="55"/>
    </row>
    <row r="4112" spans="1:13" s="63" customFormat="1" ht="18.75" customHeight="1" x14ac:dyDescent="0.25">
      <c r="A4112" s="44" t="str">
        <f>Лист4!A4110</f>
        <v>г. Астрахань, ул. В. Барсовой, д. 13</v>
      </c>
      <c r="B4112" s="85"/>
      <c r="C4112" s="45">
        <f t="shared" si="131"/>
        <v>180.43730135593219</v>
      </c>
      <c r="D4112" s="45">
        <f t="shared" si="132"/>
        <v>20.631158644067796</v>
      </c>
      <c r="E4112" s="52">
        <v>0</v>
      </c>
      <c r="F4112" s="21">
        <v>20.631158644067796</v>
      </c>
      <c r="G4112" s="53">
        <v>0</v>
      </c>
      <c r="H4112" s="53">
        <v>0</v>
      </c>
      <c r="I4112" s="53">
        <v>0</v>
      </c>
      <c r="J4112" s="32">
        <v>0</v>
      </c>
      <c r="K4112" s="97">
        <v>201.06845999999999</v>
      </c>
      <c r="L4112" s="55"/>
      <c r="M4112" s="55"/>
    </row>
    <row r="4113" spans="1:13" s="63" customFormat="1" ht="18.75" customHeight="1" x14ac:dyDescent="0.25">
      <c r="A4113" s="44" t="str">
        <f>Лист4!A4111</f>
        <v>г. Астрахань, 1-я Железнодорожная, д. 32</v>
      </c>
      <c r="B4113" s="85"/>
      <c r="C4113" s="45">
        <f t="shared" si="131"/>
        <v>763.20337508474574</v>
      </c>
      <c r="D4113" s="45">
        <f t="shared" si="132"/>
        <v>41.531454915254237</v>
      </c>
      <c r="E4113" s="52">
        <v>0</v>
      </c>
      <c r="F4113" s="21">
        <v>41.531454915254237</v>
      </c>
      <c r="G4113" s="53">
        <v>0</v>
      </c>
      <c r="H4113" s="53">
        <v>0</v>
      </c>
      <c r="I4113" s="53">
        <v>0</v>
      </c>
      <c r="J4113" s="32">
        <v>761.54</v>
      </c>
      <c r="K4113" s="97">
        <v>43.194830000000003</v>
      </c>
      <c r="L4113" s="55"/>
      <c r="M4113" s="55"/>
    </row>
    <row r="4114" spans="1:13" s="63" customFormat="1" ht="18.75" customHeight="1" x14ac:dyDescent="0.25">
      <c r="A4114" s="44" t="str">
        <f>Лист4!A4112</f>
        <v>г. Знаменск, ул. Проспект 9 Мая, д. 9</v>
      </c>
      <c r="B4114" s="85"/>
      <c r="C4114" s="45">
        <f t="shared" si="131"/>
        <v>194.87933016949151</v>
      </c>
      <c r="D4114" s="45">
        <f t="shared" si="132"/>
        <v>6.7542498305084759</v>
      </c>
      <c r="E4114" s="52">
        <v>0</v>
      </c>
      <c r="F4114" s="21">
        <v>6.7542498305084759</v>
      </c>
      <c r="G4114" s="53">
        <v>0</v>
      </c>
      <c r="H4114" s="53">
        <v>0</v>
      </c>
      <c r="I4114" s="53">
        <v>0</v>
      </c>
      <c r="J4114" s="32">
        <v>0</v>
      </c>
      <c r="K4114" s="97">
        <v>201.63357999999999</v>
      </c>
      <c r="L4114" s="55"/>
      <c r="M4114" s="55"/>
    </row>
    <row r="4115" spans="1:13" s="63" customFormat="1" ht="18.75" customHeight="1" x14ac:dyDescent="0.25">
      <c r="A4115" s="44" t="str">
        <f>Лист4!A4113</f>
        <v>г. Астрахань, ул.Дубровинского, д. 68</v>
      </c>
      <c r="B4115" s="85"/>
      <c r="C4115" s="45">
        <f t="shared" si="131"/>
        <v>796.803703559322</v>
      </c>
      <c r="D4115" s="45">
        <f t="shared" si="132"/>
        <v>39.384686440677974</v>
      </c>
      <c r="E4115" s="52">
        <v>0</v>
      </c>
      <c r="F4115" s="21">
        <v>39.384686440677974</v>
      </c>
      <c r="G4115" s="53">
        <v>0</v>
      </c>
      <c r="H4115" s="53">
        <v>0</v>
      </c>
      <c r="I4115" s="53">
        <v>0</v>
      </c>
      <c r="J4115" s="32">
        <v>0</v>
      </c>
      <c r="K4115" s="97">
        <v>836.18839000000003</v>
      </c>
      <c r="L4115" s="55"/>
      <c r="M4115" s="55"/>
    </row>
    <row r="4116" spans="1:13" s="63" customFormat="1" ht="18.75" customHeight="1" x14ac:dyDescent="0.25">
      <c r="A4116" s="44" t="str">
        <f>Лист4!A4114</f>
        <v>Астраханская область, Приволжский район, с. Евпраксино, ул. Ленина, д. 43</v>
      </c>
      <c r="B4116" s="85"/>
      <c r="C4116" s="45">
        <f t="shared" si="131"/>
        <v>22.83397847457627</v>
      </c>
      <c r="D4116" s="45">
        <f t="shared" si="132"/>
        <v>0.32949152542372884</v>
      </c>
      <c r="E4116" s="52">
        <v>0</v>
      </c>
      <c r="F4116" s="21">
        <v>0.32949152542372884</v>
      </c>
      <c r="G4116" s="53">
        <v>0</v>
      </c>
      <c r="H4116" s="53">
        <v>0</v>
      </c>
      <c r="I4116" s="53">
        <v>0</v>
      </c>
      <c r="J4116" s="32">
        <v>0</v>
      </c>
      <c r="K4116" s="97">
        <v>23.16347</v>
      </c>
      <c r="L4116" s="55"/>
      <c r="M4116" s="55"/>
    </row>
    <row r="4117" spans="1:13" s="63" customFormat="1" ht="18.75" customHeight="1" x14ac:dyDescent="0.25">
      <c r="A4117" s="44" t="str">
        <f>Лист4!A4115</f>
        <v>г. Астрахань, ул. Звездная, д. 3, корп. 2</v>
      </c>
      <c r="B4117" s="85"/>
      <c r="C4117" s="45">
        <f t="shared" si="131"/>
        <v>482.79490745762712</v>
      </c>
      <c r="D4117" s="45">
        <f t="shared" si="132"/>
        <v>61.108262542372906</v>
      </c>
      <c r="E4117" s="52">
        <v>0</v>
      </c>
      <c r="F4117" s="21">
        <v>61.108262542372906</v>
      </c>
      <c r="G4117" s="53">
        <v>0</v>
      </c>
      <c r="H4117" s="53">
        <v>0</v>
      </c>
      <c r="I4117" s="53">
        <v>0</v>
      </c>
      <c r="J4117" s="32">
        <v>0</v>
      </c>
      <c r="K4117" s="97">
        <v>543.90317000000005</v>
      </c>
      <c r="L4117" s="55"/>
      <c r="M4117" s="55"/>
    </row>
    <row r="4118" spans="1:13" s="63" customFormat="1" ht="18.75" customHeight="1" x14ac:dyDescent="0.25">
      <c r="A4118" s="44" t="str">
        <f>Лист4!A4116</f>
        <v>г. Астрахань, ул. Медиков, д. 8</v>
      </c>
      <c r="B4118" s="85"/>
      <c r="C4118" s="45">
        <f t="shared" si="131"/>
        <v>190.1977088135593</v>
      </c>
      <c r="D4118" s="45">
        <f t="shared" si="132"/>
        <v>18.808121186440676</v>
      </c>
      <c r="E4118" s="52">
        <v>0</v>
      </c>
      <c r="F4118" s="21">
        <v>18.808121186440676</v>
      </c>
      <c r="G4118" s="53">
        <v>0</v>
      </c>
      <c r="H4118" s="53">
        <v>0</v>
      </c>
      <c r="I4118" s="53">
        <v>0</v>
      </c>
      <c r="J4118" s="32">
        <v>0</v>
      </c>
      <c r="K4118" s="97">
        <v>209.00582999999997</v>
      </c>
      <c r="L4118" s="55"/>
      <c r="M4118" s="55"/>
    </row>
    <row r="4119" spans="1:13" s="63" customFormat="1" ht="18.75" customHeight="1" x14ac:dyDescent="0.25">
      <c r="A4119" s="44" t="str">
        <f>Лист4!A4117</f>
        <v>г. Астрахань, ул. Б. Хмельницкого, д. 1а</v>
      </c>
      <c r="B4119" s="85"/>
      <c r="C4119" s="45">
        <f t="shared" si="131"/>
        <v>861.45187322033894</v>
      </c>
      <c r="D4119" s="45">
        <f t="shared" si="132"/>
        <v>34.114006779661018</v>
      </c>
      <c r="E4119" s="52">
        <v>0</v>
      </c>
      <c r="F4119" s="21">
        <v>34.114006779661018</v>
      </c>
      <c r="G4119" s="53">
        <v>0</v>
      </c>
      <c r="H4119" s="53">
        <v>0</v>
      </c>
      <c r="I4119" s="53">
        <v>0</v>
      </c>
      <c r="J4119" s="32">
        <v>0</v>
      </c>
      <c r="K4119" s="97">
        <v>895.56587999999999</v>
      </c>
      <c r="L4119" s="55"/>
      <c r="M4119" s="55"/>
    </row>
    <row r="4120" spans="1:13" s="63" customFormat="1" ht="18.75" customHeight="1" x14ac:dyDescent="0.25">
      <c r="A4120" s="44" t="str">
        <f>Лист4!A4118</f>
        <v>г. Астрахань, ул. Медиков, д. 3/1</v>
      </c>
      <c r="B4120" s="85"/>
      <c r="C4120" s="45">
        <f t="shared" si="131"/>
        <v>644.16642745762715</v>
      </c>
      <c r="D4120" s="45">
        <f t="shared" si="132"/>
        <v>28.332332542372889</v>
      </c>
      <c r="E4120" s="52">
        <v>0</v>
      </c>
      <c r="F4120" s="21">
        <v>28.332332542372889</v>
      </c>
      <c r="G4120" s="53">
        <v>0</v>
      </c>
      <c r="H4120" s="53">
        <v>0</v>
      </c>
      <c r="I4120" s="53">
        <v>0</v>
      </c>
      <c r="J4120" s="32">
        <v>0</v>
      </c>
      <c r="K4120" s="97">
        <v>672.49876000000006</v>
      </c>
      <c r="L4120" s="55"/>
      <c r="M4120" s="55"/>
    </row>
    <row r="4121" spans="1:13" s="63" customFormat="1" ht="18.75" customHeight="1" x14ac:dyDescent="0.25">
      <c r="A4121" s="44" t="str">
        <f>Лист4!A4119</f>
        <v>г. Астрахань, ул. Водников, д. 7</v>
      </c>
      <c r="B4121" s="85"/>
      <c r="C4121" s="45">
        <f t="shared" si="131"/>
        <v>381.23013372881354</v>
      </c>
      <c r="D4121" s="45">
        <f t="shared" si="132"/>
        <v>14.639596271186441</v>
      </c>
      <c r="E4121" s="52">
        <v>0</v>
      </c>
      <c r="F4121" s="21">
        <v>14.639596271186441</v>
      </c>
      <c r="G4121" s="53">
        <v>0</v>
      </c>
      <c r="H4121" s="53">
        <v>0</v>
      </c>
      <c r="I4121" s="53">
        <v>0</v>
      </c>
      <c r="J4121" s="32">
        <v>0</v>
      </c>
      <c r="K4121" s="97">
        <v>395.86973</v>
      </c>
      <c r="L4121" s="55"/>
      <c r="M4121" s="55"/>
    </row>
    <row r="4122" spans="1:13" s="63" customFormat="1" ht="18.75" customHeight="1" x14ac:dyDescent="0.25">
      <c r="A4122" s="44" t="str">
        <f>Лист4!A4120</f>
        <v>г. Знаменск, ул. Островского, д. 8</v>
      </c>
      <c r="B4122" s="85"/>
      <c r="C4122" s="45">
        <f t="shared" si="131"/>
        <v>203.63752542372882</v>
      </c>
      <c r="D4122" s="45">
        <f t="shared" si="132"/>
        <v>6.0800745762711861</v>
      </c>
      <c r="E4122" s="52">
        <v>0</v>
      </c>
      <c r="F4122" s="21">
        <v>6.0800745762711861</v>
      </c>
      <c r="G4122" s="53">
        <v>0</v>
      </c>
      <c r="H4122" s="53">
        <v>0</v>
      </c>
      <c r="I4122" s="53">
        <v>0</v>
      </c>
      <c r="J4122" s="32">
        <v>0</v>
      </c>
      <c r="K4122" s="97">
        <v>209.7176</v>
      </c>
      <c r="L4122" s="55"/>
      <c r="M4122" s="55"/>
    </row>
    <row r="4123" spans="1:13" s="63" customFormat="1" ht="18.75" customHeight="1" x14ac:dyDescent="0.25">
      <c r="A4123" s="44" t="str">
        <f>Лист4!A4121</f>
        <v>Астрахань, ул. Сун Ят Сена 66</v>
      </c>
      <c r="B4123" s="85"/>
      <c r="C4123" s="45">
        <f t="shared" si="131"/>
        <v>897.30353338983048</v>
      </c>
      <c r="D4123" s="45">
        <f t="shared" si="132"/>
        <v>44.347236610169503</v>
      </c>
      <c r="E4123" s="52">
        <v>0</v>
      </c>
      <c r="F4123" s="21">
        <v>44.347236610169503</v>
      </c>
      <c r="G4123" s="53">
        <v>0</v>
      </c>
      <c r="H4123" s="53">
        <v>0</v>
      </c>
      <c r="I4123" s="53">
        <v>0</v>
      </c>
      <c r="J4123" s="32">
        <v>898.77</v>
      </c>
      <c r="K4123" s="97">
        <v>42.880769999999998</v>
      </c>
      <c r="L4123" s="55"/>
      <c r="M4123" s="55"/>
    </row>
    <row r="4124" spans="1:13" s="63" customFormat="1" ht="18.75" customHeight="1" x14ac:dyDescent="0.25">
      <c r="A4124" s="44" t="str">
        <f>Лист4!A4122</f>
        <v>Астрахань, ул. Жилая 9/2</v>
      </c>
      <c r="B4124" s="85"/>
      <c r="C4124" s="45">
        <f t="shared" si="131"/>
        <v>498.91391728813562</v>
      </c>
      <c r="D4124" s="45">
        <f t="shared" si="132"/>
        <v>37.480482711864404</v>
      </c>
      <c r="E4124" s="52">
        <v>0</v>
      </c>
      <c r="F4124" s="21">
        <v>37.480482711864404</v>
      </c>
      <c r="G4124" s="53">
        <v>0</v>
      </c>
      <c r="H4124" s="53">
        <v>0</v>
      </c>
      <c r="I4124" s="53">
        <v>0</v>
      </c>
      <c r="J4124" s="32">
        <v>0</v>
      </c>
      <c r="K4124" s="97">
        <v>536.39440000000002</v>
      </c>
      <c r="L4124" s="55"/>
      <c r="M4124" s="55"/>
    </row>
    <row r="4125" spans="1:13" s="63" customFormat="1" ht="18.75" customHeight="1" x14ac:dyDescent="0.25">
      <c r="A4125" s="44" t="str">
        <f>Лист4!A4123</f>
        <v>Астрахань, ул.Яблочкова д.1г</v>
      </c>
      <c r="B4125" s="85"/>
      <c r="C4125" s="45">
        <f t="shared" si="131"/>
        <v>259.49260457627116</v>
      </c>
      <c r="D4125" s="45">
        <f t="shared" si="132"/>
        <v>26.82449542372882</v>
      </c>
      <c r="E4125" s="52">
        <v>0</v>
      </c>
      <c r="F4125" s="21">
        <v>26.82449542372882</v>
      </c>
      <c r="G4125" s="53">
        <v>0</v>
      </c>
      <c r="H4125" s="53">
        <v>0</v>
      </c>
      <c r="I4125" s="53">
        <v>0</v>
      </c>
      <c r="J4125" s="32">
        <v>0</v>
      </c>
      <c r="K4125" s="97">
        <v>286.31709999999998</v>
      </c>
      <c r="L4125" s="55"/>
      <c r="M4125" s="55"/>
    </row>
    <row r="4126" spans="1:13" s="63" customFormat="1" ht="18.75" customHeight="1" x14ac:dyDescent="0.25">
      <c r="A4126" s="44" t="str">
        <f>Лист4!A4124</f>
        <v>г. Ахтубинск, ул. Агурина, д. 18</v>
      </c>
      <c r="B4126" s="85"/>
      <c r="C4126" s="45">
        <f t="shared" si="131"/>
        <v>1038.8559915254239</v>
      </c>
      <c r="D4126" s="45">
        <f t="shared" si="132"/>
        <v>51.004558474576264</v>
      </c>
      <c r="E4126" s="52">
        <v>0</v>
      </c>
      <c r="F4126" s="21">
        <v>51.004558474576264</v>
      </c>
      <c r="G4126" s="53">
        <v>0</v>
      </c>
      <c r="H4126" s="53">
        <v>0</v>
      </c>
      <c r="I4126" s="53">
        <v>0</v>
      </c>
      <c r="J4126" s="32">
        <v>0</v>
      </c>
      <c r="K4126" s="97">
        <v>1089.8605500000001</v>
      </c>
      <c r="L4126" s="55"/>
      <c r="M4126" s="55"/>
    </row>
    <row r="4127" spans="1:13" s="63" customFormat="1" ht="18.75" customHeight="1" x14ac:dyDescent="0.25">
      <c r="A4127" s="44" t="str">
        <f>Лист4!A4125</f>
        <v>г.Астрахань ул.Боевая д.65</v>
      </c>
      <c r="B4127" s="85"/>
      <c r="C4127" s="45">
        <f t="shared" si="131"/>
        <v>433.20024898305081</v>
      </c>
      <c r="D4127" s="45">
        <f t="shared" si="132"/>
        <v>27.49662101694916</v>
      </c>
      <c r="E4127" s="52">
        <v>0</v>
      </c>
      <c r="F4127" s="21">
        <v>27.49662101694916</v>
      </c>
      <c r="G4127" s="53">
        <v>0</v>
      </c>
      <c r="H4127" s="53">
        <v>0</v>
      </c>
      <c r="I4127" s="53">
        <v>0</v>
      </c>
      <c r="J4127" s="32">
        <v>0</v>
      </c>
      <c r="K4127" s="97">
        <v>460.69686999999999</v>
      </c>
      <c r="L4127" s="55"/>
      <c r="M4127" s="55"/>
    </row>
    <row r="4128" spans="1:13" s="63" customFormat="1" ht="18.75" customHeight="1" x14ac:dyDescent="0.25">
      <c r="A4128" s="44" t="str">
        <f>Лист4!A4126</f>
        <v>г.Астрахань ул.Б.Хмельницкого д.53</v>
      </c>
      <c r="B4128" s="85"/>
      <c r="C4128" s="45">
        <f t="shared" si="131"/>
        <v>775.76233847457627</v>
      </c>
      <c r="D4128" s="45">
        <f t="shared" si="132"/>
        <v>35.421451525423727</v>
      </c>
      <c r="E4128" s="52">
        <v>0</v>
      </c>
      <c r="F4128" s="21">
        <v>35.421451525423727</v>
      </c>
      <c r="G4128" s="53">
        <v>0</v>
      </c>
      <c r="H4128" s="53">
        <v>0</v>
      </c>
      <c r="I4128" s="53">
        <v>0</v>
      </c>
      <c r="J4128" s="32">
        <v>0</v>
      </c>
      <c r="K4128" s="97">
        <v>811.18379000000004</v>
      </c>
      <c r="L4128" s="55"/>
      <c r="M4128" s="55"/>
    </row>
    <row r="4129" spans="1:13" s="63" customFormat="1" ht="18.75" customHeight="1" x14ac:dyDescent="0.25">
      <c r="A4129" s="44" t="str">
        <f>Лист4!A4127</f>
        <v>Астраханская область, р.п.Ильинка, ул.Молодежная, д.30</v>
      </c>
      <c r="B4129" s="85"/>
      <c r="C4129" s="45">
        <f t="shared" si="131"/>
        <v>105.06246830508475</v>
      </c>
      <c r="D4129" s="45">
        <f t="shared" si="132"/>
        <v>5.3305016949152542</v>
      </c>
      <c r="E4129" s="52">
        <v>0</v>
      </c>
      <c r="F4129" s="21">
        <v>5.3305016949152542</v>
      </c>
      <c r="G4129" s="53">
        <v>0</v>
      </c>
      <c r="H4129" s="53">
        <v>0</v>
      </c>
      <c r="I4129" s="53">
        <v>0</v>
      </c>
      <c r="J4129" s="32">
        <v>0</v>
      </c>
      <c r="K4129" s="97">
        <v>110.39297000000001</v>
      </c>
      <c r="L4129" s="55"/>
      <c r="M4129" s="55"/>
    </row>
    <row r="4130" spans="1:13" s="63" customFormat="1" ht="18.75" customHeight="1" x14ac:dyDescent="0.25">
      <c r="A4130" s="44" t="str">
        <f>Лист4!A4128</f>
        <v>г.Астрахань ул.Аксакова д.13 корп.1</v>
      </c>
      <c r="B4130" s="85"/>
      <c r="C4130" s="45">
        <f t="shared" si="131"/>
        <v>560.60460067796612</v>
      </c>
      <c r="D4130" s="45">
        <f t="shared" si="132"/>
        <v>30.0323893220339</v>
      </c>
      <c r="E4130" s="52">
        <v>0</v>
      </c>
      <c r="F4130" s="21">
        <v>30.0323893220339</v>
      </c>
      <c r="G4130" s="53">
        <v>0</v>
      </c>
      <c r="H4130" s="53">
        <v>0</v>
      </c>
      <c r="I4130" s="53">
        <v>0</v>
      </c>
      <c r="J4130" s="32">
        <v>0</v>
      </c>
      <c r="K4130" s="97">
        <v>590.63698999999997</v>
      </c>
      <c r="L4130" s="55"/>
      <c r="M4130" s="55"/>
    </row>
    <row r="4131" spans="1:13" s="63" customFormat="1" ht="18.75" customHeight="1" x14ac:dyDescent="0.25">
      <c r="A4131" s="44" t="str">
        <f>Лист4!A4129</f>
        <v>г.Астрахань ул.Звездная д.19</v>
      </c>
      <c r="B4131" s="85"/>
      <c r="C4131" s="45">
        <f t="shared" si="131"/>
        <v>145.60407305084743</v>
      </c>
      <c r="D4131" s="45">
        <f t="shared" si="132"/>
        <v>52.363826949152539</v>
      </c>
      <c r="E4131" s="52">
        <v>0</v>
      </c>
      <c r="F4131" s="21">
        <v>52.363826949152539</v>
      </c>
      <c r="G4131" s="53">
        <v>0</v>
      </c>
      <c r="H4131" s="53">
        <v>0</v>
      </c>
      <c r="I4131" s="53">
        <v>0</v>
      </c>
      <c r="J4131" s="32">
        <v>0</v>
      </c>
      <c r="K4131" s="97">
        <v>197.96789999999999</v>
      </c>
      <c r="L4131" s="55"/>
      <c r="M4131" s="55"/>
    </row>
    <row r="4132" spans="1:13" s="63" customFormat="1" ht="18.75" customHeight="1" x14ac:dyDescent="0.25">
      <c r="A4132" s="44" t="str">
        <f>Лист4!A4130</f>
        <v>г.Астрахань ул.Космонавтов д.18 корп.2</v>
      </c>
      <c r="B4132" s="85"/>
      <c r="C4132" s="45">
        <f t="shared" si="131"/>
        <v>656.58473796610167</v>
      </c>
      <c r="D4132" s="45">
        <f t="shared" si="132"/>
        <v>32.57982203389831</v>
      </c>
      <c r="E4132" s="52">
        <v>0</v>
      </c>
      <c r="F4132" s="21">
        <v>32.57982203389831</v>
      </c>
      <c r="G4132" s="53">
        <v>0</v>
      </c>
      <c r="H4132" s="53">
        <v>0</v>
      </c>
      <c r="I4132" s="53">
        <v>0</v>
      </c>
      <c r="J4132" s="32">
        <v>235.37</v>
      </c>
      <c r="K4132" s="97">
        <v>453.79455999999999</v>
      </c>
      <c r="L4132" s="55"/>
      <c r="M4132" s="55"/>
    </row>
    <row r="4133" spans="1:13" s="63" customFormat="1" ht="18.75" customHeight="1" x14ac:dyDescent="0.25">
      <c r="A4133" s="44" t="str">
        <f>Лист4!A4131</f>
        <v>г.Астрахань ул.Таганская д.26</v>
      </c>
      <c r="B4133" s="85"/>
      <c r="C4133" s="45">
        <f t="shared" si="131"/>
        <v>608.8714055932204</v>
      </c>
      <c r="D4133" s="45">
        <f t="shared" si="132"/>
        <v>31.851864406779672</v>
      </c>
      <c r="E4133" s="52">
        <v>0</v>
      </c>
      <c r="F4133" s="21">
        <v>31.851864406779672</v>
      </c>
      <c r="G4133" s="53">
        <v>0</v>
      </c>
      <c r="H4133" s="53">
        <v>0</v>
      </c>
      <c r="I4133" s="53">
        <v>0</v>
      </c>
      <c r="J4133" s="32">
        <v>0</v>
      </c>
      <c r="K4133" s="97">
        <v>640.72327000000007</v>
      </c>
      <c r="L4133" s="55"/>
      <c r="M4133" s="55"/>
    </row>
    <row r="4134" spans="1:13" s="63" customFormat="1" ht="18.75" customHeight="1" x14ac:dyDescent="0.25">
      <c r="A4134" s="44" t="str">
        <f>Лист4!A4132</f>
        <v>г.Астрахань ул.Б.Хмельницкого д.51</v>
      </c>
      <c r="B4134" s="85"/>
      <c r="C4134" s="45">
        <f t="shared" si="131"/>
        <v>489.91179677966102</v>
      </c>
      <c r="D4134" s="45">
        <f t="shared" si="132"/>
        <v>40.61893322033896</v>
      </c>
      <c r="E4134" s="52">
        <v>0</v>
      </c>
      <c r="F4134" s="21">
        <v>40.61893322033896</v>
      </c>
      <c r="G4134" s="53">
        <v>0</v>
      </c>
      <c r="H4134" s="53">
        <v>0</v>
      </c>
      <c r="I4134" s="53">
        <v>0</v>
      </c>
      <c r="J4134" s="32">
        <v>0</v>
      </c>
      <c r="K4134" s="97">
        <v>530.53072999999995</v>
      </c>
      <c r="L4134" s="55"/>
      <c r="M4134" s="55"/>
    </row>
    <row r="4135" spans="1:13" s="63" customFormat="1" ht="18.75" customHeight="1" x14ac:dyDescent="0.25">
      <c r="A4135" s="44" t="str">
        <f>Лист4!A4133</f>
        <v>г.Астрахань ул.Краснодарская д.47 корп.1</v>
      </c>
      <c r="B4135" s="85"/>
      <c r="C4135" s="45">
        <f t="shared" si="131"/>
        <v>1081.6938379661017</v>
      </c>
      <c r="D4135" s="45">
        <f t="shared" si="132"/>
        <v>59.002952033898318</v>
      </c>
      <c r="E4135" s="52">
        <v>0</v>
      </c>
      <c r="F4135" s="21">
        <v>59.002952033898318</v>
      </c>
      <c r="G4135" s="53">
        <v>0</v>
      </c>
      <c r="H4135" s="53">
        <v>0</v>
      </c>
      <c r="I4135" s="53">
        <v>0</v>
      </c>
      <c r="J4135" s="32">
        <v>0</v>
      </c>
      <c r="K4135" s="97">
        <v>1140.69679</v>
      </c>
      <c r="L4135" s="55"/>
      <c r="M4135" s="55"/>
    </row>
    <row r="4136" spans="1:13" s="63" customFormat="1" ht="18.75" customHeight="1" x14ac:dyDescent="0.25">
      <c r="A4136" s="44" t="str">
        <f>Лист4!A4134</f>
        <v>г.Астрахань ул.Сахалинская 7А</v>
      </c>
      <c r="B4136" s="85"/>
      <c r="C4136" s="45">
        <f t="shared" si="131"/>
        <v>1233.3318674576271</v>
      </c>
      <c r="D4136" s="45">
        <f t="shared" si="132"/>
        <v>56.138222542372894</v>
      </c>
      <c r="E4136" s="52">
        <v>0</v>
      </c>
      <c r="F4136" s="21">
        <v>56.138222542372894</v>
      </c>
      <c r="G4136" s="53">
        <v>0</v>
      </c>
      <c r="H4136" s="53">
        <v>0</v>
      </c>
      <c r="I4136" s="53">
        <v>0</v>
      </c>
      <c r="J4136" s="32">
        <v>0</v>
      </c>
      <c r="K4136" s="97">
        <v>1289.47009</v>
      </c>
      <c r="L4136" s="55"/>
      <c r="M4136" s="55"/>
    </row>
    <row r="4137" spans="1:13" s="63" customFormat="1" ht="18.75" customHeight="1" x14ac:dyDescent="0.25">
      <c r="A4137" s="44" t="str">
        <f>Лист4!A4135</f>
        <v>г.Астрахань ул.Б.Алексеева д.61</v>
      </c>
      <c r="B4137" s="85"/>
      <c r="C4137" s="45">
        <f t="shared" si="131"/>
        <v>460.18347389830501</v>
      </c>
      <c r="D4137" s="45">
        <f t="shared" si="132"/>
        <v>24.652686101694911</v>
      </c>
      <c r="E4137" s="52">
        <v>0</v>
      </c>
      <c r="F4137" s="21">
        <v>24.652686101694911</v>
      </c>
      <c r="G4137" s="53">
        <v>0</v>
      </c>
      <c r="H4137" s="53">
        <v>0</v>
      </c>
      <c r="I4137" s="53">
        <v>0</v>
      </c>
      <c r="J4137" s="32">
        <v>0</v>
      </c>
      <c r="K4137" s="97">
        <v>484.83615999999995</v>
      </c>
      <c r="L4137" s="55"/>
      <c r="M4137" s="55"/>
    </row>
    <row r="4138" spans="1:13" s="63" customFormat="1" ht="18.75" customHeight="1" x14ac:dyDescent="0.25">
      <c r="A4138" s="44" t="str">
        <f>Лист4!A4136</f>
        <v>г.Астрахань ул.Комсомольская Набережная д.15</v>
      </c>
      <c r="B4138" s="85"/>
      <c r="C4138" s="45">
        <f t="shared" si="131"/>
        <v>1268.3171518644069</v>
      </c>
      <c r="D4138" s="45">
        <f t="shared" si="132"/>
        <v>59.234198135593211</v>
      </c>
      <c r="E4138" s="52">
        <v>0</v>
      </c>
      <c r="F4138" s="21">
        <v>59.234198135593211</v>
      </c>
      <c r="G4138" s="53">
        <v>0</v>
      </c>
      <c r="H4138" s="53">
        <v>0</v>
      </c>
      <c r="I4138" s="53">
        <v>0</v>
      </c>
      <c r="J4138" s="32">
        <v>0</v>
      </c>
      <c r="K4138" s="97">
        <v>1327.5513500000002</v>
      </c>
      <c r="L4138" s="55"/>
      <c r="M4138" s="55"/>
    </row>
    <row r="4139" spans="1:13" s="63" customFormat="1" ht="18.75" customHeight="1" x14ac:dyDescent="0.25">
      <c r="A4139" s="44" t="str">
        <f>Лист4!A4137</f>
        <v>Астрахань, ул.Кооперативная д.45</v>
      </c>
      <c r="B4139" s="85"/>
      <c r="C4139" s="45">
        <f t="shared" si="131"/>
        <v>145.18480661016952</v>
      </c>
      <c r="D4139" s="45">
        <f t="shared" si="132"/>
        <v>28.702703389830511</v>
      </c>
      <c r="E4139" s="52">
        <v>0</v>
      </c>
      <c r="F4139" s="21">
        <v>28.702703389830511</v>
      </c>
      <c r="G4139" s="53">
        <v>0</v>
      </c>
      <c r="H4139" s="53">
        <v>0</v>
      </c>
      <c r="I4139" s="53">
        <v>0</v>
      </c>
      <c r="J4139" s="32">
        <v>0</v>
      </c>
      <c r="K4139" s="97">
        <v>173.88751000000002</v>
      </c>
      <c r="L4139" s="55"/>
      <c r="M4139" s="55"/>
    </row>
    <row r="4140" spans="1:13" s="63" customFormat="1" ht="18.75" customHeight="1" x14ac:dyDescent="0.25">
      <c r="A4140" s="44" t="str">
        <f>Лист4!A4138</f>
        <v>г. Знаменск, ул. Ниловского, д. 11</v>
      </c>
      <c r="B4140" s="85"/>
      <c r="C4140" s="45">
        <f t="shared" si="131"/>
        <v>179.90119237288135</v>
      </c>
      <c r="D4140" s="45">
        <f t="shared" si="132"/>
        <v>2.4804376271186439</v>
      </c>
      <c r="E4140" s="52">
        <v>0</v>
      </c>
      <c r="F4140" s="21">
        <v>2.4804376271186439</v>
      </c>
      <c r="G4140" s="53">
        <v>0</v>
      </c>
      <c r="H4140" s="53">
        <v>0</v>
      </c>
      <c r="I4140" s="53">
        <v>0</v>
      </c>
      <c r="J4140" s="32">
        <v>0</v>
      </c>
      <c r="K4140" s="97">
        <v>182.38163</v>
      </c>
      <c r="L4140" s="55"/>
      <c r="M4140" s="55"/>
    </row>
    <row r="4141" spans="1:13" s="63" customFormat="1" ht="18.75" customHeight="1" x14ac:dyDescent="0.25">
      <c r="A4141" s="44" t="str">
        <f>Лист4!A4139</f>
        <v>г. Знаменск, Жилой комплекс "Ракетный", д. 53</v>
      </c>
      <c r="B4141" s="85"/>
      <c r="C4141" s="45">
        <f t="shared" si="131"/>
        <v>2.8021261016949151</v>
      </c>
      <c r="D4141" s="45">
        <f t="shared" si="132"/>
        <v>0.15011389830508476</v>
      </c>
      <c r="E4141" s="52">
        <v>0</v>
      </c>
      <c r="F4141" s="21">
        <v>0.15011389830508476</v>
      </c>
      <c r="G4141" s="53">
        <v>0</v>
      </c>
      <c r="H4141" s="53">
        <v>0</v>
      </c>
      <c r="I4141" s="53">
        <v>0</v>
      </c>
      <c r="J4141" s="32">
        <v>0</v>
      </c>
      <c r="K4141" s="97">
        <v>2.9522399999999998</v>
      </c>
      <c r="L4141" s="55"/>
      <c r="M4141" s="55"/>
    </row>
    <row r="4142" spans="1:13" s="63" customFormat="1" ht="18.75" customHeight="1" x14ac:dyDescent="0.25">
      <c r="A4142" s="44" t="str">
        <f>Лист4!A4140</f>
        <v>г. Знаменск, Жилой район "Знаменский", д. 45</v>
      </c>
      <c r="B4142" s="85"/>
      <c r="C4142" s="45">
        <f t="shared" si="131"/>
        <v>0.31740694915254231</v>
      </c>
      <c r="D4142" s="45">
        <f t="shared" si="132"/>
        <v>0.41298305084745768</v>
      </c>
      <c r="E4142" s="52">
        <v>0</v>
      </c>
      <c r="F4142" s="21">
        <v>0.41298305084745768</v>
      </c>
      <c r="G4142" s="53">
        <v>0</v>
      </c>
      <c r="H4142" s="53">
        <v>0</v>
      </c>
      <c r="I4142" s="53">
        <v>0</v>
      </c>
      <c r="J4142" s="32">
        <v>0</v>
      </c>
      <c r="K4142" s="97">
        <v>0.73038999999999998</v>
      </c>
      <c r="L4142" s="55"/>
      <c r="M4142" s="55"/>
    </row>
    <row r="4143" spans="1:13" s="63" customFormat="1" ht="18.75" customHeight="1" x14ac:dyDescent="0.25">
      <c r="A4143" s="44" t="str">
        <f>Лист4!A4141</f>
        <v>г. Знаменск, ул. Комсомольская, д. 15А</v>
      </c>
      <c r="B4143" s="85"/>
      <c r="C4143" s="45">
        <f t="shared" si="131"/>
        <v>440.15747338983056</v>
      </c>
      <c r="D4143" s="45">
        <f t="shared" si="132"/>
        <v>40.49565661016949</v>
      </c>
      <c r="E4143" s="52">
        <v>0</v>
      </c>
      <c r="F4143" s="21">
        <v>40.49565661016949</v>
      </c>
      <c r="G4143" s="53">
        <v>0</v>
      </c>
      <c r="H4143" s="53">
        <v>0</v>
      </c>
      <c r="I4143" s="53">
        <v>0</v>
      </c>
      <c r="J4143" s="32">
        <v>0</v>
      </c>
      <c r="K4143" s="97">
        <v>480.65313000000003</v>
      </c>
      <c r="L4143" s="55"/>
      <c r="M4143" s="55"/>
    </row>
    <row r="4144" spans="1:13" s="63" customFormat="1" ht="18.75" customHeight="1" x14ac:dyDescent="0.25">
      <c r="A4144" s="44" t="str">
        <f>Лист4!A4142</f>
        <v>г. Астрахань, ул. Мелиоративная, дом 9</v>
      </c>
      <c r="B4144" s="85"/>
      <c r="C4144" s="45">
        <f t="shared" si="131"/>
        <v>469.67977525423726</v>
      </c>
      <c r="D4144" s="45">
        <f t="shared" si="132"/>
        <v>22.431494745762713</v>
      </c>
      <c r="E4144" s="52">
        <v>0</v>
      </c>
      <c r="F4144" s="21">
        <v>22.431494745762713</v>
      </c>
      <c r="G4144" s="53">
        <v>0</v>
      </c>
      <c r="H4144" s="53">
        <v>0</v>
      </c>
      <c r="I4144" s="53">
        <v>0</v>
      </c>
      <c r="J4144" s="32">
        <v>0</v>
      </c>
      <c r="K4144" s="97">
        <v>492.11126999999999</v>
      </c>
      <c r="L4144" s="55"/>
      <c r="M4144" s="55"/>
    </row>
    <row r="4145" spans="1:13" s="63" customFormat="1" ht="18.75" customHeight="1" x14ac:dyDescent="0.25">
      <c r="A4145" s="44" t="str">
        <f>Лист4!A4143</f>
        <v>г. Астрахань, Бульвар Победы, д. 3</v>
      </c>
      <c r="B4145" s="85"/>
      <c r="C4145" s="45">
        <f t="shared" si="131"/>
        <v>249.29527084745763</v>
      </c>
      <c r="D4145" s="45">
        <f t="shared" si="132"/>
        <v>24.389799152542363</v>
      </c>
      <c r="E4145" s="52">
        <v>0</v>
      </c>
      <c r="F4145" s="21">
        <v>24.389799152542363</v>
      </c>
      <c r="G4145" s="53">
        <v>0</v>
      </c>
      <c r="H4145" s="53">
        <v>0</v>
      </c>
      <c r="I4145" s="53">
        <v>0</v>
      </c>
      <c r="J4145" s="32">
        <v>0</v>
      </c>
      <c r="K4145" s="97">
        <v>273.68507</v>
      </c>
      <c r="L4145" s="55"/>
      <c r="M4145" s="55"/>
    </row>
    <row r="4146" spans="1:13" s="63" customFormat="1" ht="18.75" customHeight="1" x14ac:dyDescent="0.25">
      <c r="A4146" s="44" t="str">
        <f>Лист4!A4144</f>
        <v>г. Астрахань, ул. Ленина, д. 50</v>
      </c>
      <c r="B4146" s="85"/>
      <c r="C4146" s="45">
        <f t="shared" si="131"/>
        <v>400.70155610169491</v>
      </c>
      <c r="D4146" s="45">
        <f t="shared" si="132"/>
        <v>19.891433898305078</v>
      </c>
      <c r="E4146" s="52">
        <v>0</v>
      </c>
      <c r="F4146" s="21">
        <v>19.891433898305078</v>
      </c>
      <c r="G4146" s="53">
        <v>0</v>
      </c>
      <c r="H4146" s="53">
        <v>0</v>
      </c>
      <c r="I4146" s="53">
        <v>0</v>
      </c>
      <c r="J4146" s="32">
        <v>0</v>
      </c>
      <c r="K4146" s="97">
        <v>420.59298999999999</v>
      </c>
      <c r="L4146" s="55"/>
      <c r="M4146" s="55"/>
    </row>
    <row r="4147" spans="1:13" s="63" customFormat="1" ht="18.75" customHeight="1" x14ac:dyDescent="0.25">
      <c r="A4147" s="44" t="str">
        <f>Лист4!A4145</f>
        <v xml:space="preserve"> г. Астрахань, ул.М. Аладьина/ул. Эспланадная, д. 4/49</v>
      </c>
      <c r="B4147" s="85"/>
      <c r="C4147" s="45">
        <f t="shared" si="131"/>
        <v>71.345493559322023</v>
      </c>
      <c r="D4147" s="45">
        <f t="shared" si="132"/>
        <v>3.5667864406779661</v>
      </c>
      <c r="E4147" s="52">
        <v>0</v>
      </c>
      <c r="F4147" s="21">
        <v>3.5667864406779661</v>
      </c>
      <c r="G4147" s="53">
        <v>0</v>
      </c>
      <c r="H4147" s="53">
        <v>0</v>
      </c>
      <c r="I4147" s="53">
        <v>0</v>
      </c>
      <c r="J4147" s="32">
        <v>0</v>
      </c>
      <c r="K4147" s="97">
        <v>74.912279999999996</v>
      </c>
      <c r="L4147" s="55"/>
      <c r="M4147" s="55"/>
    </row>
    <row r="4148" spans="1:13" s="63" customFormat="1" ht="18.75" customHeight="1" x14ac:dyDescent="0.25">
      <c r="A4148" s="44" t="str">
        <f>Лист4!A4146</f>
        <v>г. Астрахань, ул. Адмиралтейская, д. 6</v>
      </c>
      <c r="B4148" s="85"/>
      <c r="C4148" s="45">
        <f t="shared" si="131"/>
        <v>81.680880000000002</v>
      </c>
      <c r="D4148" s="45">
        <f t="shared" si="132"/>
        <v>37.700000000000003</v>
      </c>
      <c r="E4148" s="52">
        <v>0</v>
      </c>
      <c r="F4148" s="21">
        <v>37.700000000000003</v>
      </c>
      <c r="G4148" s="53">
        <v>0</v>
      </c>
      <c r="H4148" s="53">
        <v>0</v>
      </c>
      <c r="I4148" s="53">
        <v>0</v>
      </c>
      <c r="J4148" s="32">
        <v>108</v>
      </c>
      <c r="K4148" s="97">
        <v>11.380879999999999</v>
      </c>
      <c r="L4148" s="55"/>
      <c r="M4148" s="55"/>
    </row>
    <row r="4149" spans="1:13" s="63" customFormat="1" ht="18.75" customHeight="1" x14ac:dyDescent="0.25">
      <c r="A4149" s="44" t="str">
        <f>Лист4!A4147</f>
        <v>Астраханская область, г. Знаменск, ул. Янгеля, д. 6Б</v>
      </c>
      <c r="B4149" s="85"/>
      <c r="C4149" s="45">
        <f t="shared" si="131"/>
        <v>415.01600779661015</v>
      </c>
      <c r="D4149" s="45">
        <f t="shared" si="132"/>
        <v>21.327432203389829</v>
      </c>
      <c r="E4149" s="52">
        <v>0</v>
      </c>
      <c r="F4149" s="21">
        <v>21.327432203389829</v>
      </c>
      <c r="G4149" s="53">
        <v>0</v>
      </c>
      <c r="H4149" s="53">
        <v>0</v>
      </c>
      <c r="I4149" s="53">
        <v>0</v>
      </c>
      <c r="J4149" s="32">
        <v>0</v>
      </c>
      <c r="K4149" s="97">
        <v>436.34343999999999</v>
      </c>
      <c r="L4149" s="55"/>
      <c r="M4149" s="55"/>
    </row>
    <row r="4150" spans="1:13" s="63" customFormat="1" ht="18.75" customHeight="1" x14ac:dyDescent="0.25">
      <c r="A4150" s="44" t="str">
        <f>Лист4!A4148</f>
        <v>г. Астрахань, ул. Барсовой, д 14</v>
      </c>
      <c r="B4150" s="85"/>
      <c r="C4150" s="45">
        <f t="shared" si="131"/>
        <v>1141.0992206779658</v>
      </c>
      <c r="D4150" s="45">
        <f t="shared" si="132"/>
        <v>114.46918932203393</v>
      </c>
      <c r="E4150" s="52">
        <v>0</v>
      </c>
      <c r="F4150" s="21">
        <v>114.46918932203393</v>
      </c>
      <c r="G4150" s="53">
        <v>0</v>
      </c>
      <c r="H4150" s="53">
        <v>0</v>
      </c>
      <c r="I4150" s="53">
        <v>0</v>
      </c>
      <c r="J4150" s="32">
        <v>0</v>
      </c>
      <c r="K4150" s="97">
        <v>1255.5684099999999</v>
      </c>
      <c r="L4150" s="55"/>
      <c r="M4150" s="55"/>
    </row>
    <row r="4151" spans="1:13" s="63" customFormat="1" ht="18.75" customHeight="1" x14ac:dyDescent="0.25">
      <c r="A4151" s="44" t="str">
        <f>Лист4!A4149</f>
        <v>г. Астрахань, ул. Николая Ветошникова, д. 46</v>
      </c>
      <c r="B4151" s="85"/>
      <c r="C4151" s="45">
        <f t="shared" si="131"/>
        <v>210.82758423728814</v>
      </c>
      <c r="D4151" s="45">
        <f t="shared" si="132"/>
        <v>10.110885762711865</v>
      </c>
      <c r="E4151" s="52">
        <v>0</v>
      </c>
      <c r="F4151" s="21">
        <v>10.110885762711865</v>
      </c>
      <c r="G4151" s="53">
        <v>0</v>
      </c>
      <c r="H4151" s="53">
        <v>0</v>
      </c>
      <c r="I4151" s="53">
        <v>0</v>
      </c>
      <c r="J4151" s="32">
        <v>0</v>
      </c>
      <c r="K4151" s="97">
        <v>220.93847</v>
      </c>
      <c r="L4151" s="55"/>
      <c r="M4151" s="55"/>
    </row>
    <row r="4152" spans="1:13" s="63" customFormat="1" ht="18.75" customHeight="1" x14ac:dyDescent="0.25">
      <c r="A4152" s="44" t="str">
        <f>Лист4!A4150</f>
        <v>г. Астрахань, ул. Тамбовская, д. 32</v>
      </c>
      <c r="B4152" s="85"/>
      <c r="C4152" s="45">
        <f t="shared" si="131"/>
        <v>495.3315277966102</v>
      </c>
      <c r="D4152" s="45">
        <f t="shared" si="132"/>
        <v>20.109432203389833</v>
      </c>
      <c r="E4152" s="52">
        <v>0</v>
      </c>
      <c r="F4152" s="21">
        <v>20.109432203389833</v>
      </c>
      <c r="G4152" s="53">
        <v>0</v>
      </c>
      <c r="H4152" s="53">
        <v>0</v>
      </c>
      <c r="I4152" s="53">
        <v>0</v>
      </c>
      <c r="J4152" s="32">
        <v>0</v>
      </c>
      <c r="K4152" s="97">
        <v>515.44096000000002</v>
      </c>
      <c r="L4152" s="55"/>
      <c r="M4152" s="55"/>
    </row>
    <row r="4153" spans="1:13" s="63" customFormat="1" ht="18.75" customHeight="1" x14ac:dyDescent="0.25">
      <c r="A4153" s="44" t="str">
        <f>Лист4!A4151</f>
        <v>г. Астрахань, ул. Адмирала Нахимова, д. 52, корп. 2</v>
      </c>
      <c r="B4153" s="85"/>
      <c r="C4153" s="45">
        <f t="shared" si="131"/>
        <v>801.17779440677975</v>
      </c>
      <c r="D4153" s="45">
        <f t="shared" si="132"/>
        <v>0.35082559322033896</v>
      </c>
      <c r="E4153" s="52">
        <v>0</v>
      </c>
      <c r="F4153" s="21">
        <v>0.35082559322033896</v>
      </c>
      <c r="G4153" s="53">
        <v>0</v>
      </c>
      <c r="H4153" s="53">
        <v>0</v>
      </c>
      <c r="I4153" s="53">
        <v>0</v>
      </c>
      <c r="J4153" s="32">
        <v>0</v>
      </c>
      <c r="K4153" s="97">
        <v>801.52862000000005</v>
      </c>
      <c r="L4153" s="55"/>
      <c r="M4153" s="55"/>
    </row>
    <row r="4154" spans="1:13" s="63" customFormat="1" ht="18.75" customHeight="1" x14ac:dyDescent="0.25">
      <c r="A4154" s="44" t="str">
        <f>Лист4!A4152</f>
        <v>Астраханская область, Приволжский район, с. Бирюковка, ул. Молодежная, д. 10</v>
      </c>
      <c r="B4154" s="85"/>
      <c r="C4154" s="45">
        <f t="shared" si="131"/>
        <v>1.9673654237288136</v>
      </c>
      <c r="D4154" s="45">
        <f t="shared" si="132"/>
        <v>0.10539457627118645</v>
      </c>
      <c r="E4154" s="52">
        <v>0</v>
      </c>
      <c r="F4154" s="21">
        <v>0.10539457627118645</v>
      </c>
      <c r="G4154" s="53">
        <v>0</v>
      </c>
      <c r="H4154" s="53">
        <v>0</v>
      </c>
      <c r="I4154" s="53">
        <v>0</v>
      </c>
      <c r="J4154" s="32">
        <v>0</v>
      </c>
      <c r="K4154" s="97">
        <v>2.0727600000000002</v>
      </c>
      <c r="L4154" s="55"/>
      <c r="M4154" s="55"/>
    </row>
    <row r="4155" spans="1:13" s="63" customFormat="1" ht="18.75" customHeight="1" x14ac:dyDescent="0.25">
      <c r="A4155" s="44" t="str">
        <f>Лист4!A4153</f>
        <v>г. Астрахань, ул. Брестская, д. 3</v>
      </c>
      <c r="B4155" s="85"/>
      <c r="C4155" s="45">
        <f t="shared" si="131"/>
        <v>1208.9968696610169</v>
      </c>
      <c r="D4155" s="45">
        <f t="shared" si="132"/>
        <v>61.340300338983035</v>
      </c>
      <c r="E4155" s="52">
        <v>0</v>
      </c>
      <c r="F4155" s="21">
        <v>61.340300338983035</v>
      </c>
      <c r="G4155" s="53">
        <v>0</v>
      </c>
      <c r="H4155" s="53">
        <v>0</v>
      </c>
      <c r="I4155" s="53">
        <v>0</v>
      </c>
      <c r="J4155" s="32">
        <v>0</v>
      </c>
      <c r="K4155" s="97">
        <v>1270.33717</v>
      </c>
      <c r="L4155" s="55"/>
      <c r="M4155" s="55"/>
    </row>
    <row r="4156" spans="1:13" s="63" customFormat="1" ht="18.75" customHeight="1" x14ac:dyDescent="0.25">
      <c r="A4156" s="44" t="str">
        <f>Лист4!A4154</f>
        <v>Астраханская область, Приволжский район, с. Евпраксино, мкр. Юность, д. 5</v>
      </c>
      <c r="B4156" s="85"/>
      <c r="C4156" s="45">
        <f t="shared" si="131"/>
        <v>146.52587355932204</v>
      </c>
      <c r="D4156" s="45">
        <f t="shared" si="132"/>
        <v>2.6405364406779661</v>
      </c>
      <c r="E4156" s="52">
        <v>0</v>
      </c>
      <c r="F4156" s="21">
        <v>2.6405364406779661</v>
      </c>
      <c r="G4156" s="53">
        <v>0</v>
      </c>
      <c r="H4156" s="53">
        <v>0</v>
      </c>
      <c r="I4156" s="53">
        <v>0</v>
      </c>
      <c r="J4156" s="32">
        <v>0</v>
      </c>
      <c r="K4156" s="97">
        <v>149.16641000000001</v>
      </c>
      <c r="L4156" s="55"/>
      <c r="M4156" s="55"/>
    </row>
    <row r="4157" spans="1:13" s="63" customFormat="1" ht="18.75" customHeight="1" x14ac:dyDescent="0.25">
      <c r="A4157" s="44" t="str">
        <f>Лист4!A4155</f>
        <v>г. Астрахань, ул. Космонавта В. Комарова, д. 172</v>
      </c>
      <c r="B4157" s="85"/>
      <c r="C4157" s="45">
        <f t="shared" si="131"/>
        <v>1020.6893015254236</v>
      </c>
      <c r="D4157" s="45">
        <f t="shared" si="132"/>
        <v>47.389708474576281</v>
      </c>
      <c r="E4157" s="52">
        <v>0</v>
      </c>
      <c r="F4157" s="21">
        <v>47.389708474576281</v>
      </c>
      <c r="G4157" s="53">
        <v>0</v>
      </c>
      <c r="H4157" s="53">
        <v>0</v>
      </c>
      <c r="I4157" s="53">
        <v>0</v>
      </c>
      <c r="J4157" s="32">
        <f>415.38+12+193.63</f>
        <v>621.01</v>
      </c>
      <c r="K4157" s="97">
        <v>447.06900999999999</v>
      </c>
      <c r="L4157" s="55"/>
      <c r="M4157" s="55"/>
    </row>
    <row r="4158" spans="1:13" s="63" customFormat="1" ht="18.75" customHeight="1" x14ac:dyDescent="0.25">
      <c r="A4158" s="44" t="str">
        <f>Лист4!A4156</f>
        <v>Астраханская область, Приволжский район, с. Бирюковка, ул. Молодежная, д. 12</v>
      </c>
      <c r="B4158" s="85"/>
      <c r="C4158" s="45">
        <f t="shared" si="131"/>
        <v>44.613738305084745</v>
      </c>
      <c r="D4158" s="45">
        <f t="shared" si="132"/>
        <v>2.3900216949152546</v>
      </c>
      <c r="E4158" s="52">
        <v>0</v>
      </c>
      <c r="F4158" s="21">
        <v>2.3900216949152546</v>
      </c>
      <c r="G4158" s="53">
        <v>0</v>
      </c>
      <c r="H4158" s="53">
        <v>0</v>
      </c>
      <c r="I4158" s="53">
        <v>0</v>
      </c>
      <c r="J4158" s="32">
        <v>0</v>
      </c>
      <c r="K4158" s="97">
        <v>47.00376</v>
      </c>
      <c r="L4158" s="55"/>
      <c r="M4158" s="55"/>
    </row>
    <row r="4159" spans="1:13" s="63" customFormat="1" ht="18.75" customHeight="1" x14ac:dyDescent="0.25">
      <c r="A4159" s="44" t="str">
        <f>Лист4!A4157</f>
        <v>г. Астрахань, ул.М. Луконина, д. 12, корп. 3</v>
      </c>
      <c r="B4159" s="85"/>
      <c r="C4159" s="45">
        <f t="shared" si="131"/>
        <v>580.41839271186439</v>
      </c>
      <c r="D4159" s="45">
        <f t="shared" si="132"/>
        <v>39.876137288135595</v>
      </c>
      <c r="E4159" s="52">
        <v>0</v>
      </c>
      <c r="F4159" s="21">
        <v>39.876137288135595</v>
      </c>
      <c r="G4159" s="53">
        <v>0</v>
      </c>
      <c r="H4159" s="53">
        <v>0</v>
      </c>
      <c r="I4159" s="53">
        <v>0</v>
      </c>
      <c r="J4159" s="32">
        <v>0</v>
      </c>
      <c r="K4159" s="97">
        <v>620.29453000000001</v>
      </c>
      <c r="L4159" s="55"/>
      <c r="M4159" s="55"/>
    </row>
    <row r="4160" spans="1:13" s="63" customFormat="1" ht="18.75" customHeight="1" x14ac:dyDescent="0.25">
      <c r="A4160" s="44" t="str">
        <f>Лист4!A4158</f>
        <v>г. Астрахань, ул. Краснопитерская, д. 127</v>
      </c>
      <c r="B4160" s="85"/>
      <c r="C4160" s="45">
        <f t="shared" si="131"/>
        <v>797.49622440677967</v>
      </c>
      <c r="D4160" s="45">
        <f t="shared" si="132"/>
        <v>41.064815593220324</v>
      </c>
      <c r="E4160" s="52">
        <v>0</v>
      </c>
      <c r="F4160" s="21">
        <v>41.064815593220324</v>
      </c>
      <c r="G4160" s="53">
        <v>0</v>
      </c>
      <c r="H4160" s="53">
        <v>0</v>
      </c>
      <c r="I4160" s="53">
        <v>0</v>
      </c>
      <c r="J4160" s="32">
        <v>0</v>
      </c>
      <c r="K4160" s="97">
        <v>838.56104000000005</v>
      </c>
      <c r="L4160" s="55"/>
      <c r="M4160" s="55"/>
    </row>
    <row r="4161" spans="1:13" s="61" customFormat="1" ht="18.75" customHeight="1" x14ac:dyDescent="0.25">
      <c r="A4161" s="44" t="str">
        <f>Лист4!A4159</f>
        <v>г. Астрахань, ул. Безжонова, д.82/1</v>
      </c>
      <c r="B4161" s="85"/>
      <c r="C4161" s="45">
        <f t="shared" si="131"/>
        <v>1299.7921491525424</v>
      </c>
      <c r="D4161" s="45">
        <f t="shared" si="132"/>
        <v>62.771900847457623</v>
      </c>
      <c r="E4161" s="52">
        <v>0</v>
      </c>
      <c r="F4161" s="21">
        <v>62.771900847457623</v>
      </c>
      <c r="G4161" s="53">
        <v>0</v>
      </c>
      <c r="H4161" s="53">
        <v>0</v>
      </c>
      <c r="I4161" s="53">
        <v>0</v>
      </c>
      <c r="J4161" s="32">
        <v>0</v>
      </c>
      <c r="K4161" s="97">
        <v>1362.56405</v>
      </c>
      <c r="L4161" s="55"/>
      <c r="M4161" s="55"/>
    </row>
    <row r="4162" spans="1:13" s="64" customFormat="1" ht="18.75" customHeight="1" x14ac:dyDescent="0.25">
      <c r="A4162" s="44" t="str">
        <f>Лист4!A4160</f>
        <v>п. Володарский, ул. Мичурина д. 31</v>
      </c>
      <c r="B4162" s="85"/>
      <c r="C4162" s="45">
        <f t="shared" si="131"/>
        <v>111.16193627118643</v>
      </c>
      <c r="D4162" s="45">
        <f t="shared" si="132"/>
        <v>5.9551037288135591</v>
      </c>
      <c r="E4162" s="52">
        <v>0</v>
      </c>
      <c r="F4162" s="21">
        <v>5.9551037288135591</v>
      </c>
      <c r="G4162" s="53">
        <v>0</v>
      </c>
      <c r="H4162" s="53">
        <v>0</v>
      </c>
      <c r="I4162" s="53">
        <v>0</v>
      </c>
      <c r="J4162" s="32">
        <v>0</v>
      </c>
      <c r="K4162" s="97">
        <v>117.11703999999999</v>
      </c>
      <c r="L4162" s="55"/>
      <c r="M4162" s="55"/>
    </row>
    <row r="4163" spans="1:13" s="64" customFormat="1" ht="18.75" customHeight="1" x14ac:dyDescent="0.25">
      <c r="A4163" s="44" t="str">
        <f>Лист4!A4161</f>
        <v>Астрахань, ул. Бэра д.59/А</v>
      </c>
      <c r="B4163" s="85"/>
      <c r="C4163" s="45">
        <f t="shared" si="131"/>
        <v>895.43792983050844</v>
      </c>
      <c r="D4163" s="45">
        <f t="shared" si="132"/>
        <v>47.742550169491516</v>
      </c>
      <c r="E4163" s="52">
        <v>0</v>
      </c>
      <c r="F4163" s="21">
        <v>47.742550169491516</v>
      </c>
      <c r="G4163" s="53">
        <v>0</v>
      </c>
      <c r="H4163" s="53">
        <v>0</v>
      </c>
      <c r="I4163" s="53">
        <v>0</v>
      </c>
      <c r="J4163" s="32">
        <v>0</v>
      </c>
      <c r="K4163" s="97">
        <v>943.18047999999999</v>
      </c>
      <c r="L4163" s="55"/>
      <c r="M4163" s="55"/>
    </row>
    <row r="4164" spans="1:13" s="64" customFormat="1" ht="18.75" customHeight="1" x14ac:dyDescent="0.25">
      <c r="A4164" s="44" t="str">
        <f>Лист4!A4162</f>
        <v>г.Астрахань ул.Боевая/Ахшарумова д.45/8</v>
      </c>
      <c r="B4164" s="85"/>
      <c r="C4164" s="45">
        <f t="shared" si="131"/>
        <v>790.23216423728809</v>
      </c>
      <c r="D4164" s="45">
        <f t="shared" si="132"/>
        <v>45.390795762711861</v>
      </c>
      <c r="E4164" s="52">
        <v>0</v>
      </c>
      <c r="F4164" s="21">
        <v>45.390795762711861</v>
      </c>
      <c r="G4164" s="53">
        <v>0</v>
      </c>
      <c r="H4164" s="53">
        <v>0</v>
      </c>
      <c r="I4164" s="53">
        <v>0</v>
      </c>
      <c r="J4164" s="32">
        <f>92.2+106.34</f>
        <v>198.54000000000002</v>
      </c>
      <c r="K4164" s="97">
        <v>637.08295999999996</v>
      </c>
      <c r="L4164" s="55"/>
      <c r="M4164" s="55"/>
    </row>
    <row r="4165" spans="1:13" s="64" customFormat="1" ht="18.75" customHeight="1" x14ac:dyDescent="0.25">
      <c r="A4165" s="44" t="str">
        <f>Лист4!A4163</f>
        <v>г.Астрахань ул.Н.Островского д.160 корп.3</v>
      </c>
      <c r="B4165" s="85"/>
      <c r="C4165" s="45">
        <f t="shared" ref="C4165:C4172" si="133">K4165+J4165-F4165</f>
        <v>930.48232016949157</v>
      </c>
      <c r="D4165" s="45">
        <f t="shared" si="132"/>
        <v>0.13213983050847458</v>
      </c>
      <c r="E4165" s="52">
        <v>0</v>
      </c>
      <c r="F4165" s="21">
        <v>0.13213983050847458</v>
      </c>
      <c r="G4165" s="53">
        <v>0</v>
      </c>
      <c r="H4165" s="53">
        <v>0</v>
      </c>
      <c r="I4165" s="53">
        <v>0</v>
      </c>
      <c r="J4165" s="32">
        <v>0</v>
      </c>
      <c r="K4165" s="97">
        <v>930.61446000000001</v>
      </c>
      <c r="L4165" s="55"/>
      <c r="M4165" s="55"/>
    </row>
    <row r="4166" spans="1:13" s="64" customFormat="1" ht="18.75" customHeight="1" x14ac:dyDescent="0.25">
      <c r="A4166" s="44" t="str">
        <f>Лист4!A4164</f>
        <v>г.Астрахань ул.Мелиоративная д.2 лит.А</v>
      </c>
      <c r="B4166" s="85"/>
      <c r="C4166" s="45">
        <f t="shared" si="133"/>
        <v>378.64482610169489</v>
      </c>
      <c r="D4166" s="45">
        <f t="shared" si="132"/>
        <v>38.315363898305094</v>
      </c>
      <c r="E4166" s="52">
        <v>0</v>
      </c>
      <c r="F4166" s="21">
        <v>38.315363898305094</v>
      </c>
      <c r="G4166" s="53">
        <v>0</v>
      </c>
      <c r="H4166" s="53">
        <v>0</v>
      </c>
      <c r="I4166" s="53">
        <v>0</v>
      </c>
      <c r="J4166" s="32">
        <v>0</v>
      </c>
      <c r="K4166" s="97">
        <v>416.96019000000001</v>
      </c>
      <c r="L4166" s="55"/>
      <c r="M4166" s="55"/>
    </row>
    <row r="4167" spans="1:13" s="64" customFormat="1" ht="18.75" customHeight="1" x14ac:dyDescent="0.25">
      <c r="A4167" s="44" t="str">
        <f>Лист4!A4165</f>
        <v>г.Астрахань ул.Красного Знамени д.6 лит.А</v>
      </c>
      <c r="B4167" s="85"/>
      <c r="C4167" s="45">
        <f t="shared" si="133"/>
        <v>101.64500898305084</v>
      </c>
      <c r="D4167" s="45">
        <f t="shared" si="132"/>
        <v>4.972561016949153</v>
      </c>
      <c r="E4167" s="52">
        <v>0</v>
      </c>
      <c r="F4167" s="21">
        <v>4.972561016949153</v>
      </c>
      <c r="G4167" s="53">
        <v>0</v>
      </c>
      <c r="H4167" s="53">
        <v>0</v>
      </c>
      <c r="I4167" s="53">
        <v>0</v>
      </c>
      <c r="J4167" s="32">
        <v>0</v>
      </c>
      <c r="K4167" s="97">
        <v>106.61757</v>
      </c>
      <c r="L4167" s="55"/>
      <c r="M4167" s="55"/>
    </row>
    <row r="4168" spans="1:13" s="64" customFormat="1" ht="18.75" customHeight="1" x14ac:dyDescent="0.25">
      <c r="A4168" s="44" t="str">
        <f>Лист4!A4166</f>
        <v>г.Астрахань ул.Хибинская д.8 корп.1</v>
      </c>
      <c r="B4168" s="85"/>
      <c r="C4168" s="45">
        <f t="shared" si="133"/>
        <v>596.7849344067796</v>
      </c>
      <c r="D4168" s="45">
        <f t="shared" si="132"/>
        <v>27.66180559322035</v>
      </c>
      <c r="E4168" s="52">
        <v>0</v>
      </c>
      <c r="F4168" s="21">
        <v>27.66180559322035</v>
      </c>
      <c r="G4168" s="53">
        <v>0</v>
      </c>
      <c r="H4168" s="53">
        <v>0</v>
      </c>
      <c r="I4168" s="53">
        <v>0</v>
      </c>
      <c r="J4168" s="32">
        <v>0</v>
      </c>
      <c r="K4168" s="97">
        <v>624.44673999999998</v>
      </c>
      <c r="L4168" s="55"/>
      <c r="M4168" s="55"/>
    </row>
    <row r="4169" spans="1:13" s="64" customFormat="1" ht="18.75" customHeight="1" x14ac:dyDescent="0.25">
      <c r="A4169" s="44" t="str">
        <f>Лист4!A4167</f>
        <v>г.Астрахань ул.Свердлова/Коммунистическая/Сов.Милиции д.39/17/42</v>
      </c>
      <c r="B4169" s="85"/>
      <c r="C4169" s="45">
        <f t="shared" si="133"/>
        <v>241.61757152542373</v>
      </c>
      <c r="D4169" s="45">
        <f t="shared" si="132"/>
        <v>12.943798474576269</v>
      </c>
      <c r="E4169" s="52">
        <v>0</v>
      </c>
      <c r="F4169" s="21">
        <v>12.943798474576269</v>
      </c>
      <c r="G4169" s="53">
        <v>0</v>
      </c>
      <c r="H4169" s="53">
        <v>0</v>
      </c>
      <c r="I4169" s="53">
        <v>0</v>
      </c>
      <c r="J4169" s="32">
        <v>0</v>
      </c>
      <c r="K4169" s="97">
        <v>254.56136999999998</v>
      </c>
      <c r="L4169" s="55"/>
      <c r="M4169" s="55"/>
    </row>
    <row r="4170" spans="1:13" s="64" customFormat="1" ht="18.75" customHeight="1" x14ac:dyDescent="0.25">
      <c r="A4170" s="44" t="str">
        <f>Лист4!A4168</f>
        <v>г.Астрахань ул.Красная Набережная д.56</v>
      </c>
      <c r="B4170" s="85"/>
      <c r="C4170" s="45">
        <f t="shared" si="133"/>
        <v>470.36373016949148</v>
      </c>
      <c r="D4170" s="45">
        <f t="shared" si="132"/>
        <v>15.365749830508475</v>
      </c>
      <c r="E4170" s="52">
        <v>0</v>
      </c>
      <c r="F4170" s="21">
        <v>15.365749830508475</v>
      </c>
      <c r="G4170" s="53">
        <v>0</v>
      </c>
      <c r="H4170" s="53">
        <v>0</v>
      </c>
      <c r="I4170" s="53">
        <v>0</v>
      </c>
      <c r="J4170" s="32">
        <v>211.38</v>
      </c>
      <c r="K4170" s="97">
        <v>274.34947999999997</v>
      </c>
      <c r="L4170" s="55"/>
      <c r="M4170" s="55"/>
    </row>
    <row r="4171" spans="1:13" s="64" customFormat="1" ht="18.75" customHeight="1" x14ac:dyDescent="0.25">
      <c r="A4171" s="44" t="str">
        <f>Лист4!A4169</f>
        <v>г.Астрахань ул.Кубанская д.23</v>
      </c>
      <c r="B4171" s="85"/>
      <c r="C4171" s="45">
        <f t="shared" si="133"/>
        <v>1600.2426549152542</v>
      </c>
      <c r="D4171" s="45">
        <f t="shared" si="132"/>
        <v>140.39505508474588</v>
      </c>
      <c r="E4171" s="52">
        <v>0</v>
      </c>
      <c r="F4171" s="21">
        <v>140.39505508474588</v>
      </c>
      <c r="G4171" s="53">
        <v>0</v>
      </c>
      <c r="H4171" s="53">
        <v>0</v>
      </c>
      <c r="I4171" s="53">
        <v>0</v>
      </c>
      <c r="J4171" s="32">
        <v>0</v>
      </c>
      <c r="K4171" s="97">
        <v>1740.63771</v>
      </c>
      <c r="L4171" s="55"/>
      <c r="M4171" s="55"/>
    </row>
    <row r="4172" spans="1:13" s="64" customFormat="1" ht="18.75" customHeight="1" x14ac:dyDescent="0.25">
      <c r="A4172" s="44" t="str">
        <f>Лист4!A4170</f>
        <v>г.Астрахань ул.Звездная д.13</v>
      </c>
      <c r="B4172" s="85"/>
      <c r="C4172" s="45">
        <f t="shared" si="133"/>
        <v>552.35597389830514</v>
      </c>
      <c r="D4172" s="45">
        <f t="shared" si="132"/>
        <v>84.193536101694903</v>
      </c>
      <c r="E4172" s="52">
        <v>0</v>
      </c>
      <c r="F4172" s="21">
        <v>84.193536101694903</v>
      </c>
      <c r="G4172" s="53">
        <v>0</v>
      </c>
      <c r="H4172" s="53">
        <v>0</v>
      </c>
      <c r="I4172" s="53">
        <v>0</v>
      </c>
      <c r="J4172" s="32">
        <v>0</v>
      </c>
      <c r="K4172" s="97">
        <v>636.54951000000005</v>
      </c>
      <c r="L4172" s="55"/>
      <c r="M4172" s="55"/>
    </row>
    <row r="4173" spans="1:13" s="64" customFormat="1" ht="18.75" customHeight="1" x14ac:dyDescent="0.25">
      <c r="A4173" s="44" t="str">
        <f>Лист4!A4171</f>
        <v>г.Астрахань пр.Н.Островского д.4 корп.1</v>
      </c>
      <c r="B4173" s="85"/>
      <c r="C4173" s="41">
        <f>K4173+J4173-F4173</f>
        <v>854.07900491525425</v>
      </c>
      <c r="D4173" s="45">
        <f t="shared" si="132"/>
        <v>38.241125084745761</v>
      </c>
      <c r="E4173" s="52">
        <v>0</v>
      </c>
      <c r="F4173" s="21">
        <v>38.241125084745761</v>
      </c>
      <c r="G4173" s="53">
        <v>0</v>
      </c>
      <c r="H4173" s="53">
        <v>0</v>
      </c>
      <c r="I4173" s="53">
        <v>0</v>
      </c>
      <c r="J4173" s="32">
        <v>873.79</v>
      </c>
      <c r="K4173" s="97">
        <v>18.53013</v>
      </c>
      <c r="L4173" s="55"/>
      <c r="M4173" s="55"/>
    </row>
    <row r="4174" spans="1:13" s="64" customFormat="1" ht="18.75" customHeight="1" x14ac:dyDescent="0.25">
      <c r="A4174" s="44" t="str">
        <f>Лист4!A4172</f>
        <v>г.Астрахань ул. Татищева корп. 18</v>
      </c>
      <c r="B4174" s="85"/>
      <c r="C4174" s="45">
        <f>K4174+J4174-F4174</f>
        <v>200.5246986440678</v>
      </c>
      <c r="D4174" s="45">
        <f t="shared" ref="D4174:D4237" si="134">F4174</f>
        <v>38.981811355932216</v>
      </c>
      <c r="E4174" s="52">
        <v>0</v>
      </c>
      <c r="F4174" s="21">
        <v>38.981811355932216</v>
      </c>
      <c r="G4174" s="53">
        <v>0</v>
      </c>
      <c r="H4174" s="53">
        <v>0</v>
      </c>
      <c r="I4174" s="53">
        <v>0</v>
      </c>
      <c r="J4174" s="32">
        <v>0</v>
      </c>
      <c r="K4174" s="97">
        <v>239.50651000000002</v>
      </c>
      <c r="L4174" s="55"/>
      <c r="M4174" s="55"/>
    </row>
    <row r="4175" spans="1:13" s="64" customFormat="1" ht="18.75" customHeight="1" x14ac:dyDescent="0.25">
      <c r="A4175" s="44" t="str">
        <f>Лист4!A4173</f>
        <v>г.Знаменск ул.Янгеля д.4 В</v>
      </c>
      <c r="B4175" s="85"/>
      <c r="C4175" s="45">
        <f t="shared" ref="C4175:C4238" si="135">K4175+J4175-F4175</f>
        <v>497.24707389830508</v>
      </c>
      <c r="D4175" s="45">
        <f t="shared" si="134"/>
        <v>24.009546101694919</v>
      </c>
      <c r="E4175" s="52">
        <v>0</v>
      </c>
      <c r="F4175" s="21">
        <v>24.009546101694919</v>
      </c>
      <c r="G4175" s="53">
        <v>0</v>
      </c>
      <c r="H4175" s="53">
        <v>0</v>
      </c>
      <c r="I4175" s="53">
        <v>0</v>
      </c>
      <c r="J4175" s="32">
        <v>0</v>
      </c>
      <c r="K4175" s="97">
        <v>521.25662</v>
      </c>
      <c r="L4175" s="55"/>
      <c r="M4175" s="55"/>
    </row>
    <row r="4176" spans="1:13" s="64" customFormat="1" ht="18.75" customHeight="1" x14ac:dyDescent="0.25">
      <c r="A4176" s="44" t="str">
        <f>Лист4!A4174</f>
        <v>г.Астрахань ул.Космонавтов д.6</v>
      </c>
      <c r="B4176" s="85"/>
      <c r="C4176" s="45">
        <f t="shared" si="135"/>
        <v>607.64924288135592</v>
      </c>
      <c r="D4176" s="45">
        <f t="shared" si="134"/>
        <v>36.713467118644076</v>
      </c>
      <c r="E4176" s="52">
        <v>0</v>
      </c>
      <c r="F4176" s="21">
        <v>36.713467118644076</v>
      </c>
      <c r="G4176" s="53">
        <v>0</v>
      </c>
      <c r="H4176" s="53">
        <v>0</v>
      </c>
      <c r="I4176" s="53">
        <v>0</v>
      </c>
      <c r="J4176" s="32">
        <v>0</v>
      </c>
      <c r="K4176" s="97">
        <v>644.36270999999999</v>
      </c>
      <c r="L4176" s="55"/>
      <c r="M4176" s="55"/>
    </row>
    <row r="4177" spans="1:13" s="64" customFormat="1" ht="18.75" customHeight="1" x14ac:dyDescent="0.25">
      <c r="A4177" s="44" t="str">
        <f>Лист4!A4175</f>
        <v>г. Знаменск, ул. Астраханская, д. 3</v>
      </c>
      <c r="B4177" s="85"/>
      <c r="C4177" s="45">
        <f t="shared" si="135"/>
        <v>259.76239203389832</v>
      </c>
      <c r="D4177" s="45">
        <f t="shared" si="134"/>
        <v>28.956117966101697</v>
      </c>
      <c r="E4177" s="52">
        <v>0</v>
      </c>
      <c r="F4177" s="21">
        <v>28.956117966101697</v>
      </c>
      <c r="G4177" s="53">
        <v>0</v>
      </c>
      <c r="H4177" s="53">
        <v>0</v>
      </c>
      <c r="I4177" s="53">
        <v>0</v>
      </c>
      <c r="J4177" s="32">
        <v>0</v>
      </c>
      <c r="K4177" s="97">
        <v>288.71851000000004</v>
      </c>
      <c r="L4177" s="55"/>
      <c r="M4177" s="55"/>
    </row>
    <row r="4178" spans="1:13" s="64" customFormat="1" ht="18.75" customHeight="1" x14ac:dyDescent="0.25">
      <c r="A4178" s="44" t="str">
        <f>Лист4!A4176</f>
        <v>г. Астрахань, ул.Николая Ветошникова, д. 12, корп. 1</v>
      </c>
      <c r="B4178" s="85"/>
      <c r="C4178" s="45">
        <f t="shared" si="135"/>
        <v>579.41533186440677</v>
      </c>
      <c r="D4178" s="45">
        <f t="shared" si="134"/>
        <v>23.519288135593222</v>
      </c>
      <c r="E4178" s="52">
        <v>0</v>
      </c>
      <c r="F4178" s="21">
        <v>23.519288135593222</v>
      </c>
      <c r="G4178" s="53">
        <v>0</v>
      </c>
      <c r="H4178" s="53">
        <v>0</v>
      </c>
      <c r="I4178" s="53">
        <v>0</v>
      </c>
      <c r="J4178" s="32">
        <v>0</v>
      </c>
      <c r="K4178" s="97">
        <v>602.93462</v>
      </c>
      <c r="L4178" s="55"/>
      <c r="M4178" s="55"/>
    </row>
    <row r="4179" spans="1:13" s="64" customFormat="1" ht="18.75" customHeight="1" x14ac:dyDescent="0.25">
      <c r="A4179" s="44" t="str">
        <f>Лист4!A4177</f>
        <v>г. Астрахань, ул. Ангарская, д. 14</v>
      </c>
      <c r="B4179" s="85"/>
      <c r="C4179" s="45">
        <f t="shared" si="135"/>
        <v>71.182013050847459</v>
      </c>
      <c r="D4179" s="45">
        <f t="shared" si="134"/>
        <v>2.7685169491525423</v>
      </c>
      <c r="E4179" s="52">
        <v>0</v>
      </c>
      <c r="F4179" s="21">
        <v>2.7685169491525423</v>
      </c>
      <c r="G4179" s="53">
        <v>0</v>
      </c>
      <c r="H4179" s="53">
        <v>0</v>
      </c>
      <c r="I4179" s="53">
        <v>0</v>
      </c>
      <c r="J4179" s="32">
        <v>0</v>
      </c>
      <c r="K4179" s="97">
        <v>73.950530000000001</v>
      </c>
      <c r="L4179" s="55"/>
      <c r="M4179" s="55"/>
    </row>
    <row r="4180" spans="1:13" s="64" customFormat="1" ht="18.75" customHeight="1" x14ac:dyDescent="0.25">
      <c r="A4180" s="44" t="str">
        <f>Лист4!A4178</f>
        <v>Лиманский район, с. Лесное, ул. Мира, д. 7</v>
      </c>
      <c r="B4180" s="85"/>
      <c r="C4180" s="45">
        <f t="shared" si="135"/>
        <v>123.28281288135592</v>
      </c>
      <c r="D4180" s="45">
        <f t="shared" si="134"/>
        <v>5.5518671186440676</v>
      </c>
      <c r="E4180" s="52">
        <v>0</v>
      </c>
      <c r="F4180" s="21">
        <v>5.5518671186440676</v>
      </c>
      <c r="G4180" s="53">
        <v>0</v>
      </c>
      <c r="H4180" s="53">
        <v>0</v>
      </c>
      <c r="I4180" s="53">
        <v>0</v>
      </c>
      <c r="J4180" s="32">
        <v>0</v>
      </c>
      <c r="K4180" s="97">
        <v>128.83467999999999</v>
      </c>
      <c r="L4180" s="55"/>
      <c r="M4180" s="55"/>
    </row>
    <row r="4181" spans="1:13" s="64" customFormat="1" ht="18.75" customHeight="1" x14ac:dyDescent="0.25">
      <c r="A4181" s="44" t="str">
        <f>Лист4!A4179</f>
        <v>г. Астрахань, Бульвар Победы, д. 8, корп. 1</v>
      </c>
      <c r="B4181" s="85"/>
      <c r="C4181" s="45">
        <f t="shared" si="135"/>
        <v>556.54567338983065</v>
      </c>
      <c r="D4181" s="45">
        <f t="shared" si="134"/>
        <v>39.621486610169477</v>
      </c>
      <c r="E4181" s="52">
        <v>0</v>
      </c>
      <c r="F4181" s="21">
        <v>39.621486610169477</v>
      </c>
      <c r="G4181" s="53">
        <v>0</v>
      </c>
      <c r="H4181" s="53">
        <v>0</v>
      </c>
      <c r="I4181" s="53">
        <v>0</v>
      </c>
      <c r="J4181" s="32">
        <v>0</v>
      </c>
      <c r="K4181" s="97">
        <v>596.16716000000008</v>
      </c>
      <c r="L4181" s="55"/>
      <c r="M4181" s="55"/>
    </row>
    <row r="4182" spans="1:13" s="64" customFormat="1" ht="18.75" customHeight="1" x14ac:dyDescent="0.25">
      <c r="A4182" s="44" t="str">
        <f>Лист4!A4180</f>
        <v>г. Астрахань, ул. Белгородская, д. 15, корп. 3</v>
      </c>
      <c r="B4182" s="85"/>
      <c r="C4182" s="45">
        <f t="shared" si="135"/>
        <v>841.68950440677975</v>
      </c>
      <c r="D4182" s="45">
        <f t="shared" si="134"/>
        <v>41.79204559322033</v>
      </c>
      <c r="E4182" s="52">
        <v>0</v>
      </c>
      <c r="F4182" s="21">
        <v>41.79204559322033</v>
      </c>
      <c r="G4182" s="53">
        <v>0</v>
      </c>
      <c r="H4182" s="53">
        <v>0</v>
      </c>
      <c r="I4182" s="53">
        <v>0</v>
      </c>
      <c r="J4182" s="32">
        <v>0</v>
      </c>
      <c r="K4182" s="97">
        <v>883.48155000000008</v>
      </c>
      <c r="L4182" s="55"/>
      <c r="M4182" s="55"/>
    </row>
    <row r="4183" spans="1:13" s="64" customFormat="1" ht="18.75" customHeight="1" x14ac:dyDescent="0.25">
      <c r="A4183" s="44" t="str">
        <f>Лист4!A4181</f>
        <v>г. Астрахань, ул. Яблочкова, д. 36</v>
      </c>
      <c r="B4183" s="85"/>
      <c r="C4183" s="45">
        <f t="shared" si="135"/>
        <v>458.57276220338986</v>
      </c>
      <c r="D4183" s="45">
        <f t="shared" si="134"/>
        <v>26.304197796610168</v>
      </c>
      <c r="E4183" s="52">
        <v>0</v>
      </c>
      <c r="F4183" s="21">
        <v>26.304197796610168</v>
      </c>
      <c r="G4183" s="53">
        <v>0</v>
      </c>
      <c r="H4183" s="53">
        <v>0</v>
      </c>
      <c r="I4183" s="53">
        <v>0</v>
      </c>
      <c r="J4183" s="32">
        <v>320</v>
      </c>
      <c r="K4183" s="97">
        <v>164.87696</v>
      </c>
      <c r="L4183" s="55"/>
      <c r="M4183" s="55"/>
    </row>
    <row r="4184" spans="1:13" s="64" customFormat="1" ht="18.75" customHeight="1" x14ac:dyDescent="0.25">
      <c r="A4184" s="44" t="str">
        <f>Лист4!A4182</f>
        <v>г. Астрахань, ул. Звездная, д. 7, корп. 3</v>
      </c>
      <c r="B4184" s="85"/>
      <c r="C4184" s="45">
        <f t="shared" si="135"/>
        <v>985.59422915254231</v>
      </c>
      <c r="D4184" s="45">
        <f t="shared" si="134"/>
        <v>52.799690847457626</v>
      </c>
      <c r="E4184" s="52">
        <v>0</v>
      </c>
      <c r="F4184" s="21">
        <v>52.799690847457626</v>
      </c>
      <c r="G4184" s="53">
        <v>0</v>
      </c>
      <c r="H4184" s="53">
        <v>0</v>
      </c>
      <c r="I4184" s="53">
        <v>0</v>
      </c>
      <c r="J4184" s="32">
        <v>0</v>
      </c>
      <c r="K4184" s="97">
        <v>1038.39392</v>
      </c>
      <c r="L4184" s="55"/>
      <c r="M4184" s="55"/>
    </row>
    <row r="4185" spans="1:13" s="64" customFormat="1" ht="18.75" customHeight="1" x14ac:dyDescent="0.25">
      <c r="A4185" s="44" t="str">
        <f>Лист4!A4183</f>
        <v>г. Астрахань, ул. Звездная, д. 5, корп, 1</v>
      </c>
      <c r="B4185" s="85"/>
      <c r="C4185" s="45">
        <f t="shared" si="135"/>
        <v>500.20478033898297</v>
      </c>
      <c r="D4185" s="45">
        <f t="shared" si="134"/>
        <v>60.148809661016962</v>
      </c>
      <c r="E4185" s="52">
        <v>0</v>
      </c>
      <c r="F4185" s="21">
        <v>60.148809661016962</v>
      </c>
      <c r="G4185" s="53">
        <v>0</v>
      </c>
      <c r="H4185" s="53">
        <v>0</v>
      </c>
      <c r="I4185" s="53">
        <v>0</v>
      </c>
      <c r="J4185" s="32">
        <v>0</v>
      </c>
      <c r="K4185" s="97">
        <v>560.35358999999994</v>
      </c>
      <c r="L4185" s="55"/>
      <c r="M4185" s="55"/>
    </row>
    <row r="4186" spans="1:13" s="64" customFormat="1" ht="18.75" customHeight="1" x14ac:dyDescent="0.25">
      <c r="A4186" s="44" t="str">
        <f>Лист4!A4184</f>
        <v>г. Астрахань, ул. Тютчева, д. 4</v>
      </c>
      <c r="B4186" s="85"/>
      <c r="C4186" s="45">
        <f t="shared" si="135"/>
        <v>807.04191237288137</v>
      </c>
      <c r="D4186" s="45">
        <f t="shared" si="134"/>
        <v>36.044917627118636</v>
      </c>
      <c r="E4186" s="52">
        <v>0</v>
      </c>
      <c r="F4186" s="21">
        <v>36.044917627118636</v>
      </c>
      <c r="G4186" s="53">
        <v>0</v>
      </c>
      <c r="H4186" s="53">
        <v>0</v>
      </c>
      <c r="I4186" s="53">
        <v>0</v>
      </c>
      <c r="J4186" s="32">
        <v>0</v>
      </c>
      <c r="K4186" s="97">
        <v>843.08682999999996</v>
      </c>
      <c r="L4186" s="55"/>
      <c r="M4186" s="55"/>
    </row>
    <row r="4187" spans="1:13" s="64" customFormat="1" ht="18.75" customHeight="1" x14ac:dyDescent="0.25">
      <c r="A4187" s="44" t="str">
        <f>Лист4!A4185</f>
        <v>г. Астрахань, ул. Звездная, д. 23</v>
      </c>
      <c r="B4187" s="85"/>
      <c r="C4187" s="45">
        <f t="shared" si="135"/>
        <v>1119.7173628813559</v>
      </c>
      <c r="D4187" s="45">
        <f t="shared" si="134"/>
        <v>87.206167118644061</v>
      </c>
      <c r="E4187" s="52">
        <v>0</v>
      </c>
      <c r="F4187" s="21">
        <v>87.206167118644061</v>
      </c>
      <c r="G4187" s="53">
        <v>0</v>
      </c>
      <c r="H4187" s="53">
        <v>0</v>
      </c>
      <c r="I4187" s="53">
        <v>0</v>
      </c>
      <c r="J4187" s="32">
        <v>0</v>
      </c>
      <c r="K4187" s="97">
        <v>1206.92353</v>
      </c>
      <c r="L4187" s="55"/>
      <c r="M4187" s="55"/>
    </row>
    <row r="4188" spans="1:13" s="64" customFormat="1" ht="18.75" customHeight="1" x14ac:dyDescent="0.25">
      <c r="A4188" s="44" t="str">
        <f>Лист4!A4186</f>
        <v>г. Астрахань, ул. Полякова, д. 17</v>
      </c>
      <c r="B4188" s="85"/>
      <c r="C4188" s="45">
        <f t="shared" si="135"/>
        <v>1272.0836498305084</v>
      </c>
      <c r="D4188" s="45">
        <f t="shared" si="134"/>
        <v>67.123870169491525</v>
      </c>
      <c r="E4188" s="52">
        <v>0</v>
      </c>
      <c r="F4188" s="21">
        <v>67.123870169491525</v>
      </c>
      <c r="G4188" s="53">
        <v>0</v>
      </c>
      <c r="H4188" s="53">
        <v>0</v>
      </c>
      <c r="I4188" s="53">
        <v>0</v>
      </c>
      <c r="J4188" s="32">
        <v>0</v>
      </c>
      <c r="K4188" s="97">
        <v>1339.2075199999999</v>
      </c>
      <c r="L4188" s="55"/>
      <c r="M4188" s="55"/>
    </row>
    <row r="4189" spans="1:13" s="64" customFormat="1" ht="18.75" customHeight="1" x14ac:dyDescent="0.25">
      <c r="A4189" s="44" t="str">
        <f>Лист4!A4187</f>
        <v>г. Астрахань, ул. Румынская, д. 11</v>
      </c>
      <c r="B4189" s="85"/>
      <c r="C4189" s="45">
        <f t="shared" si="135"/>
        <v>824.77721440677965</v>
      </c>
      <c r="D4189" s="45">
        <f t="shared" si="134"/>
        <v>70.990655593220339</v>
      </c>
      <c r="E4189" s="52">
        <v>0</v>
      </c>
      <c r="F4189" s="21">
        <v>70.990655593220339</v>
      </c>
      <c r="G4189" s="53">
        <v>0</v>
      </c>
      <c r="H4189" s="53">
        <v>0</v>
      </c>
      <c r="I4189" s="53">
        <v>0</v>
      </c>
      <c r="J4189" s="32">
        <v>0</v>
      </c>
      <c r="K4189" s="97">
        <v>895.76787000000002</v>
      </c>
      <c r="L4189" s="55"/>
      <c r="M4189" s="55"/>
    </row>
    <row r="4190" spans="1:13" s="64" customFormat="1" ht="18.75" customHeight="1" x14ac:dyDescent="0.25">
      <c r="A4190" s="44" t="str">
        <f>Лист4!A4188</f>
        <v>г. Астрахань, ул. Звездная, д. 27</v>
      </c>
      <c r="B4190" s="85"/>
      <c r="C4190" s="45">
        <f t="shared" si="135"/>
        <v>340.45223457627117</v>
      </c>
      <c r="D4190" s="45">
        <f t="shared" si="134"/>
        <v>29.57606542372881</v>
      </c>
      <c r="E4190" s="52">
        <v>0</v>
      </c>
      <c r="F4190" s="21">
        <v>29.57606542372881</v>
      </c>
      <c r="G4190" s="53">
        <v>0</v>
      </c>
      <c r="H4190" s="53">
        <v>0</v>
      </c>
      <c r="I4190" s="53">
        <v>0</v>
      </c>
      <c r="J4190" s="32">
        <v>0</v>
      </c>
      <c r="K4190" s="97">
        <v>370.0283</v>
      </c>
      <c r="L4190" s="55"/>
      <c r="M4190" s="55"/>
    </row>
    <row r="4191" spans="1:13" s="64" customFormat="1" ht="18.75" customHeight="1" x14ac:dyDescent="0.25">
      <c r="A4191" s="44" t="str">
        <f>Лист4!A4189</f>
        <v>г. Астрахань, ул. Космонавта В. Комарова, д. 144</v>
      </c>
      <c r="B4191" s="85"/>
      <c r="C4191" s="45">
        <f t="shared" si="135"/>
        <v>621.00977779661014</v>
      </c>
      <c r="D4191" s="45">
        <f t="shared" si="134"/>
        <v>60.335562203389813</v>
      </c>
      <c r="E4191" s="52">
        <v>0</v>
      </c>
      <c r="F4191" s="21">
        <v>60.335562203389813</v>
      </c>
      <c r="G4191" s="53">
        <v>0</v>
      </c>
      <c r="H4191" s="53">
        <v>0</v>
      </c>
      <c r="I4191" s="53">
        <v>0</v>
      </c>
      <c r="J4191" s="32">
        <v>0</v>
      </c>
      <c r="K4191" s="97">
        <v>681.34533999999996</v>
      </c>
      <c r="L4191" s="55"/>
      <c r="M4191" s="55"/>
    </row>
    <row r="4192" spans="1:13" s="64" customFormat="1" ht="18.75" customHeight="1" x14ac:dyDescent="0.25">
      <c r="A4192" s="44" t="str">
        <f>Лист4!A4190</f>
        <v>п. Евпраксино, мкр. Юность, д. 7</v>
      </c>
      <c r="B4192" s="85"/>
      <c r="C4192" s="45">
        <f t="shared" si="135"/>
        <v>135.90800406779661</v>
      </c>
      <c r="D4192" s="45">
        <f t="shared" si="134"/>
        <v>7.280785932203389</v>
      </c>
      <c r="E4192" s="52">
        <v>0</v>
      </c>
      <c r="F4192" s="21">
        <v>7.280785932203389</v>
      </c>
      <c r="G4192" s="53">
        <v>0</v>
      </c>
      <c r="H4192" s="53">
        <v>0</v>
      </c>
      <c r="I4192" s="53">
        <v>0</v>
      </c>
      <c r="J4192" s="32">
        <v>0</v>
      </c>
      <c r="K4192" s="97">
        <v>143.18879000000001</v>
      </c>
      <c r="L4192" s="55"/>
      <c r="M4192" s="55"/>
    </row>
    <row r="4193" spans="1:13" s="64" customFormat="1" ht="18.75" customHeight="1" x14ac:dyDescent="0.25">
      <c r="A4193" s="44" t="str">
        <f>Лист4!A4191</f>
        <v>г.Астрахань ул.С.Перовской дом №99 корп.1</v>
      </c>
      <c r="B4193" s="85"/>
      <c r="C4193" s="45">
        <f t="shared" si="135"/>
        <v>367.50379033898304</v>
      </c>
      <c r="D4193" s="45">
        <f t="shared" si="134"/>
        <v>24.48807966101695</v>
      </c>
      <c r="E4193" s="52">
        <v>0</v>
      </c>
      <c r="F4193" s="21">
        <v>24.48807966101695</v>
      </c>
      <c r="G4193" s="53">
        <v>0</v>
      </c>
      <c r="H4193" s="53">
        <v>0</v>
      </c>
      <c r="I4193" s="53">
        <v>0</v>
      </c>
      <c r="J4193" s="32">
        <v>0</v>
      </c>
      <c r="K4193" s="97">
        <v>391.99187000000001</v>
      </c>
      <c r="L4193" s="55"/>
      <c r="M4193" s="55"/>
    </row>
    <row r="4194" spans="1:13" s="64" customFormat="1" ht="18.75" customHeight="1" x14ac:dyDescent="0.25">
      <c r="A4194" s="44" t="str">
        <f>Лист4!A4192</f>
        <v>Астрахань, Водников 9</v>
      </c>
      <c r="B4194" s="85"/>
      <c r="C4194" s="45">
        <f t="shared" si="135"/>
        <v>290.65004423728811</v>
      </c>
      <c r="D4194" s="45">
        <f t="shared" si="134"/>
        <v>12.929145762711865</v>
      </c>
      <c r="E4194" s="52">
        <v>0</v>
      </c>
      <c r="F4194" s="21">
        <v>12.929145762711865</v>
      </c>
      <c r="G4194" s="53">
        <v>0</v>
      </c>
      <c r="H4194" s="53">
        <v>0</v>
      </c>
      <c r="I4194" s="53">
        <v>0</v>
      </c>
      <c r="J4194" s="32">
        <v>0</v>
      </c>
      <c r="K4194" s="97">
        <v>303.57918999999998</v>
      </c>
      <c r="L4194" s="55"/>
      <c r="M4194" s="55"/>
    </row>
    <row r="4195" spans="1:13" s="64" customFormat="1" ht="18.75" customHeight="1" x14ac:dyDescent="0.25">
      <c r="A4195" s="44" t="str">
        <f>Лист4!A4193</f>
        <v>Камызяк М. Горького 71</v>
      </c>
      <c r="B4195" s="85"/>
      <c r="C4195" s="45">
        <f t="shared" si="135"/>
        <v>2.1014499999999998</v>
      </c>
      <c r="D4195" s="45">
        <f t="shared" si="134"/>
        <v>16.79</v>
      </c>
      <c r="E4195" s="52">
        <v>0</v>
      </c>
      <c r="F4195" s="21">
        <v>16.79</v>
      </c>
      <c r="G4195" s="53">
        <v>0</v>
      </c>
      <c r="H4195" s="53">
        <v>0</v>
      </c>
      <c r="I4195" s="53">
        <v>0</v>
      </c>
      <c r="J4195" s="32">
        <v>0</v>
      </c>
      <c r="K4195" s="97">
        <v>18.891449999999999</v>
      </c>
      <c r="L4195" s="55"/>
      <c r="M4195" s="55"/>
    </row>
    <row r="4196" spans="1:13" s="64" customFormat="1" ht="18.75" customHeight="1" x14ac:dyDescent="0.25">
      <c r="A4196" s="44" t="str">
        <f>Лист4!A4194</f>
        <v>Астрахань, Маркина д.106</v>
      </c>
      <c r="B4196" s="85"/>
      <c r="C4196" s="45">
        <f t="shared" si="135"/>
        <v>153.98613983050848</v>
      </c>
      <c r="D4196" s="45">
        <f t="shared" si="134"/>
        <v>34.99414016949153</v>
      </c>
      <c r="E4196" s="52">
        <v>0</v>
      </c>
      <c r="F4196" s="21">
        <v>34.99414016949153</v>
      </c>
      <c r="G4196" s="53">
        <v>0</v>
      </c>
      <c r="H4196" s="53">
        <v>0</v>
      </c>
      <c r="I4196" s="53">
        <v>0</v>
      </c>
      <c r="J4196" s="32">
        <v>0</v>
      </c>
      <c r="K4196" s="97">
        <v>188.98027999999999</v>
      </c>
      <c r="L4196" s="55"/>
      <c r="M4196" s="55"/>
    </row>
    <row r="4197" spans="1:13" s="64" customFormat="1" ht="18.75" customHeight="1" x14ac:dyDescent="0.25">
      <c r="A4197" s="44" t="str">
        <f>Лист4!A4195</f>
        <v>Астрахань, ул. Красного Знамени д.8</v>
      </c>
      <c r="B4197" s="85"/>
      <c r="C4197" s="45">
        <f t="shared" si="135"/>
        <v>24.784102372881357</v>
      </c>
      <c r="D4197" s="45">
        <f t="shared" si="134"/>
        <v>5.9606176271186442</v>
      </c>
      <c r="E4197" s="52">
        <v>0</v>
      </c>
      <c r="F4197" s="21">
        <v>5.9606176271186442</v>
      </c>
      <c r="G4197" s="53">
        <v>0</v>
      </c>
      <c r="H4197" s="53">
        <v>0</v>
      </c>
      <c r="I4197" s="53">
        <v>0</v>
      </c>
      <c r="J4197" s="32">
        <v>0</v>
      </c>
      <c r="K4197" s="97">
        <v>30.744720000000001</v>
      </c>
      <c r="L4197" s="55"/>
      <c r="M4197" s="55"/>
    </row>
    <row r="4198" spans="1:13" s="64" customFormat="1" ht="18.75" customHeight="1" x14ac:dyDescent="0.25">
      <c r="A4198" s="44" t="str">
        <f>Лист4!A4196</f>
        <v>г.Астрахань ул.В.Барсовой дом 13 корп.2</v>
      </c>
      <c r="B4198" s="85"/>
      <c r="C4198" s="45">
        <f t="shared" si="135"/>
        <v>888.54305338983056</v>
      </c>
      <c r="D4198" s="45">
        <f t="shared" si="134"/>
        <v>88.074006610169491</v>
      </c>
      <c r="E4198" s="52">
        <v>0</v>
      </c>
      <c r="F4198" s="21">
        <v>88.074006610169491</v>
      </c>
      <c r="G4198" s="53">
        <v>0</v>
      </c>
      <c r="H4198" s="53">
        <v>0</v>
      </c>
      <c r="I4198" s="53">
        <v>0</v>
      </c>
      <c r="J4198" s="32">
        <v>0</v>
      </c>
      <c r="K4198" s="97">
        <v>976.61706000000004</v>
      </c>
      <c r="L4198" s="55"/>
      <c r="M4198" s="55"/>
    </row>
    <row r="4199" spans="1:13" s="64" customFormat="1" ht="18.75" customHeight="1" x14ac:dyDescent="0.25">
      <c r="A4199" s="44" t="str">
        <f>Лист4!A4197</f>
        <v>г.Астрахань ул. В. Барсовой д. 15 корпус 1</v>
      </c>
      <c r="B4199" s="85"/>
      <c r="C4199" s="45">
        <f t="shared" si="135"/>
        <v>603.58617593220333</v>
      </c>
      <c r="D4199" s="45">
        <f t="shared" si="134"/>
        <v>88.294444067796633</v>
      </c>
      <c r="E4199" s="52">
        <v>0</v>
      </c>
      <c r="F4199" s="21">
        <v>88.294444067796633</v>
      </c>
      <c r="G4199" s="53">
        <v>0</v>
      </c>
      <c r="H4199" s="53">
        <v>0</v>
      </c>
      <c r="I4199" s="53">
        <v>0</v>
      </c>
      <c r="J4199" s="32">
        <v>0</v>
      </c>
      <c r="K4199" s="97">
        <v>691.88062000000002</v>
      </c>
      <c r="L4199" s="55"/>
      <c r="M4199" s="55"/>
    </row>
    <row r="4200" spans="1:13" s="64" customFormat="1" ht="18.75" customHeight="1" x14ac:dyDescent="0.25">
      <c r="A4200" s="44" t="str">
        <f>Лист4!A4198</f>
        <v>г.Астрахань ул.Куликова д.34</v>
      </c>
      <c r="B4200" s="85"/>
      <c r="C4200" s="45">
        <f t="shared" si="135"/>
        <v>758.99648372881359</v>
      </c>
      <c r="D4200" s="45">
        <f t="shared" si="134"/>
        <v>36.396826271186434</v>
      </c>
      <c r="E4200" s="52">
        <v>0</v>
      </c>
      <c r="F4200" s="21">
        <v>36.396826271186434</v>
      </c>
      <c r="G4200" s="53">
        <v>0</v>
      </c>
      <c r="H4200" s="53">
        <v>0</v>
      </c>
      <c r="I4200" s="53">
        <v>0</v>
      </c>
      <c r="J4200" s="32">
        <v>0</v>
      </c>
      <c r="K4200" s="97">
        <v>795.39331000000004</v>
      </c>
      <c r="L4200" s="55"/>
      <c r="M4200" s="55"/>
    </row>
    <row r="4201" spans="1:13" s="64" customFormat="1" ht="18.75" customHeight="1" x14ac:dyDescent="0.25">
      <c r="A4201" s="44" t="str">
        <f>Лист4!A4199</f>
        <v>г.Астрахань ул.Б.Алексеева д.2а</v>
      </c>
      <c r="B4201" s="85"/>
      <c r="C4201" s="45">
        <f t="shared" si="135"/>
        <v>1148.8758788135592</v>
      </c>
      <c r="D4201" s="45">
        <f t="shared" si="134"/>
        <v>52.424291186440662</v>
      </c>
      <c r="E4201" s="52">
        <v>0</v>
      </c>
      <c r="F4201" s="21">
        <v>52.424291186440662</v>
      </c>
      <c r="G4201" s="53">
        <v>0</v>
      </c>
      <c r="H4201" s="53">
        <v>0</v>
      </c>
      <c r="I4201" s="53">
        <v>0</v>
      </c>
      <c r="J4201" s="32">
        <v>0</v>
      </c>
      <c r="K4201" s="97">
        <v>1201.30017</v>
      </c>
      <c r="L4201" s="55"/>
      <c r="M4201" s="55"/>
    </row>
    <row r="4202" spans="1:13" s="64" customFormat="1" ht="18.75" customHeight="1" x14ac:dyDescent="0.25">
      <c r="A4202" s="44" t="str">
        <f>Лист4!A4200</f>
        <v>г.Астрахань ул.2-ая Зеленгинская д.3 корп.1</v>
      </c>
      <c r="B4202" s="85"/>
      <c r="C4202" s="45">
        <f t="shared" si="135"/>
        <v>643.11702237288137</v>
      </c>
      <c r="D4202" s="45">
        <f t="shared" si="134"/>
        <v>34.452697627118646</v>
      </c>
      <c r="E4202" s="52">
        <v>0</v>
      </c>
      <c r="F4202" s="21">
        <v>34.452697627118646</v>
      </c>
      <c r="G4202" s="53">
        <v>0</v>
      </c>
      <c r="H4202" s="53">
        <v>0</v>
      </c>
      <c r="I4202" s="53">
        <v>0</v>
      </c>
      <c r="J4202" s="32">
        <v>0</v>
      </c>
      <c r="K4202" s="97">
        <v>677.56971999999996</v>
      </c>
      <c r="L4202" s="55"/>
      <c r="M4202" s="55"/>
    </row>
    <row r="4203" spans="1:13" s="64" customFormat="1" ht="18.75" customHeight="1" x14ac:dyDescent="0.25">
      <c r="A4203" s="44" t="str">
        <f>Лист4!A4201</f>
        <v>г.Астрахань ул. Луконина д. 8</v>
      </c>
      <c r="B4203" s="85"/>
      <c r="C4203" s="45">
        <f t="shared" si="135"/>
        <v>554.77620254237286</v>
      </c>
      <c r="D4203" s="45">
        <f t="shared" si="134"/>
        <v>39.794547457627111</v>
      </c>
      <c r="E4203" s="52">
        <v>0</v>
      </c>
      <c r="F4203" s="21">
        <v>39.794547457627111</v>
      </c>
      <c r="G4203" s="53">
        <v>0</v>
      </c>
      <c r="H4203" s="53">
        <v>0</v>
      </c>
      <c r="I4203" s="53">
        <v>0</v>
      </c>
      <c r="J4203" s="32">
        <v>0</v>
      </c>
      <c r="K4203" s="97">
        <v>594.57074999999998</v>
      </c>
      <c r="L4203" s="55"/>
      <c r="M4203" s="55"/>
    </row>
    <row r="4204" spans="1:13" s="64" customFormat="1" ht="18.75" customHeight="1" x14ac:dyDescent="0.25">
      <c r="A4204" s="44" t="str">
        <f>Лист4!A4202</f>
        <v>г.Астрахань пл.Ленина д.4</v>
      </c>
      <c r="B4204" s="85"/>
      <c r="C4204" s="45">
        <f t="shared" si="135"/>
        <v>740.85019830508475</v>
      </c>
      <c r="D4204" s="45">
        <f t="shared" si="134"/>
        <v>43.363511694915246</v>
      </c>
      <c r="E4204" s="52">
        <v>0</v>
      </c>
      <c r="F4204" s="21">
        <v>43.363511694915246</v>
      </c>
      <c r="G4204" s="53">
        <v>0</v>
      </c>
      <c r="H4204" s="53">
        <v>0</v>
      </c>
      <c r="I4204" s="53">
        <v>0</v>
      </c>
      <c r="J4204" s="32">
        <v>0</v>
      </c>
      <c r="K4204" s="97">
        <v>784.21370999999999</v>
      </c>
      <c r="L4204" s="55"/>
      <c r="M4204" s="55"/>
    </row>
    <row r="4205" spans="1:13" s="64" customFormat="1" ht="18.75" customHeight="1" x14ac:dyDescent="0.25">
      <c r="A4205" s="44" t="str">
        <f>Лист4!A4203</f>
        <v>г.Астрахань ул. Маркина д. 48/2а</v>
      </c>
      <c r="B4205" s="85"/>
      <c r="C4205" s="45">
        <f t="shared" si="135"/>
        <v>258.95857135593224</v>
      </c>
      <c r="D4205" s="45">
        <f t="shared" si="134"/>
        <v>55.015208644067826</v>
      </c>
      <c r="E4205" s="52">
        <v>0</v>
      </c>
      <c r="F4205" s="21">
        <v>55.015208644067826</v>
      </c>
      <c r="G4205" s="53">
        <v>0</v>
      </c>
      <c r="H4205" s="53">
        <v>0</v>
      </c>
      <c r="I4205" s="53">
        <v>0</v>
      </c>
      <c r="J4205" s="32">
        <v>0</v>
      </c>
      <c r="K4205" s="97">
        <v>313.97378000000003</v>
      </c>
      <c r="L4205" s="55"/>
      <c r="M4205" s="55"/>
    </row>
    <row r="4206" spans="1:13" s="64" customFormat="1" ht="18.75" customHeight="1" x14ac:dyDescent="0.25">
      <c r="A4206" s="44" t="str">
        <f>Лист4!A4204</f>
        <v>г.Астрахань ул.Куликова д.23</v>
      </c>
      <c r="B4206" s="85"/>
      <c r="C4206" s="45">
        <f t="shared" si="135"/>
        <v>1797.1910901694914</v>
      </c>
      <c r="D4206" s="45">
        <f t="shared" si="134"/>
        <v>79.920349830508442</v>
      </c>
      <c r="E4206" s="52">
        <v>0</v>
      </c>
      <c r="F4206" s="21">
        <v>79.920349830508442</v>
      </c>
      <c r="G4206" s="53">
        <v>0</v>
      </c>
      <c r="H4206" s="53">
        <v>0</v>
      </c>
      <c r="I4206" s="53">
        <v>0</v>
      </c>
      <c r="J4206" s="32">
        <v>0</v>
      </c>
      <c r="K4206" s="97">
        <v>1877.1114399999999</v>
      </c>
      <c r="L4206" s="55"/>
      <c r="M4206" s="55"/>
    </row>
    <row r="4207" spans="1:13" s="64" customFormat="1" ht="18.75" customHeight="1" x14ac:dyDescent="0.25">
      <c r="A4207" s="44" t="str">
        <f>Лист4!A4205</f>
        <v>г.Астрахань ул.Моздокская д.64</v>
      </c>
      <c r="B4207" s="85"/>
      <c r="C4207" s="45">
        <f t="shared" si="135"/>
        <v>166.47865779661015</v>
      </c>
      <c r="D4207" s="45">
        <f t="shared" si="134"/>
        <v>7.2721322033898304</v>
      </c>
      <c r="E4207" s="52">
        <v>0</v>
      </c>
      <c r="F4207" s="21">
        <v>7.2721322033898304</v>
      </c>
      <c r="G4207" s="53">
        <v>0</v>
      </c>
      <c r="H4207" s="53">
        <v>0</v>
      </c>
      <c r="I4207" s="53">
        <v>0</v>
      </c>
      <c r="J4207" s="32">
        <v>0</v>
      </c>
      <c r="K4207" s="97">
        <v>173.75078999999999</v>
      </c>
      <c r="L4207" s="55"/>
      <c r="M4207" s="55"/>
    </row>
    <row r="4208" spans="1:13" s="64" customFormat="1" ht="18.75" customHeight="1" x14ac:dyDescent="0.25">
      <c r="A4208" s="44" t="str">
        <f>Лист4!A4206</f>
        <v xml:space="preserve"> г. Знаменск, ул. Ленина, д. 3</v>
      </c>
      <c r="B4208" s="85"/>
      <c r="C4208" s="45">
        <f t="shared" si="135"/>
        <v>513.39272627118635</v>
      </c>
      <c r="D4208" s="45">
        <f t="shared" si="134"/>
        <v>26.032633728813558</v>
      </c>
      <c r="E4208" s="52">
        <v>0</v>
      </c>
      <c r="F4208" s="21">
        <v>26.032633728813558</v>
      </c>
      <c r="G4208" s="53">
        <v>0</v>
      </c>
      <c r="H4208" s="53">
        <v>0</v>
      </c>
      <c r="I4208" s="53">
        <v>0</v>
      </c>
      <c r="J4208" s="32">
        <v>0</v>
      </c>
      <c r="K4208" s="97">
        <v>539.42535999999996</v>
      </c>
      <c r="L4208" s="55"/>
      <c r="M4208" s="55"/>
    </row>
    <row r="4209" spans="1:13" s="64" customFormat="1" ht="18.75" customHeight="1" x14ac:dyDescent="0.25">
      <c r="A4209" s="44" t="str">
        <f>Лист4!A4207</f>
        <v>г. Астрахань, ул. Космонавтов, д. 4, корпус 2</v>
      </c>
      <c r="B4209" s="85"/>
      <c r="C4209" s="45">
        <f t="shared" si="135"/>
        <v>621.12746016949143</v>
      </c>
      <c r="D4209" s="45">
        <f t="shared" si="134"/>
        <v>52.459519830508469</v>
      </c>
      <c r="E4209" s="52">
        <v>0</v>
      </c>
      <c r="F4209" s="21">
        <v>52.459519830508469</v>
      </c>
      <c r="G4209" s="53">
        <v>0</v>
      </c>
      <c r="H4209" s="53">
        <v>0</v>
      </c>
      <c r="I4209" s="53">
        <v>0</v>
      </c>
      <c r="J4209" s="32">
        <v>0</v>
      </c>
      <c r="K4209" s="97">
        <v>673.58697999999993</v>
      </c>
      <c r="L4209" s="55"/>
      <c r="M4209" s="55"/>
    </row>
    <row r="4210" spans="1:13" s="64" customFormat="1" ht="18.75" customHeight="1" x14ac:dyDescent="0.25">
      <c r="A4210" s="44" t="str">
        <f>Лист4!A4208</f>
        <v>г. Астрахань, Энергетическая, д. 9, корпус 3</v>
      </c>
      <c r="B4210" s="85"/>
      <c r="C4210" s="45">
        <f t="shared" si="135"/>
        <v>806.34120423728814</v>
      </c>
      <c r="D4210" s="45">
        <f t="shared" si="134"/>
        <v>38.110095762711872</v>
      </c>
      <c r="E4210" s="52">
        <v>0</v>
      </c>
      <c r="F4210" s="21">
        <v>38.110095762711872</v>
      </c>
      <c r="G4210" s="53">
        <v>0</v>
      </c>
      <c r="H4210" s="53">
        <v>0</v>
      </c>
      <c r="I4210" s="53">
        <v>0</v>
      </c>
      <c r="J4210" s="32">
        <v>0</v>
      </c>
      <c r="K4210" s="97">
        <v>844.45130000000006</v>
      </c>
      <c r="L4210" s="55"/>
      <c r="M4210" s="55"/>
    </row>
    <row r="4211" spans="1:13" s="64" customFormat="1" ht="18.75" customHeight="1" x14ac:dyDescent="0.25">
      <c r="A4211" s="44" t="str">
        <f>Лист4!A4209</f>
        <v>г. Астрахань, ул. Татищева, д. 16ж</v>
      </c>
      <c r="B4211" s="85"/>
      <c r="C4211" s="45">
        <f t="shared" si="135"/>
        <v>517.82266694915256</v>
      </c>
      <c r="D4211" s="45">
        <f t="shared" si="134"/>
        <v>22.531233050847455</v>
      </c>
      <c r="E4211" s="52">
        <v>0</v>
      </c>
      <c r="F4211" s="21">
        <v>22.531233050847455</v>
      </c>
      <c r="G4211" s="53">
        <v>0</v>
      </c>
      <c r="H4211" s="53">
        <v>0</v>
      </c>
      <c r="I4211" s="53">
        <v>0</v>
      </c>
      <c r="J4211" s="32">
        <v>0</v>
      </c>
      <c r="K4211" s="97">
        <v>540.35390000000007</v>
      </c>
      <c r="L4211" s="55"/>
      <c r="M4211" s="55"/>
    </row>
    <row r="4212" spans="1:13" s="64" customFormat="1" ht="18.75" customHeight="1" x14ac:dyDescent="0.25">
      <c r="A4212" s="44" t="str">
        <f>Лист4!A4210</f>
        <v>г. Астрахань, ул.Водников, д. 8, корпус 3</v>
      </c>
      <c r="B4212" s="85"/>
      <c r="C4212" s="45">
        <f t="shared" si="135"/>
        <v>661.5365594915254</v>
      </c>
      <c r="D4212" s="45">
        <f t="shared" si="134"/>
        <v>28.816200508474576</v>
      </c>
      <c r="E4212" s="52">
        <v>0</v>
      </c>
      <c r="F4212" s="21">
        <v>28.816200508474576</v>
      </c>
      <c r="G4212" s="53">
        <v>0</v>
      </c>
      <c r="H4212" s="53">
        <v>0</v>
      </c>
      <c r="I4212" s="53">
        <v>0</v>
      </c>
      <c r="J4212" s="32">
        <v>0</v>
      </c>
      <c r="K4212" s="97">
        <v>690.35275999999999</v>
      </c>
      <c r="L4212" s="55"/>
      <c r="M4212" s="55"/>
    </row>
    <row r="4213" spans="1:13" s="64" customFormat="1" ht="18.75" customHeight="1" x14ac:dyDescent="0.25">
      <c r="A4213" s="44" t="str">
        <f>Лист4!A4211</f>
        <v>г. Астрахань, ул. Космонавтов, д. 6, корп. 2</v>
      </c>
      <c r="B4213" s="85"/>
      <c r="C4213" s="45">
        <f t="shared" si="135"/>
        <v>108.27923016949153</v>
      </c>
      <c r="D4213" s="45">
        <f t="shared" si="134"/>
        <v>5.3315898305084746</v>
      </c>
      <c r="E4213" s="52">
        <v>0</v>
      </c>
      <c r="F4213" s="21">
        <v>5.3315898305084746</v>
      </c>
      <c r="G4213" s="53">
        <v>0</v>
      </c>
      <c r="H4213" s="53">
        <v>0</v>
      </c>
      <c r="I4213" s="53">
        <v>0</v>
      </c>
      <c r="J4213" s="32">
        <v>0</v>
      </c>
      <c r="K4213" s="97">
        <v>113.61082</v>
      </c>
      <c r="L4213" s="55"/>
      <c r="M4213" s="55"/>
    </row>
    <row r="4214" spans="1:13" s="64" customFormat="1" ht="18.75" customHeight="1" x14ac:dyDescent="0.25">
      <c r="A4214" s="44" t="str">
        <f>Лист4!A4212</f>
        <v>г. Астрахань, ул. Куликова, д. 73</v>
      </c>
      <c r="B4214" s="85"/>
      <c r="C4214" s="45">
        <f t="shared" si="135"/>
        <v>1788.876732881356</v>
      </c>
      <c r="D4214" s="45">
        <f t="shared" si="134"/>
        <v>98.023297118644038</v>
      </c>
      <c r="E4214" s="52">
        <v>0</v>
      </c>
      <c r="F4214" s="21">
        <v>98.023297118644038</v>
      </c>
      <c r="G4214" s="53">
        <v>0</v>
      </c>
      <c r="H4214" s="53">
        <v>0</v>
      </c>
      <c r="I4214" s="53">
        <v>0</v>
      </c>
      <c r="J4214" s="32">
        <f>1123.05+153.49</f>
        <v>1276.54</v>
      </c>
      <c r="K4214" s="97">
        <v>610.36003000000005</v>
      </c>
      <c r="L4214" s="55"/>
      <c r="M4214" s="55"/>
    </row>
    <row r="4215" spans="1:13" s="64" customFormat="1" ht="18.75" customHeight="1" x14ac:dyDescent="0.25">
      <c r="A4215" s="44" t="str">
        <f>Лист4!A4213</f>
        <v>Астраханская область, г. Знаменск, Проспект 9 Мая, д. 16Б</v>
      </c>
      <c r="B4215" s="85"/>
      <c r="C4215" s="45">
        <f t="shared" si="135"/>
        <v>40.034149999999997</v>
      </c>
      <c r="D4215" s="45">
        <f t="shared" si="134"/>
        <v>31.5</v>
      </c>
      <c r="E4215" s="52">
        <v>0</v>
      </c>
      <c r="F4215" s="21">
        <v>31.5</v>
      </c>
      <c r="G4215" s="53">
        <v>0</v>
      </c>
      <c r="H4215" s="53">
        <v>0</v>
      </c>
      <c r="I4215" s="53">
        <v>0</v>
      </c>
      <c r="J4215" s="32">
        <v>64</v>
      </c>
      <c r="K4215" s="97">
        <v>7.5341499999999995</v>
      </c>
      <c r="L4215" s="55"/>
      <c r="M4215" s="55"/>
    </row>
    <row r="4216" spans="1:13" s="64" customFormat="1" ht="18.75" customHeight="1" x14ac:dyDescent="0.25">
      <c r="A4216" s="44" t="str">
        <f>Лист4!A4214</f>
        <v>г. Астрахань, ул. Боевая, д. 75, корп.2</v>
      </c>
      <c r="B4216" s="85"/>
      <c r="C4216" s="45">
        <f t="shared" si="135"/>
        <v>866.49404067796604</v>
      </c>
      <c r="D4216" s="45">
        <f t="shared" si="134"/>
        <v>40.257649322033906</v>
      </c>
      <c r="E4216" s="52">
        <v>0</v>
      </c>
      <c r="F4216" s="21">
        <v>40.257649322033906</v>
      </c>
      <c r="G4216" s="53">
        <v>0</v>
      </c>
      <c r="H4216" s="53">
        <v>0</v>
      </c>
      <c r="I4216" s="53">
        <v>0</v>
      </c>
      <c r="J4216" s="32">
        <v>0</v>
      </c>
      <c r="K4216" s="97">
        <v>906.75168999999994</v>
      </c>
      <c r="L4216" s="55"/>
      <c r="M4216" s="55"/>
    </row>
    <row r="4217" spans="1:13" s="64" customFormat="1" ht="18.75" customHeight="1" x14ac:dyDescent="0.25">
      <c r="A4217" s="44" t="str">
        <f>Лист4!A4215</f>
        <v>г. Астрахань, ул. Звездная, д. 3, корп. 3</v>
      </c>
      <c r="B4217" s="85"/>
      <c r="C4217" s="45">
        <f t="shared" si="135"/>
        <v>875.85639576271183</v>
      </c>
      <c r="D4217" s="45">
        <f t="shared" si="134"/>
        <v>75.075854237288155</v>
      </c>
      <c r="E4217" s="52">
        <v>0</v>
      </c>
      <c r="F4217" s="21">
        <v>75.075854237288155</v>
      </c>
      <c r="G4217" s="53">
        <v>0</v>
      </c>
      <c r="H4217" s="53">
        <v>0</v>
      </c>
      <c r="I4217" s="53">
        <v>0</v>
      </c>
      <c r="J4217" s="32">
        <v>0</v>
      </c>
      <c r="K4217" s="97">
        <v>950.93224999999995</v>
      </c>
      <c r="L4217" s="55"/>
      <c r="M4217" s="55"/>
    </row>
    <row r="4218" spans="1:13" s="64" customFormat="1" ht="18.75" customHeight="1" x14ac:dyDescent="0.25">
      <c r="A4218" s="44" t="str">
        <f>Лист4!A4216</f>
        <v>Астраханская область, Приволжский район, с. Евпраксино, ул. Ленина, д. 35</v>
      </c>
      <c r="B4218" s="85"/>
      <c r="C4218" s="45">
        <f t="shared" si="135"/>
        <v>68.163807457627115</v>
      </c>
      <c r="D4218" s="45">
        <f t="shared" si="134"/>
        <v>3.6516325423728815</v>
      </c>
      <c r="E4218" s="52">
        <v>0</v>
      </c>
      <c r="F4218" s="21">
        <v>3.6516325423728815</v>
      </c>
      <c r="G4218" s="53">
        <v>0</v>
      </c>
      <c r="H4218" s="53">
        <v>0</v>
      </c>
      <c r="I4218" s="53">
        <v>0</v>
      </c>
      <c r="J4218" s="32">
        <v>0</v>
      </c>
      <c r="K4218" s="97">
        <v>71.815439999999995</v>
      </c>
      <c r="L4218" s="55"/>
      <c r="M4218" s="55"/>
    </row>
    <row r="4219" spans="1:13" s="64" customFormat="1" ht="18.75" customHeight="1" x14ac:dyDescent="0.25">
      <c r="A4219" s="44" t="str">
        <f>Лист4!A4217</f>
        <v>г. Астрахань, ул. Коммунистическая, д. 56</v>
      </c>
      <c r="B4219" s="85"/>
      <c r="C4219" s="45">
        <f t="shared" si="135"/>
        <v>349.7204652542373</v>
      </c>
      <c r="D4219" s="45">
        <f t="shared" si="134"/>
        <v>46.303154745762725</v>
      </c>
      <c r="E4219" s="52">
        <v>0</v>
      </c>
      <c r="F4219" s="21">
        <v>46.303154745762725</v>
      </c>
      <c r="G4219" s="53">
        <v>0</v>
      </c>
      <c r="H4219" s="53">
        <v>0</v>
      </c>
      <c r="I4219" s="53">
        <v>0</v>
      </c>
      <c r="J4219" s="32">
        <v>0</v>
      </c>
      <c r="K4219" s="97">
        <v>396.02361999999999</v>
      </c>
      <c r="L4219" s="55"/>
      <c r="M4219" s="55"/>
    </row>
    <row r="4220" spans="1:13" s="64" customFormat="1" ht="18.75" customHeight="1" x14ac:dyDescent="0.25">
      <c r="A4220" s="44" t="str">
        <f>Лист4!A4218</f>
        <v>г. Астрахань, ул. Медиков, д. 3/3</v>
      </c>
      <c r="B4220" s="85"/>
      <c r="C4220" s="45">
        <f t="shared" si="135"/>
        <v>316.61542050847459</v>
      </c>
      <c r="D4220" s="45">
        <f t="shared" si="134"/>
        <v>11.349719491525422</v>
      </c>
      <c r="E4220" s="52">
        <v>0</v>
      </c>
      <c r="F4220" s="21">
        <v>11.349719491525422</v>
      </c>
      <c r="G4220" s="53">
        <v>0</v>
      </c>
      <c r="H4220" s="53">
        <v>0</v>
      </c>
      <c r="I4220" s="53">
        <v>0</v>
      </c>
      <c r="J4220" s="32">
        <v>0</v>
      </c>
      <c r="K4220" s="97">
        <v>327.96514000000002</v>
      </c>
      <c r="L4220" s="55"/>
      <c r="M4220" s="55"/>
    </row>
    <row r="4221" spans="1:13" s="64" customFormat="1" ht="18.75" customHeight="1" x14ac:dyDescent="0.25">
      <c r="A4221" s="44" t="str">
        <f>Лист4!A4219</f>
        <v>г. Астрахань, ул. Победы, д. 54</v>
      </c>
      <c r="B4221" s="85"/>
      <c r="C4221" s="45">
        <f t="shared" si="135"/>
        <v>1012.8479915254237</v>
      </c>
      <c r="D4221" s="45">
        <f t="shared" si="134"/>
        <v>127.58714847457631</v>
      </c>
      <c r="E4221" s="52">
        <v>0</v>
      </c>
      <c r="F4221" s="21">
        <v>127.58714847457631</v>
      </c>
      <c r="G4221" s="53">
        <v>0</v>
      </c>
      <c r="H4221" s="53">
        <v>0</v>
      </c>
      <c r="I4221" s="53">
        <v>0</v>
      </c>
      <c r="J4221" s="32">
        <v>410</v>
      </c>
      <c r="K4221" s="97">
        <v>730.43514000000005</v>
      </c>
      <c r="L4221" s="55"/>
      <c r="M4221" s="55"/>
    </row>
    <row r="4222" spans="1:13" s="64" customFormat="1" ht="18.75" customHeight="1" x14ac:dyDescent="0.25">
      <c r="A4222" s="44" t="str">
        <f>Лист4!A4220</f>
        <v>г. Астрахань, ул. Шаумяна, д. 15</v>
      </c>
      <c r="B4222" s="85"/>
      <c r="C4222" s="45">
        <f t="shared" si="135"/>
        <v>70.733743559322036</v>
      </c>
      <c r="D4222" s="45">
        <f t="shared" si="134"/>
        <v>2.4600864406779666</v>
      </c>
      <c r="E4222" s="52">
        <v>0</v>
      </c>
      <c r="F4222" s="21">
        <v>2.4600864406779666</v>
      </c>
      <c r="G4222" s="53">
        <v>0</v>
      </c>
      <c r="H4222" s="53">
        <v>0</v>
      </c>
      <c r="I4222" s="53">
        <v>0</v>
      </c>
      <c r="J4222" s="32">
        <v>0</v>
      </c>
      <c r="K4222" s="97">
        <v>73.193830000000005</v>
      </c>
      <c r="L4222" s="55"/>
      <c r="M4222" s="55"/>
    </row>
    <row r="4223" spans="1:13" s="64" customFormat="1" ht="18.75" customHeight="1" x14ac:dyDescent="0.25">
      <c r="A4223" s="44" t="str">
        <f>Лист4!A4221</f>
        <v>Атрахань, Нариманова 2В</v>
      </c>
      <c r="B4223" s="85"/>
      <c r="C4223" s="45">
        <f t="shared" si="135"/>
        <v>489.86645271186433</v>
      </c>
      <c r="D4223" s="45">
        <f t="shared" si="134"/>
        <v>33.257087288135587</v>
      </c>
      <c r="E4223" s="52">
        <v>0</v>
      </c>
      <c r="F4223" s="21">
        <v>33.257087288135587</v>
      </c>
      <c r="G4223" s="53">
        <v>0</v>
      </c>
      <c r="H4223" s="53">
        <v>0</v>
      </c>
      <c r="I4223" s="53">
        <v>0</v>
      </c>
      <c r="J4223" s="32">
        <v>0</v>
      </c>
      <c r="K4223" s="97">
        <v>523.12353999999993</v>
      </c>
      <c r="L4223" s="55"/>
      <c r="M4223" s="55"/>
    </row>
    <row r="4224" spans="1:13" s="64" customFormat="1" ht="18.75" customHeight="1" x14ac:dyDescent="0.25">
      <c r="A4224" s="44" t="str">
        <f>Лист4!A4222</f>
        <v>Астрахань, ул. Воробьева д.11/11</v>
      </c>
      <c r="B4224" s="85"/>
      <c r="C4224" s="45">
        <f t="shared" si="135"/>
        <v>2890.2789169491521</v>
      </c>
      <c r="D4224" s="45">
        <f t="shared" si="134"/>
        <v>119.5668630508475</v>
      </c>
      <c r="E4224" s="52">
        <v>0</v>
      </c>
      <c r="F4224" s="21">
        <v>119.5668630508475</v>
      </c>
      <c r="G4224" s="53">
        <v>0</v>
      </c>
      <c r="H4224" s="53">
        <v>0</v>
      </c>
      <c r="I4224" s="53">
        <v>0</v>
      </c>
      <c r="J4224" s="32">
        <v>0</v>
      </c>
      <c r="K4224" s="97">
        <v>3009.8457799999996</v>
      </c>
      <c r="L4224" s="55"/>
      <c r="M4224" s="55"/>
    </row>
    <row r="4225" spans="1:13" s="64" customFormat="1" ht="18.75" customHeight="1" x14ac:dyDescent="0.25">
      <c r="A4225" s="44" t="str">
        <f>Лист4!A4223</f>
        <v>Астрахань, ул.Нариманова д.2г</v>
      </c>
      <c r="B4225" s="85"/>
      <c r="C4225" s="45">
        <f t="shared" si="135"/>
        <v>809.63355898305076</v>
      </c>
      <c r="D4225" s="45">
        <f t="shared" si="134"/>
        <v>46.935631016949138</v>
      </c>
      <c r="E4225" s="52">
        <v>0</v>
      </c>
      <c r="F4225" s="21">
        <v>46.935631016949138</v>
      </c>
      <c r="G4225" s="53">
        <v>0</v>
      </c>
      <c r="H4225" s="53">
        <v>0</v>
      </c>
      <c r="I4225" s="53">
        <v>0</v>
      </c>
      <c r="J4225" s="32">
        <v>0</v>
      </c>
      <c r="K4225" s="97">
        <v>856.56918999999994</v>
      </c>
      <c r="L4225" s="55"/>
      <c r="M4225" s="55"/>
    </row>
    <row r="4226" spans="1:13" s="64" customFormat="1" ht="18.75" customHeight="1" x14ac:dyDescent="0.25">
      <c r="A4226" s="44" t="str">
        <f>Лист4!A4224</f>
        <v>Астрахань, ул. Фунтовское шоссе д. 10</v>
      </c>
      <c r="B4226" s="85"/>
      <c r="C4226" s="45">
        <f t="shared" si="135"/>
        <v>737.42937457627124</v>
      </c>
      <c r="D4226" s="45">
        <f t="shared" si="134"/>
        <v>24.753685423728808</v>
      </c>
      <c r="E4226" s="52">
        <v>0</v>
      </c>
      <c r="F4226" s="21">
        <v>24.753685423728808</v>
      </c>
      <c r="G4226" s="53">
        <v>0</v>
      </c>
      <c r="H4226" s="53">
        <v>0</v>
      </c>
      <c r="I4226" s="53">
        <v>0</v>
      </c>
      <c r="J4226" s="32">
        <v>0</v>
      </c>
      <c r="K4226" s="97">
        <v>762.18306000000007</v>
      </c>
      <c r="L4226" s="55"/>
      <c r="M4226" s="55"/>
    </row>
    <row r="4227" spans="1:13" s="64" customFormat="1" ht="18.75" customHeight="1" x14ac:dyDescent="0.25">
      <c r="A4227" s="44" t="str">
        <f>Лист4!A4225</f>
        <v>г.Ахтубинск ул. Буденного д. 5</v>
      </c>
      <c r="B4227" s="85"/>
      <c r="C4227" s="45">
        <f t="shared" si="135"/>
        <v>607.08020728813551</v>
      </c>
      <c r="D4227" s="45">
        <f t="shared" si="134"/>
        <v>30.236862711864408</v>
      </c>
      <c r="E4227" s="52">
        <v>0</v>
      </c>
      <c r="F4227" s="21">
        <v>30.236862711864408</v>
      </c>
      <c r="G4227" s="53">
        <v>0</v>
      </c>
      <c r="H4227" s="53">
        <v>0</v>
      </c>
      <c r="I4227" s="53">
        <v>0</v>
      </c>
      <c r="J4227" s="32">
        <v>0</v>
      </c>
      <c r="K4227" s="97">
        <v>637.31706999999994</v>
      </c>
      <c r="L4227" s="55"/>
      <c r="M4227" s="55"/>
    </row>
    <row r="4228" spans="1:13" s="64" customFormat="1" ht="18.75" customHeight="1" x14ac:dyDescent="0.25">
      <c r="A4228" s="44" t="str">
        <f>Лист4!A4226</f>
        <v>г.Астрахань ул.Джона Рида д.3</v>
      </c>
      <c r="B4228" s="85"/>
      <c r="C4228" s="45">
        <f t="shared" si="135"/>
        <v>134.1358566101695</v>
      </c>
      <c r="D4228" s="45">
        <f t="shared" si="134"/>
        <v>6.1502033898305077</v>
      </c>
      <c r="E4228" s="52">
        <v>0</v>
      </c>
      <c r="F4228" s="21">
        <v>6.1502033898305077</v>
      </c>
      <c r="G4228" s="53">
        <v>0</v>
      </c>
      <c r="H4228" s="53">
        <v>0</v>
      </c>
      <c r="I4228" s="53">
        <v>0</v>
      </c>
      <c r="J4228" s="32">
        <v>0</v>
      </c>
      <c r="K4228" s="97">
        <v>140.28605999999999</v>
      </c>
      <c r="L4228" s="55"/>
      <c r="M4228" s="55"/>
    </row>
    <row r="4229" spans="1:13" s="64" customFormat="1" ht="18.75" customHeight="1" x14ac:dyDescent="0.25">
      <c r="A4229" s="44" t="str">
        <f>Лист4!A4227</f>
        <v xml:space="preserve">г.Астрахань ул.Красноармейская д.25 А </v>
      </c>
      <c r="B4229" s="85"/>
      <c r="C4229" s="45">
        <f t="shared" si="135"/>
        <v>490.2011852542372</v>
      </c>
      <c r="D4229" s="45">
        <f t="shared" si="134"/>
        <v>41.789654745762732</v>
      </c>
      <c r="E4229" s="52">
        <v>0</v>
      </c>
      <c r="F4229" s="21">
        <v>41.789654745762732</v>
      </c>
      <c r="G4229" s="53">
        <v>0</v>
      </c>
      <c r="H4229" s="53">
        <v>0</v>
      </c>
      <c r="I4229" s="53">
        <v>0</v>
      </c>
      <c r="J4229" s="32">
        <v>0</v>
      </c>
      <c r="K4229" s="97">
        <v>531.99083999999993</v>
      </c>
      <c r="L4229" s="55"/>
      <c r="M4229" s="55"/>
    </row>
    <row r="4230" spans="1:13" s="64" customFormat="1" ht="18.75" customHeight="1" x14ac:dyDescent="0.25">
      <c r="A4230" s="44" t="str">
        <f>Лист4!A4228</f>
        <v>г.Астрахань, ул.Проспект Бумажников д.17 корп.1</v>
      </c>
      <c r="B4230" s="85"/>
      <c r="C4230" s="45">
        <f t="shared" si="135"/>
        <v>901.8138611864407</v>
      </c>
      <c r="D4230" s="45">
        <f t="shared" si="134"/>
        <v>44.212668813559311</v>
      </c>
      <c r="E4230" s="52">
        <v>0</v>
      </c>
      <c r="F4230" s="21">
        <v>44.212668813559311</v>
      </c>
      <c r="G4230" s="53">
        <v>0</v>
      </c>
      <c r="H4230" s="53">
        <v>0</v>
      </c>
      <c r="I4230" s="53">
        <v>0</v>
      </c>
      <c r="J4230" s="32">
        <v>0</v>
      </c>
      <c r="K4230" s="97">
        <v>946.02652999999998</v>
      </c>
      <c r="L4230" s="55"/>
      <c r="M4230" s="55"/>
    </row>
    <row r="4231" spans="1:13" s="64" customFormat="1" ht="18.75" customHeight="1" x14ac:dyDescent="0.25">
      <c r="A4231" s="44" t="str">
        <f>Лист4!A4229</f>
        <v>г.Астрахань ул.Б.Хмельницкого д.7 корп.2</v>
      </c>
      <c r="B4231" s="85"/>
      <c r="C4231" s="45">
        <f t="shared" si="135"/>
        <v>92.868780508474572</v>
      </c>
      <c r="D4231" s="45">
        <f t="shared" si="134"/>
        <v>3.9659694915254233</v>
      </c>
      <c r="E4231" s="52">
        <v>0</v>
      </c>
      <c r="F4231" s="21">
        <v>3.9659694915254233</v>
      </c>
      <c r="G4231" s="53">
        <v>0</v>
      </c>
      <c r="H4231" s="53">
        <v>0</v>
      </c>
      <c r="I4231" s="53">
        <v>0</v>
      </c>
      <c r="J4231" s="32">
        <v>0</v>
      </c>
      <c r="K4231" s="97">
        <v>96.83475</v>
      </c>
      <c r="L4231" s="55"/>
      <c r="M4231" s="55"/>
    </row>
    <row r="4232" spans="1:13" s="64" customFormat="1" ht="18.75" customHeight="1" x14ac:dyDescent="0.25">
      <c r="A4232" s="44" t="str">
        <f>Лист4!A4230</f>
        <v>г.Астрахань ул.Джона Рида д.29</v>
      </c>
      <c r="B4232" s="85"/>
      <c r="C4232" s="45">
        <f t="shared" si="135"/>
        <v>970.68684745762721</v>
      </c>
      <c r="D4232" s="45">
        <f t="shared" si="134"/>
        <v>67.04682254237288</v>
      </c>
      <c r="E4232" s="52">
        <v>0</v>
      </c>
      <c r="F4232" s="21">
        <v>67.04682254237288</v>
      </c>
      <c r="G4232" s="53">
        <v>0</v>
      </c>
      <c r="H4232" s="53">
        <v>0</v>
      </c>
      <c r="I4232" s="53">
        <v>0</v>
      </c>
      <c r="J4232" s="32">
        <v>0</v>
      </c>
      <c r="K4232" s="97">
        <v>1037.7336700000001</v>
      </c>
      <c r="L4232" s="55"/>
      <c r="M4232" s="55"/>
    </row>
    <row r="4233" spans="1:13" s="64" customFormat="1" ht="18.75" customHeight="1" x14ac:dyDescent="0.25">
      <c r="A4233" s="44" t="str">
        <f>Лист4!A4231</f>
        <v>г.Астрахань ул.Н.Островского д.55</v>
      </c>
      <c r="B4233" s="85"/>
      <c r="C4233" s="45">
        <f t="shared" si="135"/>
        <v>242.71695508474576</v>
      </c>
      <c r="D4233" s="45">
        <f t="shared" si="134"/>
        <v>15.807024915254235</v>
      </c>
      <c r="E4233" s="52">
        <v>0</v>
      </c>
      <c r="F4233" s="21">
        <v>15.807024915254235</v>
      </c>
      <c r="G4233" s="53">
        <v>0</v>
      </c>
      <c r="H4233" s="53">
        <v>0</v>
      </c>
      <c r="I4233" s="53">
        <v>0</v>
      </c>
      <c r="J4233" s="32">
        <v>0</v>
      </c>
      <c r="K4233" s="97">
        <v>258.52397999999999</v>
      </c>
      <c r="L4233" s="55"/>
      <c r="M4233" s="55"/>
    </row>
    <row r="4234" spans="1:13" s="64" customFormat="1" ht="18.75" customHeight="1" x14ac:dyDescent="0.25">
      <c r="A4234" s="44" t="str">
        <f>Лист4!A4232</f>
        <v>г.Астрахань ул.Дзержинского д.44</v>
      </c>
      <c r="B4234" s="85"/>
      <c r="C4234" s="45">
        <f t="shared" si="135"/>
        <v>942.92139881355934</v>
      </c>
      <c r="D4234" s="45">
        <f t="shared" si="134"/>
        <v>37.882871186440674</v>
      </c>
      <c r="E4234" s="52">
        <v>0</v>
      </c>
      <c r="F4234" s="21">
        <v>37.882871186440674</v>
      </c>
      <c r="G4234" s="53">
        <v>0</v>
      </c>
      <c r="H4234" s="53">
        <v>0</v>
      </c>
      <c r="I4234" s="53">
        <v>0</v>
      </c>
      <c r="J4234" s="32">
        <v>0</v>
      </c>
      <c r="K4234" s="97">
        <v>980.80426999999997</v>
      </c>
      <c r="L4234" s="55"/>
      <c r="M4234" s="55"/>
    </row>
    <row r="4235" spans="1:13" s="64" customFormat="1" ht="18.75" customHeight="1" x14ac:dyDescent="0.25">
      <c r="A4235" s="44" t="str">
        <f>Лист4!A4233</f>
        <v>г.Астрахань пл.Шаумяна д.2 А</v>
      </c>
      <c r="B4235" s="85"/>
      <c r="C4235" s="45">
        <f t="shared" si="135"/>
        <v>340.36994118644066</v>
      </c>
      <c r="D4235" s="45">
        <f t="shared" si="134"/>
        <v>11.278428813559323</v>
      </c>
      <c r="E4235" s="52">
        <v>0</v>
      </c>
      <c r="F4235" s="21">
        <v>11.278428813559323</v>
      </c>
      <c r="G4235" s="53">
        <v>0</v>
      </c>
      <c r="H4235" s="53">
        <v>0</v>
      </c>
      <c r="I4235" s="53">
        <v>0</v>
      </c>
      <c r="J4235" s="32">
        <v>0</v>
      </c>
      <c r="K4235" s="97">
        <v>351.64837</v>
      </c>
      <c r="L4235" s="55"/>
      <c r="M4235" s="55"/>
    </row>
    <row r="4236" spans="1:13" s="64" customFormat="1" ht="18.75" customHeight="1" x14ac:dyDescent="0.25">
      <c r="A4236" s="44" t="str">
        <f>Лист4!A4234</f>
        <v>г.Астрахань ул.Боевая д.78</v>
      </c>
      <c r="B4236" s="85"/>
      <c r="C4236" s="45">
        <f t="shared" si="135"/>
        <v>1190.6741483050848</v>
      </c>
      <c r="D4236" s="45">
        <f t="shared" si="134"/>
        <v>53.033921694915257</v>
      </c>
      <c r="E4236" s="52">
        <v>0</v>
      </c>
      <c r="F4236" s="21">
        <v>53.033921694915257</v>
      </c>
      <c r="G4236" s="53">
        <v>0</v>
      </c>
      <c r="H4236" s="53">
        <v>0</v>
      </c>
      <c r="I4236" s="53">
        <v>0</v>
      </c>
      <c r="J4236" s="32">
        <v>0</v>
      </c>
      <c r="K4236" s="97">
        <v>1243.7080700000001</v>
      </c>
      <c r="L4236" s="55"/>
      <c r="M4236" s="55"/>
    </row>
    <row r="4237" spans="1:13" s="64" customFormat="1" ht="18.75" customHeight="1" x14ac:dyDescent="0.25">
      <c r="A4237" s="44" t="str">
        <f>Лист4!A4235</f>
        <v>г.Астрахань ул.Украинская д.13</v>
      </c>
      <c r="B4237" s="85"/>
      <c r="C4237" s="45">
        <f t="shared" si="135"/>
        <v>751.03122508474564</v>
      </c>
      <c r="D4237" s="45">
        <f t="shared" si="134"/>
        <v>120.38489491525429</v>
      </c>
      <c r="E4237" s="52">
        <v>0</v>
      </c>
      <c r="F4237" s="21">
        <v>120.38489491525429</v>
      </c>
      <c r="G4237" s="53">
        <v>0</v>
      </c>
      <c r="H4237" s="53">
        <v>0</v>
      </c>
      <c r="I4237" s="53">
        <v>0</v>
      </c>
      <c r="J4237" s="32">
        <v>0</v>
      </c>
      <c r="K4237" s="97">
        <v>871.41611999999998</v>
      </c>
      <c r="L4237" s="55"/>
      <c r="M4237" s="55"/>
    </row>
    <row r="4238" spans="1:13" s="64" customFormat="1" ht="18.75" customHeight="1" x14ac:dyDescent="0.25">
      <c r="A4238" s="44" t="str">
        <f>Лист4!A4236</f>
        <v>г.Астрахань ул.Адмиралтейская д.4</v>
      </c>
      <c r="B4238" s="85"/>
      <c r="C4238" s="45">
        <f t="shared" si="135"/>
        <v>888.72624525423726</v>
      </c>
      <c r="D4238" s="45">
        <f t="shared" ref="D4238:D4301" si="136">F4238</f>
        <v>42.532364745762713</v>
      </c>
      <c r="E4238" s="52">
        <v>0</v>
      </c>
      <c r="F4238" s="21">
        <v>42.532364745762713</v>
      </c>
      <c r="G4238" s="53">
        <v>0</v>
      </c>
      <c r="H4238" s="53">
        <v>0</v>
      </c>
      <c r="I4238" s="53">
        <v>0</v>
      </c>
      <c r="J4238" s="32">
        <v>0</v>
      </c>
      <c r="K4238" s="97">
        <v>931.25860999999998</v>
      </c>
      <c r="L4238" s="55"/>
      <c r="M4238" s="55"/>
    </row>
    <row r="4239" spans="1:13" s="64" customFormat="1" ht="18.75" customHeight="1" x14ac:dyDescent="0.25">
      <c r="A4239" s="44" t="str">
        <f>Лист4!A4237</f>
        <v>г.Астрахань пл.Шаумяна д.3</v>
      </c>
      <c r="B4239" s="85"/>
      <c r="C4239" s="45">
        <f t="shared" ref="C4239:C4302" si="137">K4239+J4239-F4239</f>
        <v>308.71720932203385</v>
      </c>
      <c r="D4239" s="45">
        <f t="shared" si="136"/>
        <v>15.002770677966103</v>
      </c>
      <c r="E4239" s="52">
        <v>0</v>
      </c>
      <c r="F4239" s="21">
        <v>15.002770677966103</v>
      </c>
      <c r="G4239" s="53">
        <v>0</v>
      </c>
      <c r="H4239" s="53">
        <v>0</v>
      </c>
      <c r="I4239" s="53">
        <v>0</v>
      </c>
      <c r="J4239" s="32">
        <v>0</v>
      </c>
      <c r="K4239" s="97">
        <v>323.71997999999996</v>
      </c>
      <c r="L4239" s="55"/>
      <c r="M4239" s="55"/>
    </row>
    <row r="4240" spans="1:13" s="64" customFormat="1" ht="18.75" customHeight="1" x14ac:dyDescent="0.25">
      <c r="A4240" s="44" t="str">
        <f>Лист4!A4238</f>
        <v>г. Знаменск, ул. Ниловского, д. 30А</v>
      </c>
      <c r="B4240" s="85"/>
      <c r="C4240" s="45">
        <f t="shared" si="137"/>
        <v>385.92881220338984</v>
      </c>
      <c r="D4240" s="45">
        <f t="shared" si="136"/>
        <v>19.59571779661017</v>
      </c>
      <c r="E4240" s="52">
        <v>0</v>
      </c>
      <c r="F4240" s="21">
        <v>19.59571779661017</v>
      </c>
      <c r="G4240" s="53">
        <v>0</v>
      </c>
      <c r="H4240" s="53">
        <v>0</v>
      </c>
      <c r="I4240" s="53">
        <v>0</v>
      </c>
      <c r="J4240" s="32">
        <v>0</v>
      </c>
      <c r="K4240" s="97">
        <v>405.52453000000003</v>
      </c>
      <c r="L4240" s="55"/>
      <c r="M4240" s="55"/>
    </row>
    <row r="4241" spans="1:13" s="64" customFormat="1" ht="18.75" customHeight="1" x14ac:dyDescent="0.25">
      <c r="A4241" s="44" t="str">
        <f>Лист4!A4239</f>
        <v>г. Знаменск, ул. Островского, д. 6</v>
      </c>
      <c r="B4241" s="85"/>
      <c r="C4241" s="45">
        <f t="shared" si="137"/>
        <v>116.18409542372881</v>
      </c>
      <c r="D4241" s="45">
        <f t="shared" si="136"/>
        <v>3.4169445762711868</v>
      </c>
      <c r="E4241" s="52">
        <v>0</v>
      </c>
      <c r="F4241" s="21">
        <v>3.4169445762711868</v>
      </c>
      <c r="G4241" s="53">
        <v>0</v>
      </c>
      <c r="H4241" s="53">
        <v>0</v>
      </c>
      <c r="I4241" s="53">
        <v>0</v>
      </c>
      <c r="J4241" s="32">
        <v>0</v>
      </c>
      <c r="K4241" s="97">
        <v>119.60104</v>
      </c>
      <c r="L4241" s="55"/>
      <c r="M4241" s="55"/>
    </row>
    <row r="4242" spans="1:13" s="64" customFormat="1" ht="18.75" customHeight="1" x14ac:dyDescent="0.25">
      <c r="A4242" s="44" t="str">
        <f>Лист4!A4240</f>
        <v>г. Астрахань, Бульвар Победы, д. 1</v>
      </c>
      <c r="B4242" s="85"/>
      <c r="C4242" s="45">
        <f t="shared" si="137"/>
        <v>557.41528644067796</v>
      </c>
      <c r="D4242" s="45">
        <f t="shared" si="136"/>
        <v>26.08836355932203</v>
      </c>
      <c r="E4242" s="52">
        <v>0</v>
      </c>
      <c r="F4242" s="21">
        <v>26.08836355932203</v>
      </c>
      <c r="G4242" s="53">
        <v>0</v>
      </c>
      <c r="H4242" s="53">
        <v>0</v>
      </c>
      <c r="I4242" s="53">
        <v>0</v>
      </c>
      <c r="J4242" s="32">
        <v>0</v>
      </c>
      <c r="K4242" s="97">
        <v>583.50364999999999</v>
      </c>
      <c r="L4242" s="55"/>
      <c r="M4242" s="55"/>
    </row>
    <row r="4243" spans="1:13" s="64" customFormat="1" ht="18.75" customHeight="1" x14ac:dyDescent="0.25">
      <c r="A4243" s="44" t="str">
        <f>Лист4!A4241</f>
        <v>г. Астрахань, пер. Орский, д. 9</v>
      </c>
      <c r="B4243" s="85"/>
      <c r="C4243" s="45">
        <f t="shared" si="137"/>
        <v>49.036345762711868</v>
      </c>
      <c r="D4243" s="45">
        <f t="shared" si="136"/>
        <v>3.0515542372881361</v>
      </c>
      <c r="E4243" s="52">
        <v>0</v>
      </c>
      <c r="F4243" s="21">
        <v>3.0515542372881361</v>
      </c>
      <c r="G4243" s="53">
        <v>0</v>
      </c>
      <c r="H4243" s="53">
        <v>0</v>
      </c>
      <c r="I4243" s="53">
        <v>0</v>
      </c>
      <c r="J4243" s="32">
        <v>0</v>
      </c>
      <c r="K4243" s="97">
        <v>52.087900000000005</v>
      </c>
      <c r="L4243" s="55"/>
      <c r="M4243" s="55"/>
    </row>
    <row r="4244" spans="1:13" s="64" customFormat="1" ht="18.75" customHeight="1" x14ac:dyDescent="0.25">
      <c r="A4244" s="44" t="str">
        <f>Лист4!A4242</f>
        <v>г. Астрахань, ул. Куликова, д. 19</v>
      </c>
      <c r="B4244" s="85"/>
      <c r="C4244" s="45">
        <f t="shared" si="137"/>
        <v>1167.331723898305</v>
      </c>
      <c r="D4244" s="45">
        <f t="shared" si="136"/>
        <v>47.309256101694913</v>
      </c>
      <c r="E4244" s="52">
        <v>0</v>
      </c>
      <c r="F4244" s="21">
        <v>47.309256101694913</v>
      </c>
      <c r="G4244" s="53">
        <v>0</v>
      </c>
      <c r="H4244" s="53">
        <v>0</v>
      </c>
      <c r="I4244" s="53">
        <v>0</v>
      </c>
      <c r="J4244" s="32">
        <v>0</v>
      </c>
      <c r="K4244" s="97">
        <v>1214.6409799999999</v>
      </c>
      <c r="L4244" s="55"/>
      <c r="M4244" s="55"/>
    </row>
    <row r="4245" spans="1:13" s="64" customFormat="1" ht="18.75" customHeight="1" x14ac:dyDescent="0.25">
      <c r="A4245" s="44" t="str">
        <f>Лист4!A4243</f>
        <v>г. Астрахань, ул. Барсова, д 15</v>
      </c>
      <c r="B4245" s="85"/>
      <c r="C4245" s="45">
        <f t="shared" si="137"/>
        <v>1385.5950949152545</v>
      </c>
      <c r="D4245" s="45">
        <f t="shared" si="136"/>
        <v>49.066025084745732</v>
      </c>
      <c r="E4245" s="52">
        <v>0</v>
      </c>
      <c r="F4245" s="21">
        <v>49.066025084745732</v>
      </c>
      <c r="G4245" s="53">
        <v>0</v>
      </c>
      <c r="H4245" s="53">
        <v>0</v>
      </c>
      <c r="I4245" s="53">
        <v>0</v>
      </c>
      <c r="J4245" s="32">
        <v>0</v>
      </c>
      <c r="K4245" s="97">
        <v>1434.6611200000002</v>
      </c>
      <c r="L4245" s="55"/>
      <c r="M4245" s="55"/>
    </row>
    <row r="4246" spans="1:13" s="64" customFormat="1" ht="18.75" customHeight="1" x14ac:dyDescent="0.25">
      <c r="A4246" s="44" t="str">
        <f>Лист4!A4244</f>
        <v>г. Астрахань, ул. Эспланадная/Володарского/Свердлова, д. 27/7/38</v>
      </c>
      <c r="B4246" s="85"/>
      <c r="C4246" s="45">
        <f t="shared" si="137"/>
        <v>111.57598762711865</v>
      </c>
      <c r="D4246" s="45">
        <f t="shared" si="136"/>
        <v>3.6814423728813561</v>
      </c>
      <c r="E4246" s="52">
        <v>0</v>
      </c>
      <c r="F4246" s="21">
        <v>3.6814423728813561</v>
      </c>
      <c r="G4246" s="53">
        <v>0</v>
      </c>
      <c r="H4246" s="53">
        <v>0</v>
      </c>
      <c r="I4246" s="53">
        <v>0</v>
      </c>
      <c r="J4246" s="32">
        <v>0</v>
      </c>
      <c r="K4246" s="97">
        <v>115.25743</v>
      </c>
      <c r="L4246" s="55"/>
      <c r="M4246" s="55"/>
    </row>
    <row r="4247" spans="1:13" s="64" customFormat="1" ht="18.75" customHeight="1" x14ac:dyDescent="0.25">
      <c r="A4247" s="44" t="str">
        <f>Лист4!A4245</f>
        <v>Астраханская область, Приволжский район, с. Евпраксино, ул. Ленина, д. 39</v>
      </c>
      <c r="B4247" s="85"/>
      <c r="C4247" s="45">
        <f t="shared" si="137"/>
        <v>17.464245762711862</v>
      </c>
      <c r="D4247" s="45">
        <f t="shared" si="136"/>
        <v>0.1448542372881356</v>
      </c>
      <c r="E4247" s="52">
        <v>0</v>
      </c>
      <c r="F4247" s="21">
        <v>0.1448542372881356</v>
      </c>
      <c r="G4247" s="53">
        <v>0</v>
      </c>
      <c r="H4247" s="53">
        <v>0</v>
      </c>
      <c r="I4247" s="53">
        <v>0</v>
      </c>
      <c r="J4247" s="32">
        <v>0</v>
      </c>
      <c r="K4247" s="97">
        <v>17.609099999999998</v>
      </c>
      <c r="L4247" s="55"/>
      <c r="M4247" s="55"/>
    </row>
    <row r="4248" spans="1:13" s="64" customFormat="1" ht="18.75" customHeight="1" x14ac:dyDescent="0.25">
      <c r="A4248" s="44" t="str">
        <f>Лист4!A4246</f>
        <v>г. Астрахань, ул. Комсомольская Набережная, д. 12</v>
      </c>
      <c r="B4248" s="85"/>
      <c r="C4248" s="45">
        <f t="shared" si="137"/>
        <v>821.14141491525424</v>
      </c>
      <c r="D4248" s="45">
        <f t="shared" si="136"/>
        <v>39.571445084745768</v>
      </c>
      <c r="E4248" s="52">
        <v>0</v>
      </c>
      <c r="F4248" s="21">
        <v>39.571445084745768</v>
      </c>
      <c r="G4248" s="53">
        <v>0</v>
      </c>
      <c r="H4248" s="53">
        <v>0</v>
      </c>
      <c r="I4248" s="53">
        <v>0</v>
      </c>
      <c r="J4248" s="32">
        <v>0</v>
      </c>
      <c r="K4248" s="97">
        <v>860.71285999999998</v>
      </c>
      <c r="L4248" s="55"/>
      <c r="M4248" s="55"/>
    </row>
    <row r="4249" spans="1:13" s="64" customFormat="1" ht="18.75" customHeight="1" x14ac:dyDescent="0.25">
      <c r="A4249" s="44" t="str">
        <f>Лист4!A4247</f>
        <v>г. Астрахань, ул. Боевая, д. 75, корп. 4</v>
      </c>
      <c r="B4249" s="85"/>
      <c r="C4249" s="45">
        <f t="shared" si="137"/>
        <v>1408.5837427118645</v>
      </c>
      <c r="D4249" s="45">
        <f t="shared" si="136"/>
        <v>71.51044728813558</v>
      </c>
      <c r="E4249" s="52">
        <v>0</v>
      </c>
      <c r="F4249" s="21">
        <v>71.51044728813558</v>
      </c>
      <c r="G4249" s="53">
        <v>0</v>
      </c>
      <c r="H4249" s="53"/>
      <c r="I4249" s="53"/>
      <c r="J4249" s="32">
        <v>0</v>
      </c>
      <c r="K4249" s="97">
        <v>1480.09419</v>
      </c>
      <c r="L4249" s="55"/>
      <c r="M4249" s="55"/>
    </row>
    <row r="4250" spans="1:13" s="64" customFormat="1" ht="18.75" customHeight="1" x14ac:dyDescent="0.25">
      <c r="A4250" s="44" t="str">
        <f>Лист4!A4248</f>
        <v>г. Астрахань, пр. Воробьева, д. 12</v>
      </c>
      <c r="B4250" s="85"/>
      <c r="C4250" s="45">
        <f t="shared" si="137"/>
        <v>1016.6927905084746</v>
      </c>
      <c r="D4250" s="45">
        <f t="shared" si="136"/>
        <v>45.768329491525421</v>
      </c>
      <c r="E4250" s="52">
        <v>0</v>
      </c>
      <c r="F4250" s="21">
        <v>45.768329491525421</v>
      </c>
      <c r="G4250" s="53">
        <v>0</v>
      </c>
      <c r="H4250" s="53">
        <v>0</v>
      </c>
      <c r="I4250" s="53">
        <v>0</v>
      </c>
      <c r="J4250" s="32">
        <v>333.15</v>
      </c>
      <c r="K4250" s="98">
        <v>729.31111999999996</v>
      </c>
      <c r="L4250" s="55"/>
      <c r="M4250" s="55"/>
    </row>
    <row r="4251" spans="1:13" s="64" customFormat="1" ht="18.75" customHeight="1" x14ac:dyDescent="0.25">
      <c r="A4251" s="44" t="str">
        <f>Лист4!A4249</f>
        <v>г. Астрахань, ул. Савушкина, д. 24</v>
      </c>
      <c r="B4251" s="85"/>
      <c r="C4251" s="45">
        <f t="shared" si="137"/>
        <v>401.40566593220336</v>
      </c>
      <c r="D4251" s="45">
        <f t="shared" si="136"/>
        <v>40.380154067796617</v>
      </c>
      <c r="E4251" s="52">
        <v>0</v>
      </c>
      <c r="F4251" s="21">
        <v>40.380154067796617</v>
      </c>
      <c r="G4251" s="53">
        <v>0</v>
      </c>
      <c r="H4251" s="53">
        <v>0</v>
      </c>
      <c r="I4251" s="53">
        <v>0</v>
      </c>
      <c r="J4251" s="32">
        <v>0</v>
      </c>
      <c r="K4251" s="97">
        <v>441.78582</v>
      </c>
      <c r="L4251" s="55"/>
      <c r="M4251" s="55"/>
    </row>
    <row r="4252" spans="1:13" s="64" customFormat="1" ht="18.75" customHeight="1" x14ac:dyDescent="0.25">
      <c r="A4252" s="44" t="str">
        <f>Лист4!A4250</f>
        <v>г. Астрахань, ул. Звездная, д. 25</v>
      </c>
      <c r="B4252" s="85"/>
      <c r="C4252" s="45">
        <f t="shared" si="137"/>
        <v>359.40036542372883</v>
      </c>
      <c r="D4252" s="45">
        <f t="shared" si="136"/>
        <v>39.622174576271185</v>
      </c>
      <c r="E4252" s="52">
        <v>0</v>
      </c>
      <c r="F4252" s="21">
        <v>39.622174576271185</v>
      </c>
      <c r="G4252" s="53">
        <v>0</v>
      </c>
      <c r="H4252" s="53">
        <v>0</v>
      </c>
      <c r="I4252" s="53">
        <v>0</v>
      </c>
      <c r="J4252" s="32">
        <v>0</v>
      </c>
      <c r="K4252" s="97">
        <v>399.02253999999999</v>
      </c>
      <c r="L4252" s="55"/>
      <c r="M4252" s="55"/>
    </row>
    <row r="4253" spans="1:13" s="64" customFormat="1" ht="18.75" customHeight="1" x14ac:dyDescent="0.25">
      <c r="A4253" s="44" t="str">
        <f>Лист4!A4251</f>
        <v>г. Астрахань, ул. Савушкина, д. 31</v>
      </c>
      <c r="B4253" s="85"/>
      <c r="C4253" s="45">
        <f t="shared" si="137"/>
        <v>346.4326740677966</v>
      </c>
      <c r="D4253" s="45">
        <f t="shared" si="136"/>
        <v>38.738725932203394</v>
      </c>
      <c r="E4253" s="52">
        <v>0</v>
      </c>
      <c r="F4253" s="21">
        <v>38.738725932203394</v>
      </c>
      <c r="G4253" s="53">
        <v>0</v>
      </c>
      <c r="H4253" s="53">
        <v>0</v>
      </c>
      <c r="I4253" s="53">
        <v>0</v>
      </c>
      <c r="J4253" s="32">
        <v>0</v>
      </c>
      <c r="K4253" s="97">
        <v>385.17140000000001</v>
      </c>
      <c r="L4253" s="55"/>
      <c r="M4253" s="55"/>
    </row>
    <row r="4254" spans="1:13" s="64" customFormat="1" ht="18.75" customHeight="1" x14ac:dyDescent="0.25">
      <c r="A4254" s="44" t="str">
        <f>Лист4!A4252</f>
        <v>г. Камызяк, ул. М. Горького, д. 95</v>
      </c>
      <c r="B4254" s="85"/>
      <c r="C4254" s="45">
        <f t="shared" si="137"/>
        <v>253.61938932203395</v>
      </c>
      <c r="D4254" s="45">
        <f t="shared" si="136"/>
        <v>26.207140677966105</v>
      </c>
      <c r="E4254" s="52">
        <v>0</v>
      </c>
      <c r="F4254" s="21">
        <v>26.207140677966105</v>
      </c>
      <c r="G4254" s="53">
        <v>0</v>
      </c>
      <c r="H4254" s="53">
        <v>0</v>
      </c>
      <c r="I4254" s="53">
        <v>0</v>
      </c>
      <c r="J4254" s="32">
        <v>0</v>
      </c>
      <c r="K4254" s="97">
        <v>279.82653000000005</v>
      </c>
      <c r="L4254" s="55"/>
      <c r="M4254" s="55"/>
    </row>
    <row r="4255" spans="1:13" s="64" customFormat="1" ht="18.75" customHeight="1" x14ac:dyDescent="0.25">
      <c r="A4255" s="44" t="str">
        <f>Лист4!A4253</f>
        <v>г. Астрахань, пр. Воробьева, д. 12, корп.1</v>
      </c>
      <c r="B4255" s="85"/>
      <c r="C4255" s="45">
        <f t="shared" si="137"/>
        <v>803.74961101694919</v>
      </c>
      <c r="D4255" s="45">
        <f t="shared" si="136"/>
        <v>43.406818983050833</v>
      </c>
      <c r="E4255" s="52">
        <v>0</v>
      </c>
      <c r="F4255" s="21">
        <v>43.406818983050833</v>
      </c>
      <c r="G4255" s="53">
        <v>0</v>
      </c>
      <c r="H4255" s="53">
        <v>0</v>
      </c>
      <c r="I4255" s="53">
        <v>0</v>
      </c>
      <c r="J4255" s="32">
        <v>0</v>
      </c>
      <c r="K4255" s="97">
        <v>847.15643</v>
      </c>
      <c r="L4255" s="55"/>
      <c r="M4255" s="55"/>
    </row>
    <row r="4256" spans="1:13" s="64" customFormat="1" ht="18.75" customHeight="1" x14ac:dyDescent="0.25">
      <c r="A4256" s="44" t="str">
        <f>Лист4!A4254</f>
        <v>г.Ахтубинск, ул. Затонская, д.5</v>
      </c>
      <c r="B4256" s="85"/>
      <c r="C4256" s="45">
        <f t="shared" si="137"/>
        <v>627.05618372881361</v>
      </c>
      <c r="D4256" s="45">
        <f t="shared" si="136"/>
        <v>36.588976271186439</v>
      </c>
      <c r="E4256" s="52">
        <v>0</v>
      </c>
      <c r="F4256" s="21">
        <v>36.588976271186439</v>
      </c>
      <c r="G4256" s="53">
        <v>0</v>
      </c>
      <c r="H4256" s="53">
        <v>0</v>
      </c>
      <c r="I4256" s="53">
        <v>0</v>
      </c>
      <c r="J4256" s="32">
        <v>0</v>
      </c>
      <c r="K4256" s="97">
        <v>663.64516000000003</v>
      </c>
      <c r="L4256" s="55"/>
      <c r="M4256" s="55"/>
    </row>
    <row r="4257" spans="1:13" s="64" customFormat="1" ht="18.75" customHeight="1" x14ac:dyDescent="0.25">
      <c r="A4257" s="44" t="str">
        <f>Лист4!A4255</f>
        <v>г. Астрахань, ул. Бабаевского 31/4</v>
      </c>
      <c r="B4257" s="85"/>
      <c r="C4257" s="45">
        <f t="shared" si="137"/>
        <v>11.579273898305093</v>
      </c>
      <c r="D4257" s="45">
        <f t="shared" si="136"/>
        <v>28.054806101694911</v>
      </c>
      <c r="E4257" s="52">
        <v>0</v>
      </c>
      <c r="F4257" s="21">
        <v>28.054806101694911</v>
      </c>
      <c r="G4257" s="53">
        <v>0</v>
      </c>
      <c r="H4257" s="53">
        <v>0</v>
      </c>
      <c r="I4257" s="53">
        <v>0</v>
      </c>
      <c r="J4257" s="32">
        <v>0</v>
      </c>
      <c r="K4257" s="97">
        <v>39.634080000000004</v>
      </c>
      <c r="L4257" s="55"/>
      <c r="M4257" s="55"/>
    </row>
    <row r="4258" spans="1:13" s="64" customFormat="1" ht="18.75" customHeight="1" x14ac:dyDescent="0.25">
      <c r="A4258" s="44" t="str">
        <f>Лист4!A4256</f>
        <v>Астрахань, ул. Набережная Приволжского Затона д.32</v>
      </c>
      <c r="B4258" s="85"/>
      <c r="C4258" s="45">
        <f t="shared" si="137"/>
        <v>352.91634288135589</v>
      </c>
      <c r="D4258" s="45">
        <f t="shared" si="136"/>
        <v>34.049377118644074</v>
      </c>
      <c r="E4258" s="52">
        <v>0</v>
      </c>
      <c r="F4258" s="21">
        <v>34.049377118644074</v>
      </c>
      <c r="G4258" s="53">
        <v>0</v>
      </c>
      <c r="H4258" s="53">
        <v>0</v>
      </c>
      <c r="I4258" s="53">
        <v>0</v>
      </c>
      <c r="J4258" s="32">
        <v>0</v>
      </c>
      <c r="K4258" s="97">
        <v>386.96571999999998</v>
      </c>
      <c r="L4258" s="55"/>
      <c r="M4258" s="55"/>
    </row>
    <row r="4259" spans="1:13" s="64" customFormat="1" ht="18.75" customHeight="1" x14ac:dyDescent="0.25">
      <c r="A4259" s="44" t="str">
        <f>Лист4!A4257</f>
        <v>Астрахань, ул. Фиолетова д.15/А</v>
      </c>
      <c r="B4259" s="85"/>
      <c r="C4259" s="45">
        <f t="shared" si="137"/>
        <v>153.76677644067797</v>
      </c>
      <c r="D4259" s="45">
        <f t="shared" si="136"/>
        <v>8.3738735593220355</v>
      </c>
      <c r="E4259" s="52">
        <v>0</v>
      </c>
      <c r="F4259" s="21">
        <v>8.3738735593220355</v>
      </c>
      <c r="G4259" s="53">
        <v>0</v>
      </c>
      <c r="H4259" s="53">
        <v>0</v>
      </c>
      <c r="I4259" s="53">
        <v>0</v>
      </c>
      <c r="J4259" s="32">
        <v>0</v>
      </c>
      <c r="K4259" s="97">
        <v>162.14064999999999</v>
      </c>
      <c r="L4259" s="55"/>
      <c r="M4259" s="55"/>
    </row>
    <row r="4260" spans="1:13" s="64" customFormat="1" ht="18.75" customHeight="1" x14ac:dyDescent="0.25">
      <c r="A4260" s="44" t="str">
        <f>Лист4!A4258</f>
        <v>Астрахань, Менжинского д. 2</v>
      </c>
      <c r="B4260" s="85"/>
      <c r="C4260" s="45">
        <f t="shared" si="137"/>
        <v>505.86056355932215</v>
      </c>
      <c r="D4260" s="45">
        <f t="shared" si="136"/>
        <v>26.873996440677971</v>
      </c>
      <c r="E4260" s="52">
        <v>0</v>
      </c>
      <c r="F4260" s="21">
        <v>26.873996440677971</v>
      </c>
      <c r="G4260" s="53">
        <v>0</v>
      </c>
      <c r="H4260" s="53">
        <v>0</v>
      </c>
      <c r="I4260" s="53">
        <v>0</v>
      </c>
      <c r="J4260" s="32">
        <v>0</v>
      </c>
      <c r="K4260" s="97">
        <v>532.7345600000001</v>
      </c>
      <c r="L4260" s="55"/>
      <c r="M4260" s="55"/>
    </row>
    <row r="4261" spans="1:13" s="64" customFormat="1" ht="18.75" customHeight="1" x14ac:dyDescent="0.25">
      <c r="A4261" s="44" t="str">
        <f>Лист4!A4259</f>
        <v>г.Астрахань ул.Адмирала Нахимова д.93-А</v>
      </c>
      <c r="B4261" s="85"/>
      <c r="C4261" s="45">
        <f t="shared" si="137"/>
        <v>1615.6203493220341</v>
      </c>
      <c r="D4261" s="45">
        <f t="shared" si="136"/>
        <v>73.212190677966078</v>
      </c>
      <c r="E4261" s="52">
        <v>0</v>
      </c>
      <c r="F4261" s="21">
        <v>73.212190677966078</v>
      </c>
      <c r="G4261" s="53">
        <v>0</v>
      </c>
      <c r="H4261" s="53">
        <v>0</v>
      </c>
      <c r="I4261" s="53">
        <v>0</v>
      </c>
      <c r="J4261" s="32">
        <v>894.48</v>
      </c>
      <c r="K4261" s="97">
        <v>794.35254000000009</v>
      </c>
      <c r="L4261" s="55"/>
      <c r="M4261" s="55"/>
    </row>
    <row r="4262" spans="1:13" s="64" customFormat="1" ht="18.75" customHeight="1" x14ac:dyDescent="0.25">
      <c r="A4262" s="44" t="str">
        <f>Лист4!A4260</f>
        <v>г.Астрахань ул.Б.Алексеева д.4</v>
      </c>
      <c r="B4262" s="85"/>
      <c r="C4262" s="45">
        <f t="shared" si="137"/>
        <v>415.9111659322034</v>
      </c>
      <c r="D4262" s="45">
        <f t="shared" si="136"/>
        <v>29.614924067796618</v>
      </c>
      <c r="E4262" s="52">
        <v>0</v>
      </c>
      <c r="F4262" s="21">
        <v>29.614924067796618</v>
      </c>
      <c r="G4262" s="53">
        <v>0</v>
      </c>
      <c r="H4262" s="53">
        <v>0</v>
      </c>
      <c r="I4262" s="53">
        <v>0</v>
      </c>
      <c r="J4262" s="32">
        <v>0</v>
      </c>
      <c r="K4262" s="97">
        <v>445.52609000000001</v>
      </c>
      <c r="L4262" s="55"/>
      <c r="M4262" s="55"/>
    </row>
    <row r="4263" spans="1:13" s="64" customFormat="1" ht="18.75" customHeight="1" x14ac:dyDescent="0.25">
      <c r="A4263" s="44" t="str">
        <f>Лист4!A4261</f>
        <v>г.Астрахань ул.Космонавтов д.12 корп.2</v>
      </c>
      <c r="B4263" s="85"/>
      <c r="C4263" s="45">
        <f t="shared" si="137"/>
        <v>594.35441593220332</v>
      </c>
      <c r="D4263" s="45">
        <f t="shared" si="136"/>
        <v>41.048554067796616</v>
      </c>
      <c r="E4263" s="52">
        <v>0</v>
      </c>
      <c r="F4263" s="21">
        <v>41.048554067796616</v>
      </c>
      <c r="G4263" s="53">
        <v>0</v>
      </c>
      <c r="H4263" s="53">
        <v>0</v>
      </c>
      <c r="I4263" s="53">
        <v>0</v>
      </c>
      <c r="J4263" s="32">
        <f>408.35+164</f>
        <v>572.35</v>
      </c>
      <c r="K4263" s="97">
        <v>63.052970000000002</v>
      </c>
      <c r="L4263" s="55"/>
      <c r="M4263" s="55"/>
    </row>
    <row r="4264" spans="1:13" s="64" customFormat="1" ht="18.75" customHeight="1" x14ac:dyDescent="0.25">
      <c r="A4264" s="44" t="str">
        <f>Лист4!A4262</f>
        <v>г.Астрахань ул.Куликова дом 13 корпус 3</v>
      </c>
      <c r="B4264" s="85"/>
      <c r="C4264" s="45">
        <f t="shared" si="137"/>
        <v>661.41128135593215</v>
      </c>
      <c r="D4264" s="45">
        <f t="shared" si="136"/>
        <v>71.913218644067825</v>
      </c>
      <c r="E4264" s="52">
        <v>0</v>
      </c>
      <c r="F4264" s="21">
        <v>71.913218644067825</v>
      </c>
      <c r="G4264" s="53">
        <v>0</v>
      </c>
      <c r="H4264" s="53">
        <v>0</v>
      </c>
      <c r="I4264" s="53">
        <v>0</v>
      </c>
      <c r="J4264" s="32">
        <v>0</v>
      </c>
      <c r="K4264" s="97">
        <v>733.32449999999994</v>
      </c>
      <c r="L4264" s="55"/>
      <c r="M4264" s="55"/>
    </row>
    <row r="4265" spans="1:13" s="64" customFormat="1" ht="18.75" customHeight="1" x14ac:dyDescent="0.25">
      <c r="A4265" s="44" t="str">
        <f>Лист4!A4263</f>
        <v>г.Астрахань ул. Звездная д. 9 корпус 1</v>
      </c>
      <c r="B4265" s="85"/>
      <c r="C4265" s="45">
        <f t="shared" si="137"/>
        <v>1085.363504237288</v>
      </c>
      <c r="D4265" s="45">
        <f t="shared" si="136"/>
        <v>52.471125762711871</v>
      </c>
      <c r="E4265" s="52">
        <v>0</v>
      </c>
      <c r="F4265" s="21">
        <v>52.471125762711871</v>
      </c>
      <c r="G4265" s="53">
        <v>0</v>
      </c>
      <c r="H4265" s="53">
        <v>0</v>
      </c>
      <c r="I4265" s="53">
        <v>0</v>
      </c>
      <c r="J4265" s="32">
        <v>0</v>
      </c>
      <c r="K4265" s="97">
        <v>1137.8346299999998</v>
      </c>
      <c r="L4265" s="55"/>
      <c r="M4265" s="55"/>
    </row>
    <row r="4266" spans="1:13" s="64" customFormat="1" ht="18.75" customHeight="1" x14ac:dyDescent="0.25">
      <c r="A4266" s="44" t="str">
        <f>Лист4!A4264</f>
        <v>г. Астрахань ул. Победы д. 56</v>
      </c>
      <c r="B4266" s="85"/>
      <c r="C4266" s="45">
        <f t="shared" si="137"/>
        <v>2010.1598562711868</v>
      </c>
      <c r="D4266" s="45">
        <f t="shared" si="136"/>
        <v>98.985253728813547</v>
      </c>
      <c r="E4266" s="52">
        <v>0</v>
      </c>
      <c r="F4266" s="21">
        <v>98.985253728813547</v>
      </c>
      <c r="G4266" s="53">
        <v>0</v>
      </c>
      <c r="H4266" s="53">
        <v>0</v>
      </c>
      <c r="I4266" s="53">
        <v>0</v>
      </c>
      <c r="J4266" s="32">
        <v>1074.3800000000001</v>
      </c>
      <c r="K4266" s="97">
        <v>1034.76511</v>
      </c>
      <c r="L4266" s="55"/>
      <c r="M4266" s="55"/>
    </row>
    <row r="4267" spans="1:13" s="64" customFormat="1" ht="18.75" customHeight="1" x14ac:dyDescent="0.25">
      <c r="A4267" s="44" t="str">
        <f>Лист4!A4265</f>
        <v>г.Астрахань ул.Куликова д.15</v>
      </c>
      <c r="B4267" s="85"/>
      <c r="C4267" s="45">
        <f t="shared" si="137"/>
        <v>1468.6617205084747</v>
      </c>
      <c r="D4267" s="45">
        <f t="shared" si="136"/>
        <v>58.89857949152541</v>
      </c>
      <c r="E4267" s="52">
        <v>0</v>
      </c>
      <c r="F4267" s="21">
        <v>58.89857949152541</v>
      </c>
      <c r="G4267" s="53">
        <v>0</v>
      </c>
      <c r="H4267" s="53">
        <v>0</v>
      </c>
      <c r="I4267" s="53">
        <v>0</v>
      </c>
      <c r="J4267" s="32">
        <v>703.44</v>
      </c>
      <c r="K4267" s="97">
        <v>824.12030000000004</v>
      </c>
      <c r="L4267" s="55"/>
      <c r="M4267" s="55"/>
    </row>
    <row r="4268" spans="1:13" s="64" customFormat="1" ht="18.75" customHeight="1" x14ac:dyDescent="0.25">
      <c r="A4268" s="44" t="str">
        <f>Лист4!A4266</f>
        <v>г.Астрахань ул.Космонавтов д.6 корп.1</v>
      </c>
      <c r="B4268" s="85"/>
      <c r="C4268" s="45">
        <f t="shared" si="137"/>
        <v>269.19303254237286</v>
      </c>
      <c r="D4268" s="45">
        <f t="shared" si="136"/>
        <v>35.106507457627124</v>
      </c>
      <c r="E4268" s="52">
        <v>0</v>
      </c>
      <c r="F4268" s="21">
        <v>35.106507457627124</v>
      </c>
      <c r="G4268" s="53">
        <v>0</v>
      </c>
      <c r="H4268" s="53">
        <v>0</v>
      </c>
      <c r="I4268" s="53">
        <v>0</v>
      </c>
      <c r="J4268" s="32">
        <v>0</v>
      </c>
      <c r="K4268" s="97">
        <v>304.29953999999998</v>
      </c>
      <c r="L4268" s="55"/>
      <c r="M4268" s="55"/>
    </row>
    <row r="4269" spans="1:13" s="64" customFormat="1" ht="18.75" customHeight="1" x14ac:dyDescent="0.25">
      <c r="A4269" s="44" t="str">
        <f>Лист4!A4267</f>
        <v>г.Астрахань ул.Звездная д.17 корп.1</v>
      </c>
      <c r="B4269" s="85"/>
      <c r="C4269" s="45">
        <f t="shared" si="137"/>
        <v>895.80386305084755</v>
      </c>
      <c r="D4269" s="45">
        <f t="shared" si="136"/>
        <v>18.14270694915254</v>
      </c>
      <c r="E4269" s="52">
        <v>0</v>
      </c>
      <c r="F4269" s="21">
        <v>18.14270694915254</v>
      </c>
      <c r="G4269" s="53">
        <v>0</v>
      </c>
      <c r="H4269" s="53">
        <v>0</v>
      </c>
      <c r="I4269" s="53">
        <v>0</v>
      </c>
      <c r="J4269" s="32">
        <v>557.14</v>
      </c>
      <c r="K4269" s="97">
        <v>356.80657000000002</v>
      </c>
      <c r="L4269" s="55"/>
      <c r="M4269" s="55"/>
    </row>
    <row r="4270" spans="1:13" s="64" customFormat="1" ht="18.75" customHeight="1" x14ac:dyDescent="0.25">
      <c r="A4270" s="44" t="str">
        <f>Лист4!A4268</f>
        <v>г.Астрахань ул.Александрова д.5</v>
      </c>
      <c r="B4270" s="85"/>
      <c r="C4270" s="45">
        <f t="shared" si="137"/>
        <v>1001.0872027118644</v>
      </c>
      <c r="D4270" s="45">
        <f t="shared" si="136"/>
        <v>46.365797288135582</v>
      </c>
      <c r="E4270" s="52">
        <v>0</v>
      </c>
      <c r="F4270" s="21">
        <v>46.365797288135582</v>
      </c>
      <c r="G4270" s="53">
        <v>0</v>
      </c>
      <c r="H4270" s="53">
        <v>0</v>
      </c>
      <c r="I4270" s="53">
        <v>0</v>
      </c>
      <c r="J4270" s="32">
        <v>0</v>
      </c>
      <c r="K4270" s="97">
        <v>1047.453</v>
      </c>
      <c r="L4270" s="55"/>
      <c r="M4270" s="55"/>
    </row>
    <row r="4271" spans="1:13" s="64" customFormat="1" ht="18.75" customHeight="1" x14ac:dyDescent="0.25">
      <c r="A4271" s="44" t="str">
        <f>Лист4!A4269</f>
        <v>г.Астрахань ул.Космонавтов д.4</v>
      </c>
      <c r="B4271" s="85"/>
      <c r="C4271" s="45">
        <f t="shared" si="137"/>
        <v>397.96991118644064</v>
      </c>
      <c r="D4271" s="45">
        <f t="shared" si="136"/>
        <v>36.090378813559312</v>
      </c>
      <c r="E4271" s="52">
        <v>0</v>
      </c>
      <c r="F4271" s="21">
        <v>36.090378813559312</v>
      </c>
      <c r="G4271" s="53">
        <v>0</v>
      </c>
      <c r="H4271" s="53">
        <v>0</v>
      </c>
      <c r="I4271" s="53">
        <v>0</v>
      </c>
      <c r="J4271" s="32">
        <v>0</v>
      </c>
      <c r="K4271" s="97">
        <v>434.06028999999995</v>
      </c>
      <c r="L4271" s="55"/>
      <c r="M4271" s="55"/>
    </row>
    <row r="4272" spans="1:13" s="64" customFormat="1" ht="18.75" customHeight="1" x14ac:dyDescent="0.25">
      <c r="A4272" s="44" t="str">
        <f>Лист4!A4270</f>
        <v>г.Астрахань ул.28 Армии д.16 корп.2</v>
      </c>
      <c r="B4272" s="85"/>
      <c r="C4272" s="45">
        <f t="shared" si="137"/>
        <v>561.81544118644058</v>
      </c>
      <c r="D4272" s="45">
        <f t="shared" si="136"/>
        <v>36.691758813559332</v>
      </c>
      <c r="E4272" s="52">
        <v>0</v>
      </c>
      <c r="F4272" s="21">
        <v>36.691758813559332</v>
      </c>
      <c r="G4272" s="53">
        <v>0</v>
      </c>
      <c r="H4272" s="53">
        <v>0</v>
      </c>
      <c r="I4272" s="53">
        <v>0</v>
      </c>
      <c r="J4272" s="32">
        <v>0</v>
      </c>
      <c r="K4272" s="97">
        <v>598.5071999999999</v>
      </c>
      <c r="L4272" s="55"/>
      <c r="M4272" s="55"/>
    </row>
    <row r="4273" spans="1:13" s="64" customFormat="1" ht="18.75" customHeight="1" x14ac:dyDescent="0.25">
      <c r="A4273" s="44" t="str">
        <f>Лист4!A4271</f>
        <v>г.Астрахань ул.Звездная д.7</v>
      </c>
      <c r="B4273" s="85"/>
      <c r="C4273" s="45">
        <f t="shared" si="137"/>
        <v>924.57603372881363</v>
      </c>
      <c r="D4273" s="45">
        <f t="shared" si="136"/>
        <v>51.64648627118644</v>
      </c>
      <c r="E4273" s="52">
        <v>0</v>
      </c>
      <c r="F4273" s="21">
        <v>51.64648627118644</v>
      </c>
      <c r="G4273" s="53">
        <v>0</v>
      </c>
      <c r="H4273" s="53">
        <v>0</v>
      </c>
      <c r="I4273" s="53">
        <v>0</v>
      </c>
      <c r="J4273" s="32">
        <v>0</v>
      </c>
      <c r="K4273" s="97">
        <v>976.22252000000003</v>
      </c>
      <c r="L4273" s="55"/>
      <c r="M4273" s="55"/>
    </row>
    <row r="4274" spans="1:13" s="64" customFormat="1" ht="18.75" customHeight="1" x14ac:dyDescent="0.25">
      <c r="A4274" s="44" t="str">
        <f>Лист4!A4272</f>
        <v>г.Астрахань ул.Кубанская д.66</v>
      </c>
      <c r="B4274" s="85"/>
      <c r="C4274" s="45">
        <f t="shared" si="137"/>
        <v>2048.8300133898306</v>
      </c>
      <c r="D4274" s="45">
        <f t="shared" si="136"/>
        <v>93.077166610169513</v>
      </c>
      <c r="E4274" s="52">
        <v>0</v>
      </c>
      <c r="F4274" s="21">
        <v>93.077166610169513</v>
      </c>
      <c r="G4274" s="53">
        <v>0</v>
      </c>
      <c r="H4274" s="53">
        <v>0</v>
      </c>
      <c r="I4274" s="53">
        <v>0</v>
      </c>
      <c r="J4274" s="32">
        <v>0</v>
      </c>
      <c r="K4274" s="97">
        <v>2141.9071800000002</v>
      </c>
      <c r="L4274" s="55"/>
      <c r="M4274" s="55"/>
    </row>
    <row r="4275" spans="1:13" s="64" customFormat="1" ht="18.75" customHeight="1" x14ac:dyDescent="0.25">
      <c r="A4275" s="44" t="str">
        <f>Лист4!A4273</f>
        <v>г. Знаменск, ул. Волгоградская, д. 16</v>
      </c>
      <c r="B4275" s="85"/>
      <c r="C4275" s="45">
        <f t="shared" si="137"/>
        <v>746.19072932203392</v>
      </c>
      <c r="D4275" s="45">
        <f t="shared" si="136"/>
        <v>13.9306306779661</v>
      </c>
      <c r="E4275" s="52">
        <v>0</v>
      </c>
      <c r="F4275" s="21">
        <v>13.9306306779661</v>
      </c>
      <c r="G4275" s="53">
        <v>0</v>
      </c>
      <c r="H4275" s="53">
        <v>0</v>
      </c>
      <c r="I4275" s="53">
        <v>0</v>
      </c>
      <c r="J4275" s="32">
        <v>0</v>
      </c>
      <c r="K4275" s="97">
        <v>760.12135999999998</v>
      </c>
      <c r="L4275" s="55"/>
      <c r="M4275" s="55"/>
    </row>
    <row r="4276" spans="1:13" s="64" customFormat="1" ht="18.75" customHeight="1" x14ac:dyDescent="0.25">
      <c r="A4276" s="44" t="str">
        <f>Лист4!A4274</f>
        <v>г. Астрахань, ул. Крупской/Дарвина, дом 6/51</v>
      </c>
      <c r="B4276" s="85"/>
      <c r="C4276" s="45">
        <f t="shared" si="137"/>
        <v>1026.8910044067795</v>
      </c>
      <c r="D4276" s="45">
        <f t="shared" si="136"/>
        <v>60.737195593220335</v>
      </c>
      <c r="E4276" s="52">
        <v>0</v>
      </c>
      <c r="F4276" s="21">
        <v>60.737195593220335</v>
      </c>
      <c r="G4276" s="53">
        <v>0</v>
      </c>
      <c r="H4276" s="53">
        <v>0</v>
      </c>
      <c r="I4276" s="53">
        <v>0</v>
      </c>
      <c r="J4276" s="32">
        <v>0</v>
      </c>
      <c r="K4276" s="97">
        <v>1087.6281999999999</v>
      </c>
      <c r="L4276" s="55"/>
      <c r="M4276" s="55"/>
    </row>
    <row r="4277" spans="1:13" s="64" customFormat="1" ht="18.75" customHeight="1" x14ac:dyDescent="0.25">
      <c r="A4277" s="44" t="str">
        <f>Лист4!A4275</f>
        <v>г. Астрахань, ул.Акмолинская, д. 27</v>
      </c>
      <c r="B4277" s="85"/>
      <c r="C4277" s="45">
        <f t="shared" si="137"/>
        <v>71.368798305084738</v>
      </c>
      <c r="D4277" s="45">
        <f t="shared" si="136"/>
        <v>4.7546516949152542</v>
      </c>
      <c r="E4277" s="52">
        <v>0</v>
      </c>
      <c r="F4277" s="21">
        <v>4.7546516949152542</v>
      </c>
      <c r="G4277" s="53">
        <v>0</v>
      </c>
      <c r="H4277" s="53">
        <v>0</v>
      </c>
      <c r="I4277" s="53">
        <v>0</v>
      </c>
      <c r="J4277" s="32">
        <v>0</v>
      </c>
      <c r="K4277" s="97">
        <v>76.123449999999991</v>
      </c>
      <c r="L4277" s="55"/>
      <c r="M4277" s="55"/>
    </row>
    <row r="4278" spans="1:13" s="64" customFormat="1" ht="18.75" customHeight="1" x14ac:dyDescent="0.25">
      <c r="A4278" s="44" t="str">
        <f>Лист4!A4276</f>
        <v xml:space="preserve"> г. Астрахань, ул. Дзержинского, дом 48</v>
      </c>
      <c r="B4278" s="85"/>
      <c r="C4278" s="45">
        <f t="shared" si="137"/>
        <v>1216.1900833898305</v>
      </c>
      <c r="D4278" s="45">
        <f t="shared" si="136"/>
        <v>40.061976610169481</v>
      </c>
      <c r="E4278" s="52">
        <v>0</v>
      </c>
      <c r="F4278" s="21">
        <v>40.061976610169481</v>
      </c>
      <c r="G4278" s="53">
        <v>0</v>
      </c>
      <c r="H4278" s="53">
        <v>0</v>
      </c>
      <c r="I4278" s="53">
        <v>0</v>
      </c>
      <c r="J4278" s="32">
        <v>0</v>
      </c>
      <c r="K4278" s="97">
        <v>1256.25206</v>
      </c>
      <c r="L4278" s="55"/>
      <c r="M4278" s="55"/>
    </row>
    <row r="4279" spans="1:13" s="64" customFormat="1" ht="18.75" customHeight="1" x14ac:dyDescent="0.25">
      <c r="A4279" s="44" t="str">
        <f>Лист4!A4277</f>
        <v>г. Астрахань, ул. Димитрова, д. 11, корп. 1</v>
      </c>
      <c r="B4279" s="85"/>
      <c r="C4279" s="45">
        <f t="shared" si="137"/>
        <v>893.45404559322037</v>
      </c>
      <c r="D4279" s="45">
        <f t="shared" si="136"/>
        <v>38.89976440677966</v>
      </c>
      <c r="E4279" s="52">
        <v>0</v>
      </c>
      <c r="F4279" s="21">
        <v>38.89976440677966</v>
      </c>
      <c r="G4279" s="53">
        <v>0</v>
      </c>
      <c r="H4279" s="53">
        <v>0</v>
      </c>
      <c r="I4279" s="53">
        <v>0</v>
      </c>
      <c r="J4279" s="32">
        <v>711.6</v>
      </c>
      <c r="K4279" s="97">
        <v>220.75380999999999</v>
      </c>
      <c r="L4279" s="55"/>
      <c r="M4279" s="55"/>
    </row>
    <row r="4280" spans="1:13" s="64" customFormat="1" ht="18.75" customHeight="1" x14ac:dyDescent="0.25">
      <c r="A4280" s="44" t="str">
        <f>Лист4!A4278</f>
        <v>г. Астрахань, Бульвар Победы, д. 5</v>
      </c>
      <c r="B4280" s="85"/>
      <c r="C4280" s="45">
        <f t="shared" si="137"/>
        <v>191.88843322033898</v>
      </c>
      <c r="D4280" s="45">
        <f t="shared" si="136"/>
        <v>24.907576779661017</v>
      </c>
      <c r="E4280" s="52">
        <v>0</v>
      </c>
      <c r="F4280" s="21">
        <v>24.907576779661017</v>
      </c>
      <c r="G4280" s="53">
        <v>0</v>
      </c>
      <c r="H4280" s="53">
        <v>0</v>
      </c>
      <c r="I4280" s="53">
        <v>0</v>
      </c>
      <c r="J4280" s="32">
        <v>0</v>
      </c>
      <c r="K4280" s="97">
        <v>216.79601</v>
      </c>
      <c r="L4280" s="55"/>
      <c r="M4280" s="55"/>
    </row>
    <row r="4281" spans="1:13" s="64" customFormat="1" ht="18.75" customHeight="1" x14ac:dyDescent="0.25">
      <c r="A4281" s="44" t="str">
        <f>Лист4!A4279</f>
        <v>г. Астрахань, ул. Белгородская, д. 15, корп. 2</v>
      </c>
      <c r="B4281" s="85"/>
      <c r="C4281" s="45">
        <f t="shared" si="137"/>
        <v>1204.8628152542374</v>
      </c>
      <c r="D4281" s="45">
        <f t="shared" si="136"/>
        <v>72.947894745762696</v>
      </c>
      <c r="E4281" s="52">
        <v>0</v>
      </c>
      <c r="F4281" s="21">
        <v>72.947894745762696</v>
      </c>
      <c r="G4281" s="53">
        <v>0</v>
      </c>
      <c r="H4281" s="53">
        <v>0</v>
      </c>
      <c r="I4281" s="53">
        <v>0</v>
      </c>
      <c r="J4281" s="32">
        <v>0</v>
      </c>
      <c r="K4281" s="97">
        <v>1277.81071</v>
      </c>
      <c r="L4281" s="55"/>
      <c r="M4281" s="55"/>
    </row>
    <row r="4282" spans="1:13" s="64" customFormat="1" ht="18.75" customHeight="1" x14ac:dyDescent="0.25">
      <c r="A4282" s="44" t="str">
        <f>Лист4!A4280</f>
        <v>г. Знаменск, ул. Советской Армии, д. 43</v>
      </c>
      <c r="B4282" s="85"/>
      <c r="C4282" s="45">
        <f t="shared" si="137"/>
        <v>882.33024372881346</v>
      </c>
      <c r="D4282" s="45">
        <f t="shared" si="136"/>
        <v>23.180986271186445</v>
      </c>
      <c r="E4282" s="52">
        <v>0</v>
      </c>
      <c r="F4282" s="21">
        <v>23.180986271186445</v>
      </c>
      <c r="G4282" s="53">
        <v>0</v>
      </c>
      <c r="H4282" s="53">
        <v>0</v>
      </c>
      <c r="I4282" s="53">
        <v>0</v>
      </c>
      <c r="J4282" s="32">
        <v>0</v>
      </c>
      <c r="K4282" s="97">
        <v>905.51122999999995</v>
      </c>
      <c r="L4282" s="55"/>
      <c r="M4282" s="55"/>
    </row>
    <row r="4283" spans="1:13" s="64" customFormat="1" ht="18.75" customHeight="1" x14ac:dyDescent="0.25">
      <c r="A4283" s="44" t="str">
        <f>Лист4!A4281</f>
        <v>г. Астрахань, ул. Бульварная, д. 2, корп.1</v>
      </c>
      <c r="B4283" s="85"/>
      <c r="C4283" s="45">
        <f t="shared" si="137"/>
        <v>902.99658694915263</v>
      </c>
      <c r="D4283" s="45">
        <f t="shared" si="136"/>
        <v>43.932843050847445</v>
      </c>
      <c r="E4283" s="52">
        <v>0</v>
      </c>
      <c r="F4283" s="21">
        <v>43.932843050847445</v>
      </c>
      <c r="G4283" s="53">
        <v>0</v>
      </c>
      <c r="H4283" s="53">
        <v>0</v>
      </c>
      <c r="I4283" s="53">
        <v>0</v>
      </c>
      <c r="J4283" s="32">
        <v>0</v>
      </c>
      <c r="K4283" s="97">
        <v>946.92943000000002</v>
      </c>
      <c r="L4283" s="55"/>
      <c r="M4283" s="55"/>
    </row>
    <row r="4284" spans="1:13" s="64" customFormat="1" ht="18.75" customHeight="1" x14ac:dyDescent="0.25">
      <c r="A4284" s="44" t="str">
        <f>Лист4!A4282</f>
        <v>г. Астрахань, ул. Сен-Симона, д. 42</v>
      </c>
      <c r="B4284" s="85"/>
      <c r="C4284" s="45">
        <f t="shared" si="137"/>
        <v>675.00972118644074</v>
      </c>
      <c r="D4284" s="45">
        <f t="shared" si="136"/>
        <v>48.065958813559327</v>
      </c>
      <c r="E4284" s="52">
        <v>0</v>
      </c>
      <c r="F4284" s="21">
        <v>48.065958813559327</v>
      </c>
      <c r="G4284" s="53">
        <v>0</v>
      </c>
      <c r="H4284" s="53">
        <v>0</v>
      </c>
      <c r="I4284" s="53">
        <v>0</v>
      </c>
      <c r="J4284" s="32">
        <v>0</v>
      </c>
      <c r="K4284" s="97">
        <v>723.07568000000003</v>
      </c>
      <c r="L4284" s="55"/>
      <c r="M4284" s="55"/>
    </row>
    <row r="4285" spans="1:13" s="64" customFormat="1" ht="18.75" customHeight="1" x14ac:dyDescent="0.25">
      <c r="A4285" s="44" t="str">
        <f>Лист4!A4283</f>
        <v>г. Астрахань, ул. Звездная, д. 3, корп. 1</v>
      </c>
      <c r="B4285" s="85"/>
      <c r="C4285" s="45">
        <f t="shared" si="137"/>
        <v>684.02201288135598</v>
      </c>
      <c r="D4285" s="45">
        <f t="shared" si="136"/>
        <v>65.501527118644077</v>
      </c>
      <c r="E4285" s="52">
        <v>0</v>
      </c>
      <c r="F4285" s="21">
        <v>65.501527118644077</v>
      </c>
      <c r="G4285" s="53">
        <v>0</v>
      </c>
      <c r="H4285" s="53">
        <v>0</v>
      </c>
      <c r="I4285" s="53">
        <v>0</v>
      </c>
      <c r="J4285" s="32">
        <v>0</v>
      </c>
      <c r="K4285" s="97">
        <v>749.52354000000003</v>
      </c>
      <c r="L4285" s="55"/>
      <c r="M4285" s="55"/>
    </row>
    <row r="4286" spans="1:13" s="64" customFormat="1" ht="18.75" customHeight="1" x14ac:dyDescent="0.25">
      <c r="A4286" s="44" t="str">
        <f>Лист4!A4284</f>
        <v>г. Ахтубинск, ул. Жуковского, д. 2А</v>
      </c>
      <c r="B4286" s="85"/>
      <c r="C4286" s="45">
        <f t="shared" si="137"/>
        <v>679.61343322033895</v>
      </c>
      <c r="D4286" s="45">
        <f t="shared" si="136"/>
        <v>10.730626779661019</v>
      </c>
      <c r="E4286" s="52">
        <v>0</v>
      </c>
      <c r="F4286" s="21">
        <v>10.730626779661019</v>
      </c>
      <c r="G4286" s="53">
        <v>0</v>
      </c>
      <c r="H4286" s="53">
        <v>0</v>
      </c>
      <c r="I4286" s="53">
        <v>0</v>
      </c>
      <c r="J4286" s="32">
        <v>0</v>
      </c>
      <c r="K4286" s="97">
        <v>690.34406000000001</v>
      </c>
      <c r="L4286" s="55"/>
      <c r="M4286" s="55"/>
    </row>
    <row r="4287" spans="1:13" s="64" customFormat="1" ht="18.75" customHeight="1" x14ac:dyDescent="0.25">
      <c r="A4287" s="44" t="str">
        <f>Лист4!A4285</f>
        <v>г. Астрахань, ул. Б. Хмельницкого, д. 16</v>
      </c>
      <c r="B4287" s="85"/>
      <c r="C4287" s="45">
        <f t="shared" si="137"/>
        <v>427.65602118644068</v>
      </c>
      <c r="D4287" s="45">
        <f t="shared" si="136"/>
        <v>17.390028813559322</v>
      </c>
      <c r="E4287" s="52">
        <v>0</v>
      </c>
      <c r="F4287" s="21">
        <v>17.390028813559322</v>
      </c>
      <c r="G4287" s="53">
        <v>0</v>
      </c>
      <c r="H4287" s="53">
        <v>0</v>
      </c>
      <c r="I4287" s="53">
        <v>0</v>
      </c>
      <c r="J4287" s="32">
        <v>0</v>
      </c>
      <c r="K4287" s="97">
        <v>445.04604999999998</v>
      </c>
      <c r="L4287" s="55"/>
      <c r="M4287" s="55"/>
    </row>
    <row r="4288" spans="1:13" s="64" customFormat="1" ht="18.75" customHeight="1" x14ac:dyDescent="0.25">
      <c r="A4288" s="44" t="str">
        <f>Лист4!A4286</f>
        <v>г. Астрахань, ул.Медиков, д. 9</v>
      </c>
      <c r="B4288" s="85"/>
      <c r="C4288" s="45">
        <f t="shared" si="137"/>
        <v>488.36165423728812</v>
      </c>
      <c r="D4288" s="45">
        <f t="shared" si="136"/>
        <v>30.350205762711862</v>
      </c>
      <c r="E4288" s="52">
        <v>0</v>
      </c>
      <c r="F4288" s="21">
        <v>30.350205762711862</v>
      </c>
      <c r="G4288" s="53">
        <v>0</v>
      </c>
      <c r="H4288" s="53">
        <v>0</v>
      </c>
      <c r="I4288" s="53">
        <v>0</v>
      </c>
      <c r="J4288" s="32">
        <v>0</v>
      </c>
      <c r="K4288" s="97">
        <v>518.71186</v>
      </c>
      <c r="L4288" s="55"/>
      <c r="M4288" s="55"/>
    </row>
    <row r="4289" spans="1:13" s="64" customFormat="1" ht="18.75" customHeight="1" x14ac:dyDescent="0.25">
      <c r="A4289" s="44" t="str">
        <f>Лист4!A4287</f>
        <v>г. Астрахань, ул. Румынская, д. 9, корп.1</v>
      </c>
      <c r="B4289" s="85"/>
      <c r="C4289" s="45">
        <f t="shared" si="137"/>
        <v>981.28797694915261</v>
      </c>
      <c r="D4289" s="45">
        <f t="shared" si="136"/>
        <v>55.737933050847452</v>
      </c>
      <c r="E4289" s="52">
        <v>0</v>
      </c>
      <c r="F4289" s="21">
        <v>55.737933050847452</v>
      </c>
      <c r="G4289" s="53">
        <v>0</v>
      </c>
      <c r="H4289" s="53">
        <v>0</v>
      </c>
      <c r="I4289" s="53">
        <v>0</v>
      </c>
      <c r="J4289" s="32">
        <v>0</v>
      </c>
      <c r="K4289" s="97">
        <v>1037.0259100000001</v>
      </c>
      <c r="L4289" s="55"/>
      <c r="M4289" s="55"/>
    </row>
    <row r="4290" spans="1:13" s="64" customFormat="1" ht="18.75" customHeight="1" x14ac:dyDescent="0.25">
      <c r="A4290" s="44" t="str">
        <f>Лист4!A4288</f>
        <v>г. Астрахань, ул. Звездная, д. 21</v>
      </c>
      <c r="B4290" s="85"/>
      <c r="C4290" s="45">
        <f t="shared" si="137"/>
        <v>261.34328677966101</v>
      </c>
      <c r="D4290" s="45">
        <f t="shared" si="136"/>
        <v>14.000533220338983</v>
      </c>
      <c r="E4290" s="52">
        <v>0</v>
      </c>
      <c r="F4290" s="21">
        <v>14.000533220338983</v>
      </c>
      <c r="G4290" s="53">
        <v>0</v>
      </c>
      <c r="H4290" s="53">
        <v>0</v>
      </c>
      <c r="I4290" s="53">
        <v>0</v>
      </c>
      <c r="J4290" s="32">
        <v>0</v>
      </c>
      <c r="K4290" s="97">
        <v>275.34381999999999</v>
      </c>
      <c r="L4290" s="55"/>
      <c r="M4290" s="55"/>
    </row>
    <row r="4291" spans="1:13" s="64" customFormat="1" ht="18.75" customHeight="1" x14ac:dyDescent="0.25">
      <c r="A4291" s="44" t="str">
        <f>Лист4!A4289</f>
        <v>п. Евпраксино, мкр. Юность, д. 2</v>
      </c>
      <c r="B4291" s="85"/>
      <c r="C4291" s="45">
        <f t="shared" si="137"/>
        <v>43.961974237288139</v>
      </c>
      <c r="D4291" s="45">
        <f t="shared" si="136"/>
        <v>2.3551057627118643</v>
      </c>
      <c r="E4291" s="52">
        <v>0</v>
      </c>
      <c r="F4291" s="21">
        <v>2.3551057627118643</v>
      </c>
      <c r="G4291" s="53">
        <v>0</v>
      </c>
      <c r="H4291" s="53">
        <v>0</v>
      </c>
      <c r="I4291" s="53">
        <v>0</v>
      </c>
      <c r="J4291" s="32">
        <v>0</v>
      </c>
      <c r="K4291" s="97">
        <v>46.317080000000004</v>
      </c>
      <c r="L4291" s="55"/>
      <c r="M4291" s="55"/>
    </row>
    <row r="4292" spans="1:13" s="64" customFormat="1" ht="18.75" customHeight="1" x14ac:dyDescent="0.25">
      <c r="A4292" s="44" t="str">
        <f>Лист4!A4290</f>
        <v>Каунасская д 49 корп.1 литер А2</v>
      </c>
      <c r="B4292" s="85"/>
      <c r="C4292" s="45">
        <f t="shared" si="137"/>
        <v>450.04211050847459</v>
      </c>
      <c r="D4292" s="45">
        <f t="shared" si="136"/>
        <v>16.651979491525424</v>
      </c>
      <c r="E4292" s="52">
        <v>0</v>
      </c>
      <c r="F4292" s="21">
        <v>16.651979491525424</v>
      </c>
      <c r="G4292" s="53">
        <v>0</v>
      </c>
      <c r="H4292" s="53">
        <v>0</v>
      </c>
      <c r="I4292" s="53">
        <v>0</v>
      </c>
      <c r="J4292" s="32">
        <v>0</v>
      </c>
      <c r="K4292" s="97">
        <v>466.69409000000002</v>
      </c>
      <c r="L4292" s="55"/>
      <c r="M4292" s="55"/>
    </row>
    <row r="4293" spans="1:13" s="64" customFormat="1" ht="18.75" customHeight="1" x14ac:dyDescent="0.25">
      <c r="A4293" s="44" t="str">
        <f>Лист4!A4291</f>
        <v>г Астрахань ул. К.Краснова 10</v>
      </c>
      <c r="B4293" s="85"/>
      <c r="C4293" s="45">
        <f t="shared" si="137"/>
        <v>144.98480389830507</v>
      </c>
      <c r="D4293" s="45">
        <f t="shared" si="136"/>
        <v>7.4193061016949144</v>
      </c>
      <c r="E4293" s="52">
        <v>0</v>
      </c>
      <c r="F4293" s="21">
        <v>7.4193061016949144</v>
      </c>
      <c r="G4293" s="53">
        <v>0</v>
      </c>
      <c r="H4293" s="53">
        <v>0</v>
      </c>
      <c r="I4293" s="53">
        <v>0</v>
      </c>
      <c r="J4293" s="32">
        <v>0</v>
      </c>
      <c r="K4293" s="97">
        <v>152.40410999999997</v>
      </c>
      <c r="L4293" s="55"/>
      <c r="M4293" s="55"/>
    </row>
    <row r="4294" spans="1:13" s="64" customFormat="1" ht="18.75" customHeight="1" x14ac:dyDescent="0.25">
      <c r="A4294" s="44" t="str">
        <f>Лист4!A4292</f>
        <v>Астрахань, пр. Воробьева 9</v>
      </c>
      <c r="B4294" s="85"/>
      <c r="C4294" s="45">
        <f t="shared" si="137"/>
        <v>28.111779491525425</v>
      </c>
      <c r="D4294" s="45">
        <f t="shared" si="136"/>
        <v>48.075330508474579</v>
      </c>
      <c r="E4294" s="52">
        <v>0</v>
      </c>
      <c r="F4294" s="21">
        <v>48.075330508474579</v>
      </c>
      <c r="G4294" s="53">
        <v>0</v>
      </c>
      <c r="H4294" s="53">
        <v>0</v>
      </c>
      <c r="I4294" s="53">
        <v>0</v>
      </c>
      <c r="J4294" s="32">
        <v>0</v>
      </c>
      <c r="K4294" s="97">
        <v>76.187110000000004</v>
      </c>
      <c r="L4294" s="55"/>
      <c r="M4294" s="55"/>
    </row>
    <row r="4295" spans="1:13" s="64" customFormat="1" ht="18.75" customHeight="1" x14ac:dyDescent="0.25">
      <c r="A4295" s="44" t="str">
        <f>Лист4!A4293</f>
        <v>Астрахань, Б.Алексеева д.53</v>
      </c>
      <c r="B4295" s="85"/>
      <c r="C4295" s="45">
        <f t="shared" si="137"/>
        <v>1177.5660420338982</v>
      </c>
      <c r="D4295" s="45">
        <f t="shared" si="136"/>
        <v>101.53295796610166</v>
      </c>
      <c r="E4295" s="52">
        <v>0</v>
      </c>
      <c r="F4295" s="21">
        <v>101.53295796610166</v>
      </c>
      <c r="G4295" s="53">
        <v>0</v>
      </c>
      <c r="H4295" s="53">
        <v>0</v>
      </c>
      <c r="I4295" s="53">
        <v>0</v>
      </c>
      <c r="J4295" s="32">
        <v>397.18</v>
      </c>
      <c r="K4295" s="97">
        <v>881.91899999999998</v>
      </c>
      <c r="L4295" s="55"/>
      <c r="M4295" s="55"/>
    </row>
    <row r="4296" spans="1:13" s="64" customFormat="1" ht="18.75" customHeight="1" x14ac:dyDescent="0.25">
      <c r="A4296" s="44" t="str">
        <f>Лист4!A4294</f>
        <v>г.Ахтубинск ул. Щербакова д. 5</v>
      </c>
      <c r="B4296" s="85"/>
      <c r="C4296" s="45">
        <f t="shared" si="137"/>
        <v>637.84724745762708</v>
      </c>
      <c r="D4296" s="45">
        <f t="shared" si="136"/>
        <v>28.22304254237288</v>
      </c>
      <c r="E4296" s="52">
        <v>0</v>
      </c>
      <c r="F4296" s="21">
        <v>28.22304254237288</v>
      </c>
      <c r="G4296" s="53">
        <v>0</v>
      </c>
      <c r="H4296" s="53">
        <v>0</v>
      </c>
      <c r="I4296" s="53">
        <v>0</v>
      </c>
      <c r="J4296" s="32">
        <v>0</v>
      </c>
      <c r="K4296" s="97">
        <v>666.07029</v>
      </c>
      <c r="L4296" s="55"/>
      <c r="M4296" s="55"/>
    </row>
    <row r="4297" spans="1:13" s="64" customFormat="1" ht="18.75" customHeight="1" x14ac:dyDescent="0.25">
      <c r="A4297" s="44" t="str">
        <f>Лист4!A4295</f>
        <v>г.Астрахань ул.1-ая Перевозная д.118</v>
      </c>
      <c r="B4297" s="85"/>
      <c r="C4297" s="45">
        <f t="shared" si="137"/>
        <v>969.09939576271199</v>
      </c>
      <c r="D4297" s="45">
        <f t="shared" si="136"/>
        <v>89.569694237288147</v>
      </c>
      <c r="E4297" s="52">
        <v>0</v>
      </c>
      <c r="F4297" s="21">
        <v>89.569694237288147</v>
      </c>
      <c r="G4297" s="53">
        <v>0</v>
      </c>
      <c r="H4297" s="53">
        <v>0</v>
      </c>
      <c r="I4297" s="53">
        <v>0</v>
      </c>
      <c r="J4297" s="32">
        <v>0</v>
      </c>
      <c r="K4297" s="97">
        <v>1058.6690900000001</v>
      </c>
      <c r="L4297" s="55"/>
      <c r="M4297" s="55"/>
    </row>
    <row r="4298" spans="1:13" s="64" customFormat="1" ht="18.75" customHeight="1" x14ac:dyDescent="0.25">
      <c r="A4298" s="44" t="str">
        <f>Лист4!A4296</f>
        <v>г.Астрахань ул.Тренева д.27</v>
      </c>
      <c r="B4298" s="85"/>
      <c r="C4298" s="45">
        <f t="shared" si="137"/>
        <v>851.10900186440676</v>
      </c>
      <c r="D4298" s="45">
        <f t="shared" si="136"/>
        <v>53.841158135593226</v>
      </c>
      <c r="E4298" s="52">
        <v>0</v>
      </c>
      <c r="F4298" s="21">
        <v>53.841158135593226</v>
      </c>
      <c r="G4298" s="53">
        <v>0</v>
      </c>
      <c r="H4298" s="53">
        <v>0</v>
      </c>
      <c r="I4298" s="53">
        <v>0</v>
      </c>
      <c r="J4298" s="32">
        <v>0</v>
      </c>
      <c r="K4298" s="97">
        <v>904.95015999999998</v>
      </c>
      <c r="L4298" s="55"/>
      <c r="M4298" s="55"/>
    </row>
    <row r="4299" spans="1:13" s="64" customFormat="1" ht="18.75" customHeight="1" x14ac:dyDescent="0.25">
      <c r="A4299" s="44" t="str">
        <f>Лист4!A4297</f>
        <v>г.Астрахань ул.М.Луконина д.4</v>
      </c>
      <c r="B4299" s="85"/>
      <c r="C4299" s="45">
        <f t="shared" si="137"/>
        <v>652.55622118644067</v>
      </c>
      <c r="D4299" s="45">
        <f t="shared" si="136"/>
        <v>67.709628813559306</v>
      </c>
      <c r="E4299" s="52">
        <v>0</v>
      </c>
      <c r="F4299" s="21">
        <v>67.709628813559306</v>
      </c>
      <c r="G4299" s="53">
        <v>0</v>
      </c>
      <c r="H4299" s="53">
        <v>0</v>
      </c>
      <c r="I4299" s="53">
        <v>0</v>
      </c>
      <c r="J4299" s="32">
        <v>0</v>
      </c>
      <c r="K4299" s="97">
        <v>720.26585</v>
      </c>
      <c r="L4299" s="55"/>
      <c r="M4299" s="55"/>
    </row>
    <row r="4300" spans="1:13" s="64" customFormat="1" ht="18.75" customHeight="1" x14ac:dyDescent="0.25">
      <c r="A4300" s="44" t="str">
        <f>Лист4!A4298</f>
        <v>г.Астрахань ул. Промышленная д. 14</v>
      </c>
      <c r="B4300" s="85"/>
      <c r="C4300" s="45">
        <f t="shared" si="137"/>
        <v>275.02039983050844</v>
      </c>
      <c r="D4300" s="45">
        <f t="shared" si="136"/>
        <v>12.878110169491523</v>
      </c>
      <c r="E4300" s="52">
        <v>0</v>
      </c>
      <c r="F4300" s="21">
        <v>12.878110169491523</v>
      </c>
      <c r="G4300" s="53">
        <v>0</v>
      </c>
      <c r="H4300" s="53">
        <v>0</v>
      </c>
      <c r="I4300" s="53">
        <v>0</v>
      </c>
      <c r="J4300" s="32">
        <v>0</v>
      </c>
      <c r="K4300" s="97">
        <v>287.89850999999999</v>
      </c>
      <c r="L4300" s="55"/>
      <c r="M4300" s="55"/>
    </row>
    <row r="4301" spans="1:13" s="64" customFormat="1" ht="18.75" customHeight="1" x14ac:dyDescent="0.25">
      <c r="A4301" s="44" t="str">
        <f>Лист4!A4299</f>
        <v>г.Астрахань ул.Краснодарская д.45</v>
      </c>
      <c r="B4301" s="85"/>
      <c r="C4301" s="45">
        <f t="shared" si="137"/>
        <v>276.45432694915246</v>
      </c>
      <c r="D4301" s="45">
        <f t="shared" si="136"/>
        <v>117.16941305084751</v>
      </c>
      <c r="E4301" s="52">
        <v>0</v>
      </c>
      <c r="F4301" s="21">
        <v>117.16941305084751</v>
      </c>
      <c r="G4301" s="53">
        <v>0</v>
      </c>
      <c r="H4301" s="53">
        <v>0</v>
      </c>
      <c r="I4301" s="53">
        <v>0</v>
      </c>
      <c r="J4301" s="32">
        <v>336</v>
      </c>
      <c r="K4301" s="97">
        <v>57.623739999999998</v>
      </c>
      <c r="L4301" s="55"/>
      <c r="M4301" s="55"/>
    </row>
    <row r="4302" spans="1:13" s="64" customFormat="1" ht="18.75" customHeight="1" x14ac:dyDescent="0.25">
      <c r="A4302" s="44" t="str">
        <f>Лист4!A4300</f>
        <v>г.Астрахань ул.Б.Хмельницкого д.45</v>
      </c>
      <c r="B4302" s="85"/>
      <c r="C4302" s="45">
        <f t="shared" si="137"/>
        <v>591.5460089830508</v>
      </c>
      <c r="D4302" s="45">
        <f t="shared" ref="D4302:D4365" si="138">F4302</f>
        <v>24.026941016949152</v>
      </c>
      <c r="E4302" s="52">
        <v>0</v>
      </c>
      <c r="F4302" s="21">
        <v>24.026941016949152</v>
      </c>
      <c r="G4302" s="53">
        <v>0</v>
      </c>
      <c r="H4302" s="53">
        <v>0</v>
      </c>
      <c r="I4302" s="53">
        <v>0</v>
      </c>
      <c r="J4302" s="32">
        <v>0</v>
      </c>
      <c r="K4302" s="97">
        <v>615.57294999999999</v>
      </c>
      <c r="L4302" s="55"/>
      <c r="M4302" s="55"/>
    </row>
    <row r="4303" spans="1:13" s="64" customFormat="1" ht="18.75" customHeight="1" x14ac:dyDescent="0.25">
      <c r="A4303" s="44" t="str">
        <f>Лист4!A4301</f>
        <v>г.Астрахань, ул.М.Луконина, д.12, корпус 2</v>
      </c>
      <c r="B4303" s="85"/>
      <c r="C4303" s="45">
        <f t="shared" ref="C4303:C4366" si="139">K4303+J4303-F4303</f>
        <v>766.38022694915242</v>
      </c>
      <c r="D4303" s="45">
        <f t="shared" si="138"/>
        <v>53.443473050847466</v>
      </c>
      <c r="E4303" s="52">
        <v>0</v>
      </c>
      <c r="F4303" s="21">
        <v>53.443473050847466</v>
      </c>
      <c r="G4303" s="53">
        <v>0</v>
      </c>
      <c r="H4303" s="53">
        <v>0</v>
      </c>
      <c r="I4303" s="53">
        <v>0</v>
      </c>
      <c r="J4303" s="32">
        <v>0</v>
      </c>
      <c r="K4303" s="97">
        <v>819.82369999999992</v>
      </c>
      <c r="L4303" s="55"/>
      <c r="M4303" s="55"/>
    </row>
    <row r="4304" spans="1:13" s="64" customFormat="1" ht="18.75" customHeight="1" x14ac:dyDescent="0.25">
      <c r="A4304" s="44" t="str">
        <f>Лист4!A4302</f>
        <v>г.Астрахань ул.Адм.Нахимова д.267</v>
      </c>
      <c r="B4304" s="85"/>
      <c r="C4304" s="45">
        <f t="shared" si="139"/>
        <v>1883.7686450847459</v>
      </c>
      <c r="D4304" s="45">
        <f t="shared" si="138"/>
        <v>89.573184915254217</v>
      </c>
      <c r="E4304" s="52">
        <v>0</v>
      </c>
      <c r="F4304" s="21">
        <v>89.573184915254217</v>
      </c>
      <c r="G4304" s="53">
        <v>0</v>
      </c>
      <c r="H4304" s="53">
        <v>0</v>
      </c>
      <c r="I4304" s="53">
        <v>0</v>
      </c>
      <c r="J4304" s="32">
        <v>0</v>
      </c>
      <c r="K4304" s="97">
        <v>1973.3418300000001</v>
      </c>
      <c r="L4304" s="55"/>
      <c r="M4304" s="55"/>
    </row>
    <row r="4305" spans="1:13" s="64" customFormat="1" ht="18.75" customHeight="1" x14ac:dyDescent="0.25">
      <c r="A4305" s="44" t="str">
        <f>Лист4!A4303</f>
        <v>г.Астрахань ул.Комсомольская Набережная д.22</v>
      </c>
      <c r="B4305" s="85"/>
      <c r="C4305" s="45">
        <f t="shared" si="139"/>
        <v>647.63501864406783</v>
      </c>
      <c r="D4305" s="45">
        <f t="shared" si="138"/>
        <v>20.06516135593219</v>
      </c>
      <c r="E4305" s="52">
        <v>0</v>
      </c>
      <c r="F4305" s="21">
        <v>20.06516135593219</v>
      </c>
      <c r="G4305" s="53">
        <v>0</v>
      </c>
      <c r="H4305" s="53">
        <v>0</v>
      </c>
      <c r="I4305" s="53">
        <v>0</v>
      </c>
      <c r="J4305" s="32">
        <v>0</v>
      </c>
      <c r="K4305" s="97">
        <v>667.70018000000005</v>
      </c>
      <c r="L4305" s="55"/>
      <c r="M4305" s="55"/>
    </row>
    <row r="4306" spans="1:13" s="64" customFormat="1" ht="18.75" customHeight="1" x14ac:dyDescent="0.25">
      <c r="A4306" s="44" t="str">
        <f>Лист4!A4304</f>
        <v>г.Астрахань пл.Шаумяна д.5</v>
      </c>
      <c r="B4306" s="85"/>
      <c r="C4306" s="45">
        <f t="shared" si="139"/>
        <v>348.40871338983055</v>
      </c>
      <c r="D4306" s="45">
        <f t="shared" si="138"/>
        <v>12.12456661016949</v>
      </c>
      <c r="E4306" s="52">
        <v>0</v>
      </c>
      <c r="F4306" s="21">
        <v>12.12456661016949</v>
      </c>
      <c r="G4306" s="53">
        <v>0</v>
      </c>
      <c r="H4306" s="53">
        <v>0</v>
      </c>
      <c r="I4306" s="53">
        <v>0</v>
      </c>
      <c r="J4306" s="32">
        <v>0</v>
      </c>
      <c r="K4306" s="97">
        <v>360.53328000000005</v>
      </c>
      <c r="L4306" s="55"/>
      <c r="M4306" s="55"/>
    </row>
    <row r="4307" spans="1:13" s="64" customFormat="1" ht="18.75" customHeight="1" x14ac:dyDescent="0.25">
      <c r="A4307" s="44" t="str">
        <f>Лист4!A4305</f>
        <v>г.Астрахань ул.Александрова д.5а</v>
      </c>
      <c r="B4307" s="85"/>
      <c r="C4307" s="45">
        <f t="shared" si="139"/>
        <v>1211.2513857627118</v>
      </c>
      <c r="D4307" s="45">
        <f t="shared" si="138"/>
        <v>61.227344237288122</v>
      </c>
      <c r="E4307" s="52">
        <v>0</v>
      </c>
      <c r="F4307" s="21">
        <v>61.227344237288122</v>
      </c>
      <c r="G4307" s="53">
        <v>0</v>
      </c>
      <c r="H4307" s="53">
        <v>0</v>
      </c>
      <c r="I4307" s="53">
        <v>0</v>
      </c>
      <c r="J4307" s="32">
        <v>829.34</v>
      </c>
      <c r="K4307" s="97">
        <v>443.13873000000001</v>
      </c>
      <c r="L4307" s="55"/>
      <c r="M4307" s="55"/>
    </row>
    <row r="4308" spans="1:13" s="64" customFormat="1" ht="18.75" customHeight="1" x14ac:dyDescent="0.25">
      <c r="A4308" s="44" t="str">
        <f>Лист4!A4306</f>
        <v>г.Астрахань ул. Красноармейская д. 29А</v>
      </c>
      <c r="B4308" s="85"/>
      <c r="C4308" s="45">
        <f t="shared" si="139"/>
        <v>356.06610440677963</v>
      </c>
      <c r="D4308" s="45">
        <f t="shared" si="138"/>
        <v>39.34161559322034</v>
      </c>
      <c r="E4308" s="52">
        <v>0</v>
      </c>
      <c r="F4308" s="21">
        <v>39.34161559322034</v>
      </c>
      <c r="G4308" s="53">
        <v>0</v>
      </c>
      <c r="H4308" s="53">
        <v>0</v>
      </c>
      <c r="I4308" s="53">
        <v>0</v>
      </c>
      <c r="J4308" s="32">
        <v>0</v>
      </c>
      <c r="K4308" s="97">
        <v>395.40771999999998</v>
      </c>
      <c r="L4308" s="55"/>
      <c r="M4308" s="55"/>
    </row>
    <row r="4309" spans="1:13" s="64" customFormat="1" ht="18.75" customHeight="1" x14ac:dyDescent="0.25">
      <c r="A4309" s="44" t="str">
        <f>Лист4!A4307</f>
        <v>г.Астрахань ул.Бульварная д.11</v>
      </c>
      <c r="B4309" s="85"/>
      <c r="C4309" s="45">
        <f t="shared" si="139"/>
        <v>1120.8323820338983</v>
      </c>
      <c r="D4309" s="45">
        <f t="shared" si="138"/>
        <v>49.285227966101708</v>
      </c>
      <c r="E4309" s="52">
        <v>0</v>
      </c>
      <c r="F4309" s="21">
        <v>49.285227966101708</v>
      </c>
      <c r="G4309" s="53">
        <v>0</v>
      </c>
      <c r="H4309" s="53">
        <v>0</v>
      </c>
      <c r="I4309" s="53">
        <v>0</v>
      </c>
      <c r="J4309" s="32">
        <f>212.4+366.98</f>
        <v>579.38</v>
      </c>
      <c r="K4309" s="97">
        <v>590.73761000000002</v>
      </c>
      <c r="L4309" s="55"/>
      <c r="M4309" s="55"/>
    </row>
    <row r="4310" spans="1:13" s="64" customFormat="1" ht="18.75" customHeight="1" x14ac:dyDescent="0.25">
      <c r="A4310" s="44" t="str">
        <f>Лист4!A4308</f>
        <v>г.Астрахань ул.28-й Армии д.14, кор. 1</v>
      </c>
      <c r="B4310" s="85"/>
      <c r="C4310" s="45">
        <f t="shared" si="139"/>
        <v>726.7262413559323</v>
      </c>
      <c r="D4310" s="45">
        <f t="shared" si="138"/>
        <v>33.369788644067789</v>
      </c>
      <c r="E4310" s="52">
        <v>0</v>
      </c>
      <c r="F4310" s="21">
        <v>33.369788644067789</v>
      </c>
      <c r="G4310" s="53">
        <v>0</v>
      </c>
      <c r="H4310" s="53">
        <v>0</v>
      </c>
      <c r="I4310" s="53">
        <v>0</v>
      </c>
      <c r="J4310" s="32">
        <v>0</v>
      </c>
      <c r="K4310" s="97">
        <v>760.09603000000004</v>
      </c>
      <c r="L4310" s="55"/>
      <c r="M4310" s="55"/>
    </row>
    <row r="4311" spans="1:13" s="64" customFormat="1" ht="18.75" customHeight="1" x14ac:dyDescent="0.25">
      <c r="A4311" s="44" t="str">
        <f>Лист4!A4309</f>
        <v>г. Знаменск, Жилой район "Ракетный", д. 63</v>
      </c>
      <c r="B4311" s="85"/>
      <c r="C4311" s="45">
        <f t="shared" si="139"/>
        <v>3.4720854237288137</v>
      </c>
      <c r="D4311" s="45">
        <f t="shared" si="138"/>
        <v>0.18600457627118644</v>
      </c>
      <c r="E4311" s="52">
        <v>0</v>
      </c>
      <c r="F4311" s="21">
        <v>0.18600457627118644</v>
      </c>
      <c r="G4311" s="53">
        <v>0</v>
      </c>
      <c r="H4311" s="53">
        <v>0</v>
      </c>
      <c r="I4311" s="53">
        <v>0</v>
      </c>
      <c r="J4311" s="32">
        <v>0</v>
      </c>
      <c r="K4311" s="97">
        <v>3.6580900000000001</v>
      </c>
      <c r="L4311" s="55"/>
      <c r="M4311" s="55"/>
    </row>
    <row r="4312" spans="1:13" s="64" customFormat="1" ht="18.75" customHeight="1" x14ac:dyDescent="0.25">
      <c r="A4312" s="44" t="str">
        <f>Лист4!A4310</f>
        <v>г. Астрахань, ул. Космонавтов, д. 4, корпус 3</v>
      </c>
      <c r="B4312" s="85"/>
      <c r="C4312" s="45">
        <f t="shared" si="139"/>
        <v>1272.6436920338983</v>
      </c>
      <c r="D4312" s="45">
        <f t="shared" si="138"/>
        <v>53.4026379661017</v>
      </c>
      <c r="E4312" s="52">
        <v>0</v>
      </c>
      <c r="F4312" s="21">
        <v>53.4026379661017</v>
      </c>
      <c r="G4312" s="53">
        <v>0</v>
      </c>
      <c r="H4312" s="53">
        <v>0</v>
      </c>
      <c r="I4312" s="53">
        <v>0</v>
      </c>
      <c r="J4312" s="32">
        <v>0</v>
      </c>
      <c r="K4312" s="97">
        <v>1326.0463300000001</v>
      </c>
      <c r="L4312" s="55"/>
      <c r="M4312" s="55"/>
    </row>
    <row r="4313" spans="1:13" s="64" customFormat="1" ht="18.75" customHeight="1" x14ac:dyDescent="0.25">
      <c r="A4313" s="44" t="str">
        <f>Лист4!A4311</f>
        <v>г. Астрахань, ул. Татищева/Латышева, д. 22/2</v>
      </c>
      <c r="B4313" s="85"/>
      <c r="C4313" s="45">
        <f t="shared" si="139"/>
        <v>1280.1901142372881</v>
      </c>
      <c r="D4313" s="45">
        <f t="shared" si="138"/>
        <v>59.238135762711863</v>
      </c>
      <c r="E4313" s="52">
        <v>0</v>
      </c>
      <c r="F4313" s="21">
        <v>59.238135762711863</v>
      </c>
      <c r="G4313" s="53">
        <v>0</v>
      </c>
      <c r="H4313" s="53">
        <v>0</v>
      </c>
      <c r="I4313" s="53">
        <v>0</v>
      </c>
      <c r="J4313" s="32">
        <v>0</v>
      </c>
      <c r="K4313" s="97">
        <v>1339.4282499999999</v>
      </c>
      <c r="L4313" s="55"/>
      <c r="M4313" s="55"/>
    </row>
    <row r="4314" spans="1:13" s="64" customFormat="1" ht="18.75" customHeight="1" x14ac:dyDescent="0.25">
      <c r="A4314" s="44" t="str">
        <f>Лист4!A4312</f>
        <v>г. Астрахань, ул. Каунасская, д. 53</v>
      </c>
      <c r="B4314" s="85"/>
      <c r="C4314" s="45">
        <f t="shared" si="139"/>
        <v>1754.0301101694918</v>
      </c>
      <c r="D4314" s="45">
        <f t="shared" si="138"/>
        <v>81.191989830508462</v>
      </c>
      <c r="E4314" s="52">
        <v>0</v>
      </c>
      <c r="F4314" s="21">
        <v>81.191989830508462</v>
      </c>
      <c r="G4314" s="53">
        <v>0</v>
      </c>
      <c r="H4314" s="53">
        <v>0</v>
      </c>
      <c r="I4314" s="53">
        <v>0</v>
      </c>
      <c r="J4314" s="32">
        <v>0</v>
      </c>
      <c r="K4314" s="97">
        <v>1835.2221000000002</v>
      </c>
      <c r="L4314" s="55"/>
      <c r="M4314" s="55"/>
    </row>
    <row r="4315" spans="1:13" s="64" customFormat="1" ht="18.75" customHeight="1" x14ac:dyDescent="0.25">
      <c r="A4315" s="44" t="str">
        <f>Лист4!A4313</f>
        <v>Лиманский район, с. Бирючья Коса, ул. Ленина, д. 45</v>
      </c>
      <c r="B4315" s="85"/>
      <c r="C4315" s="45">
        <f t="shared" si="139"/>
        <v>19.189320677966101</v>
      </c>
      <c r="D4315" s="45">
        <f t="shared" si="138"/>
        <v>1.0279993220338983</v>
      </c>
      <c r="E4315" s="52">
        <v>0</v>
      </c>
      <c r="F4315" s="21">
        <v>1.0279993220338983</v>
      </c>
      <c r="G4315" s="53">
        <v>0</v>
      </c>
      <c r="H4315" s="53">
        <v>0</v>
      </c>
      <c r="I4315" s="53">
        <v>0</v>
      </c>
      <c r="J4315" s="32">
        <v>0</v>
      </c>
      <c r="K4315" s="97">
        <v>20.217320000000001</v>
      </c>
      <c r="L4315" s="55"/>
      <c r="M4315" s="55"/>
    </row>
    <row r="4316" spans="1:13" s="64" customFormat="1" ht="18.75" customHeight="1" x14ac:dyDescent="0.25">
      <c r="A4316" s="44" t="str">
        <f>Лист4!A4314</f>
        <v>г. Астрахань, ул.Красного Знамени, д. 4</v>
      </c>
      <c r="B4316" s="85"/>
      <c r="C4316" s="45">
        <f t="shared" si="139"/>
        <v>88.431185593220334</v>
      </c>
      <c r="D4316" s="45">
        <f t="shared" si="138"/>
        <v>3.7862644067796611</v>
      </c>
      <c r="E4316" s="52">
        <v>0</v>
      </c>
      <c r="F4316" s="21">
        <v>3.7862644067796611</v>
      </c>
      <c r="G4316" s="53">
        <v>0</v>
      </c>
      <c r="H4316" s="53">
        <v>0</v>
      </c>
      <c r="I4316" s="53">
        <v>0</v>
      </c>
      <c r="J4316" s="32">
        <v>0</v>
      </c>
      <c r="K4316" s="97">
        <v>92.217449999999999</v>
      </c>
      <c r="L4316" s="55"/>
      <c r="M4316" s="55"/>
    </row>
    <row r="4317" spans="1:13" s="64" customFormat="1" ht="18.75" customHeight="1" x14ac:dyDescent="0.25">
      <c r="A4317" s="44" t="str">
        <f>Лист4!A4315</f>
        <v>г. Астрахань, ул. Куликова, д. 38, корп. 2</v>
      </c>
      <c r="B4317" s="85"/>
      <c r="C4317" s="45">
        <f t="shared" si="139"/>
        <v>799.53255237288136</v>
      </c>
      <c r="D4317" s="45">
        <f t="shared" si="138"/>
        <v>35.195107627118645</v>
      </c>
      <c r="E4317" s="52">
        <v>0</v>
      </c>
      <c r="F4317" s="21">
        <v>35.195107627118645</v>
      </c>
      <c r="G4317" s="53">
        <v>0</v>
      </c>
      <c r="H4317" s="53">
        <v>0</v>
      </c>
      <c r="I4317" s="53">
        <v>0</v>
      </c>
      <c r="J4317" s="32">
        <v>0</v>
      </c>
      <c r="K4317" s="97">
        <v>834.72766000000001</v>
      </c>
      <c r="L4317" s="55"/>
      <c r="M4317" s="55"/>
    </row>
    <row r="4318" spans="1:13" s="64" customFormat="1" ht="18.75" customHeight="1" x14ac:dyDescent="0.25">
      <c r="A4318" s="44" t="str">
        <f>Лист4!A4316</f>
        <v>Астраханская область, г. Знаменск, Проспект 9 Мая, д. 16А</v>
      </c>
      <c r="B4318" s="85"/>
      <c r="C4318" s="45">
        <f t="shared" si="139"/>
        <v>64.969884067796613</v>
      </c>
      <c r="D4318" s="45">
        <f t="shared" si="138"/>
        <v>26.158555932203388</v>
      </c>
      <c r="E4318" s="52">
        <v>0</v>
      </c>
      <c r="F4318" s="21">
        <v>26.158555932203388</v>
      </c>
      <c r="G4318" s="53">
        <v>0</v>
      </c>
      <c r="H4318" s="53">
        <v>0</v>
      </c>
      <c r="I4318" s="53">
        <v>0</v>
      </c>
      <c r="J4318" s="32">
        <v>0</v>
      </c>
      <c r="K4318" s="97">
        <v>91.128439999999998</v>
      </c>
      <c r="L4318" s="55"/>
      <c r="M4318" s="55"/>
    </row>
    <row r="4319" spans="1:13" s="64" customFormat="1" ht="18.75" customHeight="1" x14ac:dyDescent="0.25">
      <c r="A4319" s="44" t="str">
        <f>Лист4!A4317</f>
        <v>Астраханская область, г. Знаменск, Проспект 9 Мая, д. 11</v>
      </c>
      <c r="B4319" s="85"/>
      <c r="C4319" s="45">
        <f t="shared" si="139"/>
        <v>128.60368186440681</v>
      </c>
      <c r="D4319" s="45">
        <f t="shared" si="138"/>
        <v>5.9809881355932211</v>
      </c>
      <c r="E4319" s="52">
        <v>0</v>
      </c>
      <c r="F4319" s="21">
        <v>5.9809881355932211</v>
      </c>
      <c r="G4319" s="53">
        <v>0</v>
      </c>
      <c r="H4319" s="53">
        <v>0</v>
      </c>
      <c r="I4319" s="53">
        <v>0</v>
      </c>
      <c r="J4319" s="32">
        <v>0</v>
      </c>
      <c r="K4319" s="97">
        <v>134.58467000000002</v>
      </c>
      <c r="L4319" s="55"/>
      <c r="M4319" s="55"/>
    </row>
    <row r="4320" spans="1:13" s="64" customFormat="1" ht="18.75" customHeight="1" x14ac:dyDescent="0.25">
      <c r="A4320" s="44" t="str">
        <f>Лист4!A4318</f>
        <v>г. Астрахань, ул. Боевая, д. 76</v>
      </c>
      <c r="B4320" s="85"/>
      <c r="C4320" s="45">
        <f t="shared" si="139"/>
        <v>589.2660294915255</v>
      </c>
      <c r="D4320" s="45">
        <f t="shared" si="138"/>
        <v>28.814730508474575</v>
      </c>
      <c r="E4320" s="52">
        <v>0</v>
      </c>
      <c r="F4320" s="21">
        <v>28.814730508474575</v>
      </c>
      <c r="G4320" s="53">
        <v>0</v>
      </c>
      <c r="H4320" s="53">
        <v>0</v>
      </c>
      <c r="I4320" s="53">
        <v>0</v>
      </c>
      <c r="J4320" s="32">
        <v>0</v>
      </c>
      <c r="K4320" s="97">
        <v>618.08076000000005</v>
      </c>
      <c r="L4320" s="55"/>
      <c r="M4320" s="55"/>
    </row>
    <row r="4321" spans="1:13" s="64" customFormat="1" ht="18.75" customHeight="1" x14ac:dyDescent="0.25">
      <c r="A4321" s="44" t="str">
        <f>Лист4!A4319</f>
        <v>г. Астрахань, ул. Ахшарумова, д. 4</v>
      </c>
      <c r="B4321" s="85"/>
      <c r="C4321" s="45">
        <f t="shared" si="139"/>
        <v>898.49641406779654</v>
      </c>
      <c r="D4321" s="45">
        <f t="shared" si="138"/>
        <v>43.880155932203394</v>
      </c>
      <c r="E4321" s="52">
        <v>0</v>
      </c>
      <c r="F4321" s="21">
        <v>43.880155932203394</v>
      </c>
      <c r="G4321" s="53">
        <v>0</v>
      </c>
      <c r="H4321" s="53">
        <v>0</v>
      </c>
      <c r="I4321" s="53">
        <v>0</v>
      </c>
      <c r="J4321" s="32">
        <v>0</v>
      </c>
      <c r="K4321" s="97">
        <v>942.3765699999999</v>
      </c>
      <c r="L4321" s="55"/>
      <c r="M4321" s="55"/>
    </row>
    <row r="4322" spans="1:13" s="64" customFormat="1" ht="18.75" customHeight="1" x14ac:dyDescent="0.25">
      <c r="A4322" s="44" t="str">
        <f>Лист4!A4320</f>
        <v>Астраханская область, Приволжский район, с. Евпраксино, мкр. Юность, д. 3</v>
      </c>
      <c r="B4322" s="85"/>
      <c r="C4322" s="45">
        <f t="shared" si="139"/>
        <v>62.26688406779661</v>
      </c>
      <c r="D4322" s="45">
        <f t="shared" si="138"/>
        <v>3.3357259322033896</v>
      </c>
      <c r="E4322" s="52">
        <v>0</v>
      </c>
      <c r="F4322" s="21">
        <v>3.3357259322033896</v>
      </c>
      <c r="G4322" s="53">
        <v>0</v>
      </c>
      <c r="H4322" s="53">
        <v>0</v>
      </c>
      <c r="I4322" s="53">
        <v>0</v>
      </c>
      <c r="J4322" s="32">
        <v>0</v>
      </c>
      <c r="K4322" s="97">
        <v>65.602609999999999</v>
      </c>
      <c r="L4322" s="55"/>
      <c r="M4322" s="55"/>
    </row>
    <row r="4323" spans="1:13" s="64" customFormat="1" ht="18.75" customHeight="1" x14ac:dyDescent="0.25">
      <c r="A4323" s="44" t="str">
        <f>Лист4!A4321</f>
        <v>г. Астрахань, ул. Космонавта В. Комарова, д. 134</v>
      </c>
      <c r="B4323" s="85"/>
      <c r="C4323" s="45">
        <f t="shared" si="139"/>
        <v>600.49541305084745</v>
      </c>
      <c r="D4323" s="45">
        <f t="shared" si="138"/>
        <v>28.329536949152548</v>
      </c>
      <c r="E4323" s="52">
        <v>0</v>
      </c>
      <c r="F4323" s="21">
        <v>28.329536949152548</v>
      </c>
      <c r="G4323" s="53">
        <v>0</v>
      </c>
      <c r="H4323" s="53">
        <v>0</v>
      </c>
      <c r="I4323" s="53">
        <v>0</v>
      </c>
      <c r="J4323" s="32">
        <v>0</v>
      </c>
      <c r="K4323" s="97">
        <v>628.82494999999994</v>
      </c>
      <c r="L4323" s="55"/>
      <c r="M4323" s="55"/>
    </row>
    <row r="4324" spans="1:13" s="64" customFormat="1" ht="18.75" customHeight="1" x14ac:dyDescent="0.25">
      <c r="A4324" s="44" t="str">
        <f>Лист4!A4322</f>
        <v>Астраханская область, Приволжский район, с. Евпраксино,мкр. Юность, д. 6б</v>
      </c>
      <c r="B4324" s="85"/>
      <c r="C4324" s="45">
        <f t="shared" si="139"/>
        <v>32.553274576271185</v>
      </c>
      <c r="D4324" s="45">
        <f t="shared" si="138"/>
        <v>1.7439254237288133</v>
      </c>
      <c r="E4324" s="52">
        <v>0</v>
      </c>
      <c r="F4324" s="21">
        <v>1.7439254237288133</v>
      </c>
      <c r="G4324" s="53">
        <v>0</v>
      </c>
      <c r="H4324" s="53">
        <v>0</v>
      </c>
      <c r="I4324" s="53">
        <v>0</v>
      </c>
      <c r="J4324" s="32">
        <v>0</v>
      </c>
      <c r="K4324" s="97">
        <v>34.297199999999997</v>
      </c>
      <c r="L4324" s="55"/>
      <c r="M4324" s="55"/>
    </row>
    <row r="4325" spans="1:13" s="64" customFormat="1" ht="18.75" customHeight="1" x14ac:dyDescent="0.25">
      <c r="A4325" s="44" t="str">
        <f>Лист4!A4323</f>
        <v>г. Астрахань, ул. Московская, д. 123</v>
      </c>
      <c r="B4325" s="85"/>
      <c r="C4325" s="45">
        <f t="shared" si="139"/>
        <v>1003.6900188135594</v>
      </c>
      <c r="D4325" s="45">
        <f t="shared" si="138"/>
        <v>50.182811186440681</v>
      </c>
      <c r="E4325" s="52">
        <v>0</v>
      </c>
      <c r="F4325" s="21">
        <v>50.182811186440681</v>
      </c>
      <c r="G4325" s="53">
        <v>0</v>
      </c>
      <c r="H4325" s="53">
        <v>0</v>
      </c>
      <c r="I4325" s="53">
        <v>0</v>
      </c>
      <c r="J4325" s="32">
        <v>0</v>
      </c>
      <c r="K4325" s="97">
        <v>1053.87283</v>
      </c>
      <c r="L4325" s="55"/>
      <c r="M4325" s="55"/>
    </row>
    <row r="4326" spans="1:13" s="64" customFormat="1" ht="18.75" customHeight="1" x14ac:dyDescent="0.25">
      <c r="A4326" s="44" t="str">
        <f>Лист4!A4324</f>
        <v>Астраханская область, Приволжский район, с. Бирюковка, ул. Молодежная, д. 14</v>
      </c>
      <c r="B4326" s="85"/>
      <c r="C4326" s="45">
        <f t="shared" si="139"/>
        <v>22.109541525423726</v>
      </c>
      <c r="D4326" s="45">
        <f t="shared" si="138"/>
        <v>1.3253084745762713</v>
      </c>
      <c r="E4326" s="52">
        <v>0</v>
      </c>
      <c r="F4326" s="21">
        <v>1.3253084745762713</v>
      </c>
      <c r="G4326" s="53">
        <v>0</v>
      </c>
      <c r="H4326" s="53">
        <v>0</v>
      </c>
      <c r="I4326" s="53">
        <v>0</v>
      </c>
      <c r="J4326" s="32">
        <v>0</v>
      </c>
      <c r="K4326" s="97">
        <v>23.434849999999997</v>
      </c>
      <c r="L4326" s="55"/>
      <c r="M4326" s="55"/>
    </row>
    <row r="4327" spans="1:13" s="64" customFormat="1" ht="18.75" customHeight="1" x14ac:dyDescent="0.25">
      <c r="A4327" s="44" t="str">
        <f>Лист4!A4325</f>
        <v>г. Астрахань, пер. Ленинградский, д. 68, корп.1</v>
      </c>
      <c r="B4327" s="85"/>
      <c r="C4327" s="45">
        <f t="shared" si="139"/>
        <v>980.90749220338989</v>
      </c>
      <c r="D4327" s="45">
        <f t="shared" si="138"/>
        <v>76.681367796610189</v>
      </c>
      <c r="E4327" s="52">
        <v>0</v>
      </c>
      <c r="F4327" s="21">
        <v>76.681367796610189</v>
      </c>
      <c r="G4327" s="53">
        <v>0</v>
      </c>
      <c r="H4327" s="53">
        <v>0</v>
      </c>
      <c r="I4327" s="53">
        <v>0</v>
      </c>
      <c r="J4327" s="32">
        <v>0</v>
      </c>
      <c r="K4327" s="97">
        <v>1057.5888600000001</v>
      </c>
      <c r="L4327" s="55"/>
      <c r="M4327" s="55"/>
    </row>
    <row r="4328" spans="1:13" s="64" customFormat="1" ht="18.75" customHeight="1" x14ac:dyDescent="0.25">
      <c r="A4328" s="44" t="str">
        <f>Лист4!A4326</f>
        <v>г. Астрахань, ул. Кубанская, д 33, корп. 1</v>
      </c>
      <c r="B4328" s="85"/>
      <c r="C4328" s="45">
        <f t="shared" si="139"/>
        <v>515.92603864406783</v>
      </c>
      <c r="D4328" s="45">
        <f t="shared" si="138"/>
        <v>35.994081355932195</v>
      </c>
      <c r="E4328" s="52">
        <v>0</v>
      </c>
      <c r="F4328" s="21">
        <v>35.994081355932195</v>
      </c>
      <c r="G4328" s="53">
        <v>0</v>
      </c>
      <c r="H4328" s="53">
        <v>0</v>
      </c>
      <c r="I4328" s="53">
        <v>0</v>
      </c>
      <c r="J4328" s="32">
        <v>0</v>
      </c>
      <c r="K4328" s="97">
        <v>551.92012</v>
      </c>
      <c r="L4328" s="55"/>
      <c r="M4328" s="55"/>
    </row>
    <row r="4329" spans="1:13" s="64" customFormat="1" ht="18.75" customHeight="1" x14ac:dyDescent="0.25">
      <c r="A4329" s="44" t="str">
        <f>Лист4!A4327</f>
        <v>Астрахань, Фунтовское шоссе 23 В</v>
      </c>
      <c r="B4329" s="85"/>
      <c r="C4329" s="45">
        <f t="shared" si="139"/>
        <v>413.44501288135598</v>
      </c>
      <c r="D4329" s="45">
        <f t="shared" si="138"/>
        <v>24.699247118644067</v>
      </c>
      <c r="E4329" s="52">
        <v>0</v>
      </c>
      <c r="F4329" s="21">
        <v>24.699247118644067</v>
      </c>
      <c r="G4329" s="53">
        <v>0</v>
      </c>
      <c r="H4329" s="53">
        <v>0</v>
      </c>
      <c r="I4329" s="53">
        <v>0</v>
      </c>
      <c r="J4329" s="32">
        <v>0</v>
      </c>
      <c r="K4329" s="97">
        <v>438.14426000000003</v>
      </c>
      <c r="L4329" s="55"/>
      <c r="M4329" s="55"/>
    </row>
    <row r="4330" spans="1:13" s="64" customFormat="1" ht="18.75" customHeight="1" x14ac:dyDescent="0.25">
      <c r="A4330" s="44" t="str">
        <f>Лист4!A4328</f>
        <v>Астрахань, ул. Медиков д.5 корп.1</v>
      </c>
      <c r="B4330" s="85"/>
      <c r="C4330" s="45">
        <f t="shared" si="139"/>
        <v>1339.2802059322034</v>
      </c>
      <c r="D4330" s="45">
        <f t="shared" si="138"/>
        <v>63.775294067796608</v>
      </c>
      <c r="E4330" s="52">
        <v>0</v>
      </c>
      <c r="F4330" s="21">
        <v>63.775294067796608</v>
      </c>
      <c r="G4330" s="53">
        <v>0</v>
      </c>
      <c r="H4330" s="53">
        <v>0</v>
      </c>
      <c r="I4330" s="53">
        <v>0</v>
      </c>
      <c r="J4330" s="32">
        <v>410.55</v>
      </c>
      <c r="K4330" s="97">
        <v>992.50549999999998</v>
      </c>
      <c r="L4330" s="55"/>
      <c r="M4330" s="55"/>
    </row>
    <row r="4331" spans="1:13" s="64" customFormat="1" ht="18.75" customHeight="1" x14ac:dyDescent="0.25">
      <c r="A4331" s="44" t="str">
        <f>Лист4!A4329</f>
        <v>Астрахань, ул. Дубровинского д.54/1</v>
      </c>
      <c r="B4331" s="85"/>
      <c r="C4331" s="45">
        <f t="shared" si="139"/>
        <v>165.45220932203392</v>
      </c>
      <c r="D4331" s="45">
        <f t="shared" si="138"/>
        <v>24.780700677966095</v>
      </c>
      <c r="E4331" s="52">
        <v>0</v>
      </c>
      <c r="F4331" s="21">
        <v>24.780700677966095</v>
      </c>
      <c r="G4331" s="53">
        <v>0</v>
      </c>
      <c r="H4331" s="53">
        <v>0</v>
      </c>
      <c r="I4331" s="53">
        <v>0</v>
      </c>
      <c r="J4331" s="32">
        <v>0</v>
      </c>
      <c r="K4331" s="97">
        <v>190.23291</v>
      </c>
      <c r="L4331" s="55"/>
      <c r="M4331" s="55"/>
    </row>
    <row r="4332" spans="1:13" s="64" customFormat="1" ht="18.75" customHeight="1" x14ac:dyDescent="0.25">
      <c r="A4332" s="44" t="str">
        <f>Лист4!A4330</f>
        <v>Астрахань, ул. 11-й Красной Армии д.11/1</v>
      </c>
      <c r="B4332" s="85"/>
      <c r="C4332" s="45">
        <f t="shared" si="139"/>
        <v>223.19003661016953</v>
      </c>
      <c r="D4332" s="45">
        <f t="shared" si="138"/>
        <v>41.216543389830498</v>
      </c>
      <c r="E4332" s="52">
        <v>0</v>
      </c>
      <c r="F4332" s="21">
        <v>41.216543389830498</v>
      </c>
      <c r="G4332" s="53">
        <v>0</v>
      </c>
      <c r="H4332" s="53">
        <v>0</v>
      </c>
      <c r="I4332" s="53">
        <v>0</v>
      </c>
      <c r="J4332" s="32">
        <v>0</v>
      </c>
      <c r="K4332" s="97">
        <v>264.40658000000002</v>
      </c>
      <c r="L4332" s="55"/>
      <c r="M4332" s="55"/>
    </row>
    <row r="4333" spans="1:13" s="64" customFormat="1" ht="18.75" customHeight="1" x14ac:dyDescent="0.25">
      <c r="A4333" s="44" t="str">
        <f>Лист4!A4331</f>
        <v>г.Астрахань ул.Ветошникова д.64/1</v>
      </c>
      <c r="B4333" s="85"/>
      <c r="C4333" s="45">
        <f t="shared" si="139"/>
        <v>1032.2719877966101</v>
      </c>
      <c r="D4333" s="45">
        <f t="shared" si="138"/>
        <v>45.358512203389836</v>
      </c>
      <c r="E4333" s="52">
        <v>0</v>
      </c>
      <c r="F4333" s="21">
        <v>45.358512203389836</v>
      </c>
      <c r="G4333" s="53">
        <v>0</v>
      </c>
      <c r="H4333" s="53">
        <v>0</v>
      </c>
      <c r="I4333" s="53">
        <v>0</v>
      </c>
      <c r="J4333" s="32">
        <v>0</v>
      </c>
      <c r="K4333" s="97">
        <v>1077.6305</v>
      </c>
      <c r="L4333" s="55"/>
      <c r="M4333" s="55"/>
    </row>
    <row r="4334" spans="1:13" s="64" customFormat="1" ht="18.75" customHeight="1" x14ac:dyDescent="0.25">
      <c r="A4334" s="44" t="str">
        <f>Лист4!A4332</f>
        <v>г.Астрахань ул.Жилая д.12 корп.2</v>
      </c>
      <c r="B4334" s="85"/>
      <c r="C4334" s="45">
        <f t="shared" si="139"/>
        <v>544.71763389830517</v>
      </c>
      <c r="D4334" s="45">
        <f t="shared" si="138"/>
        <v>50.316786101694909</v>
      </c>
      <c r="E4334" s="52">
        <v>0</v>
      </c>
      <c r="F4334" s="21">
        <v>50.316786101694909</v>
      </c>
      <c r="G4334" s="53">
        <v>0</v>
      </c>
      <c r="H4334" s="53">
        <v>0</v>
      </c>
      <c r="I4334" s="53">
        <v>0</v>
      </c>
      <c r="J4334" s="32">
        <v>0</v>
      </c>
      <c r="K4334" s="97">
        <v>595.03442000000007</v>
      </c>
      <c r="L4334" s="55"/>
      <c r="M4334" s="55"/>
    </row>
    <row r="4335" spans="1:13" s="64" customFormat="1" ht="18.75" customHeight="1" x14ac:dyDescent="0.25">
      <c r="A4335" s="44" t="str">
        <f>Лист4!A4333</f>
        <v>г.Астрахань ул.Савушкина д.32</v>
      </c>
      <c r="B4335" s="85"/>
      <c r="C4335" s="45">
        <f t="shared" si="139"/>
        <v>589.91187847457627</v>
      </c>
      <c r="D4335" s="45">
        <f t="shared" si="138"/>
        <v>36.37098152542373</v>
      </c>
      <c r="E4335" s="52">
        <v>0</v>
      </c>
      <c r="F4335" s="21">
        <v>36.37098152542373</v>
      </c>
      <c r="G4335" s="53">
        <v>0</v>
      </c>
      <c r="H4335" s="53">
        <v>0</v>
      </c>
      <c r="I4335" s="53">
        <v>0</v>
      </c>
      <c r="J4335" s="32">
        <v>0</v>
      </c>
      <c r="K4335" s="97">
        <v>626.28286000000003</v>
      </c>
      <c r="L4335" s="55"/>
      <c r="M4335" s="55"/>
    </row>
    <row r="4336" spans="1:13" s="64" customFormat="1" ht="18.75" customHeight="1" x14ac:dyDescent="0.25">
      <c r="A4336" s="44" t="str">
        <f>Лист4!A4334</f>
        <v>г.Астрахань ул.Савушкина д.28</v>
      </c>
      <c r="B4336" s="85"/>
      <c r="C4336" s="45">
        <f t="shared" si="139"/>
        <v>388.16457830508477</v>
      </c>
      <c r="D4336" s="45">
        <f t="shared" si="138"/>
        <v>37.967501694915256</v>
      </c>
      <c r="E4336" s="52">
        <v>0</v>
      </c>
      <c r="F4336" s="21">
        <v>37.967501694915256</v>
      </c>
      <c r="G4336" s="53">
        <v>0</v>
      </c>
      <c r="H4336" s="53">
        <v>0</v>
      </c>
      <c r="I4336" s="53">
        <v>0</v>
      </c>
      <c r="J4336" s="32">
        <v>0</v>
      </c>
      <c r="K4336" s="97">
        <v>426.13208000000003</v>
      </c>
      <c r="L4336" s="55"/>
      <c r="M4336" s="55"/>
    </row>
    <row r="4337" spans="1:13" s="64" customFormat="1" ht="18.75" customHeight="1" x14ac:dyDescent="0.25">
      <c r="A4337" s="44" t="str">
        <f>Лист4!A4335</f>
        <v>г.Астрахань ул.Безжонова д.78</v>
      </c>
      <c r="B4337" s="85"/>
      <c r="C4337" s="45">
        <f t="shared" si="139"/>
        <v>1055.2912018644067</v>
      </c>
      <c r="D4337" s="45">
        <f t="shared" si="138"/>
        <v>55.336838135593233</v>
      </c>
      <c r="E4337" s="52">
        <v>0</v>
      </c>
      <c r="F4337" s="21">
        <v>55.336838135593233</v>
      </c>
      <c r="G4337" s="53">
        <v>0</v>
      </c>
      <c r="H4337" s="53">
        <v>0</v>
      </c>
      <c r="I4337" s="53">
        <v>0</v>
      </c>
      <c r="J4337" s="32">
        <v>0</v>
      </c>
      <c r="K4337" s="97">
        <v>1110.6280400000001</v>
      </c>
      <c r="L4337" s="55"/>
      <c r="M4337" s="55"/>
    </row>
    <row r="4338" spans="1:13" s="64" customFormat="1" ht="18.75" customHeight="1" x14ac:dyDescent="0.25">
      <c r="A4338" s="44" t="str">
        <f>Лист4!A4336</f>
        <v>г.Астрахань ул.Аксакова д.6/2</v>
      </c>
      <c r="B4338" s="85"/>
      <c r="C4338" s="45">
        <f t="shared" si="139"/>
        <v>716.88322983050841</v>
      </c>
      <c r="D4338" s="45">
        <f t="shared" si="138"/>
        <v>61.220800169491532</v>
      </c>
      <c r="E4338" s="52">
        <v>0</v>
      </c>
      <c r="F4338" s="21">
        <v>61.220800169491532</v>
      </c>
      <c r="G4338" s="53">
        <v>0</v>
      </c>
      <c r="H4338" s="53">
        <v>0</v>
      </c>
      <c r="I4338" s="53">
        <v>0</v>
      </c>
      <c r="J4338" s="32">
        <f>116.15+254.01</f>
        <v>370.15999999999997</v>
      </c>
      <c r="K4338" s="97">
        <v>407.94403000000005</v>
      </c>
      <c r="L4338" s="55"/>
      <c r="M4338" s="55"/>
    </row>
    <row r="4339" spans="1:13" s="64" customFormat="1" ht="18.75" customHeight="1" x14ac:dyDescent="0.25">
      <c r="A4339" s="44" t="str">
        <f>Лист4!A4337</f>
        <v>г.Астрахань пер.Ленинградский дом 66</v>
      </c>
      <c r="B4339" s="85"/>
      <c r="C4339" s="45">
        <f t="shared" si="139"/>
        <v>984.0854150847457</v>
      </c>
      <c r="D4339" s="45">
        <f t="shared" si="138"/>
        <v>53.772324915254238</v>
      </c>
      <c r="E4339" s="52">
        <v>0</v>
      </c>
      <c r="F4339" s="21">
        <v>53.772324915254238</v>
      </c>
      <c r="G4339" s="53">
        <v>0</v>
      </c>
      <c r="H4339" s="53">
        <v>0</v>
      </c>
      <c r="I4339" s="53">
        <v>0</v>
      </c>
      <c r="J4339" s="32">
        <v>0</v>
      </c>
      <c r="K4339" s="97">
        <v>1037.8577399999999</v>
      </c>
      <c r="L4339" s="55"/>
      <c r="M4339" s="55"/>
    </row>
    <row r="4340" spans="1:13" s="64" customFormat="1" ht="18.75" customHeight="1" x14ac:dyDescent="0.25">
      <c r="A4340" s="44" t="str">
        <f>Лист4!A4338</f>
        <v>г.Астрахань ул. Б. Хмельницкого д. 45 корпус 1</v>
      </c>
      <c r="B4340" s="85"/>
      <c r="C4340" s="45">
        <f t="shared" si="139"/>
        <v>456.17743610169492</v>
      </c>
      <c r="D4340" s="45">
        <f t="shared" si="138"/>
        <v>34.55831389830508</v>
      </c>
      <c r="E4340" s="52">
        <v>0</v>
      </c>
      <c r="F4340" s="21">
        <v>34.55831389830508</v>
      </c>
      <c r="G4340" s="53">
        <v>0</v>
      </c>
      <c r="H4340" s="53">
        <v>0</v>
      </c>
      <c r="I4340" s="53">
        <v>0</v>
      </c>
      <c r="J4340" s="32">
        <v>0</v>
      </c>
      <c r="K4340" s="97">
        <v>490.73575</v>
      </c>
      <c r="L4340" s="55"/>
      <c r="M4340" s="55"/>
    </row>
    <row r="4341" spans="1:13" s="64" customFormat="1" ht="18.75" customHeight="1" x14ac:dyDescent="0.25">
      <c r="A4341" s="44" t="str">
        <f>Лист4!A4339</f>
        <v>г.Астрахань ул.11-ой Красной Армии д.2 корп.1</v>
      </c>
      <c r="B4341" s="85"/>
      <c r="C4341" s="45">
        <f t="shared" si="139"/>
        <v>2414.8599427118643</v>
      </c>
      <c r="D4341" s="45">
        <f t="shared" si="138"/>
        <v>114.52420728813557</v>
      </c>
      <c r="E4341" s="52">
        <v>0</v>
      </c>
      <c r="F4341" s="21">
        <v>114.52420728813557</v>
      </c>
      <c r="G4341" s="53">
        <v>0</v>
      </c>
      <c r="H4341" s="53">
        <v>0</v>
      </c>
      <c r="I4341" s="53">
        <v>0</v>
      </c>
      <c r="J4341" s="32">
        <v>0</v>
      </c>
      <c r="K4341" s="97">
        <v>2529.3841499999999</v>
      </c>
      <c r="L4341" s="55"/>
      <c r="M4341" s="55"/>
    </row>
    <row r="4342" spans="1:13" s="64" customFormat="1" ht="18.75" customHeight="1" x14ac:dyDescent="0.25">
      <c r="A4342" s="44" t="str">
        <f>Лист4!A4340</f>
        <v>г.Астрахань ул.Яблочкова д.15</v>
      </c>
      <c r="B4342" s="85"/>
      <c r="C4342" s="45">
        <f t="shared" si="139"/>
        <v>495.04088999999999</v>
      </c>
      <c r="D4342" s="45">
        <f t="shared" si="138"/>
        <v>21.318900000000003</v>
      </c>
      <c r="E4342" s="52">
        <v>0</v>
      </c>
      <c r="F4342" s="21">
        <v>21.318900000000003</v>
      </c>
      <c r="G4342" s="53">
        <v>0</v>
      </c>
      <c r="H4342" s="53">
        <v>0</v>
      </c>
      <c r="I4342" s="53">
        <v>0</v>
      </c>
      <c r="J4342" s="32">
        <v>0</v>
      </c>
      <c r="K4342" s="97">
        <v>516.35978999999998</v>
      </c>
      <c r="L4342" s="55"/>
      <c r="M4342" s="55"/>
    </row>
    <row r="4343" spans="1:13" s="64" customFormat="1" ht="18.75" customHeight="1" x14ac:dyDescent="0.25">
      <c r="A4343" s="44" t="str">
        <f>Лист4!A4341</f>
        <v>г.Астрахань ул.Парковая дом 10</v>
      </c>
      <c r="B4343" s="85"/>
      <c r="C4343" s="45">
        <f t="shared" si="139"/>
        <v>1551.6030316949152</v>
      </c>
      <c r="D4343" s="45">
        <f t="shared" si="138"/>
        <v>70.542618305084758</v>
      </c>
      <c r="E4343" s="52">
        <v>0</v>
      </c>
      <c r="F4343" s="21">
        <v>70.542618305084758</v>
      </c>
      <c r="G4343" s="53">
        <v>0</v>
      </c>
      <c r="H4343" s="53">
        <v>0</v>
      </c>
      <c r="I4343" s="53">
        <v>0</v>
      </c>
      <c r="J4343" s="32">
        <v>0</v>
      </c>
      <c r="K4343" s="97">
        <v>1622.1456499999999</v>
      </c>
      <c r="L4343" s="55"/>
      <c r="M4343" s="55"/>
    </row>
    <row r="4344" spans="1:13" s="64" customFormat="1" ht="18.75" customHeight="1" x14ac:dyDescent="0.25">
      <c r="A4344" s="44" t="str">
        <f>Лист4!A4342</f>
        <v>г.Астрахань ул.Звездная д.61 корп.1</v>
      </c>
      <c r="B4344" s="85"/>
      <c r="C4344" s="45">
        <f t="shared" si="139"/>
        <v>1272.9674989830507</v>
      </c>
      <c r="D4344" s="45">
        <f t="shared" si="138"/>
        <v>121.16733101694915</v>
      </c>
      <c r="E4344" s="52">
        <v>0</v>
      </c>
      <c r="F4344" s="21">
        <v>121.16733101694915</v>
      </c>
      <c r="G4344" s="53">
        <v>0</v>
      </c>
      <c r="H4344" s="53">
        <v>0</v>
      </c>
      <c r="I4344" s="53">
        <v>0</v>
      </c>
      <c r="J4344" s="32">
        <v>0</v>
      </c>
      <c r="K4344" s="97">
        <v>1394.13483</v>
      </c>
      <c r="L4344" s="55"/>
      <c r="M4344" s="55"/>
    </row>
    <row r="4345" spans="1:13" s="64" customFormat="1" ht="18.75" customHeight="1" x14ac:dyDescent="0.25">
      <c r="A4345" s="44" t="str">
        <f>Лист4!A4343</f>
        <v>г.Астрахань ул.Б.Хмельницкого д.54</v>
      </c>
      <c r="B4345" s="85"/>
      <c r="C4345" s="45">
        <f t="shared" si="139"/>
        <v>790.55783694915249</v>
      </c>
      <c r="D4345" s="45">
        <f t="shared" si="138"/>
        <v>65.141883050847468</v>
      </c>
      <c r="E4345" s="52">
        <v>0</v>
      </c>
      <c r="F4345" s="21">
        <v>65.141883050847468</v>
      </c>
      <c r="G4345" s="53">
        <v>0</v>
      </c>
      <c r="H4345" s="53">
        <v>0</v>
      </c>
      <c r="I4345" s="53">
        <v>0</v>
      </c>
      <c r="J4345" s="32">
        <v>0</v>
      </c>
      <c r="K4345" s="97">
        <v>855.69971999999996</v>
      </c>
      <c r="L4345" s="55"/>
      <c r="M4345" s="55"/>
    </row>
    <row r="4346" spans="1:13" s="64" customFormat="1" ht="18.75" customHeight="1" x14ac:dyDescent="0.25">
      <c r="A4346" s="44" t="str">
        <f>Лист4!A4344</f>
        <v>г. Знаменск, ул. Маршала Жукова, д. 3</v>
      </c>
      <c r="B4346" s="85"/>
      <c r="C4346" s="45">
        <f t="shared" si="139"/>
        <v>238.22468237288135</v>
      </c>
      <c r="D4346" s="45">
        <f t="shared" si="138"/>
        <v>23.489137627118645</v>
      </c>
      <c r="E4346" s="52">
        <v>0</v>
      </c>
      <c r="F4346" s="21">
        <v>23.489137627118645</v>
      </c>
      <c r="G4346" s="53">
        <v>0</v>
      </c>
      <c r="H4346" s="53">
        <v>0</v>
      </c>
      <c r="I4346" s="53">
        <v>0</v>
      </c>
      <c r="J4346" s="32">
        <v>0</v>
      </c>
      <c r="K4346" s="97">
        <v>261.71382</v>
      </c>
      <c r="L4346" s="55"/>
      <c r="M4346" s="55"/>
    </row>
    <row r="4347" spans="1:13" s="64" customFormat="1" ht="18.75" customHeight="1" x14ac:dyDescent="0.25">
      <c r="A4347" s="44" t="str">
        <f>Лист4!A4345</f>
        <v>г. Знаменск, ул. Волгоградская, д.14</v>
      </c>
      <c r="B4347" s="85"/>
      <c r="C4347" s="45">
        <f t="shared" si="139"/>
        <v>215.03859067796608</v>
      </c>
      <c r="D4347" s="45">
        <f t="shared" si="138"/>
        <v>50.008759322033903</v>
      </c>
      <c r="E4347" s="52">
        <v>0</v>
      </c>
      <c r="F4347" s="21">
        <v>50.008759322033903</v>
      </c>
      <c r="G4347" s="53">
        <v>0</v>
      </c>
      <c r="H4347" s="53">
        <v>0</v>
      </c>
      <c r="I4347" s="53">
        <v>0</v>
      </c>
      <c r="J4347" s="32">
        <v>0</v>
      </c>
      <c r="K4347" s="97">
        <v>265.04734999999999</v>
      </c>
      <c r="L4347" s="55"/>
      <c r="M4347" s="55"/>
    </row>
    <row r="4348" spans="1:13" s="64" customFormat="1" ht="18.75" customHeight="1" x14ac:dyDescent="0.25">
      <c r="A4348" s="44" t="str">
        <f>Лист4!A4346</f>
        <v>г. Астрахань, ул. Бертюльская, д. 4</v>
      </c>
      <c r="B4348" s="85"/>
      <c r="C4348" s="45">
        <f t="shared" si="139"/>
        <v>361.58838000000003</v>
      </c>
      <c r="D4348" s="45">
        <f t="shared" si="138"/>
        <v>54.922200000000004</v>
      </c>
      <c r="E4348" s="52">
        <v>0</v>
      </c>
      <c r="F4348" s="21">
        <v>54.922200000000004</v>
      </c>
      <c r="G4348" s="53">
        <v>0</v>
      </c>
      <c r="H4348" s="53">
        <v>0</v>
      </c>
      <c r="I4348" s="53">
        <v>0</v>
      </c>
      <c r="J4348" s="32">
        <v>0</v>
      </c>
      <c r="K4348" s="97">
        <v>416.51058</v>
      </c>
      <c r="L4348" s="55"/>
      <c r="M4348" s="55"/>
    </row>
    <row r="4349" spans="1:13" s="64" customFormat="1" ht="18.75" customHeight="1" x14ac:dyDescent="0.25">
      <c r="A4349" s="44" t="str">
        <f>Лист4!A4347</f>
        <v>г. Знаменск, ул. Победы, д. 10</v>
      </c>
      <c r="B4349" s="85"/>
      <c r="C4349" s="45">
        <f t="shared" si="139"/>
        <v>251.45334016949153</v>
      </c>
      <c r="D4349" s="45">
        <f t="shared" si="138"/>
        <v>12.690349830508476</v>
      </c>
      <c r="E4349" s="52">
        <v>0</v>
      </c>
      <c r="F4349" s="21">
        <v>12.690349830508476</v>
      </c>
      <c r="G4349" s="53">
        <v>0</v>
      </c>
      <c r="H4349" s="53">
        <v>0</v>
      </c>
      <c r="I4349" s="53">
        <v>0</v>
      </c>
      <c r="J4349" s="32">
        <v>0</v>
      </c>
      <c r="K4349" s="97">
        <v>264.14368999999999</v>
      </c>
      <c r="L4349" s="55"/>
      <c r="M4349" s="55"/>
    </row>
    <row r="4350" spans="1:13" s="64" customFormat="1" ht="18.75" customHeight="1" x14ac:dyDescent="0.25">
      <c r="A4350" s="44" t="str">
        <f>Лист4!A4348</f>
        <v>г. Астрахань, Энергетическая, д. 5, корпус 1</v>
      </c>
      <c r="B4350" s="85"/>
      <c r="C4350" s="45">
        <f t="shared" si="139"/>
        <v>1253.1929154237289</v>
      </c>
      <c r="D4350" s="45">
        <f t="shared" si="138"/>
        <v>61.953844576271194</v>
      </c>
      <c r="E4350" s="52">
        <v>0</v>
      </c>
      <c r="F4350" s="21">
        <v>61.953844576271194</v>
      </c>
      <c r="G4350" s="53">
        <v>0</v>
      </c>
      <c r="H4350" s="53">
        <v>0</v>
      </c>
      <c r="I4350" s="53">
        <v>0</v>
      </c>
      <c r="J4350" s="32">
        <v>0</v>
      </c>
      <c r="K4350" s="97">
        <v>1315.1467600000001</v>
      </c>
      <c r="L4350" s="55"/>
      <c r="M4350" s="55"/>
    </row>
    <row r="4351" spans="1:13" s="64" customFormat="1" ht="18.75" customHeight="1" x14ac:dyDescent="0.25">
      <c r="A4351" s="44" t="str">
        <f>Лист4!A4349</f>
        <v>г. Астрахань, ул. Парковая, д. 24</v>
      </c>
      <c r="B4351" s="85"/>
      <c r="C4351" s="45">
        <f t="shared" si="139"/>
        <v>290.06868050847459</v>
      </c>
      <c r="D4351" s="45">
        <f t="shared" si="138"/>
        <v>21.866069491525426</v>
      </c>
      <c r="E4351" s="52">
        <v>0</v>
      </c>
      <c r="F4351" s="21">
        <v>21.866069491525426</v>
      </c>
      <c r="G4351" s="53">
        <v>0</v>
      </c>
      <c r="H4351" s="53">
        <v>0</v>
      </c>
      <c r="I4351" s="53">
        <v>0</v>
      </c>
      <c r="J4351" s="32">
        <v>0</v>
      </c>
      <c r="K4351" s="97">
        <v>311.93475000000001</v>
      </c>
      <c r="L4351" s="55"/>
      <c r="M4351" s="55"/>
    </row>
    <row r="4352" spans="1:13" s="64" customFormat="1" ht="18.75" customHeight="1" x14ac:dyDescent="0.25">
      <c r="A4352" s="44" t="str">
        <f>Лист4!A4350</f>
        <v>г. Астрахань, ул. Мосина, д. 23</v>
      </c>
      <c r="B4352" s="85"/>
      <c r="C4352" s="45">
        <f t="shared" si="139"/>
        <v>590.02455508474566</v>
      </c>
      <c r="D4352" s="45">
        <f t="shared" si="138"/>
        <v>26.46353491525424</v>
      </c>
      <c r="E4352" s="52">
        <v>0</v>
      </c>
      <c r="F4352" s="21">
        <v>26.46353491525424</v>
      </c>
      <c r="G4352" s="53">
        <v>0</v>
      </c>
      <c r="H4352" s="53">
        <v>0</v>
      </c>
      <c r="I4352" s="53">
        <v>0</v>
      </c>
      <c r="J4352" s="32">
        <v>0</v>
      </c>
      <c r="K4352" s="97">
        <v>616.48808999999994</v>
      </c>
      <c r="L4352" s="55"/>
      <c r="M4352" s="55"/>
    </row>
    <row r="4353" spans="1:13" s="64" customFormat="1" ht="18.75" customHeight="1" x14ac:dyDescent="0.25">
      <c r="A4353" s="44" t="str">
        <f>Лист4!A4351</f>
        <v>г. Астрахань, ул. Куликова, д. 38, корп. 3</v>
      </c>
      <c r="B4353" s="85"/>
      <c r="C4353" s="45">
        <f t="shared" si="139"/>
        <v>528.37019084745759</v>
      </c>
      <c r="D4353" s="45">
        <f t="shared" si="138"/>
        <v>52.290699152542352</v>
      </c>
      <c r="E4353" s="52">
        <v>0</v>
      </c>
      <c r="F4353" s="21">
        <v>52.290699152542352</v>
      </c>
      <c r="G4353" s="53">
        <v>0</v>
      </c>
      <c r="H4353" s="53">
        <v>0</v>
      </c>
      <c r="I4353" s="53">
        <v>0</v>
      </c>
      <c r="J4353" s="32">
        <v>0</v>
      </c>
      <c r="K4353" s="97">
        <v>580.66088999999999</v>
      </c>
      <c r="L4353" s="55"/>
      <c r="M4353" s="55"/>
    </row>
    <row r="4354" spans="1:13" s="64" customFormat="1" ht="18.75" customHeight="1" x14ac:dyDescent="0.25">
      <c r="A4354" s="44" t="str">
        <f>Лист4!A4352</f>
        <v>г. Астрахань, ул. Красная Набережная, д. 229</v>
      </c>
      <c r="B4354" s="85"/>
      <c r="C4354" s="45">
        <f t="shared" si="139"/>
        <v>1681.8883900000001</v>
      </c>
      <c r="D4354" s="45">
        <f t="shared" si="138"/>
        <v>125.99883000000004</v>
      </c>
      <c r="E4354" s="52">
        <v>0</v>
      </c>
      <c r="F4354" s="21">
        <v>125.99883000000004</v>
      </c>
      <c r="G4354" s="53">
        <v>0</v>
      </c>
      <c r="H4354" s="53">
        <v>0</v>
      </c>
      <c r="I4354" s="53">
        <v>0</v>
      </c>
      <c r="J4354" s="32">
        <v>515.25</v>
      </c>
      <c r="K4354" s="97">
        <v>1292.6372200000001</v>
      </c>
      <c r="L4354" s="55"/>
      <c r="M4354" s="55"/>
    </row>
    <row r="4355" spans="1:13" s="64" customFormat="1" ht="18.75" customHeight="1" x14ac:dyDescent="0.25">
      <c r="A4355" s="44" t="str">
        <f>Лист4!A4353</f>
        <v>г. Знаменск, ул. Черняховского, д. 5</v>
      </c>
      <c r="B4355" s="85"/>
      <c r="C4355" s="45">
        <f t="shared" si="139"/>
        <v>287.82323728813554</v>
      </c>
      <c r="D4355" s="45">
        <f t="shared" si="138"/>
        <v>27.644172711864414</v>
      </c>
      <c r="E4355" s="52">
        <v>0</v>
      </c>
      <c r="F4355" s="21">
        <v>27.644172711864414</v>
      </c>
      <c r="G4355" s="53">
        <v>0</v>
      </c>
      <c r="H4355" s="53">
        <v>0</v>
      </c>
      <c r="I4355" s="53">
        <v>0</v>
      </c>
      <c r="J4355" s="32">
        <v>0</v>
      </c>
      <c r="K4355" s="97">
        <v>315.46740999999997</v>
      </c>
      <c r="L4355" s="55"/>
      <c r="M4355" s="55"/>
    </row>
    <row r="4356" spans="1:13" s="64" customFormat="1" ht="18.75" customHeight="1" x14ac:dyDescent="0.25">
      <c r="A4356" s="44" t="str">
        <f>Лист4!A4354</f>
        <v>г. Знаменск, ул. Янгеля, д. 4Б</v>
      </c>
      <c r="B4356" s="85"/>
      <c r="C4356" s="45">
        <f t="shared" si="139"/>
        <v>574.99466898305081</v>
      </c>
      <c r="D4356" s="45">
        <f t="shared" si="138"/>
        <v>11.07546101694915</v>
      </c>
      <c r="E4356" s="52">
        <v>0</v>
      </c>
      <c r="F4356" s="21">
        <v>11.07546101694915</v>
      </c>
      <c r="G4356" s="53">
        <v>0</v>
      </c>
      <c r="H4356" s="53">
        <v>0</v>
      </c>
      <c r="I4356" s="53">
        <v>0</v>
      </c>
      <c r="J4356" s="32">
        <v>0</v>
      </c>
      <c r="K4356" s="97">
        <v>586.07012999999995</v>
      </c>
      <c r="L4356" s="55"/>
      <c r="M4356" s="55"/>
    </row>
    <row r="4357" spans="1:13" s="64" customFormat="1" ht="18.75" customHeight="1" x14ac:dyDescent="0.25">
      <c r="A4357" s="44" t="str">
        <f>Лист4!A4355</f>
        <v>г. Астрахань, ул. Куликова, д. 62, корп.1</v>
      </c>
      <c r="B4357" s="85"/>
      <c r="C4357" s="45">
        <f t="shared" si="139"/>
        <v>1890.9461461016951</v>
      </c>
      <c r="D4357" s="45">
        <f t="shared" si="138"/>
        <v>81.673463898305087</v>
      </c>
      <c r="E4357" s="52">
        <v>0</v>
      </c>
      <c r="F4357" s="21">
        <v>81.673463898305087</v>
      </c>
      <c r="G4357" s="53">
        <v>0</v>
      </c>
      <c r="H4357" s="53">
        <v>0</v>
      </c>
      <c r="I4357" s="53">
        <v>0</v>
      </c>
      <c r="J4357" s="32">
        <v>0</v>
      </c>
      <c r="K4357" s="97">
        <v>1972.6196100000002</v>
      </c>
      <c r="L4357" s="55"/>
      <c r="M4357" s="55"/>
    </row>
    <row r="4358" spans="1:13" s="64" customFormat="1" ht="18.75" customHeight="1" x14ac:dyDescent="0.25">
      <c r="A4358" s="44" t="str">
        <f>Лист4!A4356</f>
        <v>Астраханская область, Приволжский район, с. Евпраксино, ул. Ленина, д. 41</v>
      </c>
      <c r="B4358" s="85"/>
      <c r="C4358" s="45">
        <f t="shared" si="139"/>
        <v>28.542829830508474</v>
      </c>
      <c r="D4358" s="45">
        <f t="shared" si="138"/>
        <v>1.5290801694915253</v>
      </c>
      <c r="E4358" s="52">
        <v>0</v>
      </c>
      <c r="F4358" s="21">
        <v>1.5290801694915253</v>
      </c>
      <c r="G4358" s="53">
        <v>0</v>
      </c>
      <c r="H4358" s="53">
        <v>0</v>
      </c>
      <c r="I4358" s="53">
        <v>0</v>
      </c>
      <c r="J4358" s="32">
        <v>0</v>
      </c>
      <c r="K4358" s="97">
        <v>30.071909999999999</v>
      </c>
      <c r="L4358" s="55"/>
      <c r="M4358" s="55"/>
    </row>
    <row r="4359" spans="1:13" s="64" customFormat="1" ht="18.75" customHeight="1" x14ac:dyDescent="0.25">
      <c r="A4359" s="44" t="str">
        <f>Лист4!A4357</f>
        <v>г. Астрахань, ул. Бэра, д. 59</v>
      </c>
      <c r="B4359" s="85"/>
      <c r="C4359" s="45">
        <f t="shared" si="139"/>
        <v>1008.0574730508474</v>
      </c>
      <c r="D4359" s="45">
        <f t="shared" si="138"/>
        <v>49.69625694915252</v>
      </c>
      <c r="E4359" s="52">
        <v>0</v>
      </c>
      <c r="F4359" s="21">
        <v>49.69625694915252</v>
      </c>
      <c r="G4359" s="53">
        <v>0</v>
      </c>
      <c r="H4359" s="53">
        <v>0</v>
      </c>
      <c r="I4359" s="53">
        <v>0</v>
      </c>
      <c r="J4359" s="32">
        <v>442</v>
      </c>
      <c r="K4359" s="97">
        <v>615.75373000000002</v>
      </c>
      <c r="L4359" s="55"/>
      <c r="M4359" s="55"/>
    </row>
    <row r="4360" spans="1:13" s="64" customFormat="1" ht="18.75" customHeight="1" x14ac:dyDescent="0.25">
      <c r="A4360" s="44" t="str">
        <f>Лист4!A4358</f>
        <v>г. Астрахань, ул. Южная, д. 23, корп. 1</v>
      </c>
      <c r="B4360" s="85"/>
      <c r="C4360" s="45">
        <f t="shared" si="139"/>
        <v>268.1623355932204</v>
      </c>
      <c r="D4360" s="45">
        <f t="shared" si="138"/>
        <v>24.831864406779655</v>
      </c>
      <c r="E4360" s="52">
        <v>0</v>
      </c>
      <c r="F4360" s="21">
        <v>24.831864406779655</v>
      </c>
      <c r="G4360" s="53">
        <v>0</v>
      </c>
      <c r="H4360" s="53">
        <v>0</v>
      </c>
      <c r="I4360" s="53">
        <v>0</v>
      </c>
      <c r="J4360" s="32">
        <v>0</v>
      </c>
      <c r="K4360" s="97">
        <v>292.99420000000003</v>
      </c>
      <c r="L4360" s="55"/>
      <c r="M4360" s="55"/>
    </row>
    <row r="4361" spans="1:13" s="64" customFormat="1" ht="18.75" customHeight="1" x14ac:dyDescent="0.25">
      <c r="A4361" s="44" t="str">
        <f>Лист4!A4359</f>
        <v>г. Астрахань, ул. Савушкина, д. 10</v>
      </c>
      <c r="B4361" s="85"/>
      <c r="C4361" s="45">
        <f t="shared" si="139"/>
        <v>236.06682305084749</v>
      </c>
      <c r="D4361" s="45">
        <f t="shared" si="138"/>
        <v>12.646436949152543</v>
      </c>
      <c r="E4361" s="52">
        <v>0</v>
      </c>
      <c r="F4361" s="21">
        <v>12.646436949152543</v>
      </c>
      <c r="G4361" s="53">
        <v>0</v>
      </c>
      <c r="H4361" s="53">
        <v>0</v>
      </c>
      <c r="I4361" s="53">
        <v>0</v>
      </c>
      <c r="J4361" s="32">
        <v>0</v>
      </c>
      <c r="K4361" s="97">
        <v>248.71326000000002</v>
      </c>
      <c r="L4361" s="55"/>
      <c r="M4361" s="55"/>
    </row>
    <row r="4362" spans="1:13" s="64" customFormat="1" ht="18.75" customHeight="1" x14ac:dyDescent="0.25">
      <c r="A4362" s="44" t="str">
        <f>Лист4!A4360</f>
        <v>г. Астрахань, ул. Набережная Казачьего Ерика, д. 153</v>
      </c>
      <c r="B4362" s="85"/>
      <c r="C4362" s="45">
        <f t="shared" si="139"/>
        <v>15.08138000000001</v>
      </c>
      <c r="D4362" s="45">
        <f t="shared" si="138"/>
        <v>99.74</v>
      </c>
      <c r="E4362" s="52">
        <v>0</v>
      </c>
      <c r="F4362" s="21">
        <v>99.74</v>
      </c>
      <c r="G4362" s="53">
        <v>0</v>
      </c>
      <c r="H4362" s="53">
        <v>0</v>
      </c>
      <c r="I4362" s="53">
        <v>0</v>
      </c>
      <c r="J4362" s="32">
        <v>75</v>
      </c>
      <c r="K4362" s="97">
        <v>39.821379999999998</v>
      </c>
      <c r="L4362" s="55"/>
      <c r="M4362" s="55"/>
    </row>
    <row r="4363" spans="1:13" s="64" customFormat="1" ht="18.75" customHeight="1" x14ac:dyDescent="0.25">
      <c r="A4363" s="44" t="str">
        <f>Лист4!A4361</f>
        <v>г. Астрахань, ул. Зеленая, д 72А</v>
      </c>
      <c r="B4363" s="85"/>
      <c r="C4363" s="45">
        <f t="shared" si="139"/>
        <v>1307.6432701694914</v>
      </c>
      <c r="D4363" s="45">
        <f t="shared" si="138"/>
        <v>63.245779830508475</v>
      </c>
      <c r="E4363" s="52">
        <v>0</v>
      </c>
      <c r="F4363" s="21">
        <v>63.245779830508475</v>
      </c>
      <c r="G4363" s="53">
        <v>0</v>
      </c>
      <c r="H4363" s="53">
        <v>0</v>
      </c>
      <c r="I4363" s="53">
        <v>0</v>
      </c>
      <c r="J4363" s="32">
        <v>0</v>
      </c>
      <c r="K4363" s="97">
        <v>1370.88905</v>
      </c>
      <c r="L4363" s="55"/>
      <c r="M4363" s="55"/>
    </row>
    <row r="4364" spans="1:13" s="64" customFormat="1" ht="18.75" customHeight="1" x14ac:dyDescent="0.25">
      <c r="A4364" s="44" t="str">
        <f>Лист4!A4362</f>
        <v>г. Астрахань, ул. Космонавтов, д. 4, корп. 1</v>
      </c>
      <c r="B4364" s="85"/>
      <c r="C4364" s="45">
        <f t="shared" si="139"/>
        <v>1026.8422403389829</v>
      </c>
      <c r="D4364" s="45">
        <f t="shared" si="138"/>
        <v>52.501179661016941</v>
      </c>
      <c r="E4364" s="52">
        <v>0</v>
      </c>
      <c r="F4364" s="21">
        <v>52.501179661016941</v>
      </c>
      <c r="G4364" s="53">
        <v>0</v>
      </c>
      <c r="H4364" s="53">
        <v>0</v>
      </c>
      <c r="I4364" s="53">
        <v>0</v>
      </c>
      <c r="J4364" s="32">
        <v>0</v>
      </c>
      <c r="K4364" s="97">
        <v>1079.3434199999999</v>
      </c>
      <c r="L4364" s="55"/>
      <c r="M4364" s="55"/>
    </row>
    <row r="4365" spans="1:13" s="64" customFormat="1" ht="18.75" customHeight="1" x14ac:dyDescent="0.25">
      <c r="A4365" s="44" t="str">
        <f>Лист4!A4363</f>
        <v>Астрахань, В.Барсовой 13 корп. 1</v>
      </c>
      <c r="B4365" s="85"/>
      <c r="C4365" s="45">
        <f t="shared" si="139"/>
        <v>504.32638491525432</v>
      </c>
      <c r="D4365" s="45">
        <f t="shared" si="138"/>
        <v>53.623925084745743</v>
      </c>
      <c r="E4365" s="52">
        <v>0</v>
      </c>
      <c r="F4365" s="21">
        <v>53.623925084745743</v>
      </c>
      <c r="G4365" s="53">
        <v>0</v>
      </c>
      <c r="H4365" s="53">
        <v>0</v>
      </c>
      <c r="I4365" s="53">
        <v>0</v>
      </c>
      <c r="J4365" s="32">
        <v>0</v>
      </c>
      <c r="K4365" s="97">
        <v>557.95031000000006</v>
      </c>
      <c r="L4365" s="55"/>
      <c r="M4365" s="55"/>
    </row>
    <row r="4366" spans="1:13" s="64" customFormat="1" ht="18.75" customHeight="1" x14ac:dyDescent="0.25">
      <c r="A4366" s="44" t="str">
        <f>Лист4!A4364</f>
        <v>Камызяк, ул. М.Горького д.98</v>
      </c>
      <c r="B4366" s="85"/>
      <c r="C4366" s="45">
        <f t="shared" si="139"/>
        <v>275.6878261016949</v>
      </c>
      <c r="D4366" s="45">
        <f t="shared" ref="D4366:D4429" si="140">F4366</f>
        <v>27.084353898305089</v>
      </c>
      <c r="E4366" s="52">
        <v>0</v>
      </c>
      <c r="F4366" s="21">
        <v>27.084353898305089</v>
      </c>
      <c r="G4366" s="53">
        <v>0</v>
      </c>
      <c r="H4366" s="53">
        <v>0</v>
      </c>
      <c r="I4366" s="53">
        <v>0</v>
      </c>
      <c r="J4366" s="32">
        <v>0</v>
      </c>
      <c r="K4366" s="97">
        <v>302.77217999999999</v>
      </c>
      <c r="L4366" s="55"/>
      <c r="M4366" s="55"/>
    </row>
    <row r="4367" spans="1:13" s="64" customFormat="1" ht="18.75" customHeight="1" x14ac:dyDescent="0.25">
      <c r="A4367" s="44" t="str">
        <f>Лист4!A4365</f>
        <v>Астрахань, ул. Звездная д. 31</v>
      </c>
      <c r="B4367" s="85"/>
      <c r="C4367" s="45">
        <f t="shared" ref="C4367:C4430" si="141">K4367+J4367-F4367</f>
        <v>720.15905881355934</v>
      </c>
      <c r="D4367" s="45">
        <f t="shared" si="140"/>
        <v>57.476231186440678</v>
      </c>
      <c r="E4367" s="52">
        <v>0</v>
      </c>
      <c r="F4367" s="21">
        <v>57.476231186440678</v>
      </c>
      <c r="G4367" s="53">
        <v>0</v>
      </c>
      <c r="H4367" s="53">
        <v>0</v>
      </c>
      <c r="I4367" s="53">
        <v>0</v>
      </c>
      <c r="J4367" s="32">
        <v>0</v>
      </c>
      <c r="K4367" s="97">
        <v>777.63529000000005</v>
      </c>
      <c r="L4367" s="55"/>
      <c r="M4367" s="55"/>
    </row>
    <row r="4368" spans="1:13" s="64" customFormat="1" ht="18.75" customHeight="1" x14ac:dyDescent="0.25">
      <c r="A4368" s="44" t="str">
        <f>Лист4!A4366</f>
        <v>Астрахань, ул. 11-й Красной Армии д. 4/2</v>
      </c>
      <c r="B4368" s="85"/>
      <c r="C4368" s="45">
        <f t="shared" si="141"/>
        <v>1223.5916049152543</v>
      </c>
      <c r="D4368" s="45">
        <f t="shared" si="140"/>
        <v>52.341725084745761</v>
      </c>
      <c r="E4368" s="52">
        <v>0</v>
      </c>
      <c r="F4368" s="21">
        <v>52.341725084745761</v>
      </c>
      <c r="G4368" s="53">
        <v>0</v>
      </c>
      <c r="H4368" s="53">
        <v>0</v>
      </c>
      <c r="I4368" s="53">
        <v>0</v>
      </c>
      <c r="J4368" s="32">
        <v>0</v>
      </c>
      <c r="K4368" s="97">
        <v>1275.9333300000001</v>
      </c>
      <c r="L4368" s="55"/>
      <c r="M4368" s="55"/>
    </row>
    <row r="4369" spans="1:13" s="64" customFormat="1" ht="18.75" customHeight="1" x14ac:dyDescent="0.25">
      <c r="A4369" s="44" t="str">
        <f>Лист4!A4367</f>
        <v>Астрахань ул. Набережная Приволжского Затона д. 15 корп. 2</v>
      </c>
      <c r="B4369" s="85"/>
      <c r="C4369" s="45">
        <f t="shared" si="141"/>
        <v>529.43614796610166</v>
      </c>
      <c r="D4369" s="45">
        <f t="shared" si="140"/>
        <v>135.7715420338983</v>
      </c>
      <c r="E4369" s="52">
        <v>0</v>
      </c>
      <c r="F4369" s="21">
        <v>135.7715420338983</v>
      </c>
      <c r="G4369" s="53">
        <v>0</v>
      </c>
      <c r="H4369" s="53">
        <v>0</v>
      </c>
      <c r="I4369" s="53">
        <v>0</v>
      </c>
      <c r="J4369" s="32">
        <v>0</v>
      </c>
      <c r="K4369" s="97">
        <v>665.20768999999996</v>
      </c>
      <c r="L4369" s="55"/>
      <c r="M4369" s="55"/>
    </row>
    <row r="4370" spans="1:13" s="64" customFormat="1" ht="18.75" customHeight="1" x14ac:dyDescent="0.25">
      <c r="A4370" s="44" t="str">
        <f>Лист4!A4368</f>
        <v>г.Астрахань ул.Куликова д.40</v>
      </c>
      <c r="B4370" s="85"/>
      <c r="C4370" s="45">
        <f t="shared" si="141"/>
        <v>277.16404372881351</v>
      </c>
      <c r="D4370" s="45">
        <f t="shared" si="140"/>
        <v>21.11512627118644</v>
      </c>
      <c r="E4370" s="52">
        <v>0</v>
      </c>
      <c r="F4370" s="21">
        <v>21.11512627118644</v>
      </c>
      <c r="G4370" s="53">
        <v>0</v>
      </c>
      <c r="H4370" s="53">
        <v>0</v>
      </c>
      <c r="I4370" s="53">
        <v>0</v>
      </c>
      <c r="J4370" s="32">
        <v>0</v>
      </c>
      <c r="K4370" s="97">
        <v>298.27916999999997</v>
      </c>
      <c r="L4370" s="55"/>
      <c r="M4370" s="55"/>
    </row>
    <row r="4371" spans="1:13" s="64" customFormat="1" ht="18.75" customHeight="1" x14ac:dyDescent="0.25">
      <c r="A4371" s="44" t="str">
        <f>Лист4!A4369</f>
        <v>г.Астрахань ул.Космонавтов д.12</v>
      </c>
      <c r="B4371" s="85"/>
      <c r="C4371" s="45">
        <f t="shared" si="141"/>
        <v>570.92370491525423</v>
      </c>
      <c r="D4371" s="45">
        <f t="shared" si="140"/>
        <v>52.360415084745775</v>
      </c>
      <c r="E4371" s="52">
        <v>0</v>
      </c>
      <c r="F4371" s="21">
        <v>52.360415084745775</v>
      </c>
      <c r="G4371" s="53">
        <v>0</v>
      </c>
      <c r="H4371" s="53">
        <v>0</v>
      </c>
      <c r="I4371" s="53">
        <v>0</v>
      </c>
      <c r="J4371" s="32">
        <v>0</v>
      </c>
      <c r="K4371" s="97">
        <v>623.28412000000003</v>
      </c>
      <c r="L4371" s="55"/>
      <c r="M4371" s="55"/>
    </row>
    <row r="4372" spans="1:13" s="64" customFormat="1" ht="18.75" customHeight="1" x14ac:dyDescent="0.25">
      <c r="A4372" s="44" t="str">
        <f>Лист4!A4370</f>
        <v>г.Астрахань ул.Куликова д.56 корп.1</v>
      </c>
      <c r="B4372" s="85"/>
      <c r="C4372" s="45">
        <f t="shared" si="141"/>
        <v>898.65175152542383</v>
      </c>
      <c r="D4372" s="45">
        <f t="shared" si="140"/>
        <v>41.053678474576287</v>
      </c>
      <c r="E4372" s="52">
        <v>0</v>
      </c>
      <c r="F4372" s="21">
        <v>41.053678474576287</v>
      </c>
      <c r="G4372" s="53">
        <v>0</v>
      </c>
      <c r="H4372" s="53">
        <v>0</v>
      </c>
      <c r="I4372" s="53">
        <v>0</v>
      </c>
      <c r="J4372" s="32">
        <v>0</v>
      </c>
      <c r="K4372" s="97">
        <v>939.70543000000009</v>
      </c>
      <c r="L4372" s="55"/>
      <c r="M4372" s="55"/>
    </row>
    <row r="4373" spans="1:13" s="64" customFormat="1" ht="18.75" customHeight="1" x14ac:dyDescent="0.25">
      <c r="A4373" s="44" t="str">
        <f>Лист4!A4371</f>
        <v>г.Астрахань ул.Адм.Нахимова д.115</v>
      </c>
      <c r="B4373" s="85"/>
      <c r="C4373" s="45">
        <f t="shared" si="141"/>
        <v>866.08039915254233</v>
      </c>
      <c r="D4373" s="45">
        <f t="shared" si="140"/>
        <v>41.504750847457629</v>
      </c>
      <c r="E4373" s="52">
        <v>0</v>
      </c>
      <c r="F4373" s="21">
        <v>41.504750847457629</v>
      </c>
      <c r="G4373" s="53">
        <v>0</v>
      </c>
      <c r="H4373" s="53">
        <v>0</v>
      </c>
      <c r="I4373" s="53">
        <v>0</v>
      </c>
      <c r="J4373" s="32">
        <v>0</v>
      </c>
      <c r="K4373" s="97">
        <v>907.58515</v>
      </c>
      <c r="L4373" s="55"/>
      <c r="M4373" s="55"/>
    </row>
    <row r="4374" spans="1:13" s="64" customFormat="1" ht="18.75" customHeight="1" x14ac:dyDescent="0.25">
      <c r="A4374" s="44" t="str">
        <f>Лист4!A4372</f>
        <v>г.Астрахань ул.Савушкина д.30</v>
      </c>
      <c r="B4374" s="85"/>
      <c r="C4374" s="45">
        <f t="shared" si="141"/>
        <v>822.76403576271184</v>
      </c>
      <c r="D4374" s="45">
        <f t="shared" si="140"/>
        <v>37.38199423728814</v>
      </c>
      <c r="E4374" s="52">
        <v>0</v>
      </c>
      <c r="F4374" s="21">
        <v>37.38199423728814</v>
      </c>
      <c r="G4374" s="53">
        <v>0</v>
      </c>
      <c r="H4374" s="53">
        <v>0</v>
      </c>
      <c r="I4374" s="53">
        <v>0</v>
      </c>
      <c r="J4374" s="32">
        <v>338</v>
      </c>
      <c r="K4374" s="97">
        <v>522.14603</v>
      </c>
      <c r="L4374" s="55"/>
      <c r="M4374" s="55"/>
    </row>
    <row r="4375" spans="1:13" s="64" customFormat="1" ht="18.75" customHeight="1" x14ac:dyDescent="0.25">
      <c r="A4375" s="44" t="str">
        <f>Лист4!A4373</f>
        <v>г.Астрахань ул.Савушкина д.22</v>
      </c>
      <c r="B4375" s="85"/>
      <c r="C4375" s="45">
        <f t="shared" si="141"/>
        <v>326.39875745762708</v>
      </c>
      <c r="D4375" s="45">
        <f t="shared" si="140"/>
        <v>50.86965254237289</v>
      </c>
      <c r="E4375" s="52">
        <v>0</v>
      </c>
      <c r="F4375" s="21">
        <v>50.86965254237289</v>
      </c>
      <c r="G4375" s="53">
        <v>0</v>
      </c>
      <c r="H4375" s="53">
        <v>0</v>
      </c>
      <c r="I4375" s="53">
        <v>0</v>
      </c>
      <c r="J4375" s="32">
        <v>0</v>
      </c>
      <c r="K4375" s="97">
        <v>377.26840999999996</v>
      </c>
      <c r="L4375" s="55"/>
      <c r="M4375" s="55"/>
    </row>
    <row r="4376" spans="1:13" s="64" customFormat="1" ht="18.75" customHeight="1" x14ac:dyDescent="0.25">
      <c r="A4376" s="44" t="str">
        <f>Лист4!A4374</f>
        <v>г.Астрахань ул.Н.Островского д.68</v>
      </c>
      <c r="B4376" s="85"/>
      <c r="C4376" s="45">
        <f t="shared" si="141"/>
        <v>802.06571983050856</v>
      </c>
      <c r="D4376" s="45">
        <f t="shared" si="140"/>
        <v>36.217810169491528</v>
      </c>
      <c r="E4376" s="52">
        <v>0</v>
      </c>
      <c r="F4376" s="21">
        <v>36.217810169491528</v>
      </c>
      <c r="G4376" s="53">
        <v>0</v>
      </c>
      <c r="H4376" s="53">
        <v>0</v>
      </c>
      <c r="I4376" s="53">
        <v>0</v>
      </c>
      <c r="J4376" s="32">
        <v>0</v>
      </c>
      <c r="K4376" s="97">
        <v>838.28353000000004</v>
      </c>
      <c r="L4376" s="55"/>
      <c r="M4376" s="55"/>
    </row>
    <row r="4377" spans="1:13" s="64" customFormat="1" ht="18.75" customHeight="1" x14ac:dyDescent="0.25">
      <c r="A4377" s="44" t="str">
        <f>Лист4!A4375</f>
        <v>г.Астрахань ул.Космонавтов д.18 корп.1</v>
      </c>
      <c r="B4377" s="85"/>
      <c r="C4377" s="45">
        <f t="shared" si="141"/>
        <v>3519.8954118644074</v>
      </c>
      <c r="D4377" s="45">
        <f t="shared" si="140"/>
        <v>175.11972813559325</v>
      </c>
      <c r="E4377" s="52">
        <v>0</v>
      </c>
      <c r="F4377" s="21">
        <v>175.11972813559325</v>
      </c>
      <c r="G4377" s="53">
        <v>0</v>
      </c>
      <c r="H4377" s="53">
        <v>0</v>
      </c>
      <c r="I4377" s="53">
        <v>0</v>
      </c>
      <c r="J4377" s="32">
        <v>976.03</v>
      </c>
      <c r="K4377" s="97">
        <v>2718.9851400000002</v>
      </c>
      <c r="L4377" s="55"/>
      <c r="M4377" s="55"/>
    </row>
    <row r="4378" spans="1:13" s="64" customFormat="1" ht="18.75" customHeight="1" x14ac:dyDescent="0.25">
      <c r="A4378" s="44" t="str">
        <f>Лист4!A4376</f>
        <v>г.Астрахань ул.Жилая д.10 корп.2</v>
      </c>
      <c r="B4378" s="85"/>
      <c r="C4378" s="45">
        <f t="shared" si="141"/>
        <v>1401.219763220339</v>
      </c>
      <c r="D4378" s="45">
        <f t="shared" si="140"/>
        <v>61.465696779661009</v>
      </c>
      <c r="E4378" s="52">
        <v>0</v>
      </c>
      <c r="F4378" s="21">
        <v>61.465696779661009</v>
      </c>
      <c r="G4378" s="53">
        <v>0</v>
      </c>
      <c r="H4378" s="53">
        <v>0</v>
      </c>
      <c r="I4378" s="53">
        <v>0</v>
      </c>
      <c r="J4378" s="32">
        <v>0</v>
      </c>
      <c r="K4378" s="97">
        <v>1462.6854599999999</v>
      </c>
      <c r="L4378" s="55"/>
      <c r="M4378" s="55"/>
    </row>
    <row r="4379" spans="1:13" s="64" customFormat="1" ht="18.75" customHeight="1" x14ac:dyDescent="0.25">
      <c r="A4379" s="44" t="str">
        <f>Лист4!A4377</f>
        <v>г.Астрахань ул.2-я Зеленгинская д.1 корп.3</v>
      </c>
      <c r="B4379" s="85"/>
      <c r="C4379" s="45">
        <f t="shared" si="141"/>
        <v>1608.6448032203389</v>
      </c>
      <c r="D4379" s="45">
        <f t="shared" si="140"/>
        <v>73.151476779661053</v>
      </c>
      <c r="E4379" s="52">
        <v>0</v>
      </c>
      <c r="F4379" s="21">
        <v>73.151476779661053</v>
      </c>
      <c r="G4379" s="53">
        <v>0</v>
      </c>
      <c r="H4379" s="53">
        <v>0</v>
      </c>
      <c r="I4379" s="53">
        <v>0</v>
      </c>
      <c r="J4379" s="32">
        <v>0</v>
      </c>
      <c r="K4379" s="97">
        <v>1681.79628</v>
      </c>
      <c r="L4379" s="55"/>
      <c r="M4379" s="55"/>
    </row>
    <row r="4380" spans="1:13" s="64" customFormat="1" ht="18.75" customHeight="1" x14ac:dyDescent="0.25">
      <c r="A4380" s="44" t="str">
        <f>Лист4!A4378</f>
        <v>г.Астрахань ул.Космонавтов д.12 корп.1</v>
      </c>
      <c r="B4380" s="85"/>
      <c r="C4380" s="45">
        <f t="shared" si="141"/>
        <v>81.63639779661014</v>
      </c>
      <c r="D4380" s="45">
        <f t="shared" si="140"/>
        <v>32.990412203389845</v>
      </c>
      <c r="E4380" s="52">
        <v>0</v>
      </c>
      <c r="F4380" s="21">
        <v>32.990412203389845</v>
      </c>
      <c r="G4380" s="53">
        <v>0</v>
      </c>
      <c r="H4380" s="53">
        <v>0</v>
      </c>
      <c r="I4380" s="53">
        <v>0</v>
      </c>
      <c r="J4380" s="32">
        <v>0</v>
      </c>
      <c r="K4380" s="97">
        <v>114.62680999999999</v>
      </c>
      <c r="L4380" s="55"/>
      <c r="M4380" s="55"/>
    </row>
    <row r="4381" spans="1:13" s="64" customFormat="1" ht="18.75" customHeight="1" x14ac:dyDescent="0.25">
      <c r="A4381" s="44" t="str">
        <f>Лист4!A4379</f>
        <v>г.Астрахань ул.Кубанская д.72</v>
      </c>
      <c r="B4381" s="85"/>
      <c r="C4381" s="45">
        <f t="shared" si="141"/>
        <v>4031.1613825423728</v>
      </c>
      <c r="D4381" s="45">
        <f t="shared" si="140"/>
        <v>181.91462745762706</v>
      </c>
      <c r="E4381" s="52">
        <v>0</v>
      </c>
      <c r="F4381" s="21">
        <v>181.91462745762706</v>
      </c>
      <c r="G4381" s="53">
        <v>0</v>
      </c>
      <c r="H4381" s="53">
        <v>0</v>
      </c>
      <c r="I4381" s="53">
        <v>0</v>
      </c>
      <c r="J4381" s="32">
        <v>0</v>
      </c>
      <c r="K4381" s="97">
        <v>4213.0760099999998</v>
      </c>
      <c r="L4381" s="55"/>
      <c r="M4381" s="55"/>
    </row>
    <row r="4382" spans="1:13" s="64" customFormat="1" ht="18.75" customHeight="1" x14ac:dyDescent="0.25">
      <c r="A4382" s="44" t="str">
        <f>Лист4!A4380</f>
        <v>г.Ахтубинск ул.Чаплыгина 1 "Б"</v>
      </c>
      <c r="B4382" s="85"/>
      <c r="C4382" s="45">
        <f t="shared" si="141"/>
        <v>63.147986440677975</v>
      </c>
      <c r="D4382" s="45">
        <f t="shared" si="140"/>
        <v>3.3128135593220338</v>
      </c>
      <c r="E4382" s="52">
        <v>0</v>
      </c>
      <c r="F4382" s="21">
        <v>3.3128135593220338</v>
      </c>
      <c r="G4382" s="53">
        <v>0</v>
      </c>
      <c r="H4382" s="53">
        <v>0</v>
      </c>
      <c r="I4382" s="53">
        <v>0</v>
      </c>
      <c r="J4382" s="32">
        <v>0</v>
      </c>
      <c r="K4382" s="97">
        <v>66.460800000000006</v>
      </c>
      <c r="L4382" s="55"/>
      <c r="M4382" s="55"/>
    </row>
    <row r="4383" spans="1:13" s="64" customFormat="1" ht="18.75" customHeight="1" x14ac:dyDescent="0.25">
      <c r="A4383" s="44" t="str">
        <f>Лист4!A4381</f>
        <v>г. Знаменск, Жилой комплекс "Ракетный", д. 59</v>
      </c>
      <c r="B4383" s="85"/>
      <c r="C4383" s="45">
        <f t="shared" si="141"/>
        <v>3.1819579661016948</v>
      </c>
      <c r="D4383" s="45">
        <f t="shared" si="140"/>
        <v>0.17046203389830508</v>
      </c>
      <c r="E4383" s="52">
        <v>0</v>
      </c>
      <c r="F4383" s="21">
        <v>0.17046203389830508</v>
      </c>
      <c r="G4383" s="53">
        <v>0</v>
      </c>
      <c r="H4383" s="53">
        <v>0</v>
      </c>
      <c r="I4383" s="53">
        <v>0</v>
      </c>
      <c r="J4383" s="32">
        <v>0</v>
      </c>
      <c r="K4383" s="97">
        <v>3.35242</v>
      </c>
      <c r="L4383" s="55"/>
      <c r="M4383" s="55"/>
    </row>
    <row r="4384" spans="1:13" s="64" customFormat="1" ht="18.75" customHeight="1" x14ac:dyDescent="0.25">
      <c r="A4384" s="44" t="str">
        <f>Лист4!A4382</f>
        <v>г. Астрахань, ул. Мелиоративная, дом 10</v>
      </c>
      <c r="B4384" s="85"/>
      <c r="C4384" s="45">
        <f t="shared" si="141"/>
        <v>143.28026084745764</v>
      </c>
      <c r="D4384" s="45">
        <f t="shared" si="140"/>
        <v>6.4436191525423725</v>
      </c>
      <c r="E4384" s="52">
        <v>0</v>
      </c>
      <c r="F4384" s="21">
        <v>6.4436191525423725</v>
      </c>
      <c r="G4384" s="53">
        <v>0</v>
      </c>
      <c r="H4384" s="53">
        <v>0</v>
      </c>
      <c r="I4384" s="53">
        <v>0</v>
      </c>
      <c r="J4384" s="32">
        <v>0</v>
      </c>
      <c r="K4384" s="97">
        <v>149.72388000000001</v>
      </c>
      <c r="L4384" s="55"/>
      <c r="M4384" s="55"/>
    </row>
    <row r="4385" spans="1:13" s="64" customFormat="1" ht="18.75" customHeight="1" x14ac:dyDescent="0.25">
      <c r="A4385" s="44" t="str">
        <f>Лист4!A4383</f>
        <v>г. Астрахань, ул. Кубанская, д. 19</v>
      </c>
      <c r="B4385" s="85"/>
      <c r="C4385" s="45">
        <f t="shared" si="141"/>
        <v>324.48584932203386</v>
      </c>
      <c r="D4385" s="45">
        <f t="shared" si="140"/>
        <v>67.316890677966114</v>
      </c>
      <c r="E4385" s="52">
        <v>0</v>
      </c>
      <c r="F4385" s="21">
        <v>67.316890677966114</v>
      </c>
      <c r="G4385" s="53">
        <v>0</v>
      </c>
      <c r="H4385" s="53">
        <v>0</v>
      </c>
      <c r="I4385" s="53">
        <v>0</v>
      </c>
      <c r="J4385" s="32">
        <v>0</v>
      </c>
      <c r="K4385" s="97">
        <v>391.80273999999997</v>
      </c>
      <c r="L4385" s="55"/>
      <c r="M4385" s="55"/>
    </row>
    <row r="4386" spans="1:13" s="64" customFormat="1" ht="18.75" customHeight="1" x14ac:dyDescent="0.25">
      <c r="A4386" s="44" t="str">
        <f>Лист4!A4384</f>
        <v>г. Астрахань, ул. Татищева, д. 59/60</v>
      </c>
      <c r="B4386" s="85"/>
      <c r="C4386" s="45">
        <f t="shared" si="141"/>
        <v>817.74150559322038</v>
      </c>
      <c r="D4386" s="45">
        <f t="shared" si="140"/>
        <v>62.397504406779653</v>
      </c>
      <c r="E4386" s="52">
        <v>0</v>
      </c>
      <c r="F4386" s="21">
        <v>62.397504406779653</v>
      </c>
      <c r="G4386" s="53">
        <v>0</v>
      </c>
      <c r="H4386" s="53">
        <v>0</v>
      </c>
      <c r="I4386" s="53">
        <v>0</v>
      </c>
      <c r="J4386" s="32">
        <v>418.4</v>
      </c>
      <c r="K4386" s="97">
        <v>461.73901000000001</v>
      </c>
      <c r="L4386" s="55"/>
      <c r="M4386" s="55"/>
    </row>
    <row r="4387" spans="1:13" s="64" customFormat="1" ht="18.75" customHeight="1" x14ac:dyDescent="0.25">
      <c r="A4387" s="44" t="str">
        <f>Лист4!A4385</f>
        <v>г. Астрахань, ул. Магистральная, д. 30, корп.1</v>
      </c>
      <c r="B4387" s="85"/>
      <c r="C4387" s="45">
        <f t="shared" si="141"/>
        <v>49.224870508474567</v>
      </c>
      <c r="D4387" s="45">
        <f t="shared" si="140"/>
        <v>34.947089491525446</v>
      </c>
      <c r="E4387" s="52">
        <v>0</v>
      </c>
      <c r="F4387" s="21">
        <v>34.947089491525446</v>
      </c>
      <c r="G4387" s="53">
        <v>0</v>
      </c>
      <c r="H4387" s="53">
        <v>0</v>
      </c>
      <c r="I4387" s="53">
        <v>0</v>
      </c>
      <c r="J4387" s="32">
        <v>0</v>
      </c>
      <c r="K4387" s="97">
        <v>84.171960000000013</v>
      </c>
      <c r="L4387" s="55"/>
      <c r="M4387" s="55"/>
    </row>
    <row r="4388" spans="1:13" s="64" customFormat="1" ht="18.75" customHeight="1" x14ac:dyDescent="0.25">
      <c r="A4388" s="44" t="str">
        <f>Лист4!A4386</f>
        <v>г. Астрахань,ул. Жилая, д. 8, корп. 2</v>
      </c>
      <c r="B4388" s="85"/>
      <c r="C4388" s="45">
        <f t="shared" si="141"/>
        <v>1145.6908683050849</v>
      </c>
      <c r="D4388" s="45">
        <f t="shared" si="140"/>
        <v>50.109971694915252</v>
      </c>
      <c r="E4388" s="52">
        <v>0</v>
      </c>
      <c r="F4388" s="21">
        <v>50.109971694915252</v>
      </c>
      <c r="G4388" s="53">
        <v>0</v>
      </c>
      <c r="H4388" s="53">
        <v>0</v>
      </c>
      <c r="I4388" s="53">
        <v>0</v>
      </c>
      <c r="J4388" s="32">
        <v>0</v>
      </c>
      <c r="K4388" s="97">
        <v>1195.8008400000001</v>
      </c>
      <c r="L4388" s="55"/>
      <c r="M4388" s="55"/>
    </row>
    <row r="4389" spans="1:13" s="64" customFormat="1" ht="18.75" customHeight="1" x14ac:dyDescent="0.25">
      <c r="A4389" s="44" t="str">
        <f>Лист4!A4387</f>
        <v>Астраханская область, Лиманский район, с. Бирючья Коса, ул. Ленина, д. 35</v>
      </c>
      <c r="B4389" s="85"/>
      <c r="C4389" s="45">
        <f t="shared" si="141"/>
        <v>79.212222881355927</v>
      </c>
      <c r="D4389" s="45">
        <f t="shared" si="140"/>
        <v>0.83952711864406793</v>
      </c>
      <c r="E4389" s="52">
        <v>0</v>
      </c>
      <c r="F4389" s="21">
        <v>0.83952711864406793</v>
      </c>
      <c r="G4389" s="53">
        <v>0</v>
      </c>
      <c r="H4389" s="53">
        <v>0</v>
      </c>
      <c r="I4389" s="53">
        <v>0</v>
      </c>
      <c r="J4389" s="32">
        <v>0</v>
      </c>
      <c r="K4389" s="97">
        <v>80.051749999999998</v>
      </c>
      <c r="L4389" s="55"/>
      <c r="M4389" s="55"/>
    </row>
    <row r="4390" spans="1:13" s="64" customFormat="1" ht="18.75" customHeight="1" x14ac:dyDescent="0.25">
      <c r="A4390" s="44" t="str">
        <f>Лист4!A4388</f>
        <v>г. Астрахань, ул. Боевая, д. 75, корп. 1</v>
      </c>
      <c r="B4390" s="85"/>
      <c r="C4390" s="45">
        <f t="shared" si="141"/>
        <v>1451.7134357627119</v>
      </c>
      <c r="D4390" s="45">
        <f t="shared" si="140"/>
        <v>78.286604237288159</v>
      </c>
      <c r="E4390" s="52">
        <v>0</v>
      </c>
      <c r="F4390" s="21">
        <v>78.286604237288159</v>
      </c>
      <c r="G4390" s="53">
        <v>0</v>
      </c>
      <c r="H4390" s="53">
        <v>0</v>
      </c>
      <c r="I4390" s="53">
        <v>0</v>
      </c>
      <c r="J4390" s="32">
        <v>0</v>
      </c>
      <c r="K4390" s="97">
        <v>1530.0000400000001</v>
      </c>
      <c r="L4390" s="55"/>
      <c r="M4390" s="55"/>
    </row>
    <row r="4391" spans="1:13" s="64" customFormat="1" ht="18.75" customHeight="1" x14ac:dyDescent="0.25">
      <c r="A4391" s="44" t="str">
        <f>Лист4!A4389</f>
        <v>г. Астрахань, ул. Адмирала Нахимова, д. 119</v>
      </c>
      <c r="B4391" s="85"/>
      <c r="C4391" s="45">
        <f t="shared" si="141"/>
        <v>285.09280847457626</v>
      </c>
      <c r="D4391" s="45">
        <f t="shared" si="140"/>
        <v>12.014041525423728</v>
      </c>
      <c r="E4391" s="52">
        <v>0</v>
      </c>
      <c r="F4391" s="21">
        <v>12.014041525423728</v>
      </c>
      <c r="G4391" s="53">
        <v>0</v>
      </c>
      <c r="H4391" s="53">
        <v>0</v>
      </c>
      <c r="I4391" s="53">
        <v>0</v>
      </c>
      <c r="J4391" s="32">
        <v>247.24</v>
      </c>
      <c r="K4391" s="97">
        <v>49.866849999999999</v>
      </c>
      <c r="L4391" s="55"/>
      <c r="M4391" s="55"/>
    </row>
    <row r="4392" spans="1:13" s="64" customFormat="1" ht="18.75" customHeight="1" x14ac:dyDescent="0.25">
      <c r="A4392" s="44" t="str">
        <f>Лист4!A4390</f>
        <v>г. Астрахань, ул. Бэра, д. 55</v>
      </c>
      <c r="B4392" s="85"/>
      <c r="C4392" s="45">
        <f t="shared" si="141"/>
        <v>1146.4616162711864</v>
      </c>
      <c r="D4392" s="45">
        <f t="shared" si="140"/>
        <v>53.630953728813559</v>
      </c>
      <c r="E4392" s="52">
        <v>0</v>
      </c>
      <c r="F4392" s="21">
        <v>53.630953728813559</v>
      </c>
      <c r="G4392" s="53">
        <v>0</v>
      </c>
      <c r="H4392" s="53">
        <v>0</v>
      </c>
      <c r="I4392" s="53">
        <v>0</v>
      </c>
      <c r="J4392" s="32">
        <v>0</v>
      </c>
      <c r="K4392" s="97">
        <v>1200.09257</v>
      </c>
      <c r="L4392" s="55"/>
      <c r="M4392" s="55"/>
    </row>
    <row r="4393" spans="1:13" s="64" customFormat="1" ht="18.75" customHeight="1" x14ac:dyDescent="0.25">
      <c r="A4393" s="44" t="str">
        <f>Лист4!A4391</f>
        <v>г. Астрахань, ул. Профсоюзная, д. 8, корп. 4</v>
      </c>
      <c r="B4393" s="85"/>
      <c r="C4393" s="45">
        <f t="shared" si="141"/>
        <v>1006.7407522033899</v>
      </c>
      <c r="D4393" s="45">
        <f t="shared" si="140"/>
        <v>46.034807796610167</v>
      </c>
      <c r="E4393" s="52">
        <v>0</v>
      </c>
      <c r="F4393" s="21">
        <v>46.034807796610167</v>
      </c>
      <c r="G4393" s="53">
        <v>0</v>
      </c>
      <c r="H4393" s="53">
        <v>0</v>
      </c>
      <c r="I4393" s="53">
        <v>0</v>
      </c>
      <c r="J4393" s="32">
        <v>0</v>
      </c>
      <c r="K4393" s="97">
        <v>1052.77556</v>
      </c>
      <c r="L4393" s="55"/>
      <c r="M4393" s="55"/>
    </row>
    <row r="4394" spans="1:13" s="64" customFormat="1" ht="18.75" customHeight="1" x14ac:dyDescent="0.25">
      <c r="A4394" s="44" t="str">
        <f>Лист4!A4392</f>
        <v>г. Астрахань, ул. Космонавта В. Комарова, д. 170</v>
      </c>
      <c r="B4394" s="85"/>
      <c r="C4394" s="45">
        <f t="shared" si="141"/>
        <v>799.61594016949152</v>
      </c>
      <c r="D4394" s="45">
        <f t="shared" si="140"/>
        <v>38.13838983050848</v>
      </c>
      <c r="E4394" s="52">
        <v>0</v>
      </c>
      <c r="F4394" s="21">
        <v>38.13838983050848</v>
      </c>
      <c r="G4394" s="53">
        <v>0</v>
      </c>
      <c r="H4394" s="53">
        <v>0</v>
      </c>
      <c r="I4394" s="53">
        <v>0</v>
      </c>
      <c r="J4394" s="32">
        <v>302</v>
      </c>
      <c r="K4394" s="97">
        <v>535.75432999999998</v>
      </c>
      <c r="L4394" s="55"/>
      <c r="M4394" s="55"/>
    </row>
    <row r="4395" spans="1:13" s="64" customFormat="1" ht="18.75" customHeight="1" x14ac:dyDescent="0.25">
      <c r="A4395" s="44" t="str">
        <f>Лист4!A4393</f>
        <v>г. Астрахань, ул. Ладожская, д. 6</v>
      </c>
      <c r="B4395" s="85"/>
      <c r="C4395" s="45">
        <f t="shared" si="141"/>
        <v>125.52514627118647</v>
      </c>
      <c r="D4395" s="45">
        <f t="shared" si="140"/>
        <v>5.9990237288135599</v>
      </c>
      <c r="E4395" s="52">
        <v>0</v>
      </c>
      <c r="F4395" s="21">
        <v>5.9990237288135599</v>
      </c>
      <c r="G4395" s="53">
        <v>0</v>
      </c>
      <c r="H4395" s="53">
        <v>0</v>
      </c>
      <c r="I4395" s="53">
        <v>0</v>
      </c>
      <c r="J4395" s="32">
        <v>0</v>
      </c>
      <c r="K4395" s="97">
        <v>131.52417000000003</v>
      </c>
      <c r="L4395" s="55"/>
      <c r="M4395" s="55"/>
    </row>
    <row r="4396" spans="1:13" s="64" customFormat="1" ht="18.75" customHeight="1" x14ac:dyDescent="0.25">
      <c r="A4396" s="44" t="str">
        <f>Лист4!A4394</f>
        <v>г.Знаменск, ул. Ленина, д. 16</v>
      </c>
      <c r="B4396" s="86"/>
      <c r="C4396" s="45">
        <f t="shared" si="141"/>
        <v>108.82062593220338</v>
      </c>
      <c r="D4396" s="45">
        <f t="shared" si="140"/>
        <v>0.84564406779661017</v>
      </c>
      <c r="E4396" s="52">
        <v>0</v>
      </c>
      <c r="F4396" s="21">
        <v>0.84564406779661017</v>
      </c>
      <c r="G4396" s="53">
        <v>0</v>
      </c>
      <c r="H4396" s="53">
        <v>0</v>
      </c>
      <c r="I4396" s="53">
        <v>0</v>
      </c>
      <c r="J4396" s="32">
        <v>0</v>
      </c>
      <c r="K4396" s="97">
        <v>109.66627</v>
      </c>
      <c r="L4396" s="55"/>
      <c r="M4396" s="55"/>
    </row>
    <row r="4397" spans="1:13" s="64" customFormat="1" ht="18.75" customHeight="1" x14ac:dyDescent="0.25">
      <c r="A4397" s="44" t="str">
        <f>Лист4!A4395</f>
        <v>г. Астрахань, ул. Набережная Приволжского затона, д. 16</v>
      </c>
      <c r="B4397" s="85"/>
      <c r="C4397" s="45">
        <f t="shared" si="141"/>
        <v>707.39810898305086</v>
      </c>
      <c r="D4397" s="45">
        <f t="shared" si="140"/>
        <v>38.582911016949147</v>
      </c>
      <c r="E4397" s="52">
        <v>0</v>
      </c>
      <c r="F4397" s="21">
        <v>38.582911016949147</v>
      </c>
      <c r="G4397" s="53">
        <v>0</v>
      </c>
      <c r="H4397" s="53">
        <v>0</v>
      </c>
      <c r="I4397" s="53">
        <v>0</v>
      </c>
      <c r="J4397" s="32">
        <v>0</v>
      </c>
      <c r="K4397" s="97">
        <v>745.98102000000006</v>
      </c>
      <c r="L4397" s="55"/>
      <c r="M4397" s="55"/>
    </row>
    <row r="4398" spans="1:13" s="64" customFormat="1" ht="18.75" customHeight="1" x14ac:dyDescent="0.25">
      <c r="A4398" s="44" t="str">
        <f>Лист4!A4396</f>
        <v>г. Астрахань, ул. К.Краснова, д. 12</v>
      </c>
      <c r="B4398" s="85"/>
      <c r="C4398" s="45">
        <f t="shared" si="141"/>
        <v>40.2372527118644</v>
      </c>
      <c r="D4398" s="45">
        <f t="shared" si="140"/>
        <v>4.0942372881355933</v>
      </c>
      <c r="E4398" s="52">
        <v>0</v>
      </c>
      <c r="F4398" s="21">
        <v>4.0942372881355933</v>
      </c>
      <c r="G4398" s="53">
        <v>0</v>
      </c>
      <c r="H4398" s="53">
        <v>0</v>
      </c>
      <c r="I4398" s="53">
        <v>0</v>
      </c>
      <c r="J4398" s="32">
        <v>0</v>
      </c>
      <c r="K4398" s="97">
        <v>44.331489999999995</v>
      </c>
      <c r="L4398" s="55"/>
      <c r="M4398" s="55"/>
    </row>
    <row r="4399" spans="1:13" s="64" customFormat="1" ht="18.75" customHeight="1" x14ac:dyDescent="0.25">
      <c r="A4399" s="44" t="str">
        <f>Лист4!A4397</f>
        <v>Астрахань, пер. Щекина д. 9</v>
      </c>
      <c r="B4399" s="85"/>
      <c r="C4399" s="45">
        <f t="shared" si="141"/>
        <v>335.0754784745763</v>
      </c>
      <c r="D4399" s="45">
        <f t="shared" si="140"/>
        <v>14.239351525423725</v>
      </c>
      <c r="E4399" s="52">
        <v>0</v>
      </c>
      <c r="F4399" s="21">
        <v>14.239351525423725</v>
      </c>
      <c r="G4399" s="53">
        <v>0</v>
      </c>
      <c r="H4399" s="53">
        <v>0</v>
      </c>
      <c r="I4399" s="53">
        <v>0</v>
      </c>
      <c r="J4399" s="32">
        <v>0</v>
      </c>
      <c r="K4399" s="97">
        <v>349.31483000000003</v>
      </c>
      <c r="L4399" s="55"/>
      <c r="M4399" s="55"/>
    </row>
    <row r="4400" spans="1:13" s="64" customFormat="1" ht="18.75" customHeight="1" x14ac:dyDescent="0.25">
      <c r="A4400" s="44" t="str">
        <f>Лист4!A4398</f>
        <v>Астрахань, ул. Минусинская д.14/2</v>
      </c>
      <c r="B4400" s="85"/>
      <c r="C4400" s="45">
        <f t="shared" si="141"/>
        <v>198.06532016949154</v>
      </c>
      <c r="D4400" s="45">
        <f t="shared" si="140"/>
        <v>16.498309830508472</v>
      </c>
      <c r="E4400" s="52">
        <v>0</v>
      </c>
      <c r="F4400" s="21">
        <v>16.498309830508472</v>
      </c>
      <c r="G4400" s="53">
        <v>0</v>
      </c>
      <c r="H4400" s="53">
        <v>0</v>
      </c>
      <c r="I4400" s="53">
        <v>0</v>
      </c>
      <c r="J4400" s="32">
        <v>0</v>
      </c>
      <c r="K4400" s="97">
        <v>214.56363000000002</v>
      </c>
      <c r="L4400" s="55"/>
      <c r="M4400" s="55"/>
    </row>
    <row r="4401" spans="1:13" s="64" customFormat="1" ht="18.75" customHeight="1" x14ac:dyDescent="0.25">
      <c r="A4401" s="44" t="str">
        <f>Лист4!A4399</f>
        <v>Астрахань, ул. Луконина д. 9, кор.1</v>
      </c>
      <c r="B4401" s="85"/>
      <c r="C4401" s="45">
        <f t="shared" si="141"/>
        <v>383.28296355932207</v>
      </c>
      <c r="D4401" s="45">
        <f t="shared" si="140"/>
        <v>38.123186440677955</v>
      </c>
      <c r="E4401" s="52">
        <v>0</v>
      </c>
      <c r="F4401" s="21">
        <v>38.123186440677955</v>
      </c>
      <c r="G4401" s="53">
        <v>0</v>
      </c>
      <c r="H4401" s="53">
        <v>0</v>
      </c>
      <c r="I4401" s="53">
        <v>0</v>
      </c>
      <c r="J4401" s="32">
        <v>0</v>
      </c>
      <c r="K4401" s="97">
        <v>421.40615000000003</v>
      </c>
      <c r="L4401" s="55"/>
      <c r="M4401" s="55"/>
    </row>
    <row r="4402" spans="1:13" s="64" customFormat="1" ht="18.75" customHeight="1" x14ac:dyDescent="0.25">
      <c r="A4402" s="44" t="str">
        <f>Лист4!A4400</f>
        <v>Астрахань, ул. Красная Набережная д. 54</v>
      </c>
      <c r="B4402" s="86"/>
      <c r="C4402" s="45">
        <f t="shared" si="141"/>
        <v>64.855422881355935</v>
      </c>
      <c r="D4402" s="45">
        <f t="shared" si="140"/>
        <v>3.5146271186440683</v>
      </c>
      <c r="E4402" s="52">
        <v>0</v>
      </c>
      <c r="F4402" s="21">
        <v>3.5146271186440683</v>
      </c>
      <c r="G4402" s="53">
        <v>0</v>
      </c>
      <c r="H4402" s="53">
        <v>0</v>
      </c>
      <c r="I4402" s="53">
        <v>0</v>
      </c>
      <c r="J4402" s="32">
        <v>0</v>
      </c>
      <c r="K4402" s="97">
        <v>68.370050000000006</v>
      </c>
      <c r="L4402" s="55"/>
      <c r="M4402" s="55"/>
    </row>
    <row r="4403" spans="1:13" s="64" customFormat="1" ht="18.75" customHeight="1" x14ac:dyDescent="0.25">
      <c r="A4403" s="44" t="str">
        <f>Лист4!A4401</f>
        <v>г.Астрахань ул.Рождественского д.7</v>
      </c>
      <c r="B4403" s="85"/>
      <c r="C4403" s="45">
        <f t="shared" si="141"/>
        <v>457.35394067796608</v>
      </c>
      <c r="D4403" s="45">
        <f t="shared" si="140"/>
        <v>22.102159322033902</v>
      </c>
      <c r="E4403" s="52">
        <v>0</v>
      </c>
      <c r="F4403" s="21">
        <v>22.102159322033902</v>
      </c>
      <c r="G4403" s="53">
        <v>0</v>
      </c>
      <c r="H4403" s="53">
        <v>0</v>
      </c>
      <c r="I4403" s="53">
        <v>0</v>
      </c>
      <c r="J4403" s="32">
        <v>0</v>
      </c>
      <c r="K4403" s="97">
        <v>479.45609999999999</v>
      </c>
      <c r="L4403" s="55"/>
      <c r="M4403" s="55"/>
    </row>
    <row r="4404" spans="1:13" s="64" customFormat="1" ht="18.75" customHeight="1" x14ac:dyDescent="0.25">
      <c r="A4404" s="44" t="str">
        <f>Лист4!A4402</f>
        <v>г.Ахтубинск ул. Волгоградская д. 17</v>
      </c>
      <c r="B4404" s="85"/>
      <c r="C4404" s="45">
        <f t="shared" si="141"/>
        <v>272.54115118644069</v>
      </c>
      <c r="D4404" s="45">
        <f t="shared" si="140"/>
        <v>14.600418813559321</v>
      </c>
      <c r="E4404" s="52">
        <v>0</v>
      </c>
      <c r="F4404" s="21">
        <v>14.600418813559321</v>
      </c>
      <c r="G4404" s="53">
        <v>0</v>
      </c>
      <c r="H4404" s="53">
        <v>0</v>
      </c>
      <c r="I4404" s="53">
        <v>0</v>
      </c>
      <c r="J4404" s="32">
        <v>0</v>
      </c>
      <c r="K4404" s="97">
        <v>287.14157</v>
      </c>
      <c r="L4404" s="55"/>
      <c r="M4404" s="55"/>
    </row>
    <row r="4405" spans="1:13" s="64" customFormat="1" ht="18.75" customHeight="1" x14ac:dyDescent="0.25">
      <c r="A4405" s="44" t="str">
        <f>Лист4!A4403</f>
        <v>г.Астрахань ул.Краснодарская д.47</v>
      </c>
      <c r="B4405" s="85"/>
      <c r="C4405" s="45">
        <f t="shared" si="141"/>
        <v>1825.8856620338981</v>
      </c>
      <c r="D4405" s="45">
        <f t="shared" si="140"/>
        <v>86.05997796610167</v>
      </c>
      <c r="E4405" s="52">
        <v>0</v>
      </c>
      <c r="F4405" s="21">
        <v>86.05997796610167</v>
      </c>
      <c r="G4405" s="53">
        <v>0</v>
      </c>
      <c r="H4405" s="53">
        <v>0</v>
      </c>
      <c r="I4405" s="53">
        <v>0</v>
      </c>
      <c r="J4405" s="32">
        <f>696.65+257.88+445.53</f>
        <v>1400.06</v>
      </c>
      <c r="K4405" s="97">
        <v>511.88564000000002</v>
      </c>
      <c r="L4405" s="55"/>
      <c r="M4405" s="55"/>
    </row>
    <row r="4406" spans="1:13" s="64" customFormat="1" ht="18.75" customHeight="1" x14ac:dyDescent="0.25">
      <c r="A4406" s="44" t="str">
        <f>Лист4!A4404</f>
        <v>г.Астрахань ул.Нововосточная д.8</v>
      </c>
      <c r="B4406" s="85"/>
      <c r="C4406" s="45">
        <f t="shared" si="141"/>
        <v>932.17926966101697</v>
      </c>
      <c r="D4406" s="45">
        <f t="shared" si="140"/>
        <v>45.130520338983047</v>
      </c>
      <c r="E4406" s="52">
        <v>0</v>
      </c>
      <c r="F4406" s="21">
        <v>45.130520338983047</v>
      </c>
      <c r="G4406" s="53">
        <v>0</v>
      </c>
      <c r="H4406" s="53">
        <v>0</v>
      </c>
      <c r="I4406" s="53">
        <v>0</v>
      </c>
      <c r="J4406" s="32">
        <v>0</v>
      </c>
      <c r="K4406" s="97">
        <v>977.30979000000002</v>
      </c>
      <c r="L4406" s="55"/>
      <c r="M4406" s="55"/>
    </row>
    <row r="4407" spans="1:13" s="64" customFormat="1" ht="18.75" customHeight="1" x14ac:dyDescent="0.25">
      <c r="A4407" s="44" t="str">
        <f>Лист4!A4405</f>
        <v>г.Астрахань ул.Космонавтов д.8</v>
      </c>
      <c r="B4407" s="85"/>
      <c r="C4407" s="45">
        <f t="shared" si="141"/>
        <v>888.39298237288142</v>
      </c>
      <c r="D4407" s="45">
        <f t="shared" si="140"/>
        <v>41.730157627118636</v>
      </c>
      <c r="E4407" s="52">
        <v>0</v>
      </c>
      <c r="F4407" s="21">
        <v>41.730157627118636</v>
      </c>
      <c r="G4407" s="53">
        <v>0</v>
      </c>
      <c r="H4407" s="53">
        <v>0</v>
      </c>
      <c r="I4407" s="53">
        <v>0</v>
      </c>
      <c r="J4407" s="32">
        <v>849</v>
      </c>
      <c r="K4407" s="97">
        <v>81.123140000000006</v>
      </c>
      <c r="L4407" s="55"/>
      <c r="M4407" s="55"/>
    </row>
    <row r="4408" spans="1:13" s="64" customFormat="1" ht="18.75" customHeight="1" x14ac:dyDescent="0.25">
      <c r="A4408" s="44" t="str">
        <f>Лист4!A4406</f>
        <v xml:space="preserve">г.Астрахань ул.Космонавта Комарова д.144 А </v>
      </c>
      <c r="B4408" s="85"/>
      <c r="C4408" s="45">
        <f t="shared" si="141"/>
        <v>1040.9456023728815</v>
      </c>
      <c r="D4408" s="45">
        <f t="shared" si="140"/>
        <v>40.131577627118638</v>
      </c>
      <c r="E4408" s="52">
        <v>0</v>
      </c>
      <c r="F4408" s="21">
        <v>40.131577627118638</v>
      </c>
      <c r="G4408" s="53">
        <v>0</v>
      </c>
      <c r="H4408" s="53">
        <v>0</v>
      </c>
      <c r="I4408" s="53">
        <v>0</v>
      </c>
      <c r="J4408" s="32">
        <v>0</v>
      </c>
      <c r="K4408" s="97">
        <v>1081.07718</v>
      </c>
      <c r="L4408" s="55"/>
      <c r="M4408" s="55"/>
    </row>
    <row r="4409" spans="1:13" s="64" customFormat="1" ht="18.75" customHeight="1" x14ac:dyDescent="0.25">
      <c r="A4409" s="44" t="str">
        <f>Лист4!A4407</f>
        <v>г.Астрахань ул.Куликова д.11</v>
      </c>
      <c r="B4409" s="85"/>
      <c r="C4409" s="45">
        <f t="shared" si="141"/>
        <v>382.94504288135596</v>
      </c>
      <c r="D4409" s="45">
        <f t="shared" si="140"/>
        <v>22.813507118644075</v>
      </c>
      <c r="E4409" s="52">
        <v>0</v>
      </c>
      <c r="F4409" s="21">
        <v>22.813507118644075</v>
      </c>
      <c r="G4409" s="53">
        <v>0</v>
      </c>
      <c r="H4409" s="53">
        <v>0</v>
      </c>
      <c r="I4409" s="53">
        <v>0</v>
      </c>
      <c r="J4409" s="32">
        <v>0</v>
      </c>
      <c r="K4409" s="97">
        <v>405.75855000000001</v>
      </c>
      <c r="L4409" s="55"/>
      <c r="M4409" s="55"/>
    </row>
    <row r="4410" spans="1:13" s="64" customFormat="1" ht="18.75" customHeight="1" x14ac:dyDescent="0.25">
      <c r="A4410" s="44" t="str">
        <f>Лист4!A4408</f>
        <v>г. Астрахань ул. Сун-Ят-Сена д.63</v>
      </c>
      <c r="B4410" s="85"/>
      <c r="C4410" s="45">
        <f t="shared" si="141"/>
        <v>588.481506779661</v>
      </c>
      <c r="D4410" s="45">
        <f t="shared" si="140"/>
        <v>34.665613220338969</v>
      </c>
      <c r="E4410" s="52">
        <v>0</v>
      </c>
      <c r="F4410" s="21">
        <v>34.665613220338969</v>
      </c>
      <c r="G4410" s="53">
        <v>0</v>
      </c>
      <c r="H4410" s="53">
        <v>0</v>
      </c>
      <c r="I4410" s="53">
        <v>0</v>
      </c>
      <c r="J4410" s="32">
        <v>0</v>
      </c>
      <c r="K4410" s="97">
        <v>623.14711999999997</v>
      </c>
      <c r="L4410" s="55"/>
      <c r="M4410" s="55"/>
    </row>
    <row r="4411" spans="1:13" s="64" customFormat="1" ht="18.75" customHeight="1" x14ac:dyDescent="0.25">
      <c r="A4411" s="44" t="str">
        <f>Лист4!A4409</f>
        <v>г.Астрахань, ул.2-я Зеленгинская, д.3, корп.3</v>
      </c>
      <c r="B4411" s="85"/>
      <c r="C4411" s="45">
        <f t="shared" si="141"/>
        <v>283.56096661016949</v>
      </c>
      <c r="D4411" s="45">
        <f t="shared" si="140"/>
        <v>44.546003389830517</v>
      </c>
      <c r="E4411" s="52">
        <v>0</v>
      </c>
      <c r="F4411" s="21">
        <v>44.546003389830517</v>
      </c>
      <c r="G4411" s="53">
        <v>0</v>
      </c>
      <c r="H4411" s="53">
        <v>0</v>
      </c>
      <c r="I4411" s="53">
        <v>0</v>
      </c>
      <c r="J4411" s="32">
        <v>0</v>
      </c>
      <c r="K4411" s="97">
        <v>328.10696999999999</v>
      </c>
      <c r="L4411" s="55"/>
      <c r="M4411" s="55"/>
    </row>
    <row r="4412" spans="1:13" s="64" customFormat="1" ht="18.75" customHeight="1" x14ac:dyDescent="0.25">
      <c r="A4412" s="44" t="str">
        <f>Лист4!A4410</f>
        <v>г.Астрахань ул.Власова д.4</v>
      </c>
      <c r="B4412" s="85"/>
      <c r="C4412" s="45">
        <f t="shared" si="141"/>
        <v>1225.4783545762709</v>
      </c>
      <c r="D4412" s="45">
        <f t="shared" si="140"/>
        <v>53.652025423728801</v>
      </c>
      <c r="E4412" s="52">
        <v>0</v>
      </c>
      <c r="F4412" s="21">
        <v>53.652025423728801</v>
      </c>
      <c r="G4412" s="53">
        <v>0</v>
      </c>
      <c r="H4412" s="53">
        <v>0</v>
      </c>
      <c r="I4412" s="53">
        <v>0</v>
      </c>
      <c r="J4412" s="32">
        <v>0</v>
      </c>
      <c r="K4412" s="97">
        <v>1279.1303799999998</v>
      </c>
      <c r="L4412" s="55"/>
      <c r="M4412" s="55"/>
    </row>
    <row r="4413" spans="1:13" s="64" customFormat="1" ht="18.75" customHeight="1" x14ac:dyDescent="0.25">
      <c r="A4413" s="44" t="str">
        <f>Лист4!A4411</f>
        <v>г.Астрахань ул.Космонавтов д.1</v>
      </c>
      <c r="B4413" s="85"/>
      <c r="C4413" s="45">
        <f t="shared" si="141"/>
        <v>777.10516728813548</v>
      </c>
      <c r="D4413" s="45">
        <f t="shared" si="140"/>
        <v>63.015552711864387</v>
      </c>
      <c r="E4413" s="52">
        <v>0</v>
      </c>
      <c r="F4413" s="21">
        <v>63.015552711864387</v>
      </c>
      <c r="G4413" s="53">
        <v>0</v>
      </c>
      <c r="H4413" s="53">
        <v>0</v>
      </c>
      <c r="I4413" s="53">
        <v>0</v>
      </c>
      <c r="J4413" s="32">
        <v>473.25</v>
      </c>
      <c r="K4413" s="97">
        <v>366.87071999999995</v>
      </c>
      <c r="L4413" s="55"/>
      <c r="M4413" s="55"/>
    </row>
    <row r="4414" spans="1:13" s="64" customFormat="1" ht="18.75" customHeight="1" x14ac:dyDescent="0.25">
      <c r="A4414" s="44" t="str">
        <f>Лист4!A4412</f>
        <v>г. Астрахань ул. Генерала Герасименко д. 4</v>
      </c>
      <c r="B4414" s="85"/>
      <c r="C4414" s="45">
        <f t="shared" si="141"/>
        <v>1478.6092488135591</v>
      </c>
      <c r="D4414" s="45">
        <f t="shared" si="140"/>
        <v>86.534171186440688</v>
      </c>
      <c r="E4414" s="52">
        <v>0</v>
      </c>
      <c r="F4414" s="21">
        <v>86.534171186440688</v>
      </c>
      <c r="G4414" s="53">
        <v>0</v>
      </c>
      <c r="H4414" s="53">
        <v>0</v>
      </c>
      <c r="I4414" s="53">
        <v>0</v>
      </c>
      <c r="J4414" s="32">
        <v>0</v>
      </c>
      <c r="K4414" s="97">
        <v>1565.1434199999999</v>
      </c>
      <c r="L4414" s="55"/>
      <c r="M4414" s="55"/>
    </row>
    <row r="4415" spans="1:13" s="64" customFormat="1" ht="18.75" customHeight="1" x14ac:dyDescent="0.25">
      <c r="A4415" s="44" t="str">
        <f>Лист4!A4413</f>
        <v>Астрахань, ул. 28-й Армии д. 14, кор.2</v>
      </c>
      <c r="B4415" s="85"/>
      <c r="C4415" s="45">
        <f t="shared" si="141"/>
        <v>238.7339050847458</v>
      </c>
      <c r="D4415" s="45">
        <f t="shared" si="140"/>
        <v>39.10409491525423</v>
      </c>
      <c r="E4415" s="52">
        <v>0</v>
      </c>
      <c r="F4415" s="21">
        <v>39.10409491525423</v>
      </c>
      <c r="G4415" s="53">
        <v>0</v>
      </c>
      <c r="H4415" s="53">
        <v>0</v>
      </c>
      <c r="I4415" s="53">
        <v>0</v>
      </c>
      <c r="J4415" s="32">
        <v>0</v>
      </c>
      <c r="K4415" s="97">
        <v>277.83800000000002</v>
      </c>
      <c r="L4415" s="55"/>
      <c r="M4415" s="55"/>
    </row>
    <row r="4416" spans="1:13" s="64" customFormat="1" ht="18.75" customHeight="1" x14ac:dyDescent="0.25">
      <c r="A4416" s="44" t="str">
        <f>Лист4!A4414</f>
        <v>г. Астрахань, ул. Звездная, д. 15</v>
      </c>
      <c r="B4416" s="85"/>
      <c r="C4416" s="45">
        <f t="shared" si="141"/>
        <v>1815.4369550847457</v>
      </c>
      <c r="D4416" s="45">
        <f t="shared" si="140"/>
        <v>146.25851491525424</v>
      </c>
      <c r="E4416" s="52">
        <v>0</v>
      </c>
      <c r="F4416" s="21">
        <v>146.25851491525424</v>
      </c>
      <c r="G4416" s="53">
        <v>0</v>
      </c>
      <c r="H4416" s="53">
        <v>0</v>
      </c>
      <c r="I4416" s="53">
        <v>0</v>
      </c>
      <c r="J4416" s="32">
        <v>679.47</v>
      </c>
      <c r="K4416" s="97">
        <v>1282.2254699999999</v>
      </c>
      <c r="L4416" s="55"/>
      <c r="M4416" s="55"/>
    </row>
    <row r="4417" spans="1:13" s="64" customFormat="1" ht="18.75" customHeight="1" x14ac:dyDescent="0.25">
      <c r="A4417" s="44" t="str">
        <f>Лист4!A4415</f>
        <v>г. Камызяк, ул. Максима Горького, д. 95А</v>
      </c>
      <c r="B4417" s="85"/>
      <c r="C4417" s="45">
        <f t="shared" si="141"/>
        <v>375.09209694915256</v>
      </c>
      <c r="D4417" s="45">
        <f t="shared" si="140"/>
        <v>28.142613050847466</v>
      </c>
      <c r="E4417" s="52">
        <v>0</v>
      </c>
      <c r="F4417" s="21">
        <v>28.142613050847466</v>
      </c>
      <c r="G4417" s="53">
        <v>0</v>
      </c>
      <c r="H4417" s="53">
        <v>0</v>
      </c>
      <c r="I4417" s="53">
        <v>0</v>
      </c>
      <c r="J4417" s="32">
        <v>0</v>
      </c>
      <c r="K4417" s="97">
        <v>403.23471000000001</v>
      </c>
      <c r="L4417" s="55"/>
      <c r="M4417" s="55"/>
    </row>
    <row r="4418" spans="1:13" s="64" customFormat="1" ht="18.75" customHeight="1" x14ac:dyDescent="0.25">
      <c r="A4418" s="44" t="str">
        <f>Лист4!A4416</f>
        <v>г. Астрахань, ул.Николая Ветошникова, д. 52</v>
      </c>
      <c r="B4418" s="85"/>
      <c r="C4418" s="45">
        <f t="shared" si="141"/>
        <v>228.92313898305085</v>
      </c>
      <c r="D4418" s="45">
        <f t="shared" si="140"/>
        <v>9.1415710169491522</v>
      </c>
      <c r="E4418" s="52">
        <v>0</v>
      </c>
      <c r="F4418" s="21">
        <v>9.1415710169491522</v>
      </c>
      <c r="G4418" s="53">
        <v>0</v>
      </c>
      <c r="H4418" s="53">
        <v>0</v>
      </c>
      <c r="I4418" s="53">
        <v>0</v>
      </c>
      <c r="J4418" s="32">
        <v>0</v>
      </c>
      <c r="K4418" s="97">
        <v>238.06470999999999</v>
      </c>
      <c r="L4418" s="55"/>
      <c r="M4418" s="55"/>
    </row>
    <row r="4419" spans="1:13" s="61" customFormat="1" ht="18.75" customHeight="1" x14ac:dyDescent="0.25">
      <c r="A4419" s="44" t="str">
        <f>Лист4!A4417</f>
        <v>г. Астрахань, ул.Акмолинская, д. 29</v>
      </c>
      <c r="B4419" s="85"/>
      <c r="C4419" s="45">
        <f t="shared" si="141"/>
        <v>81.685458813559308</v>
      </c>
      <c r="D4419" s="45">
        <f t="shared" si="140"/>
        <v>3.108161186440678</v>
      </c>
      <c r="E4419" s="52">
        <v>0</v>
      </c>
      <c r="F4419" s="21">
        <v>3.108161186440678</v>
      </c>
      <c r="G4419" s="53">
        <v>0</v>
      </c>
      <c r="H4419" s="53">
        <v>0</v>
      </c>
      <c r="I4419" s="53">
        <v>0</v>
      </c>
      <c r="J4419" s="32">
        <v>0</v>
      </c>
      <c r="K4419" s="97">
        <v>84.79361999999999</v>
      </c>
      <c r="L4419" s="55"/>
      <c r="M4419" s="55"/>
    </row>
    <row r="4420" spans="1:13" s="62" customFormat="1" ht="18.75" customHeight="1" x14ac:dyDescent="0.25">
      <c r="A4420" s="44" t="str">
        <f>Лист4!A4418</f>
        <v>Лиманский район, с. Лесное, ул. Зеленая, д. 24</v>
      </c>
      <c r="B4420" s="85"/>
      <c r="C4420" s="45">
        <f t="shared" si="141"/>
        <v>118.4209066101695</v>
      </c>
      <c r="D4420" s="45">
        <f t="shared" si="140"/>
        <v>3.9533033898305066</v>
      </c>
      <c r="E4420" s="52">
        <v>0</v>
      </c>
      <c r="F4420" s="21">
        <v>3.9533033898305066</v>
      </c>
      <c r="G4420" s="53">
        <v>0</v>
      </c>
      <c r="H4420" s="53">
        <v>0</v>
      </c>
      <c r="I4420" s="53">
        <v>0</v>
      </c>
      <c r="J4420" s="32">
        <v>0</v>
      </c>
      <c r="K4420" s="97">
        <v>122.37421000000001</v>
      </c>
      <c r="L4420" s="55"/>
      <c r="M4420" s="55"/>
    </row>
    <row r="4421" spans="1:13" s="62" customFormat="1" ht="18.75" customHeight="1" x14ac:dyDescent="0.25">
      <c r="A4421" s="44" t="str">
        <f>Лист4!A4419</f>
        <v>г. Астрахань, ул. М. Горького, д. 57</v>
      </c>
      <c r="B4421" s="85"/>
      <c r="C4421" s="45">
        <f t="shared" si="141"/>
        <v>484.71808016949154</v>
      </c>
      <c r="D4421" s="45">
        <f t="shared" si="140"/>
        <v>24.936589830508471</v>
      </c>
      <c r="E4421" s="52">
        <v>0</v>
      </c>
      <c r="F4421" s="21">
        <v>24.936589830508471</v>
      </c>
      <c r="G4421" s="53">
        <v>0</v>
      </c>
      <c r="H4421" s="53">
        <v>0</v>
      </c>
      <c r="I4421" s="53">
        <v>0</v>
      </c>
      <c r="J4421" s="32">
        <v>0</v>
      </c>
      <c r="K4421" s="97">
        <v>509.65467000000001</v>
      </c>
      <c r="L4421" s="55"/>
      <c r="M4421" s="55"/>
    </row>
    <row r="4422" spans="1:13" s="62" customFormat="1" ht="18.75" customHeight="1" x14ac:dyDescent="0.25">
      <c r="A4422" s="44" t="str">
        <f>Лист4!A4420</f>
        <v>г. Знаменск, ул. Черняховского, д. 2</v>
      </c>
      <c r="B4422" s="85"/>
      <c r="C4422" s="45">
        <f t="shared" si="141"/>
        <v>887.53833983050845</v>
      </c>
      <c r="D4422" s="45">
        <f t="shared" si="140"/>
        <v>21.92260016949152</v>
      </c>
      <c r="E4422" s="52">
        <v>0</v>
      </c>
      <c r="F4422" s="21">
        <v>21.92260016949152</v>
      </c>
      <c r="G4422" s="53">
        <v>0</v>
      </c>
      <c r="H4422" s="53">
        <v>0</v>
      </c>
      <c r="I4422" s="53">
        <v>0</v>
      </c>
      <c r="J4422" s="32">
        <v>0</v>
      </c>
      <c r="K4422" s="97">
        <v>909.46093999999994</v>
      </c>
      <c r="L4422" s="55"/>
      <c r="M4422" s="55"/>
    </row>
    <row r="4423" spans="1:13" s="62" customFormat="1" ht="18.75" customHeight="1" x14ac:dyDescent="0.25">
      <c r="A4423" s="44" t="str">
        <f>Лист4!A4421</f>
        <v>г. Астрахань, ул. Николая Ветошникова, д. 58</v>
      </c>
      <c r="B4423" s="85"/>
      <c r="C4423" s="45">
        <f t="shared" si="141"/>
        <v>562.64453762711878</v>
      </c>
      <c r="D4423" s="45">
        <f t="shared" si="140"/>
        <v>26.264512372881359</v>
      </c>
      <c r="E4423" s="52">
        <v>0</v>
      </c>
      <c r="F4423" s="21">
        <v>26.264512372881359</v>
      </c>
      <c r="G4423" s="53">
        <v>0</v>
      </c>
      <c r="H4423" s="53">
        <v>0</v>
      </c>
      <c r="I4423" s="53">
        <v>0</v>
      </c>
      <c r="J4423" s="32">
        <v>0</v>
      </c>
      <c r="K4423" s="97">
        <v>588.90905000000009</v>
      </c>
      <c r="L4423" s="55"/>
      <c r="M4423" s="55"/>
    </row>
    <row r="4424" spans="1:13" s="62" customFormat="1" ht="18.75" customHeight="1" x14ac:dyDescent="0.25">
      <c r="A4424" s="44" t="str">
        <f>Лист4!A4422</f>
        <v>г. Астрахань, ул. Зеленая, д. 70</v>
      </c>
      <c r="B4424" s="85"/>
      <c r="C4424" s="45">
        <f t="shared" si="141"/>
        <v>357.44545491525423</v>
      </c>
      <c r="D4424" s="45">
        <f t="shared" si="140"/>
        <v>44.743055084745755</v>
      </c>
      <c r="E4424" s="52">
        <v>0</v>
      </c>
      <c r="F4424" s="21">
        <v>44.743055084745755</v>
      </c>
      <c r="G4424" s="53">
        <v>0</v>
      </c>
      <c r="H4424" s="53">
        <v>0</v>
      </c>
      <c r="I4424" s="53">
        <v>0</v>
      </c>
      <c r="J4424" s="32">
        <v>0</v>
      </c>
      <c r="K4424" s="97">
        <v>402.18851000000001</v>
      </c>
      <c r="L4424" s="55"/>
      <c r="M4424" s="55"/>
    </row>
    <row r="4425" spans="1:13" s="62" customFormat="1" ht="18.75" customHeight="1" x14ac:dyDescent="0.25">
      <c r="A4425" s="44" t="str">
        <f>Лист4!A4423</f>
        <v xml:space="preserve"> г. Астрахань, ул. Боевая, д.63</v>
      </c>
      <c r="B4425" s="85"/>
      <c r="C4425" s="45">
        <f t="shared" si="141"/>
        <v>276.64750101694915</v>
      </c>
      <c r="D4425" s="45">
        <f t="shared" si="140"/>
        <v>35.789518983050847</v>
      </c>
      <c r="E4425" s="52">
        <v>0</v>
      </c>
      <c r="F4425" s="21">
        <v>35.789518983050847</v>
      </c>
      <c r="G4425" s="53">
        <v>0</v>
      </c>
      <c r="H4425" s="53">
        <v>0</v>
      </c>
      <c r="I4425" s="53">
        <v>0</v>
      </c>
      <c r="J4425" s="32">
        <v>0</v>
      </c>
      <c r="K4425" s="97">
        <v>312.43702000000002</v>
      </c>
      <c r="L4425" s="55"/>
      <c r="M4425" s="55"/>
    </row>
    <row r="4426" spans="1:13" s="62" customFormat="1" ht="18.75" customHeight="1" x14ac:dyDescent="0.25">
      <c r="A4426" s="44" t="str">
        <f>Лист4!A4424</f>
        <v>Астраханская область, Приволжский район, с. Евпраксино, мкр. Юность, д. 4</v>
      </c>
      <c r="B4426" s="85"/>
      <c r="C4426" s="45">
        <f t="shared" si="141"/>
        <v>84.581583728813555</v>
      </c>
      <c r="D4426" s="45">
        <f t="shared" si="140"/>
        <v>4.5311562711864406</v>
      </c>
      <c r="E4426" s="52">
        <v>0</v>
      </c>
      <c r="F4426" s="21">
        <v>4.5311562711864406</v>
      </c>
      <c r="G4426" s="53">
        <v>0</v>
      </c>
      <c r="H4426" s="53">
        <v>0</v>
      </c>
      <c r="I4426" s="53">
        <v>0</v>
      </c>
      <c r="J4426" s="32">
        <v>0</v>
      </c>
      <c r="K4426" s="97">
        <v>89.112740000000002</v>
      </c>
      <c r="L4426" s="55"/>
      <c r="M4426" s="55"/>
    </row>
    <row r="4427" spans="1:13" s="62" customFormat="1" ht="18.75" customHeight="1" x14ac:dyDescent="0.25">
      <c r="A4427" s="44" t="str">
        <f>Лист4!A4425</f>
        <v>г. Астрахань, ул. Боевая, д. 72А,корп.2</v>
      </c>
      <c r="B4427" s="85"/>
      <c r="C4427" s="45">
        <f t="shared" si="141"/>
        <v>166.21064593220339</v>
      </c>
      <c r="D4427" s="45">
        <f t="shared" si="140"/>
        <v>25.559194067796607</v>
      </c>
      <c r="E4427" s="52">
        <v>0</v>
      </c>
      <c r="F4427" s="21">
        <v>25.559194067796607</v>
      </c>
      <c r="G4427" s="53">
        <v>0</v>
      </c>
      <c r="H4427" s="53">
        <v>0</v>
      </c>
      <c r="I4427" s="53">
        <v>0</v>
      </c>
      <c r="J4427" s="32">
        <v>0</v>
      </c>
      <c r="K4427" s="97">
        <v>191.76983999999999</v>
      </c>
      <c r="L4427" s="55"/>
      <c r="M4427" s="55"/>
    </row>
    <row r="4428" spans="1:13" s="62" customFormat="1" ht="18.75" customHeight="1" x14ac:dyDescent="0.25">
      <c r="A4428" s="44" t="str">
        <f>Лист4!A4426</f>
        <v>г. Астрахань, ул. Набережная Казачьего Ерика, д. 149</v>
      </c>
      <c r="B4428" s="85"/>
      <c r="C4428" s="45">
        <f t="shared" si="141"/>
        <v>467.40302457627121</v>
      </c>
      <c r="D4428" s="45">
        <f t="shared" si="140"/>
        <v>55.301035423728834</v>
      </c>
      <c r="E4428" s="52">
        <v>0</v>
      </c>
      <c r="F4428" s="21">
        <v>55.301035423728834</v>
      </c>
      <c r="G4428" s="53">
        <v>0</v>
      </c>
      <c r="H4428" s="53">
        <v>0</v>
      </c>
      <c r="I4428" s="53">
        <v>0</v>
      </c>
      <c r="J4428" s="32">
        <v>0</v>
      </c>
      <c r="K4428" s="97">
        <v>522.70406000000003</v>
      </c>
      <c r="L4428" s="55"/>
      <c r="M4428" s="55"/>
    </row>
    <row r="4429" spans="1:13" s="62" customFormat="1" ht="18.75" customHeight="1" x14ac:dyDescent="0.25">
      <c r="A4429" s="44" t="str">
        <f>Лист4!A4427</f>
        <v>Астраханская область, Приволжский район, с. Бирюковка, ул. Молодежная, д. 16</v>
      </c>
      <c r="B4429" s="85"/>
      <c r="C4429" s="45">
        <f t="shared" si="141"/>
        <v>4.9600054237288136</v>
      </c>
      <c r="D4429" s="45">
        <f t="shared" si="140"/>
        <v>0.26571457627118644</v>
      </c>
      <c r="E4429" s="52">
        <v>0</v>
      </c>
      <c r="F4429" s="21">
        <v>0.26571457627118644</v>
      </c>
      <c r="G4429" s="53">
        <v>0</v>
      </c>
      <c r="H4429" s="53">
        <v>0</v>
      </c>
      <c r="I4429" s="53">
        <v>0</v>
      </c>
      <c r="J4429" s="32">
        <v>0</v>
      </c>
      <c r="K4429" s="97">
        <v>5.2257199999999999</v>
      </c>
      <c r="L4429" s="55"/>
      <c r="M4429" s="55"/>
    </row>
    <row r="4430" spans="1:13" s="62" customFormat="1" ht="18.75" customHeight="1" x14ac:dyDescent="0.25">
      <c r="A4430" s="44" t="str">
        <f>Лист4!A4428</f>
        <v>г. Астрахань, ул. Яблочкова, д. 27</v>
      </c>
      <c r="B4430" s="85"/>
      <c r="C4430" s="45">
        <f t="shared" si="141"/>
        <v>764.51477186440684</v>
      </c>
      <c r="D4430" s="45">
        <f t="shared" ref="D4430:D4493" si="142">F4430</f>
        <v>32.755388135593222</v>
      </c>
      <c r="E4430" s="52">
        <v>0</v>
      </c>
      <c r="F4430" s="21">
        <v>32.755388135593222</v>
      </c>
      <c r="G4430" s="53">
        <v>0</v>
      </c>
      <c r="H4430" s="53">
        <v>0</v>
      </c>
      <c r="I4430" s="53">
        <v>0</v>
      </c>
      <c r="J4430" s="32">
        <v>0</v>
      </c>
      <c r="K4430" s="97">
        <v>797.27016000000003</v>
      </c>
      <c r="L4430" s="55"/>
      <c r="M4430" s="55"/>
    </row>
    <row r="4431" spans="1:13" s="62" customFormat="1" ht="18.75" customHeight="1" x14ac:dyDescent="0.25">
      <c r="A4431" s="44" t="str">
        <f>Лист4!A4429</f>
        <v>г. Знаменск, ул. Ленина, д. 32</v>
      </c>
      <c r="B4431" s="85"/>
      <c r="C4431" s="45">
        <f t="shared" ref="C4431:C4494" si="143">K4431+J4431-F4431</f>
        <v>204.01963508474577</v>
      </c>
      <c r="D4431" s="45">
        <f t="shared" si="142"/>
        <v>4.1037849152542378</v>
      </c>
      <c r="E4431" s="52">
        <v>0</v>
      </c>
      <c r="F4431" s="21">
        <v>4.1037849152542378</v>
      </c>
      <c r="G4431" s="53">
        <v>0</v>
      </c>
      <c r="H4431" s="53">
        <v>0</v>
      </c>
      <c r="I4431" s="53">
        <v>0</v>
      </c>
      <c r="J4431" s="32">
        <v>0</v>
      </c>
      <c r="K4431" s="97">
        <v>208.12342000000001</v>
      </c>
      <c r="L4431" s="55"/>
      <c r="M4431" s="55"/>
    </row>
    <row r="4432" spans="1:13" s="62" customFormat="1" ht="18.75" customHeight="1" x14ac:dyDescent="0.25">
      <c r="A4432" s="44" t="str">
        <f>Лист4!A4430</f>
        <v>г. Астрахань, ул. 11 Красной Армии, д. 8</v>
      </c>
      <c r="B4432" s="85"/>
      <c r="C4432" s="45">
        <f t="shared" si="143"/>
        <v>52.309238474576276</v>
      </c>
      <c r="D4432" s="45">
        <f t="shared" si="142"/>
        <v>75.176851525423714</v>
      </c>
      <c r="E4432" s="52">
        <v>0</v>
      </c>
      <c r="F4432" s="21">
        <v>75.176851525423714</v>
      </c>
      <c r="G4432" s="53">
        <v>0</v>
      </c>
      <c r="H4432" s="53">
        <v>0</v>
      </c>
      <c r="I4432" s="53">
        <v>0</v>
      </c>
      <c r="J4432" s="32">
        <v>0</v>
      </c>
      <c r="K4432" s="97">
        <v>127.48608999999999</v>
      </c>
      <c r="L4432" s="55"/>
      <c r="M4432" s="55"/>
    </row>
    <row r="4433" spans="1:13" s="62" customFormat="1" ht="18.75" customHeight="1" x14ac:dyDescent="0.25">
      <c r="A4433" s="44" t="str">
        <f>Лист4!A4431</f>
        <v>Фунтовское шоссе 23 А</v>
      </c>
      <c r="B4433" s="85"/>
      <c r="C4433" s="45">
        <f t="shared" si="143"/>
        <v>386.76390033898309</v>
      </c>
      <c r="D4433" s="45">
        <f t="shared" si="142"/>
        <v>20.065479661016948</v>
      </c>
      <c r="E4433" s="52">
        <v>0</v>
      </c>
      <c r="F4433" s="21">
        <v>20.065479661016948</v>
      </c>
      <c r="G4433" s="53">
        <v>0</v>
      </c>
      <c r="H4433" s="53">
        <v>0</v>
      </c>
      <c r="I4433" s="53">
        <v>0</v>
      </c>
      <c r="J4433" s="32">
        <v>0</v>
      </c>
      <c r="K4433" s="97">
        <v>406.82938000000001</v>
      </c>
      <c r="L4433" s="55"/>
      <c r="M4433" s="55"/>
    </row>
    <row r="4434" spans="1:13" s="62" customFormat="1" ht="18.75" customHeight="1" x14ac:dyDescent="0.25">
      <c r="A4434" s="44" t="str">
        <f>Лист4!A4432</f>
        <v>Астрахань, ул. Куликова д.46/1</v>
      </c>
      <c r="B4434" s="85"/>
      <c r="C4434" s="45">
        <f t="shared" si="143"/>
        <v>475.98522186440681</v>
      </c>
      <c r="D4434" s="45">
        <f t="shared" si="142"/>
        <v>29.735408135593207</v>
      </c>
      <c r="E4434" s="52">
        <v>0</v>
      </c>
      <c r="F4434" s="21">
        <v>29.735408135593207</v>
      </c>
      <c r="G4434" s="53">
        <v>0</v>
      </c>
      <c r="H4434" s="53">
        <v>0</v>
      </c>
      <c r="I4434" s="53">
        <v>0</v>
      </c>
      <c r="J4434" s="32">
        <v>0</v>
      </c>
      <c r="K4434" s="97">
        <v>505.72063000000003</v>
      </c>
      <c r="L4434" s="55"/>
      <c r="M4434" s="55"/>
    </row>
    <row r="4435" spans="1:13" s="62" customFormat="1" ht="18.75" customHeight="1" x14ac:dyDescent="0.25">
      <c r="A4435" s="44" t="str">
        <f>Лист4!A4433</f>
        <v>Астрахань, Южная д. 23</v>
      </c>
      <c r="B4435" s="85"/>
      <c r="C4435" s="45">
        <f t="shared" si="143"/>
        <v>3522.7619416949146</v>
      </c>
      <c r="D4435" s="45">
        <f t="shared" si="142"/>
        <v>110.10331830508473</v>
      </c>
      <c r="E4435" s="52">
        <v>0</v>
      </c>
      <c r="F4435" s="21">
        <v>110.10331830508473</v>
      </c>
      <c r="G4435" s="53">
        <v>0</v>
      </c>
      <c r="H4435" s="53">
        <v>0</v>
      </c>
      <c r="I4435" s="53">
        <v>0</v>
      </c>
      <c r="J4435" s="32">
        <f>589.77+877.73</f>
        <v>1467.5</v>
      </c>
      <c r="K4435" s="97">
        <v>2165.3652599999996</v>
      </c>
      <c r="L4435" s="55"/>
      <c r="M4435" s="55"/>
    </row>
    <row r="4436" spans="1:13" s="62" customFormat="1" ht="18.75" customHeight="1" x14ac:dyDescent="0.25">
      <c r="A4436" s="44" t="str">
        <f>Лист4!A4434</f>
        <v>Камызяк, Горького д. 73</v>
      </c>
      <c r="B4436" s="85"/>
      <c r="C4436" s="45">
        <f t="shared" si="143"/>
        <v>439.85167271186441</v>
      </c>
      <c r="D4436" s="45">
        <f t="shared" si="142"/>
        <v>55.200407288135587</v>
      </c>
      <c r="E4436" s="52">
        <v>0</v>
      </c>
      <c r="F4436" s="21">
        <v>55.200407288135587</v>
      </c>
      <c r="G4436" s="53">
        <v>0</v>
      </c>
      <c r="H4436" s="53">
        <v>0</v>
      </c>
      <c r="I4436" s="53">
        <v>0</v>
      </c>
      <c r="J4436" s="32">
        <v>0</v>
      </c>
      <c r="K4436" s="97">
        <v>495.05207999999999</v>
      </c>
      <c r="L4436" s="55"/>
      <c r="M4436" s="55"/>
    </row>
    <row r="4437" spans="1:13" s="62" customFormat="1" ht="18.75" customHeight="1" x14ac:dyDescent="0.25">
      <c r="A4437" s="44" t="str">
        <f>Лист4!A4435</f>
        <v>п. Ильинка, ул. Молодежная, д.42</v>
      </c>
      <c r="B4437" s="85"/>
      <c r="C4437" s="45">
        <f t="shared" si="143"/>
        <v>218.08528016949151</v>
      </c>
      <c r="D4437" s="45">
        <f t="shared" si="142"/>
        <v>11.384689830508476</v>
      </c>
      <c r="E4437" s="52">
        <v>0</v>
      </c>
      <c r="F4437" s="21">
        <v>11.384689830508476</v>
      </c>
      <c r="G4437" s="53">
        <v>0</v>
      </c>
      <c r="H4437" s="53">
        <v>0</v>
      </c>
      <c r="I4437" s="53">
        <v>0</v>
      </c>
      <c r="J4437" s="32">
        <v>0</v>
      </c>
      <c r="K4437" s="97">
        <v>229.46996999999999</v>
      </c>
      <c r="L4437" s="55"/>
      <c r="M4437" s="55"/>
    </row>
    <row r="4438" spans="1:13" s="62" customFormat="1" ht="18.75" customHeight="1" x14ac:dyDescent="0.25">
      <c r="A4438" s="44" t="str">
        <f>Лист4!A4436</f>
        <v>Астраханская обл. п. Лиман ул. Космонавтов д. 58</v>
      </c>
      <c r="B4438" s="86"/>
      <c r="C4438" s="45">
        <f t="shared" si="143"/>
        <v>41.524350508474583</v>
      </c>
      <c r="D4438" s="45">
        <f t="shared" si="142"/>
        <v>2.0528694915254238</v>
      </c>
      <c r="E4438" s="52">
        <v>0</v>
      </c>
      <c r="F4438" s="21">
        <v>2.0528694915254238</v>
      </c>
      <c r="G4438" s="53">
        <v>0</v>
      </c>
      <c r="H4438" s="53">
        <v>0</v>
      </c>
      <c r="I4438" s="53">
        <v>0</v>
      </c>
      <c r="J4438" s="32">
        <v>0</v>
      </c>
      <c r="K4438" s="97">
        <v>43.577220000000004</v>
      </c>
      <c r="L4438" s="55"/>
      <c r="M4438" s="55"/>
    </row>
    <row r="4439" spans="1:13" s="62" customFormat="1" ht="18.75" customHeight="1" x14ac:dyDescent="0.25">
      <c r="A4439" s="44" t="str">
        <f>Лист4!A4437</f>
        <v>Астрахань, ул. Луконина д. 12, кор.1</v>
      </c>
      <c r="B4439" s="86"/>
      <c r="C4439" s="45">
        <f t="shared" si="143"/>
        <v>1006.1121889830508</v>
      </c>
      <c r="D4439" s="45">
        <f t="shared" si="142"/>
        <v>51.637021016949134</v>
      </c>
      <c r="E4439" s="52">
        <v>0</v>
      </c>
      <c r="F4439" s="21">
        <v>51.637021016949134</v>
      </c>
      <c r="G4439" s="53">
        <v>0</v>
      </c>
      <c r="H4439" s="53">
        <v>0</v>
      </c>
      <c r="I4439" s="53">
        <v>0</v>
      </c>
      <c r="J4439" s="32">
        <v>0</v>
      </c>
      <c r="K4439" s="97">
        <v>1057.7492099999999</v>
      </c>
      <c r="L4439" s="55"/>
      <c r="M4439" s="55"/>
    </row>
    <row r="4440" spans="1:13" s="62" customFormat="1" ht="18.75" customHeight="1" x14ac:dyDescent="0.25">
      <c r="A4440" s="44" t="str">
        <f>Лист4!A4438</f>
        <v>Астрахань, ул. С. Перовской д. 6, кор 1</v>
      </c>
      <c r="B4440" s="86"/>
      <c r="C4440" s="45">
        <f t="shared" si="143"/>
        <v>458.23129101694911</v>
      </c>
      <c r="D4440" s="45">
        <f t="shared" si="142"/>
        <v>60.942088983050859</v>
      </c>
      <c r="E4440" s="52">
        <v>0</v>
      </c>
      <c r="F4440" s="21">
        <v>60.942088983050859</v>
      </c>
      <c r="G4440" s="53">
        <v>0</v>
      </c>
      <c r="H4440" s="53">
        <v>0</v>
      </c>
      <c r="I4440" s="53">
        <v>0</v>
      </c>
      <c r="J4440" s="32">
        <v>18.62</v>
      </c>
      <c r="K4440" s="97">
        <v>500.55338</v>
      </c>
      <c r="L4440" s="55"/>
      <c r="M4440" s="55"/>
    </row>
    <row r="4441" spans="1:13" s="62" customFormat="1" ht="18.75" customHeight="1" x14ac:dyDescent="0.25">
      <c r="A4441" s="44" t="str">
        <f>Лист4!A4439</f>
        <v>Астрахань ул. Комсомольская Набережная д. 14</v>
      </c>
      <c r="B4441" s="86"/>
      <c r="C4441" s="45">
        <f t="shared" si="143"/>
        <v>806.247013220339</v>
      </c>
      <c r="D4441" s="45">
        <f t="shared" si="142"/>
        <v>43.107316779661019</v>
      </c>
      <c r="E4441" s="52">
        <v>0</v>
      </c>
      <c r="F4441" s="21">
        <v>43.107316779661019</v>
      </c>
      <c r="G4441" s="53">
        <v>0</v>
      </c>
      <c r="H4441" s="53">
        <v>0</v>
      </c>
      <c r="I4441" s="53">
        <v>0</v>
      </c>
      <c r="J4441" s="32">
        <v>327.14</v>
      </c>
      <c r="K4441" s="97">
        <v>522.21433000000002</v>
      </c>
      <c r="L4441" s="55"/>
      <c r="M4441" s="55"/>
    </row>
    <row r="4442" spans="1:13" s="62" customFormat="1" ht="18.75" customHeight="1" x14ac:dyDescent="0.25">
      <c r="A4442" s="44" t="str">
        <f>Лист4!A4440</f>
        <v>Камызяк, ул. Горького д. 89</v>
      </c>
      <c r="B4442" s="86"/>
      <c r="C4442" s="45">
        <f t="shared" si="143"/>
        <v>1017.3279545762713</v>
      </c>
      <c r="D4442" s="45">
        <f t="shared" si="142"/>
        <v>28.823305423728815</v>
      </c>
      <c r="E4442" s="52">
        <v>0</v>
      </c>
      <c r="F4442" s="21">
        <v>28.823305423728815</v>
      </c>
      <c r="G4442" s="53">
        <v>0</v>
      </c>
      <c r="H4442" s="53">
        <v>0</v>
      </c>
      <c r="I4442" s="53">
        <v>0</v>
      </c>
      <c r="J4442" s="32">
        <v>0</v>
      </c>
      <c r="K4442" s="97">
        <v>1046.1512600000001</v>
      </c>
      <c r="L4442" s="55"/>
      <c r="M4442" s="55"/>
    </row>
    <row r="4443" spans="1:13" s="62" customFormat="1" ht="18.75" customHeight="1" x14ac:dyDescent="0.25">
      <c r="A4443" s="44" t="str">
        <f>Лист4!A4441</f>
        <v>Астрахань, ул. Бабаевского д.33</v>
      </c>
      <c r="B4443" s="86"/>
      <c r="C4443" s="45">
        <f t="shared" si="143"/>
        <v>783.48021813559319</v>
      </c>
      <c r="D4443" s="45">
        <f t="shared" si="142"/>
        <v>43.6187618644068</v>
      </c>
      <c r="E4443" s="52">
        <v>0</v>
      </c>
      <c r="F4443" s="21">
        <v>43.6187618644068</v>
      </c>
      <c r="G4443" s="53">
        <v>0</v>
      </c>
      <c r="H4443" s="53">
        <v>0</v>
      </c>
      <c r="I4443" s="53">
        <v>0</v>
      </c>
      <c r="J4443" s="32">
        <v>0</v>
      </c>
      <c r="K4443" s="97">
        <v>827.09897999999998</v>
      </c>
      <c r="L4443" s="55"/>
      <c r="M4443" s="55"/>
    </row>
    <row r="4444" spans="1:13" s="62" customFormat="1" ht="18.75" customHeight="1" x14ac:dyDescent="0.25">
      <c r="A4444" s="44" t="str">
        <f>Лист4!A4442</f>
        <v xml:space="preserve">ул.Латышева д.6 А </v>
      </c>
      <c r="B4444" s="86"/>
      <c r="C4444" s="45">
        <f t="shared" si="143"/>
        <v>270.49166186440681</v>
      </c>
      <c r="D4444" s="45">
        <f t="shared" si="142"/>
        <v>26.116898135593225</v>
      </c>
      <c r="E4444" s="52">
        <v>0</v>
      </c>
      <c r="F4444" s="21">
        <v>26.116898135593225</v>
      </c>
      <c r="G4444" s="53">
        <v>0</v>
      </c>
      <c r="H4444" s="53">
        <v>0</v>
      </c>
      <c r="I4444" s="53">
        <v>0</v>
      </c>
      <c r="J4444" s="32">
        <v>0</v>
      </c>
      <c r="K4444" s="97">
        <v>296.60856000000001</v>
      </c>
      <c r="L4444" s="55"/>
      <c r="M4444" s="55"/>
    </row>
    <row r="4445" spans="1:13" s="62" customFormat="1" ht="18.75" customHeight="1" x14ac:dyDescent="0.25">
      <c r="A4445" s="44" t="str">
        <f>Лист4!A4443</f>
        <v>Астрахань, ул. С. Перовской д.107</v>
      </c>
      <c r="B4445" s="86"/>
      <c r="C4445" s="45">
        <f t="shared" si="143"/>
        <v>1306.7459996610171</v>
      </c>
      <c r="D4445" s="45">
        <f t="shared" si="142"/>
        <v>34.373810338983048</v>
      </c>
      <c r="E4445" s="52">
        <v>0</v>
      </c>
      <c r="F4445" s="21">
        <v>34.373810338983048</v>
      </c>
      <c r="G4445" s="53">
        <v>0</v>
      </c>
      <c r="H4445" s="53">
        <v>0</v>
      </c>
      <c r="I4445" s="53">
        <v>0</v>
      </c>
      <c r="J4445" s="32">
        <v>906.44</v>
      </c>
      <c r="K4445" s="97">
        <v>434.67980999999997</v>
      </c>
      <c r="L4445" s="55"/>
      <c r="M4445" s="55"/>
    </row>
    <row r="4446" spans="1:13" s="62" customFormat="1" ht="18.75" customHeight="1" x14ac:dyDescent="0.25">
      <c r="A4446" s="44" t="str">
        <f>Лист4!A4444</f>
        <v>Камызяк, ул. М. Горького д. 85</v>
      </c>
      <c r="B4446" s="86"/>
      <c r="C4446" s="45">
        <f t="shared" si="143"/>
        <v>388.30158491525424</v>
      </c>
      <c r="D4446" s="45">
        <f t="shared" si="142"/>
        <v>21.525965084745764</v>
      </c>
      <c r="E4446" s="52">
        <v>0</v>
      </c>
      <c r="F4446" s="21">
        <v>21.525965084745764</v>
      </c>
      <c r="G4446" s="53">
        <v>0</v>
      </c>
      <c r="H4446" s="53">
        <v>0</v>
      </c>
      <c r="I4446" s="53">
        <v>0</v>
      </c>
      <c r="J4446" s="32">
        <v>0</v>
      </c>
      <c r="K4446" s="97">
        <v>409.82754999999997</v>
      </c>
      <c r="L4446" s="55"/>
      <c r="M4446" s="55"/>
    </row>
    <row r="4447" spans="1:13" s="62" customFormat="1" ht="18.75" customHeight="1" x14ac:dyDescent="0.25">
      <c r="A4447" s="44" t="str">
        <f>Лист4!A4445</f>
        <v>Астрахань, Тургенева д. 8 Б</v>
      </c>
      <c r="B4447" s="86"/>
      <c r="C4447" s="45">
        <f t="shared" si="143"/>
        <v>222.53155627118645</v>
      </c>
      <c r="D4447" s="45">
        <f t="shared" si="142"/>
        <v>19.523173728813561</v>
      </c>
      <c r="E4447" s="52">
        <v>0</v>
      </c>
      <c r="F4447" s="21">
        <v>19.523173728813561</v>
      </c>
      <c r="G4447" s="53">
        <v>0</v>
      </c>
      <c r="H4447" s="53">
        <v>0</v>
      </c>
      <c r="I4447" s="53">
        <v>0</v>
      </c>
      <c r="J4447" s="32">
        <v>0</v>
      </c>
      <c r="K4447" s="97">
        <v>242.05473000000001</v>
      </c>
      <c r="L4447" s="55"/>
      <c r="M4447" s="55"/>
    </row>
    <row r="4448" spans="1:13" s="62" customFormat="1" ht="18.75" customHeight="1" x14ac:dyDescent="0.25">
      <c r="A4448" s="44" t="str">
        <f>Лист4!A4446</f>
        <v>Астрахань, Чехова д.3</v>
      </c>
      <c r="B4448" s="86"/>
      <c r="C4448" s="45">
        <f t="shared" si="143"/>
        <v>223.55551898305086</v>
      </c>
      <c r="D4448" s="45">
        <f t="shared" si="142"/>
        <v>11.62596101694915</v>
      </c>
      <c r="E4448" s="52">
        <v>0</v>
      </c>
      <c r="F4448" s="21">
        <v>11.62596101694915</v>
      </c>
      <c r="G4448" s="53">
        <v>0</v>
      </c>
      <c r="H4448" s="53">
        <v>0</v>
      </c>
      <c r="I4448" s="53">
        <v>0</v>
      </c>
      <c r="J4448" s="32">
        <v>0</v>
      </c>
      <c r="K4448" s="97">
        <v>235.18148000000002</v>
      </c>
      <c r="L4448" s="55"/>
      <c r="M4448" s="55"/>
    </row>
    <row r="4449" spans="1:13" s="62" customFormat="1" ht="18.75" customHeight="1" x14ac:dyDescent="0.25">
      <c r="A4449" s="44" t="str">
        <f>Лист4!A4447</f>
        <v>Астрахань, ул. Латышева д. 6</v>
      </c>
      <c r="B4449" s="86"/>
      <c r="C4449" s="45">
        <f t="shared" si="143"/>
        <v>56.311179152542366</v>
      </c>
      <c r="D4449" s="45">
        <f t="shared" si="142"/>
        <v>21.70685084745763</v>
      </c>
      <c r="E4449" s="52">
        <v>0</v>
      </c>
      <c r="F4449" s="21">
        <v>21.70685084745763</v>
      </c>
      <c r="G4449" s="53">
        <v>0</v>
      </c>
      <c r="H4449" s="53">
        <v>0</v>
      </c>
      <c r="I4449" s="53">
        <v>0</v>
      </c>
      <c r="J4449" s="32">
        <v>0</v>
      </c>
      <c r="K4449" s="97">
        <v>78.018029999999996</v>
      </c>
      <c r="L4449" s="55"/>
      <c r="M4449" s="55"/>
    </row>
    <row r="4450" spans="1:13" s="62" customFormat="1" ht="18.75" customHeight="1" x14ac:dyDescent="0.25">
      <c r="A4450" s="44" t="str">
        <f>Лист4!A4448</f>
        <v>Астрахань, ул. Звездная д. 3</v>
      </c>
      <c r="B4450" s="86"/>
      <c r="C4450" s="45">
        <f t="shared" si="143"/>
        <v>594.07796779661021</v>
      </c>
      <c r="D4450" s="45">
        <f t="shared" si="142"/>
        <v>75.609582203389877</v>
      </c>
      <c r="E4450" s="52">
        <v>0</v>
      </c>
      <c r="F4450" s="21">
        <v>75.609582203389877</v>
      </c>
      <c r="G4450" s="53">
        <v>0</v>
      </c>
      <c r="H4450" s="53">
        <v>0</v>
      </c>
      <c r="I4450" s="53">
        <v>0</v>
      </c>
      <c r="J4450" s="32">
        <v>0</v>
      </c>
      <c r="K4450" s="97">
        <v>669.6875500000001</v>
      </c>
      <c r="L4450" s="55"/>
      <c r="M4450" s="55"/>
    </row>
    <row r="4451" spans="1:13" s="62" customFormat="1" ht="18.75" customHeight="1" x14ac:dyDescent="0.25">
      <c r="A4451" s="44" t="str">
        <f>Лист4!A4449</f>
        <v>Астрахань, пр. Воробьева д. 12, кор. 2</v>
      </c>
      <c r="B4451" s="86"/>
      <c r="C4451" s="45">
        <f t="shared" si="143"/>
        <v>744.66039864406787</v>
      </c>
      <c r="D4451" s="45">
        <f t="shared" si="142"/>
        <v>39.89252135593221</v>
      </c>
      <c r="E4451" s="52">
        <v>0</v>
      </c>
      <c r="F4451" s="21">
        <v>39.89252135593221</v>
      </c>
      <c r="G4451" s="53">
        <v>0</v>
      </c>
      <c r="H4451" s="53">
        <v>0</v>
      </c>
      <c r="I4451" s="53">
        <v>0</v>
      </c>
      <c r="J4451" s="32">
        <v>0</v>
      </c>
      <c r="K4451" s="97">
        <v>784.55292000000009</v>
      </c>
      <c r="L4451" s="55"/>
      <c r="M4451" s="55"/>
    </row>
    <row r="4452" spans="1:13" s="62" customFormat="1" ht="18.75" customHeight="1" x14ac:dyDescent="0.25">
      <c r="A4452" s="44" t="str">
        <f>Лист4!A4450</f>
        <v>г.Астрахань, Б.Алексеева, 43</v>
      </c>
      <c r="B4452" s="86"/>
      <c r="C4452" s="45">
        <f t="shared" si="143"/>
        <v>801.50067389830497</v>
      </c>
      <c r="D4452" s="45">
        <f t="shared" si="142"/>
        <v>42.937536101694917</v>
      </c>
      <c r="E4452" s="52">
        <v>0</v>
      </c>
      <c r="F4452" s="21">
        <v>42.937536101694917</v>
      </c>
      <c r="G4452" s="53">
        <v>0</v>
      </c>
      <c r="H4452" s="53">
        <v>0</v>
      </c>
      <c r="I4452" s="53">
        <v>0</v>
      </c>
      <c r="J4452" s="32">
        <v>0</v>
      </c>
      <c r="K4452" s="97">
        <v>844.43820999999991</v>
      </c>
      <c r="L4452" s="55"/>
      <c r="M4452" s="55"/>
    </row>
    <row r="4453" spans="1:13" s="62" customFormat="1" ht="18.75" customHeight="1" x14ac:dyDescent="0.25">
      <c r="A4453" s="44" t="str">
        <f>Лист4!A4451</f>
        <v>Астраханская обл. Приволжский р-н, с. Началово ул. Фаломеева д. 2 А</v>
      </c>
      <c r="B4453" s="86"/>
      <c r="C4453" s="45">
        <f t="shared" si="143"/>
        <v>136.83970593220337</v>
      </c>
      <c r="D4453" s="45">
        <f t="shared" si="142"/>
        <v>7.02864406779661</v>
      </c>
      <c r="E4453" s="52">
        <v>0</v>
      </c>
      <c r="F4453" s="21">
        <v>7.02864406779661</v>
      </c>
      <c r="G4453" s="53">
        <v>0</v>
      </c>
      <c r="H4453" s="53">
        <v>0</v>
      </c>
      <c r="I4453" s="53">
        <v>0</v>
      </c>
      <c r="J4453" s="32">
        <v>0</v>
      </c>
      <c r="K4453" s="97">
        <v>143.86834999999999</v>
      </c>
      <c r="L4453" s="55"/>
      <c r="M4453" s="55"/>
    </row>
    <row r="4454" spans="1:13" s="62" customFormat="1" ht="18.75" customHeight="1" x14ac:dyDescent="0.25">
      <c r="A4454" s="44" t="str">
        <f>Лист4!A4452</f>
        <v>Астрахань, ул. Румынская д. 16</v>
      </c>
      <c r="B4454" s="86"/>
      <c r="C4454" s="45">
        <f t="shared" si="143"/>
        <v>1224.3445106779661</v>
      </c>
      <c r="D4454" s="45">
        <f t="shared" si="142"/>
        <v>67.888099322033895</v>
      </c>
      <c r="E4454" s="52">
        <v>0</v>
      </c>
      <c r="F4454" s="21">
        <v>67.888099322033895</v>
      </c>
      <c r="G4454" s="53">
        <v>0</v>
      </c>
      <c r="H4454" s="53">
        <v>0</v>
      </c>
      <c r="I4454" s="53">
        <v>0</v>
      </c>
      <c r="J4454" s="32">
        <v>0</v>
      </c>
      <c r="K4454" s="97">
        <v>1292.23261</v>
      </c>
      <c r="L4454" s="55"/>
      <c r="M4454" s="55"/>
    </row>
    <row r="4455" spans="1:13" s="62" customFormat="1" ht="18.75" customHeight="1" x14ac:dyDescent="0.25">
      <c r="A4455" s="44" t="str">
        <f>Лист4!A4453</f>
        <v>Астрахань, ул. Челябинская д. 24</v>
      </c>
      <c r="B4455" s="86"/>
      <c r="C4455" s="45">
        <f t="shared" si="143"/>
        <v>305.77346966101692</v>
      </c>
      <c r="D4455" s="45">
        <f t="shared" si="142"/>
        <v>36.196250338983056</v>
      </c>
      <c r="E4455" s="52">
        <v>0</v>
      </c>
      <c r="F4455" s="21">
        <v>36.196250338983056</v>
      </c>
      <c r="G4455" s="53">
        <v>0</v>
      </c>
      <c r="H4455" s="53">
        <v>0</v>
      </c>
      <c r="I4455" s="53">
        <v>0</v>
      </c>
      <c r="J4455" s="32">
        <v>0</v>
      </c>
      <c r="K4455" s="97">
        <v>341.96972</v>
      </c>
      <c r="L4455" s="55"/>
      <c r="M4455" s="55"/>
    </row>
    <row r="4456" spans="1:13" s="62" customFormat="1" ht="18.75" customHeight="1" x14ac:dyDescent="0.25">
      <c r="A4456" s="44" t="str">
        <f>Лист4!A4454</f>
        <v>Астрахань, ул. Б. Алексеева д.43 корп.1</v>
      </c>
      <c r="B4456" s="86"/>
      <c r="C4456" s="45">
        <f t="shared" si="143"/>
        <v>2550.7653910169488</v>
      </c>
      <c r="D4456" s="45">
        <f t="shared" si="142"/>
        <v>62.957908983050842</v>
      </c>
      <c r="E4456" s="52">
        <v>0</v>
      </c>
      <c r="F4456" s="21">
        <v>62.957908983050842</v>
      </c>
      <c r="G4456" s="53">
        <v>0</v>
      </c>
      <c r="H4456" s="53">
        <v>0</v>
      </c>
      <c r="I4456" s="53">
        <v>0</v>
      </c>
      <c r="J4456" s="32">
        <v>1298.8499999999999</v>
      </c>
      <c r="K4456" s="97">
        <v>1314.8733</v>
      </c>
      <c r="L4456" s="55"/>
      <c r="M4456" s="55"/>
    </row>
    <row r="4457" spans="1:13" s="62" customFormat="1" ht="18.75" customHeight="1" x14ac:dyDescent="0.25">
      <c r="A4457" s="44" t="str">
        <f>Лист4!A4455</f>
        <v>Астрахань, ул. Луконина д.9</v>
      </c>
      <c r="B4457" s="86"/>
      <c r="C4457" s="45">
        <f t="shared" si="143"/>
        <v>1807.1854850847458</v>
      </c>
      <c r="D4457" s="45">
        <f t="shared" si="142"/>
        <v>99.422844915254274</v>
      </c>
      <c r="E4457" s="52">
        <v>0</v>
      </c>
      <c r="F4457" s="21">
        <v>99.422844915254274</v>
      </c>
      <c r="G4457" s="53">
        <v>0</v>
      </c>
      <c r="H4457" s="53">
        <v>0</v>
      </c>
      <c r="I4457" s="53">
        <v>0</v>
      </c>
      <c r="J4457" s="32">
        <v>1079.0999999999999</v>
      </c>
      <c r="K4457" s="97">
        <v>827.50833</v>
      </c>
      <c r="L4457" s="55"/>
      <c r="M4457" s="55"/>
    </row>
    <row r="4458" spans="1:13" s="62" customFormat="1" ht="18.75" customHeight="1" x14ac:dyDescent="0.25">
      <c r="A4458" s="44" t="str">
        <f>Лист4!A4456</f>
        <v>с. Яндыки, ул. Набережная д.157</v>
      </c>
      <c r="B4458" s="86"/>
      <c r="C4458" s="45">
        <f t="shared" si="143"/>
        <v>65.240092711864406</v>
      </c>
      <c r="D4458" s="45">
        <f t="shared" si="142"/>
        <v>4.1071372881355925</v>
      </c>
      <c r="E4458" s="52">
        <v>0</v>
      </c>
      <c r="F4458" s="21">
        <v>4.1071372881355925</v>
      </c>
      <c r="G4458" s="53">
        <v>0</v>
      </c>
      <c r="H4458" s="53">
        <v>0</v>
      </c>
      <c r="I4458" s="53">
        <v>0</v>
      </c>
      <c r="J4458" s="32">
        <v>0</v>
      </c>
      <c r="K4458" s="97">
        <v>69.347229999999996</v>
      </c>
      <c r="L4458" s="55"/>
      <c r="M4458" s="55"/>
    </row>
    <row r="4459" spans="1:13" s="62" customFormat="1" ht="18.75" customHeight="1" x14ac:dyDescent="0.25">
      <c r="A4459" s="44" t="str">
        <f>Лист4!A4457</f>
        <v>г.Астрахань, ул. Бахтемирская, 7</v>
      </c>
      <c r="B4459" s="86"/>
      <c r="C4459" s="45">
        <f t="shared" si="143"/>
        <v>364.36097677966097</v>
      </c>
      <c r="D4459" s="45">
        <f t="shared" si="142"/>
        <v>18.874393220338991</v>
      </c>
      <c r="E4459" s="52">
        <v>0</v>
      </c>
      <c r="F4459" s="21">
        <v>18.874393220338991</v>
      </c>
      <c r="G4459" s="53">
        <v>0</v>
      </c>
      <c r="H4459" s="53">
        <v>0</v>
      </c>
      <c r="I4459" s="53">
        <v>0</v>
      </c>
      <c r="J4459" s="32">
        <v>0</v>
      </c>
      <c r="K4459" s="97">
        <v>383.23536999999999</v>
      </c>
      <c r="L4459" s="55"/>
      <c r="M4459" s="55"/>
    </row>
    <row r="4460" spans="1:13" s="62" customFormat="1" ht="18.75" customHeight="1" x14ac:dyDescent="0.25">
      <c r="A4460" s="44" t="str">
        <f>Лист4!A4458</f>
        <v>г. Астрахань, ул. Савушкина, 33 корп.1</v>
      </c>
      <c r="B4460" s="86"/>
      <c r="C4460" s="45">
        <f t="shared" si="143"/>
        <v>72.142318813559328</v>
      </c>
      <c r="D4460" s="45">
        <f t="shared" si="142"/>
        <v>31.129361186440661</v>
      </c>
      <c r="E4460" s="52">
        <v>0</v>
      </c>
      <c r="F4460" s="21">
        <v>31.129361186440661</v>
      </c>
      <c r="G4460" s="53">
        <v>0</v>
      </c>
      <c r="H4460" s="53">
        <v>0</v>
      </c>
      <c r="I4460" s="53">
        <v>0</v>
      </c>
      <c r="J4460" s="32">
        <v>0</v>
      </c>
      <c r="K4460" s="97">
        <v>103.27167999999999</v>
      </c>
      <c r="L4460" s="55"/>
      <c r="M4460" s="55"/>
    </row>
    <row r="4461" spans="1:13" s="62" customFormat="1" ht="18.75" customHeight="1" x14ac:dyDescent="0.25">
      <c r="A4461" s="44" t="str">
        <f>Лист4!A4459</f>
        <v>г. Астрахань, ул. Б. Алексеева, 45</v>
      </c>
      <c r="B4461" s="86"/>
      <c r="C4461" s="45">
        <f t="shared" si="143"/>
        <v>2552.0066332203387</v>
      </c>
      <c r="D4461" s="45">
        <f t="shared" si="142"/>
        <v>130.06663677966111</v>
      </c>
      <c r="E4461" s="52">
        <v>0</v>
      </c>
      <c r="F4461" s="21">
        <v>130.06663677966111</v>
      </c>
      <c r="G4461" s="53">
        <v>0</v>
      </c>
      <c r="H4461" s="53">
        <v>0</v>
      </c>
      <c r="I4461" s="53">
        <v>0</v>
      </c>
      <c r="J4461" s="32">
        <f>1043.17+441.46</f>
        <v>1484.63</v>
      </c>
      <c r="K4461" s="97">
        <v>1197.44327</v>
      </c>
      <c r="L4461" s="55"/>
      <c r="M4461" s="55"/>
    </row>
    <row r="4462" spans="1:13" s="62" customFormat="1" ht="18.75" customHeight="1" x14ac:dyDescent="0.25">
      <c r="A4462" s="44" t="str">
        <f>Лист4!A4460</f>
        <v>г. Астрахань, ул. Татищева, корп.31</v>
      </c>
      <c r="B4462" s="86"/>
      <c r="C4462" s="45">
        <f t="shared" si="143"/>
        <v>112.97163033898305</v>
      </c>
      <c r="D4462" s="45">
        <f t="shared" si="142"/>
        <v>19.626639661016938</v>
      </c>
      <c r="E4462" s="52">
        <v>0</v>
      </c>
      <c r="F4462" s="21">
        <v>19.626639661016938</v>
      </c>
      <c r="G4462" s="53">
        <v>0</v>
      </c>
      <c r="H4462" s="53">
        <v>0</v>
      </c>
      <c r="I4462" s="53">
        <v>0</v>
      </c>
      <c r="J4462" s="32">
        <v>0</v>
      </c>
      <c r="K4462" s="97">
        <v>132.59826999999999</v>
      </c>
      <c r="L4462" s="55"/>
      <c r="M4462" s="55"/>
    </row>
    <row r="4463" spans="1:13" s="62" customFormat="1" ht="18.75" customHeight="1" x14ac:dyDescent="0.25">
      <c r="A4463" s="44" t="str">
        <f>Лист4!A4461</f>
        <v>г. Астрахань, ул. Сен-Сисона, д.33 корп.1</v>
      </c>
      <c r="B4463" s="86"/>
      <c r="C4463" s="45">
        <f t="shared" si="143"/>
        <v>188.12727016949151</v>
      </c>
      <c r="D4463" s="45">
        <f t="shared" si="142"/>
        <v>13.462129830508474</v>
      </c>
      <c r="E4463" s="52">
        <v>0</v>
      </c>
      <c r="F4463" s="21">
        <v>13.462129830508474</v>
      </c>
      <c r="G4463" s="53">
        <v>0</v>
      </c>
      <c r="H4463" s="53">
        <v>0</v>
      </c>
      <c r="I4463" s="53">
        <v>0</v>
      </c>
      <c r="J4463" s="32">
        <v>0</v>
      </c>
      <c r="K4463" s="97">
        <v>201.58939999999998</v>
      </c>
      <c r="L4463" s="55"/>
      <c r="M4463" s="55"/>
    </row>
    <row r="4464" spans="1:13" s="62" customFormat="1" ht="18.75" customHeight="1" x14ac:dyDescent="0.25">
      <c r="A4464" s="44" t="str">
        <f>Лист4!A4462</f>
        <v>г. Астрахань, ул. 11 Кр. Армии, д.1</v>
      </c>
      <c r="B4464" s="86"/>
      <c r="C4464" s="45">
        <f t="shared" si="143"/>
        <v>865.94333338983051</v>
      </c>
      <c r="D4464" s="45">
        <f t="shared" si="142"/>
        <v>83.448486610169482</v>
      </c>
      <c r="E4464" s="52">
        <v>0</v>
      </c>
      <c r="F4464" s="21">
        <v>83.448486610169482</v>
      </c>
      <c r="G4464" s="53">
        <v>0</v>
      </c>
      <c r="H4464" s="53">
        <v>0</v>
      </c>
      <c r="I4464" s="53">
        <v>0</v>
      </c>
      <c r="J4464" s="32">
        <v>896.36</v>
      </c>
      <c r="K4464" s="97">
        <v>53.031819999999996</v>
      </c>
      <c r="L4464" s="55"/>
      <c r="M4464" s="55"/>
    </row>
    <row r="4465" spans="1:13" s="62" customFormat="1" ht="18.75" customHeight="1" x14ac:dyDescent="0.25">
      <c r="A4465" s="44" t="str">
        <f>Лист4!A4463</f>
        <v>г. Астрахань, ул. Волгоградская, д.85 В</v>
      </c>
      <c r="B4465" s="86"/>
      <c r="C4465" s="45">
        <f t="shared" si="143"/>
        <v>240.42993372881355</v>
      </c>
      <c r="D4465" s="45">
        <f t="shared" si="142"/>
        <v>13.153126271186441</v>
      </c>
      <c r="E4465" s="52">
        <v>0</v>
      </c>
      <c r="F4465" s="21">
        <v>13.153126271186441</v>
      </c>
      <c r="G4465" s="53">
        <v>0</v>
      </c>
      <c r="H4465" s="53">
        <v>0</v>
      </c>
      <c r="I4465" s="53">
        <v>0</v>
      </c>
      <c r="J4465" s="32">
        <v>0</v>
      </c>
      <c r="K4465" s="97">
        <v>253.58305999999999</v>
      </c>
      <c r="L4465" s="55"/>
      <c r="M4465" s="55"/>
    </row>
    <row r="4466" spans="1:13" s="62" customFormat="1" ht="18.75" customHeight="1" x14ac:dyDescent="0.25">
      <c r="A4466" s="44" t="str">
        <f>Лист4!A4464</f>
        <v>г. Астрахань, ул. Баумана, д.11</v>
      </c>
      <c r="B4466" s="86"/>
      <c r="C4466" s="45">
        <f t="shared" si="143"/>
        <v>1337.4557488135592</v>
      </c>
      <c r="D4466" s="45">
        <f t="shared" si="142"/>
        <v>79.30891118644071</v>
      </c>
      <c r="E4466" s="52">
        <v>0</v>
      </c>
      <c r="F4466" s="21">
        <v>79.30891118644071</v>
      </c>
      <c r="G4466" s="53">
        <v>0</v>
      </c>
      <c r="H4466" s="53">
        <v>0</v>
      </c>
      <c r="I4466" s="53">
        <v>0</v>
      </c>
      <c r="J4466" s="32">
        <v>1297.93</v>
      </c>
      <c r="K4466" s="97">
        <v>118.83466</v>
      </c>
      <c r="L4466" s="55"/>
      <c r="M4466" s="55"/>
    </row>
    <row r="4467" spans="1:13" s="62" customFormat="1" ht="18.75" customHeight="1" x14ac:dyDescent="0.25">
      <c r="A4467" s="44" t="str">
        <f>Лист4!A4465</f>
        <v>г. Астрахань, ул. 3-я Зеленгинская д.2 корп.2</v>
      </c>
      <c r="B4467" s="86"/>
      <c r="C4467" s="45">
        <f t="shared" si="143"/>
        <v>1403.2789944067799</v>
      </c>
      <c r="D4467" s="45">
        <f t="shared" si="142"/>
        <v>74.942915593220363</v>
      </c>
      <c r="E4467" s="52">
        <v>0</v>
      </c>
      <c r="F4467" s="21">
        <v>74.942915593220363</v>
      </c>
      <c r="G4467" s="53">
        <v>0</v>
      </c>
      <c r="H4467" s="53">
        <v>0</v>
      </c>
      <c r="I4467" s="53">
        <v>0</v>
      </c>
      <c r="J4467" s="32">
        <v>949.96</v>
      </c>
      <c r="K4467" s="97">
        <v>528.26191000000006</v>
      </c>
      <c r="L4467" s="55"/>
      <c r="M4467" s="55"/>
    </row>
    <row r="4468" spans="1:13" s="62" customFormat="1" ht="18.75" customHeight="1" x14ac:dyDescent="0.25">
      <c r="A4468" s="44" t="str">
        <f>Лист4!A4466</f>
        <v>г. Астрахань, ул. Н. Островского, д.4</v>
      </c>
      <c r="B4468" s="86"/>
      <c r="C4468" s="45">
        <f t="shared" si="143"/>
        <v>719.35562237288138</v>
      </c>
      <c r="D4468" s="45">
        <f t="shared" si="142"/>
        <v>38.686747627118642</v>
      </c>
      <c r="E4468" s="52">
        <v>0</v>
      </c>
      <c r="F4468" s="21">
        <v>38.686747627118642</v>
      </c>
      <c r="G4468" s="53">
        <v>0</v>
      </c>
      <c r="H4468" s="53">
        <v>0</v>
      </c>
      <c r="I4468" s="53">
        <v>0</v>
      </c>
      <c r="J4468" s="32">
        <v>470</v>
      </c>
      <c r="K4468" s="97">
        <v>288.04237000000001</v>
      </c>
      <c r="L4468" s="55"/>
      <c r="M4468" s="55"/>
    </row>
    <row r="4469" spans="1:13" s="62" customFormat="1" ht="18.75" customHeight="1" x14ac:dyDescent="0.25">
      <c r="A4469" s="44" t="str">
        <f>Лист4!A4467</f>
        <v>г. Астрахань, ул. Дзержинского, д.56 Б</v>
      </c>
      <c r="B4469" s="86"/>
      <c r="C4469" s="45">
        <f t="shared" si="143"/>
        <v>396.36924271186439</v>
      </c>
      <c r="D4469" s="45">
        <f t="shared" si="142"/>
        <v>19.458977288135593</v>
      </c>
      <c r="E4469" s="52">
        <v>0</v>
      </c>
      <c r="F4469" s="21">
        <v>19.458977288135593</v>
      </c>
      <c r="G4469" s="53">
        <v>0</v>
      </c>
      <c r="H4469" s="53">
        <v>0</v>
      </c>
      <c r="I4469" s="53">
        <v>0</v>
      </c>
      <c r="J4469" s="32">
        <v>0</v>
      </c>
      <c r="K4469" s="97">
        <v>415.82821999999999</v>
      </c>
      <c r="L4469" s="55"/>
      <c r="M4469" s="55"/>
    </row>
    <row r="4470" spans="1:13" s="62" customFormat="1" ht="18.75" customHeight="1" x14ac:dyDescent="0.25">
      <c r="A4470" s="44" t="str">
        <f>Лист4!A4468</f>
        <v>с. Яндыки, ул. Набережная, д.155</v>
      </c>
      <c r="B4470" s="86"/>
      <c r="C4470" s="45">
        <f t="shared" si="143"/>
        <v>121.43128661016948</v>
      </c>
      <c r="D4470" s="45">
        <f t="shared" si="142"/>
        <v>7.378403389830507</v>
      </c>
      <c r="E4470" s="52">
        <v>0</v>
      </c>
      <c r="F4470" s="21">
        <v>7.378403389830507</v>
      </c>
      <c r="G4470" s="53">
        <v>0</v>
      </c>
      <c r="H4470" s="53">
        <v>0</v>
      </c>
      <c r="I4470" s="53">
        <v>0</v>
      </c>
      <c r="J4470" s="32">
        <v>0</v>
      </c>
      <c r="K4470" s="97">
        <v>128.80968999999999</v>
      </c>
      <c r="L4470" s="55"/>
      <c r="M4470" s="55"/>
    </row>
    <row r="4471" spans="1:13" s="62" customFormat="1" ht="18.75" customHeight="1" x14ac:dyDescent="0.25">
      <c r="A4471" s="44" t="str">
        <f>Лист4!A4469</f>
        <v>г. Астрахань, 1-я Котельная, д.4 А</v>
      </c>
      <c r="B4471" s="86"/>
      <c r="C4471" s="45">
        <f t="shared" si="143"/>
        <v>1023.1153150847458</v>
      </c>
      <c r="D4471" s="45">
        <f t="shared" si="142"/>
        <v>54.84071491525421</v>
      </c>
      <c r="E4471" s="52">
        <v>0</v>
      </c>
      <c r="F4471" s="21">
        <v>54.84071491525421</v>
      </c>
      <c r="G4471" s="53">
        <v>0</v>
      </c>
      <c r="H4471" s="53">
        <v>0</v>
      </c>
      <c r="I4471" s="53">
        <v>0</v>
      </c>
      <c r="J4471" s="32">
        <v>0</v>
      </c>
      <c r="K4471" s="97">
        <v>1077.9560300000001</v>
      </c>
      <c r="L4471" s="55"/>
      <c r="M4471" s="55"/>
    </row>
    <row r="4472" spans="1:13" s="62" customFormat="1" ht="18.75" customHeight="1" x14ac:dyDescent="0.25">
      <c r="A4472" s="44" t="str">
        <f>Лист4!A4470</f>
        <v>г. Камызяк, ул. М. Горького, д.69</v>
      </c>
      <c r="B4472" s="86"/>
      <c r="C4472" s="45">
        <f t="shared" si="143"/>
        <v>541.23279661016954</v>
      </c>
      <c r="D4472" s="45">
        <f t="shared" si="142"/>
        <v>28.747373389830503</v>
      </c>
      <c r="E4472" s="52">
        <v>0</v>
      </c>
      <c r="F4472" s="21">
        <v>28.747373389830503</v>
      </c>
      <c r="G4472" s="53">
        <v>0</v>
      </c>
      <c r="H4472" s="53">
        <v>0</v>
      </c>
      <c r="I4472" s="53">
        <v>0</v>
      </c>
      <c r="J4472" s="32">
        <v>0</v>
      </c>
      <c r="K4472" s="97">
        <v>569.98017000000004</v>
      </c>
      <c r="L4472" s="55"/>
      <c r="M4472" s="55"/>
    </row>
    <row r="4473" spans="1:13" s="62" customFormat="1" ht="18.75" customHeight="1" x14ac:dyDescent="0.25">
      <c r="A4473" s="44" t="str">
        <f>Лист4!A4471</f>
        <v>г. астрахань, ул. Савушкина, д.15</v>
      </c>
      <c r="B4473" s="86"/>
      <c r="C4473" s="45">
        <f t="shared" si="143"/>
        <v>330.07620644067799</v>
      </c>
      <c r="D4473" s="45">
        <f t="shared" si="142"/>
        <v>32.229513559322022</v>
      </c>
      <c r="E4473" s="52">
        <v>0</v>
      </c>
      <c r="F4473" s="21">
        <v>32.229513559322022</v>
      </c>
      <c r="G4473" s="53">
        <v>0</v>
      </c>
      <c r="H4473" s="53">
        <v>0</v>
      </c>
      <c r="I4473" s="53">
        <v>0</v>
      </c>
      <c r="J4473" s="32">
        <v>216.15</v>
      </c>
      <c r="K4473" s="97">
        <v>146.15572</v>
      </c>
      <c r="L4473" s="55"/>
      <c r="M4473" s="55"/>
    </row>
    <row r="4474" spans="1:13" s="62" customFormat="1" ht="18.75" customHeight="1" x14ac:dyDescent="0.25">
      <c r="A4474" s="44" t="str">
        <f>Лист4!A4472</f>
        <v>с. Каралат, ул. Ленина д.59</v>
      </c>
      <c r="B4474" s="86"/>
      <c r="C4474" s="45">
        <f t="shared" si="143"/>
        <v>147.66674389830507</v>
      </c>
      <c r="D4474" s="45">
        <f t="shared" si="142"/>
        <v>7.160166101694915</v>
      </c>
      <c r="E4474" s="52">
        <v>0</v>
      </c>
      <c r="F4474" s="21">
        <v>7.160166101694915</v>
      </c>
      <c r="G4474" s="53">
        <v>0</v>
      </c>
      <c r="H4474" s="53">
        <v>0</v>
      </c>
      <c r="I4474" s="53">
        <v>0</v>
      </c>
      <c r="J4474" s="32">
        <v>0</v>
      </c>
      <c r="K4474" s="97">
        <v>154.82691</v>
      </c>
      <c r="L4474" s="55"/>
      <c r="M4474" s="55"/>
    </row>
    <row r="4475" spans="1:13" s="62" customFormat="1" ht="18.75" customHeight="1" x14ac:dyDescent="0.25">
      <c r="A4475" s="44" t="str">
        <f>Лист4!A4473</f>
        <v>г. Камызяк, ул. М. Горького, д.77</v>
      </c>
      <c r="B4475" s="86"/>
      <c r="C4475" s="45">
        <f t="shared" si="143"/>
        <v>788.37752898305087</v>
      </c>
      <c r="D4475" s="45">
        <f t="shared" si="142"/>
        <v>42.003361016949171</v>
      </c>
      <c r="E4475" s="52">
        <v>0</v>
      </c>
      <c r="F4475" s="21">
        <v>42.003361016949171</v>
      </c>
      <c r="G4475" s="53">
        <v>0</v>
      </c>
      <c r="H4475" s="53">
        <v>0</v>
      </c>
      <c r="I4475" s="53">
        <v>0</v>
      </c>
      <c r="J4475" s="32">
        <v>0</v>
      </c>
      <c r="K4475" s="97">
        <v>830.38089000000002</v>
      </c>
      <c r="L4475" s="55"/>
      <c r="M4475" s="55"/>
    </row>
    <row r="4476" spans="1:13" s="62" customFormat="1" ht="18.75" customHeight="1" x14ac:dyDescent="0.25">
      <c r="A4476" s="44" t="str">
        <f>Лист4!A4474</f>
        <v>г. Астрахань, пр. Воробьева, д.14</v>
      </c>
      <c r="B4476" s="86"/>
      <c r="C4476" s="45">
        <f t="shared" si="143"/>
        <v>831.61588101694917</v>
      </c>
      <c r="D4476" s="45">
        <f t="shared" si="142"/>
        <v>43.406818983050833</v>
      </c>
      <c r="E4476" s="52">
        <v>0</v>
      </c>
      <c r="F4476" s="21">
        <v>43.406818983050833</v>
      </c>
      <c r="G4476" s="53">
        <v>0</v>
      </c>
      <c r="H4476" s="53">
        <v>0</v>
      </c>
      <c r="I4476" s="53">
        <v>0</v>
      </c>
      <c r="J4476" s="32">
        <v>0</v>
      </c>
      <c r="K4476" s="97">
        <v>875.02269999999999</v>
      </c>
      <c r="L4476" s="55"/>
      <c r="M4476" s="55"/>
    </row>
    <row r="4477" spans="1:13" s="62" customFormat="1" ht="18.75" customHeight="1" x14ac:dyDescent="0.25">
      <c r="A4477" s="44" t="str">
        <f>Лист4!A4475</f>
        <v>г. Астрахань, ул. Савушкина, д.29</v>
      </c>
      <c r="B4477" s="86"/>
      <c r="C4477" s="45">
        <f t="shared" si="143"/>
        <v>204.34757423728811</v>
      </c>
      <c r="D4477" s="45">
        <f t="shared" si="142"/>
        <v>43.825665762711871</v>
      </c>
      <c r="E4477" s="52">
        <v>0</v>
      </c>
      <c r="F4477" s="21">
        <v>43.825665762711871</v>
      </c>
      <c r="G4477" s="53">
        <v>0</v>
      </c>
      <c r="H4477" s="53">
        <v>0</v>
      </c>
      <c r="I4477" s="53">
        <v>0</v>
      </c>
      <c r="J4477" s="32">
        <v>0</v>
      </c>
      <c r="K4477" s="97">
        <v>248.17323999999999</v>
      </c>
      <c r="L4477" s="55"/>
      <c r="M4477" s="55"/>
    </row>
    <row r="4478" spans="1:13" s="62" customFormat="1" ht="18.75" customHeight="1" x14ac:dyDescent="0.25">
      <c r="A4478" s="44" t="str">
        <f>Лист4!A4476</f>
        <v>г. Астрахань, ул. Нариманова, 2 Д</v>
      </c>
      <c r="B4478" s="86"/>
      <c r="C4478" s="45">
        <f t="shared" si="143"/>
        <v>766.25899457627111</v>
      </c>
      <c r="D4478" s="45">
        <f t="shared" si="142"/>
        <v>59.235955423728797</v>
      </c>
      <c r="E4478" s="52">
        <v>0</v>
      </c>
      <c r="F4478" s="21">
        <v>59.235955423728797</v>
      </c>
      <c r="G4478" s="53">
        <v>0</v>
      </c>
      <c r="H4478" s="53">
        <v>0</v>
      </c>
      <c r="I4478" s="53">
        <v>0</v>
      </c>
      <c r="J4478" s="32">
        <v>0</v>
      </c>
      <c r="K4478" s="97">
        <v>825.4949499999999</v>
      </c>
      <c r="L4478" s="55"/>
      <c r="M4478" s="55"/>
    </row>
    <row r="4479" spans="1:13" s="62" customFormat="1" ht="18.75" customHeight="1" x14ac:dyDescent="0.25">
      <c r="A4479" s="44" t="str">
        <f>Лист4!A4477</f>
        <v>Астрахань, пл. Карла Маркса д. 3, кор. 1</v>
      </c>
      <c r="B4479" s="85"/>
      <c r="C4479" s="45">
        <f t="shared" si="143"/>
        <v>403.62302169491528</v>
      </c>
      <c r="D4479" s="45">
        <f t="shared" si="142"/>
        <v>24.595608305084745</v>
      </c>
      <c r="E4479" s="52">
        <v>0</v>
      </c>
      <c r="F4479" s="21">
        <v>24.595608305084745</v>
      </c>
      <c r="G4479" s="53">
        <v>0</v>
      </c>
      <c r="H4479" s="53">
        <v>0</v>
      </c>
      <c r="I4479" s="53">
        <v>0</v>
      </c>
      <c r="J4479" s="32">
        <v>0</v>
      </c>
      <c r="K4479" s="97">
        <v>428.21863000000002</v>
      </c>
      <c r="L4479" s="55"/>
      <c r="M4479" s="55"/>
    </row>
    <row r="4480" spans="1:13" s="62" customFormat="1" ht="18.75" customHeight="1" x14ac:dyDescent="0.25">
      <c r="A4480" s="44" t="str">
        <f>Лист4!A4478</f>
        <v>г.Астрахань, Комсомольская Набережная, 18</v>
      </c>
      <c r="B4480" s="85"/>
      <c r="C4480" s="45">
        <f t="shared" si="143"/>
        <v>331.00009745762708</v>
      </c>
      <c r="D4480" s="45">
        <f t="shared" si="142"/>
        <v>31.422752542372884</v>
      </c>
      <c r="E4480" s="52">
        <v>0</v>
      </c>
      <c r="F4480" s="21">
        <v>31.422752542372884</v>
      </c>
      <c r="G4480" s="53">
        <v>0</v>
      </c>
      <c r="H4480" s="53">
        <v>0</v>
      </c>
      <c r="I4480" s="53">
        <v>0</v>
      </c>
      <c r="J4480" s="32">
        <v>0</v>
      </c>
      <c r="K4480" s="97">
        <v>362.42284999999998</v>
      </c>
      <c r="L4480" s="55"/>
      <c r="M4480" s="55"/>
    </row>
    <row r="4481" spans="1:13" s="62" customFormat="1" ht="18.75" customHeight="1" x14ac:dyDescent="0.25">
      <c r="A4481" s="44" t="str">
        <f>Лист4!A4479</f>
        <v>г.Астрахань, Жилая, 9, кор. 4</v>
      </c>
      <c r="B4481" s="85"/>
      <c r="C4481" s="45">
        <f t="shared" si="143"/>
        <v>1257.1936498305085</v>
      </c>
      <c r="D4481" s="45">
        <f t="shared" si="142"/>
        <v>61.520110169491552</v>
      </c>
      <c r="E4481" s="52">
        <v>0</v>
      </c>
      <c r="F4481" s="21">
        <v>61.520110169491552</v>
      </c>
      <c r="G4481" s="53">
        <v>0</v>
      </c>
      <c r="H4481" s="53">
        <v>0</v>
      </c>
      <c r="I4481" s="53">
        <v>0</v>
      </c>
      <c r="J4481" s="32">
        <v>471.53</v>
      </c>
      <c r="K4481" s="97">
        <v>847.18376000000001</v>
      </c>
      <c r="L4481" s="55"/>
      <c r="M4481" s="55"/>
    </row>
    <row r="4482" spans="1:13" s="62" customFormat="1" ht="18.75" customHeight="1" x14ac:dyDescent="0.25">
      <c r="A4482" s="44" t="str">
        <f>Лист4!A4480</f>
        <v>Астрахань ул. Красноармейская д. 17</v>
      </c>
      <c r="B4482" s="86"/>
      <c r="C4482" s="45">
        <f t="shared" si="143"/>
        <v>882.98288135593225</v>
      </c>
      <c r="D4482" s="45">
        <f t="shared" si="142"/>
        <v>45.672638644067824</v>
      </c>
      <c r="E4482" s="52">
        <v>0</v>
      </c>
      <c r="F4482" s="21">
        <v>45.672638644067824</v>
      </c>
      <c r="G4482" s="53">
        <v>0</v>
      </c>
      <c r="H4482" s="53">
        <v>0</v>
      </c>
      <c r="I4482" s="53">
        <v>0</v>
      </c>
      <c r="J4482" s="32">
        <v>0</v>
      </c>
      <c r="K4482" s="97">
        <v>928.65552000000002</v>
      </c>
      <c r="L4482" s="55"/>
      <c r="M4482" s="55"/>
    </row>
    <row r="4483" spans="1:13" s="62" customFormat="1" ht="18.75" customHeight="1" x14ac:dyDescent="0.25">
      <c r="A4483" s="44" t="str">
        <f>Лист4!A4481</f>
        <v>Астрахань, ул. Тренева д. 13</v>
      </c>
      <c r="B4483" s="85"/>
      <c r="C4483" s="45">
        <f t="shared" si="143"/>
        <v>803.33464661016956</v>
      </c>
      <c r="D4483" s="45">
        <f t="shared" si="142"/>
        <v>59.533193389830487</v>
      </c>
      <c r="E4483" s="52">
        <v>0</v>
      </c>
      <c r="F4483" s="21">
        <v>59.533193389830487</v>
      </c>
      <c r="G4483" s="53">
        <v>0</v>
      </c>
      <c r="H4483" s="53">
        <v>0</v>
      </c>
      <c r="I4483" s="53">
        <v>0</v>
      </c>
      <c r="J4483" s="32">
        <v>0</v>
      </c>
      <c r="K4483" s="97">
        <v>862.86784</v>
      </c>
      <c r="L4483" s="55"/>
      <c r="M4483" s="55"/>
    </row>
    <row r="4484" spans="1:13" s="62" customFormat="1" ht="18.75" customHeight="1" x14ac:dyDescent="0.25">
      <c r="A4484" s="44" t="str">
        <f>Лист4!A4482</f>
        <v>Астрахань, ул. Татищева кор. 20</v>
      </c>
      <c r="B4484" s="87"/>
      <c r="C4484" s="45">
        <f t="shared" si="143"/>
        <v>753.08185491525421</v>
      </c>
      <c r="D4484" s="45">
        <f t="shared" si="142"/>
        <v>39.288125084745765</v>
      </c>
      <c r="E4484" s="52">
        <v>0</v>
      </c>
      <c r="F4484" s="21">
        <v>39.288125084745765</v>
      </c>
      <c r="G4484" s="53">
        <v>0</v>
      </c>
      <c r="H4484" s="53">
        <v>0</v>
      </c>
      <c r="I4484" s="53">
        <v>0</v>
      </c>
      <c r="J4484" s="32">
        <v>0</v>
      </c>
      <c r="K4484" s="97">
        <v>792.36997999999994</v>
      </c>
      <c r="L4484" s="55"/>
      <c r="M4484" s="55"/>
    </row>
    <row r="4485" spans="1:13" s="62" customFormat="1" ht="18.75" customHeight="1" x14ac:dyDescent="0.25">
      <c r="A4485" s="44" t="str">
        <f>Лист4!A4483</f>
        <v>Астрахань, пр. Воробьева д. 7</v>
      </c>
      <c r="B4485" s="85"/>
      <c r="C4485" s="45">
        <f t="shared" si="143"/>
        <v>130.81912</v>
      </c>
      <c r="D4485" s="45">
        <f t="shared" si="142"/>
        <v>184.13</v>
      </c>
      <c r="E4485" s="52">
        <v>0</v>
      </c>
      <c r="F4485" s="21">
        <v>184.13</v>
      </c>
      <c r="G4485" s="53">
        <v>0</v>
      </c>
      <c r="H4485" s="53">
        <v>0</v>
      </c>
      <c r="I4485" s="53">
        <v>0</v>
      </c>
      <c r="J4485" s="32">
        <v>270</v>
      </c>
      <c r="K4485" s="97">
        <v>44.949120000000001</v>
      </c>
      <c r="L4485" s="55"/>
      <c r="M4485" s="55"/>
    </row>
    <row r="4486" spans="1:13" s="62" customFormat="1" ht="18.75" customHeight="1" x14ac:dyDescent="0.25">
      <c r="A4486" s="44" t="str">
        <f>Лист4!A4484</f>
        <v>Астрахань, ул. Татищева кор. 13</v>
      </c>
      <c r="B4486" s="85"/>
      <c r="C4486" s="45">
        <f t="shared" si="143"/>
        <v>605.22401915254238</v>
      </c>
      <c r="D4486" s="45">
        <f t="shared" si="142"/>
        <v>29.118410847457632</v>
      </c>
      <c r="E4486" s="52">
        <v>0</v>
      </c>
      <c r="F4486" s="21">
        <v>29.118410847457632</v>
      </c>
      <c r="G4486" s="53">
        <v>0</v>
      </c>
      <c r="H4486" s="53">
        <v>0</v>
      </c>
      <c r="I4486" s="53">
        <v>0</v>
      </c>
      <c r="J4486" s="32">
        <v>410.99</v>
      </c>
      <c r="K4486" s="97">
        <v>223.35243</v>
      </c>
      <c r="L4486" s="55"/>
      <c r="M4486" s="55"/>
    </row>
    <row r="4487" spans="1:13" s="62" customFormat="1" ht="18.75" customHeight="1" x14ac:dyDescent="0.25">
      <c r="A4487" s="44" t="str">
        <f>Лист4!A4485</f>
        <v>Астрахань, ул. Савушкина д. 19, кор. 1</v>
      </c>
      <c r="B4487" s="85"/>
      <c r="C4487" s="45">
        <f t="shared" si="143"/>
        <v>85.195165932203395</v>
      </c>
      <c r="D4487" s="45">
        <f t="shared" si="142"/>
        <v>36.489184067796607</v>
      </c>
      <c r="E4487" s="52">
        <v>0</v>
      </c>
      <c r="F4487" s="21">
        <v>36.489184067796607</v>
      </c>
      <c r="G4487" s="53">
        <v>0</v>
      </c>
      <c r="H4487" s="53">
        <v>0</v>
      </c>
      <c r="I4487" s="53">
        <v>0</v>
      </c>
      <c r="J4487" s="32">
        <v>0</v>
      </c>
      <c r="K4487" s="97">
        <v>121.68435000000001</v>
      </c>
      <c r="L4487" s="55"/>
      <c r="M4487" s="55"/>
    </row>
    <row r="4488" spans="1:13" s="62" customFormat="1" ht="18.75" customHeight="1" x14ac:dyDescent="0.25">
      <c r="A4488" s="44" t="str">
        <f>Лист4!A4486</f>
        <v>Астрахань, ул. Дзержинского д. 56 А</v>
      </c>
      <c r="B4488" s="85"/>
      <c r="C4488" s="45">
        <f t="shared" si="143"/>
        <v>796.84341898305081</v>
      </c>
      <c r="D4488" s="45">
        <f t="shared" si="142"/>
        <v>36.233221016949145</v>
      </c>
      <c r="E4488" s="52">
        <v>0</v>
      </c>
      <c r="F4488" s="21">
        <v>36.233221016949145</v>
      </c>
      <c r="G4488" s="53">
        <v>0</v>
      </c>
      <c r="H4488" s="53">
        <v>0</v>
      </c>
      <c r="I4488" s="53">
        <v>0</v>
      </c>
      <c r="J4488" s="32">
        <v>0</v>
      </c>
      <c r="K4488" s="97">
        <v>833.07664</v>
      </c>
      <c r="L4488" s="55"/>
      <c r="M4488" s="55"/>
    </row>
    <row r="4489" spans="1:13" s="47" customFormat="1" ht="18.75" customHeight="1" x14ac:dyDescent="0.25">
      <c r="A4489" s="44" t="str">
        <f>Лист4!A4487</f>
        <v>г. Знаменск, ул. Проспект 9 Мая, д.2 А</v>
      </c>
      <c r="B4489" s="86"/>
      <c r="C4489" s="45">
        <f t="shared" si="143"/>
        <v>589.03391423728817</v>
      </c>
      <c r="D4489" s="45">
        <f t="shared" si="142"/>
        <v>20.887845762711869</v>
      </c>
      <c r="E4489" s="52">
        <v>0</v>
      </c>
      <c r="F4489" s="21">
        <v>20.887845762711869</v>
      </c>
      <c r="G4489" s="53">
        <v>0</v>
      </c>
      <c r="H4489" s="53">
        <v>0</v>
      </c>
      <c r="I4489" s="53">
        <v>0</v>
      </c>
      <c r="J4489" s="32">
        <v>0</v>
      </c>
      <c r="K4489" s="97">
        <v>609.92176000000006</v>
      </c>
      <c r="L4489" s="55"/>
    </row>
    <row r="4490" spans="1:13" s="47" customFormat="1" ht="18.75" customHeight="1" x14ac:dyDescent="0.25">
      <c r="A4490" s="44" t="str">
        <f>Лист4!A4488</f>
        <v>г.Астрахань, Чкалова д. 80, кор. 1</v>
      </c>
      <c r="B4490" s="85"/>
      <c r="C4490" s="45">
        <f t="shared" si="143"/>
        <v>1435.3360283050847</v>
      </c>
      <c r="D4490" s="45">
        <f t="shared" si="142"/>
        <v>76.38307169491523</v>
      </c>
      <c r="E4490" s="52">
        <v>0</v>
      </c>
      <c r="F4490" s="21">
        <v>76.38307169491523</v>
      </c>
      <c r="G4490" s="53">
        <v>0</v>
      </c>
      <c r="H4490" s="53">
        <v>0</v>
      </c>
      <c r="I4490" s="53">
        <v>0</v>
      </c>
      <c r="J4490" s="32">
        <v>1223.18</v>
      </c>
      <c r="K4490" s="97">
        <v>288.53909999999996</v>
      </c>
      <c r="L4490" s="55"/>
    </row>
    <row r="4491" spans="1:13" s="47" customFormat="1" ht="18.75" customHeight="1" x14ac:dyDescent="0.25">
      <c r="A4491" s="44" t="str">
        <f>Лист4!A4489</f>
        <v>г.Астрахань, пл. Покровская, 5</v>
      </c>
      <c r="B4491" s="85"/>
      <c r="C4491" s="45">
        <f t="shared" si="143"/>
        <v>1170.197419322034</v>
      </c>
      <c r="D4491" s="45">
        <f t="shared" si="142"/>
        <v>63.340120677966098</v>
      </c>
      <c r="E4491" s="52">
        <v>0</v>
      </c>
      <c r="F4491" s="21">
        <v>63.340120677966098</v>
      </c>
      <c r="G4491" s="53">
        <v>0</v>
      </c>
      <c r="H4491" s="53">
        <v>0</v>
      </c>
      <c r="I4491" s="53">
        <v>0</v>
      </c>
      <c r="J4491" s="32">
        <v>760</v>
      </c>
      <c r="K4491" s="97">
        <v>473.53753999999998</v>
      </c>
      <c r="L4491" s="55"/>
    </row>
    <row r="4492" spans="1:13" s="47" customFormat="1" ht="18.75" customHeight="1" x14ac:dyDescent="0.25">
      <c r="A4492" s="44" t="str">
        <f>Лист4!A4490</f>
        <v>Астрахань ул. Нариманова д. 1А</v>
      </c>
      <c r="B4492" s="86"/>
      <c r="C4492" s="45">
        <f t="shared" si="143"/>
        <v>945.94278440677954</v>
      </c>
      <c r="D4492" s="45">
        <f t="shared" si="142"/>
        <v>46.749155593220344</v>
      </c>
      <c r="E4492" s="52">
        <v>0</v>
      </c>
      <c r="F4492" s="21">
        <v>46.749155593220344</v>
      </c>
      <c r="G4492" s="53">
        <v>0</v>
      </c>
      <c r="H4492" s="53">
        <v>0</v>
      </c>
      <c r="I4492" s="53">
        <v>0</v>
      </c>
      <c r="J4492" s="32">
        <v>0</v>
      </c>
      <c r="K4492" s="97">
        <v>992.69193999999993</v>
      </c>
      <c r="L4492" s="55"/>
    </row>
    <row r="4493" spans="1:13" s="47" customFormat="1" ht="18.75" customHeight="1" x14ac:dyDescent="0.25">
      <c r="A4493" s="44" t="str">
        <f>Лист4!A4491</f>
        <v>Астрахань, ул. Коммунистическая д. 28</v>
      </c>
      <c r="B4493" s="85"/>
      <c r="C4493" s="45">
        <f t="shared" si="143"/>
        <v>92.914011186440675</v>
      </c>
      <c r="D4493" s="45">
        <f t="shared" si="142"/>
        <v>4.8758288135593215</v>
      </c>
      <c r="E4493" s="52">
        <v>0</v>
      </c>
      <c r="F4493" s="21">
        <v>4.8758288135593215</v>
      </c>
      <c r="G4493" s="53">
        <v>0</v>
      </c>
      <c r="H4493" s="53">
        <v>0</v>
      </c>
      <c r="I4493" s="53">
        <v>0</v>
      </c>
      <c r="J4493" s="32">
        <v>0</v>
      </c>
      <c r="K4493" s="97">
        <v>97.789839999999998</v>
      </c>
      <c r="L4493" s="55"/>
    </row>
    <row r="4494" spans="1:13" s="47" customFormat="1" ht="18.75" customHeight="1" x14ac:dyDescent="0.25">
      <c r="A4494" s="44" t="str">
        <f>Лист4!A4492</f>
        <v>г.Ахтубинск, Финогенова, 11</v>
      </c>
      <c r="B4494" s="85"/>
      <c r="C4494" s="45">
        <f t="shared" si="143"/>
        <v>550.18529254237296</v>
      </c>
      <c r="D4494" s="45">
        <f t="shared" ref="D4494:D4526" si="144">F4494</f>
        <v>26.025567457627119</v>
      </c>
      <c r="E4494" s="52">
        <v>0</v>
      </c>
      <c r="F4494" s="21">
        <v>26.025567457627119</v>
      </c>
      <c r="G4494" s="53">
        <v>0</v>
      </c>
      <c r="H4494" s="53">
        <v>0</v>
      </c>
      <c r="I4494" s="53">
        <v>0</v>
      </c>
      <c r="J4494" s="32">
        <v>350</v>
      </c>
      <c r="K4494" s="97">
        <v>226.21086</v>
      </c>
      <c r="L4494" s="55"/>
    </row>
    <row r="4495" spans="1:13" s="47" customFormat="1" ht="18.75" customHeight="1" x14ac:dyDescent="0.25">
      <c r="A4495" s="44" t="str">
        <f>Лист4!A4493</f>
        <v>Астрахань, ул. Ляхова д. 8А</v>
      </c>
      <c r="B4495" s="85"/>
      <c r="C4495" s="45">
        <f t="shared" ref="C4495:C4526" si="145">K4495+J4495-F4495</f>
        <v>405.22862813559323</v>
      </c>
      <c r="D4495" s="45">
        <f t="shared" si="144"/>
        <v>22.227921864406774</v>
      </c>
      <c r="E4495" s="52">
        <v>0</v>
      </c>
      <c r="F4495" s="21">
        <v>22.227921864406774</v>
      </c>
      <c r="G4495" s="53">
        <v>0</v>
      </c>
      <c r="H4495" s="53">
        <v>0</v>
      </c>
      <c r="I4495" s="53">
        <v>0</v>
      </c>
      <c r="J4495" s="32">
        <v>0</v>
      </c>
      <c r="K4495" s="97">
        <v>427.45654999999999</v>
      </c>
      <c r="L4495" s="55"/>
    </row>
    <row r="4496" spans="1:13" s="47" customFormat="1" ht="18.75" customHeight="1" x14ac:dyDescent="0.25">
      <c r="A4496" s="44" t="str">
        <f>Лист4!A4494</f>
        <v>п. Ильинка, ул. Гоголя д. 3</v>
      </c>
      <c r="B4496" s="85"/>
      <c r="C4496" s="45">
        <f t="shared" si="145"/>
        <v>57.253859491525425</v>
      </c>
      <c r="D4496" s="45">
        <f t="shared" si="144"/>
        <v>3.109530508474577</v>
      </c>
      <c r="E4496" s="52">
        <v>0</v>
      </c>
      <c r="F4496" s="21">
        <v>3.109530508474577</v>
      </c>
      <c r="G4496" s="53">
        <v>0</v>
      </c>
      <c r="H4496" s="53">
        <v>0</v>
      </c>
      <c r="I4496" s="53">
        <v>0</v>
      </c>
      <c r="J4496" s="32">
        <v>0</v>
      </c>
      <c r="K4496" s="97">
        <v>60.363390000000003</v>
      </c>
      <c r="L4496" s="55"/>
    </row>
    <row r="4497" spans="1:12" s="47" customFormat="1" ht="18.75" customHeight="1" x14ac:dyDescent="0.25">
      <c r="A4497" s="44" t="str">
        <f>Лист4!A4495</f>
        <v>г.Астрахань, 2-я Зеленгинская, 1, кор. 4</v>
      </c>
      <c r="B4497" s="85"/>
      <c r="C4497" s="45">
        <f t="shared" si="145"/>
        <v>499.78250593220338</v>
      </c>
      <c r="D4497" s="45">
        <f t="shared" si="144"/>
        <v>57.359284067796615</v>
      </c>
      <c r="E4497" s="52">
        <v>0</v>
      </c>
      <c r="F4497" s="21">
        <v>57.359284067796615</v>
      </c>
      <c r="G4497" s="53">
        <v>0</v>
      </c>
      <c r="H4497" s="53">
        <v>0</v>
      </c>
      <c r="I4497" s="53">
        <v>0</v>
      </c>
      <c r="J4497" s="32">
        <v>0</v>
      </c>
      <c r="K4497" s="97">
        <v>557.14179000000001</v>
      </c>
      <c r="L4497" s="55"/>
    </row>
    <row r="4498" spans="1:12" s="47" customFormat="1" ht="18.75" customHeight="1" x14ac:dyDescent="0.25">
      <c r="A4498" s="44" t="str">
        <f>Лист4!A4496</f>
        <v>г.Астрахань, ул. Зеленая, д. 1, кор. 2</v>
      </c>
      <c r="B4498" s="88"/>
      <c r="C4498" s="45">
        <f t="shared" si="145"/>
        <v>1026.2077259322034</v>
      </c>
      <c r="D4498" s="45">
        <f t="shared" si="144"/>
        <v>58.589104067796626</v>
      </c>
      <c r="E4498" s="52">
        <v>0</v>
      </c>
      <c r="F4498" s="21">
        <v>58.589104067796626</v>
      </c>
      <c r="G4498" s="53">
        <v>0</v>
      </c>
      <c r="H4498" s="53">
        <v>0</v>
      </c>
      <c r="I4498" s="53">
        <v>0</v>
      </c>
      <c r="J4498" s="32">
        <v>850.12</v>
      </c>
      <c r="K4498" s="97">
        <v>234.67683</v>
      </c>
      <c r="L4498" s="55"/>
    </row>
    <row r="4499" spans="1:12" s="47" customFormat="1" ht="18.75" customHeight="1" x14ac:dyDescent="0.25">
      <c r="A4499" s="44" t="str">
        <f>Лист4!A4497</f>
        <v>Астрахань, ул. Косиора д. 16, кор. 1</v>
      </c>
      <c r="B4499" s="85"/>
      <c r="C4499" s="45">
        <f t="shared" si="145"/>
        <v>877.67170372881355</v>
      </c>
      <c r="D4499" s="45">
        <f t="shared" si="144"/>
        <v>45.225136271186429</v>
      </c>
      <c r="E4499" s="52">
        <v>0</v>
      </c>
      <c r="F4499" s="21">
        <v>45.225136271186429</v>
      </c>
      <c r="G4499" s="53">
        <v>0</v>
      </c>
      <c r="H4499" s="53">
        <v>0</v>
      </c>
      <c r="I4499" s="53">
        <v>0</v>
      </c>
      <c r="J4499" s="32">
        <v>700</v>
      </c>
      <c r="K4499" s="97">
        <f>222.89684</f>
        <v>222.89684</v>
      </c>
      <c r="L4499" s="55"/>
    </row>
    <row r="4500" spans="1:12" s="47" customFormat="1" ht="18.75" customHeight="1" x14ac:dyDescent="0.25">
      <c r="A4500" s="44" t="str">
        <f>Лист4!A4498</f>
        <v>г.Астрахань, Ботвина, 8</v>
      </c>
      <c r="B4500" s="85"/>
      <c r="C4500" s="45">
        <f t="shared" si="145"/>
        <v>839.82558491525424</v>
      </c>
      <c r="D4500" s="45">
        <f t="shared" si="144"/>
        <v>43.513325084745759</v>
      </c>
      <c r="E4500" s="52">
        <v>0</v>
      </c>
      <c r="F4500" s="21">
        <v>43.513325084745759</v>
      </c>
      <c r="G4500" s="53">
        <v>0</v>
      </c>
      <c r="H4500" s="53">
        <v>0</v>
      </c>
      <c r="I4500" s="53">
        <v>0</v>
      </c>
      <c r="J4500" s="32">
        <v>0</v>
      </c>
      <c r="K4500" s="97">
        <v>883.33891000000006</v>
      </c>
      <c r="L4500" s="55"/>
    </row>
    <row r="4501" spans="1:12" s="47" customFormat="1" ht="18.75" customHeight="1" x14ac:dyDescent="0.25">
      <c r="A4501" s="44" t="str">
        <f>Лист4!A4499</f>
        <v>Астрахань ул. Нариманова д. 2А</v>
      </c>
      <c r="B4501" s="86"/>
      <c r="C4501" s="45">
        <f t="shared" si="145"/>
        <v>537.4169591525424</v>
      </c>
      <c r="D4501" s="45">
        <f t="shared" si="144"/>
        <v>26.677220847457622</v>
      </c>
      <c r="E4501" s="52">
        <v>0</v>
      </c>
      <c r="F4501" s="21">
        <v>26.677220847457622</v>
      </c>
      <c r="G4501" s="53">
        <v>0</v>
      </c>
      <c r="H4501" s="53">
        <v>0</v>
      </c>
      <c r="I4501" s="53">
        <v>0</v>
      </c>
      <c r="J4501" s="32">
        <v>0</v>
      </c>
      <c r="K4501" s="97">
        <v>564.09418000000005</v>
      </c>
      <c r="L4501" s="55"/>
    </row>
    <row r="4502" spans="1:12" s="47" customFormat="1" ht="18.75" customHeight="1" x14ac:dyDescent="0.25">
      <c r="A4502" s="44" t="str">
        <f>Лист4!A4500</f>
        <v>г.Астрахань, С. Перовской, 107 А</v>
      </c>
      <c r="B4502" s="85"/>
      <c r="C4502" s="45">
        <f t="shared" si="145"/>
        <v>586.89260135593224</v>
      </c>
      <c r="D4502" s="45">
        <f t="shared" si="144"/>
        <v>31.479428644067784</v>
      </c>
      <c r="E4502" s="52">
        <v>0</v>
      </c>
      <c r="F4502" s="21">
        <v>31.479428644067784</v>
      </c>
      <c r="G4502" s="53">
        <v>0</v>
      </c>
      <c r="H4502" s="53">
        <v>0</v>
      </c>
      <c r="I4502" s="53">
        <v>0</v>
      </c>
      <c r="J4502" s="32">
        <v>0</v>
      </c>
      <c r="K4502" s="97">
        <v>618.37203</v>
      </c>
      <c r="L4502" s="55"/>
    </row>
    <row r="4503" spans="1:12" s="47" customFormat="1" ht="18.75" customHeight="1" x14ac:dyDescent="0.25">
      <c r="A4503" s="44" t="str">
        <f>Лист4!A4501</f>
        <v>Астрахань, ул. Дзержинского д. 54 А</v>
      </c>
      <c r="B4503" s="85"/>
      <c r="C4503" s="45">
        <f t="shared" si="145"/>
        <v>451.94817881355937</v>
      </c>
      <c r="D4503" s="45">
        <f t="shared" si="144"/>
        <v>20.657351186440675</v>
      </c>
      <c r="E4503" s="52">
        <v>0</v>
      </c>
      <c r="F4503" s="21">
        <v>20.657351186440675</v>
      </c>
      <c r="G4503" s="53">
        <v>0</v>
      </c>
      <c r="H4503" s="53">
        <v>0</v>
      </c>
      <c r="I4503" s="53">
        <v>0</v>
      </c>
      <c r="J4503" s="32">
        <v>0</v>
      </c>
      <c r="K4503" s="97">
        <v>472.60553000000004</v>
      </c>
      <c r="L4503" s="55"/>
    </row>
    <row r="4504" spans="1:12" s="47" customFormat="1" ht="18.75" customHeight="1" x14ac:dyDescent="0.25">
      <c r="A4504" s="44" t="str">
        <f>Лист4!A4502</f>
        <v>Астрахань, ул. Савушкина, д.17 корп.2</v>
      </c>
      <c r="B4504" s="86"/>
      <c r="C4504" s="45">
        <f t="shared" si="145"/>
        <v>781.00485661016944</v>
      </c>
      <c r="D4504" s="45">
        <f t="shared" si="144"/>
        <v>38.325893389830505</v>
      </c>
      <c r="E4504" s="52">
        <v>0</v>
      </c>
      <c r="F4504" s="21">
        <v>38.325893389830505</v>
      </c>
      <c r="G4504" s="53">
        <v>0</v>
      </c>
      <c r="H4504" s="53">
        <v>0</v>
      </c>
      <c r="I4504" s="53">
        <v>0</v>
      </c>
      <c r="J4504" s="32">
        <v>659</v>
      </c>
      <c r="K4504" s="97">
        <v>160.33074999999999</v>
      </c>
      <c r="L4504" s="55"/>
    </row>
    <row r="4505" spans="1:12" s="47" customFormat="1" ht="18.75" customHeight="1" x14ac:dyDescent="0.25">
      <c r="A4505" s="44" t="str">
        <f>Лист4!A4503</f>
        <v xml:space="preserve">Астрахань, ул. Савушкина, д.48 </v>
      </c>
      <c r="B4505" s="86"/>
      <c r="C4505" s="45">
        <f t="shared" si="145"/>
        <v>508.99478186440689</v>
      </c>
      <c r="D4505" s="45">
        <f t="shared" si="144"/>
        <v>27.081638135593231</v>
      </c>
      <c r="E4505" s="52">
        <v>0</v>
      </c>
      <c r="F4505" s="21">
        <v>27.081638135593231</v>
      </c>
      <c r="G4505" s="53">
        <v>0</v>
      </c>
      <c r="H4505" s="53">
        <v>0</v>
      </c>
      <c r="I4505" s="53">
        <v>0</v>
      </c>
      <c r="J4505" s="32">
        <v>0</v>
      </c>
      <c r="K4505" s="97">
        <v>536.0764200000001</v>
      </c>
      <c r="L4505" s="55"/>
    </row>
    <row r="4506" spans="1:12" s="47" customFormat="1" ht="18.75" customHeight="1" x14ac:dyDescent="0.25">
      <c r="A4506" s="44" t="str">
        <f>Лист4!A4504</f>
        <v>Астрахань, ул. Курская, д.74</v>
      </c>
      <c r="B4506" s="86"/>
      <c r="C4506" s="45">
        <f t="shared" si="145"/>
        <v>1698.3024666101694</v>
      </c>
      <c r="D4506" s="45">
        <f t="shared" si="144"/>
        <v>60.013883389830518</v>
      </c>
      <c r="E4506" s="52">
        <v>0</v>
      </c>
      <c r="F4506" s="21">
        <v>60.013883389830518</v>
      </c>
      <c r="G4506" s="53">
        <v>0</v>
      </c>
      <c r="H4506" s="53">
        <v>0</v>
      </c>
      <c r="I4506" s="53">
        <v>0</v>
      </c>
      <c r="J4506" s="32">
        <v>1667.1</v>
      </c>
      <c r="K4506" s="97">
        <v>91.216350000000006</v>
      </c>
      <c r="L4506" s="55"/>
    </row>
    <row r="4507" spans="1:12" s="47" customFormat="1" ht="18.75" customHeight="1" x14ac:dyDescent="0.25">
      <c r="A4507" s="44" t="str">
        <f>Лист4!A4505</f>
        <v>Астрахань, ул. Адм. Нахимова, д.265</v>
      </c>
      <c r="B4507" s="86"/>
      <c r="C4507" s="45">
        <f t="shared" si="145"/>
        <v>1227.0102722033898</v>
      </c>
      <c r="D4507" s="45">
        <f t="shared" si="144"/>
        <v>60.333767796610175</v>
      </c>
      <c r="E4507" s="52">
        <v>0</v>
      </c>
      <c r="F4507" s="21">
        <v>60.333767796610175</v>
      </c>
      <c r="G4507" s="53">
        <v>0</v>
      </c>
      <c r="H4507" s="53">
        <v>0</v>
      </c>
      <c r="I4507" s="53">
        <v>0</v>
      </c>
      <c r="J4507" s="32">
        <v>0</v>
      </c>
      <c r="K4507" s="97">
        <v>1287.3440399999999</v>
      </c>
      <c r="L4507" s="55"/>
    </row>
    <row r="4508" spans="1:12" s="47" customFormat="1" ht="20.25" customHeight="1" x14ac:dyDescent="0.25">
      <c r="A4508" s="44" t="str">
        <f>Лист4!A4506</f>
        <v>Астрахань, ул. Ботвина, д.20</v>
      </c>
      <c r="B4508" s="86"/>
      <c r="C4508" s="45">
        <f t="shared" si="145"/>
        <v>938.79317576271194</v>
      </c>
      <c r="D4508" s="45">
        <f t="shared" si="144"/>
        <v>55.532354237288132</v>
      </c>
      <c r="E4508" s="52">
        <v>0</v>
      </c>
      <c r="F4508" s="21">
        <v>55.532354237288132</v>
      </c>
      <c r="G4508" s="53">
        <v>0</v>
      </c>
      <c r="H4508" s="53">
        <v>0</v>
      </c>
      <c r="I4508" s="53">
        <v>0</v>
      </c>
      <c r="J4508" s="32">
        <v>0</v>
      </c>
      <c r="K4508" s="97">
        <v>994.32553000000007</v>
      </c>
      <c r="L4508" s="55"/>
    </row>
    <row r="4509" spans="1:12" s="47" customFormat="1" ht="20.25" customHeight="1" x14ac:dyDescent="0.25">
      <c r="A4509" s="44" t="str">
        <f>Лист4!A4507</f>
        <v>Астрахань, ул. Адм. Нахимова, д.52 корп.1</v>
      </c>
      <c r="B4509" s="86"/>
      <c r="C4509" s="45">
        <f t="shared" si="145"/>
        <v>420.57279898305086</v>
      </c>
      <c r="D4509" s="45">
        <f t="shared" si="144"/>
        <v>2.9324710169491528</v>
      </c>
      <c r="E4509" s="52">
        <v>0</v>
      </c>
      <c r="F4509" s="21">
        <v>2.9324710169491528</v>
      </c>
      <c r="G4509" s="53">
        <v>0</v>
      </c>
      <c r="H4509" s="53">
        <v>0</v>
      </c>
      <c r="I4509" s="53">
        <v>0</v>
      </c>
      <c r="J4509" s="32">
        <v>0</v>
      </c>
      <c r="K4509" s="97">
        <v>423.50527</v>
      </c>
      <c r="L4509" s="55"/>
    </row>
    <row r="4510" spans="1:12" s="47" customFormat="1" ht="20.25" customHeight="1" x14ac:dyDescent="0.25">
      <c r="A4510" s="44" t="str">
        <f>Лист4!A4508</f>
        <v>Астрахань, пл. Вокзальная, д.5 А</v>
      </c>
      <c r="B4510" s="86"/>
      <c r="C4510" s="45">
        <f t="shared" si="145"/>
        <v>682.2058366101694</v>
      </c>
      <c r="D4510" s="45">
        <f t="shared" si="144"/>
        <v>40.685663389830523</v>
      </c>
      <c r="E4510" s="52">
        <v>0</v>
      </c>
      <c r="F4510" s="21">
        <v>40.685663389830523</v>
      </c>
      <c r="G4510" s="53">
        <v>0</v>
      </c>
      <c r="H4510" s="53">
        <v>0</v>
      </c>
      <c r="I4510" s="53">
        <v>0</v>
      </c>
      <c r="J4510" s="32">
        <v>489.94400000000002</v>
      </c>
      <c r="K4510" s="97">
        <v>232.94749999999999</v>
      </c>
      <c r="L4510" s="55"/>
    </row>
    <row r="4511" spans="1:12" s="47" customFormat="1" ht="20.25" customHeight="1" x14ac:dyDescent="0.25">
      <c r="A4511" s="44" t="str">
        <f>Лист4!A4509</f>
        <v>Астрахань, ул. Яблочкова, д.25</v>
      </c>
      <c r="B4511" s="86"/>
      <c r="C4511" s="45">
        <f t="shared" si="145"/>
        <v>731.97801694915256</v>
      </c>
      <c r="D4511" s="45">
        <f t="shared" si="144"/>
        <v>36.938553050847439</v>
      </c>
      <c r="E4511" s="52">
        <v>0</v>
      </c>
      <c r="F4511" s="21">
        <v>36.938553050847439</v>
      </c>
      <c r="G4511" s="53">
        <v>0</v>
      </c>
      <c r="H4511" s="53">
        <v>0</v>
      </c>
      <c r="I4511" s="53">
        <v>0</v>
      </c>
      <c r="J4511" s="32">
        <v>0</v>
      </c>
      <c r="K4511" s="97">
        <v>768.91656999999998</v>
      </c>
      <c r="L4511" s="55"/>
    </row>
    <row r="4512" spans="1:12" s="47" customFormat="1" ht="20.25" customHeight="1" x14ac:dyDescent="0.25">
      <c r="A4512" s="44" t="str">
        <f>Лист4!A4510</f>
        <v>Астрахань, ул. Победы, д.54 корп.6</v>
      </c>
      <c r="B4512" s="86"/>
      <c r="C4512" s="45">
        <f t="shared" si="145"/>
        <v>446.27266627118644</v>
      </c>
      <c r="D4512" s="45">
        <f t="shared" si="144"/>
        <v>41.621443728813553</v>
      </c>
      <c r="E4512" s="52">
        <v>0</v>
      </c>
      <c r="F4512" s="21">
        <v>41.621443728813553</v>
      </c>
      <c r="G4512" s="53">
        <v>0</v>
      </c>
      <c r="H4512" s="53">
        <v>0</v>
      </c>
      <c r="I4512" s="53">
        <v>0</v>
      </c>
      <c r="J4512" s="32">
        <v>0</v>
      </c>
      <c r="K4512" s="97">
        <v>487.89411000000001</v>
      </c>
      <c r="L4512" s="55"/>
    </row>
    <row r="4513" spans="1:12" s="47" customFormat="1" ht="20.25" customHeight="1" x14ac:dyDescent="0.25">
      <c r="A4513" s="44" t="str">
        <f>Лист4!A4511</f>
        <v>Астрахань, ул. Звездная, д.5</v>
      </c>
      <c r="B4513" s="86"/>
      <c r="C4513" s="45">
        <f t="shared" si="145"/>
        <v>1390.1055884745763</v>
      </c>
      <c r="D4513" s="45">
        <f t="shared" si="144"/>
        <v>72.11094152542374</v>
      </c>
      <c r="E4513" s="52">
        <v>0</v>
      </c>
      <c r="F4513" s="21">
        <v>72.11094152542374</v>
      </c>
      <c r="G4513" s="53">
        <v>0</v>
      </c>
      <c r="H4513" s="53">
        <v>0</v>
      </c>
      <c r="I4513" s="53">
        <v>0</v>
      </c>
      <c r="J4513" s="32">
        <v>0</v>
      </c>
      <c r="K4513" s="97">
        <v>1462.2165299999999</v>
      </c>
      <c r="L4513" s="55"/>
    </row>
    <row r="4514" spans="1:12" s="47" customFormat="1" ht="20.25" customHeight="1" x14ac:dyDescent="0.25">
      <c r="A4514" s="44" t="str">
        <f>Лист4!A4512</f>
        <v>Астрахань, ул. Кирова, д.44</v>
      </c>
      <c r="B4514" s="86"/>
      <c r="C4514" s="45">
        <f t="shared" si="145"/>
        <v>281.21514305084742</v>
      </c>
      <c r="D4514" s="45">
        <f t="shared" si="144"/>
        <v>51.247616949152565</v>
      </c>
      <c r="E4514" s="52">
        <v>0</v>
      </c>
      <c r="F4514" s="21">
        <v>51.247616949152565</v>
      </c>
      <c r="G4514" s="53">
        <v>0</v>
      </c>
      <c r="H4514" s="53">
        <v>0</v>
      </c>
      <c r="I4514" s="53">
        <v>0</v>
      </c>
      <c r="J4514" s="32">
        <v>0</v>
      </c>
      <c r="K4514" s="97">
        <v>332.46276</v>
      </c>
      <c r="L4514" s="55"/>
    </row>
    <row r="4515" spans="1:12" s="47" customFormat="1" ht="15" x14ac:dyDescent="0.25">
      <c r="A4515" s="44" t="str">
        <f>Лист4!A4513</f>
        <v>Астрахань, ул. Бульварная, д.2</v>
      </c>
      <c r="B4515" s="86"/>
      <c r="C4515" s="45">
        <f t="shared" si="145"/>
        <v>1915.578033898305</v>
      </c>
      <c r="D4515" s="45">
        <f t="shared" si="144"/>
        <v>109.88091610169492</v>
      </c>
      <c r="E4515" s="52">
        <v>0</v>
      </c>
      <c r="F4515" s="21">
        <v>109.88091610169492</v>
      </c>
      <c r="G4515" s="53">
        <v>0</v>
      </c>
      <c r="H4515" s="53">
        <v>0</v>
      </c>
      <c r="I4515" s="53">
        <v>0</v>
      </c>
      <c r="J4515" s="32">
        <v>0</v>
      </c>
      <c r="K4515" s="97">
        <v>2025.45895</v>
      </c>
      <c r="L4515" s="55"/>
    </row>
    <row r="4516" spans="1:12" s="47" customFormat="1" ht="15" x14ac:dyDescent="0.25">
      <c r="A4516" s="44" t="str">
        <f>Лист4!A4514</f>
        <v>Астрахань, пл. Карла Маркса, д.7</v>
      </c>
      <c r="B4516" s="86"/>
      <c r="C4516" s="45">
        <f t="shared" si="145"/>
        <v>378.10221423728814</v>
      </c>
      <c r="D4516" s="45">
        <f t="shared" si="144"/>
        <v>20.255475762711868</v>
      </c>
      <c r="E4516" s="52">
        <v>0</v>
      </c>
      <c r="F4516" s="21">
        <v>20.255475762711868</v>
      </c>
      <c r="G4516" s="53">
        <v>0</v>
      </c>
      <c r="H4516" s="53">
        <v>0</v>
      </c>
      <c r="I4516" s="53">
        <v>0</v>
      </c>
      <c r="J4516" s="32">
        <v>0</v>
      </c>
      <c r="K4516" s="97">
        <v>398.35768999999999</v>
      </c>
      <c r="L4516" s="55"/>
    </row>
    <row r="4517" spans="1:12" s="47" customFormat="1" ht="15" x14ac:dyDescent="0.25">
      <c r="A4517" s="44" t="str">
        <f>Лист4!A4515</f>
        <v>Астрахань, ул. Рождественского, д.11</v>
      </c>
      <c r="B4517" s="86"/>
      <c r="C4517" s="45">
        <f t="shared" si="145"/>
        <v>815.25174440677961</v>
      </c>
      <c r="D4517" s="45">
        <f t="shared" si="144"/>
        <v>38.609615593220347</v>
      </c>
      <c r="E4517" s="52">
        <v>0</v>
      </c>
      <c r="F4517" s="21">
        <v>38.609615593220347</v>
      </c>
      <c r="G4517" s="53">
        <v>0</v>
      </c>
      <c r="H4517" s="53">
        <v>0</v>
      </c>
      <c r="I4517" s="53">
        <v>0</v>
      </c>
      <c r="J4517" s="32">
        <v>0</v>
      </c>
      <c r="K4517" s="97">
        <v>853.86135999999999</v>
      </c>
      <c r="L4517" s="55"/>
    </row>
    <row r="4518" spans="1:12" s="47" customFormat="1" ht="15" x14ac:dyDescent="0.25">
      <c r="A4518" s="44" t="str">
        <f>Лист4!A4516</f>
        <v>Астрахань, ул. Кубанская, д.31</v>
      </c>
      <c r="B4518" s="86"/>
      <c r="C4518" s="45">
        <f t="shared" si="145"/>
        <v>989.66521983050836</v>
      </c>
      <c r="D4518" s="45">
        <f t="shared" si="144"/>
        <v>53.004400169491525</v>
      </c>
      <c r="E4518" s="52">
        <v>0</v>
      </c>
      <c r="F4518" s="21">
        <v>53.004400169491525</v>
      </c>
      <c r="G4518" s="53">
        <v>0</v>
      </c>
      <c r="H4518" s="53">
        <v>0</v>
      </c>
      <c r="I4518" s="53">
        <v>0</v>
      </c>
      <c r="J4518" s="32">
        <v>0</v>
      </c>
      <c r="K4518" s="97">
        <v>1042.6696199999999</v>
      </c>
      <c r="L4518" s="55"/>
    </row>
    <row r="4519" spans="1:12" s="47" customFormat="1" ht="15" x14ac:dyDescent="0.25">
      <c r="A4519" s="44" t="str">
        <f>Лист4!A4517</f>
        <v>Астрахань, ул. Профсоюзная, д.8 корп.1</v>
      </c>
      <c r="B4519" s="86"/>
      <c r="C4519" s="45">
        <f t="shared" si="145"/>
        <v>613.53285593220335</v>
      </c>
      <c r="D4519" s="45">
        <f t="shared" si="144"/>
        <v>32.838214067796606</v>
      </c>
      <c r="E4519" s="52">
        <v>0</v>
      </c>
      <c r="F4519" s="21">
        <v>32.838214067796606</v>
      </c>
      <c r="G4519" s="53">
        <v>0</v>
      </c>
      <c r="H4519" s="53">
        <v>0</v>
      </c>
      <c r="I4519" s="53">
        <v>0</v>
      </c>
      <c r="J4519" s="32">
        <v>0</v>
      </c>
      <c r="K4519" s="97">
        <v>646.37106999999992</v>
      </c>
      <c r="L4519" s="55"/>
    </row>
    <row r="4520" spans="1:12" s="47" customFormat="1" ht="15" x14ac:dyDescent="0.25">
      <c r="A4520" s="44" t="str">
        <f>Лист4!A4518</f>
        <v>Астрахань, ул. Жилая, д.9 корп.1</v>
      </c>
      <c r="B4520" s="86"/>
      <c r="C4520" s="45">
        <f t="shared" si="145"/>
        <v>1428.4311701694917</v>
      </c>
      <c r="D4520" s="45">
        <f t="shared" si="144"/>
        <v>62.71258983050847</v>
      </c>
      <c r="E4520" s="52">
        <v>0</v>
      </c>
      <c r="F4520" s="21">
        <v>62.71258983050847</v>
      </c>
      <c r="G4520" s="53">
        <v>0</v>
      </c>
      <c r="H4520" s="53">
        <v>0</v>
      </c>
      <c r="I4520" s="53">
        <v>0</v>
      </c>
      <c r="J4520" s="32">
        <v>448.2</v>
      </c>
      <c r="K4520" s="97">
        <v>1042.9437600000001</v>
      </c>
      <c r="L4520" s="55"/>
    </row>
    <row r="4521" spans="1:12" s="47" customFormat="1" ht="15" x14ac:dyDescent="0.25">
      <c r="A4521" s="44" t="str">
        <f>Лист4!A4519</f>
        <v>Астрахань, ул. Курская, д.80</v>
      </c>
      <c r="B4521" s="86"/>
      <c r="C4521" s="45">
        <f t="shared" si="145"/>
        <v>1499.1735986440679</v>
      </c>
      <c r="D4521" s="45">
        <f t="shared" si="144"/>
        <v>77.128971355932222</v>
      </c>
      <c r="E4521" s="52">
        <v>0</v>
      </c>
      <c r="F4521" s="21">
        <v>77.128971355932222</v>
      </c>
      <c r="G4521" s="53">
        <v>0</v>
      </c>
      <c r="H4521" s="53">
        <v>0</v>
      </c>
      <c r="I4521" s="53">
        <v>0</v>
      </c>
      <c r="J4521" s="32">
        <v>0</v>
      </c>
      <c r="K4521" s="97">
        <v>1576.3025700000001</v>
      </c>
      <c r="L4521" s="55"/>
    </row>
    <row r="4522" spans="1:12" s="47" customFormat="1" ht="15" x14ac:dyDescent="0.25">
      <c r="A4522" s="44" t="str">
        <f>Лист4!A4520</f>
        <v>Астрахань, ул. Джона Рида, д. 1 А</v>
      </c>
      <c r="B4522" s="86"/>
      <c r="C4522" s="45">
        <f t="shared" si="145"/>
        <v>829.6246742372881</v>
      </c>
      <c r="D4522" s="45">
        <f t="shared" si="144"/>
        <v>4.0596457627118641</v>
      </c>
      <c r="E4522" s="52">
        <v>0</v>
      </c>
      <c r="F4522" s="21">
        <v>4.0596457627118641</v>
      </c>
      <c r="G4522" s="53">
        <v>0</v>
      </c>
      <c r="H4522" s="53">
        <v>0</v>
      </c>
      <c r="I4522" s="53">
        <v>0</v>
      </c>
      <c r="J4522" s="32">
        <v>0</v>
      </c>
      <c r="K4522" s="97">
        <v>833.68431999999996</v>
      </c>
      <c r="L4522" s="55"/>
    </row>
    <row r="4523" spans="1:12" s="47" customFormat="1" ht="15" x14ac:dyDescent="0.25">
      <c r="A4523" s="44" t="str">
        <f>Лист4!A4521</f>
        <v>Астрахань, ул. Бульвар Победы, д.8 корп.2</v>
      </c>
      <c r="B4523" s="86"/>
      <c r="C4523" s="45">
        <f t="shared" si="145"/>
        <v>791.8533516949152</v>
      </c>
      <c r="D4523" s="45">
        <f t="shared" si="144"/>
        <v>37.444248305084749</v>
      </c>
      <c r="E4523" s="52">
        <v>0</v>
      </c>
      <c r="F4523" s="21">
        <v>37.444248305084749</v>
      </c>
      <c r="G4523" s="53">
        <v>0</v>
      </c>
      <c r="H4523" s="53">
        <v>0</v>
      </c>
      <c r="I4523" s="53">
        <v>0</v>
      </c>
      <c r="J4523" s="32">
        <v>0</v>
      </c>
      <c r="K4523" s="97">
        <v>829.29759999999999</v>
      </c>
      <c r="L4523" s="55"/>
    </row>
    <row r="4524" spans="1:12" s="47" customFormat="1" ht="15" x14ac:dyDescent="0.25">
      <c r="A4524" s="44" t="str">
        <f>Лист4!A4522</f>
        <v>Астрахань, ул. Маркина, д.104</v>
      </c>
      <c r="B4524" s="86"/>
      <c r="C4524" s="45">
        <f t="shared" si="145"/>
        <v>733.25681305084754</v>
      </c>
      <c r="D4524" s="45">
        <f t="shared" si="144"/>
        <v>56.699486949152551</v>
      </c>
      <c r="E4524" s="52">
        <v>0</v>
      </c>
      <c r="F4524" s="21">
        <v>56.699486949152551</v>
      </c>
      <c r="G4524" s="53">
        <v>0</v>
      </c>
      <c r="H4524" s="53">
        <v>0</v>
      </c>
      <c r="I4524" s="53">
        <v>0</v>
      </c>
      <c r="J4524" s="32">
        <v>0</v>
      </c>
      <c r="K4524" s="97">
        <v>789.95630000000006</v>
      </c>
      <c r="L4524" s="55"/>
    </row>
    <row r="4525" spans="1:12" s="47" customFormat="1" ht="15" x14ac:dyDescent="0.25">
      <c r="A4525" s="44" t="str">
        <f>Лист4!A4523</f>
        <v>Астрахань, ул. Рождественского, д.9 корп.2</v>
      </c>
      <c r="B4525" s="86"/>
      <c r="C4525" s="45">
        <f t="shared" si="145"/>
        <v>647.95927033898306</v>
      </c>
      <c r="D4525" s="45">
        <f t="shared" si="144"/>
        <v>19.699899661016953</v>
      </c>
      <c r="E4525" s="52">
        <v>0</v>
      </c>
      <c r="F4525" s="21">
        <v>19.699899661016953</v>
      </c>
      <c r="G4525" s="53">
        <v>0</v>
      </c>
      <c r="H4525" s="53">
        <v>0</v>
      </c>
      <c r="I4525" s="53">
        <v>0</v>
      </c>
      <c r="J4525" s="32">
        <v>379.99</v>
      </c>
      <c r="K4525" s="97">
        <v>287.66917000000001</v>
      </c>
      <c r="L4525" s="55"/>
    </row>
    <row r="4526" spans="1:12" s="47" customFormat="1" ht="15" x14ac:dyDescent="0.25">
      <c r="A4526" s="44" t="str">
        <f>Лист4!A4524</f>
        <v>Астрахань, ул. Аксакова, д.12</v>
      </c>
      <c r="B4526" s="50"/>
      <c r="C4526" s="45">
        <f t="shared" si="145"/>
        <v>1831.2973220338981</v>
      </c>
      <c r="D4526" s="45">
        <f t="shared" si="144"/>
        <v>137.3523279661016</v>
      </c>
      <c r="E4526" s="52">
        <v>0</v>
      </c>
      <c r="F4526" s="21">
        <v>137.3523279661016</v>
      </c>
      <c r="G4526" s="53">
        <v>0</v>
      </c>
      <c r="H4526" s="53">
        <v>0</v>
      </c>
      <c r="I4526" s="53">
        <v>0</v>
      </c>
      <c r="J4526" s="32">
        <v>0</v>
      </c>
      <c r="K4526" s="97">
        <v>1968.6496499999998</v>
      </c>
      <c r="L4526" s="55"/>
    </row>
    <row r="4527" spans="1:12" s="47" customFormat="1" ht="15" customHeight="1" x14ac:dyDescent="0.25">
      <c r="A4527" s="200" t="s">
        <v>4763</v>
      </c>
      <c r="B4527" s="202"/>
      <c r="C4527" s="202"/>
      <c r="D4527" s="202"/>
      <c r="E4527" s="202"/>
      <c r="F4527" s="202"/>
      <c r="G4527" s="202"/>
      <c r="H4527" s="202"/>
      <c r="I4527" s="202"/>
      <c r="J4527" s="168">
        <v>40420.160000000003</v>
      </c>
      <c r="K4527" s="169"/>
      <c r="L4527" s="55"/>
    </row>
    <row r="4528" spans="1:12" s="47" customFormat="1" ht="15" x14ac:dyDescent="0.25">
      <c r="A4528" s="200" t="s">
        <v>4764</v>
      </c>
      <c r="B4528" s="202"/>
      <c r="C4528" s="202"/>
      <c r="D4528" s="202"/>
      <c r="E4528" s="202"/>
      <c r="F4528" s="202"/>
      <c r="G4528" s="202"/>
      <c r="H4528" s="202"/>
      <c r="I4528" s="202"/>
      <c r="J4528" s="168">
        <v>336198.48</v>
      </c>
      <c r="K4528" s="169"/>
      <c r="L4528" s="55"/>
    </row>
    <row r="4529" spans="1:12" s="47" customFormat="1" ht="15" x14ac:dyDescent="0.25">
      <c r="A4529" s="200" t="s">
        <v>4762</v>
      </c>
      <c r="B4529" s="202"/>
      <c r="C4529" s="206">
        <v>269501.8</v>
      </c>
      <c r="D4529" s="202"/>
      <c r="E4529" s="202"/>
      <c r="F4529" s="202"/>
      <c r="G4529" s="202"/>
      <c r="H4529" s="202"/>
      <c r="I4529" s="202"/>
      <c r="J4529" s="166"/>
      <c r="K4529" s="207">
        <v>271461.81</v>
      </c>
      <c r="L4529" s="55"/>
    </row>
    <row r="4530" spans="1:12" s="47" customFormat="1" x14ac:dyDescent="0.25">
      <c r="A4530" s="201"/>
      <c r="B4530" s="203"/>
      <c r="C4530" s="204"/>
      <c r="D4530" s="204"/>
      <c r="E4530" s="204"/>
      <c r="F4530" s="205"/>
      <c r="G4530" s="205"/>
      <c r="H4530" s="205"/>
      <c r="I4530" s="205"/>
      <c r="J4530" s="32"/>
      <c r="K4530" s="54"/>
    </row>
    <row r="4531" spans="1:12" s="47" customFormat="1" x14ac:dyDescent="0.25">
      <c r="A4531" s="201"/>
      <c r="B4531" s="203"/>
      <c r="C4531" s="204"/>
      <c r="D4531" s="204"/>
      <c r="E4531" s="204"/>
      <c r="F4531" s="205"/>
      <c r="G4531" s="205"/>
      <c r="H4531" s="205"/>
      <c r="I4531" s="205"/>
      <c r="J4531" s="166"/>
      <c r="K4531" s="167"/>
    </row>
    <row r="4532" spans="1:12" s="47" customFormat="1" x14ac:dyDescent="0.25">
      <c r="A4532" s="201"/>
      <c r="B4532" s="203"/>
      <c r="C4532" s="204"/>
      <c r="D4532" s="204"/>
      <c r="E4532" s="204"/>
      <c r="F4532" s="205"/>
      <c r="G4532" s="205"/>
      <c r="H4532" s="205"/>
      <c r="I4532" s="205"/>
      <c r="J4532" s="32"/>
      <c r="K4532" s="46"/>
    </row>
    <row r="4533" spans="1:12" s="47" customFormat="1" ht="15" x14ac:dyDescent="0.25">
      <c r="A4533" s="44"/>
      <c r="B4533" s="50"/>
      <c r="C4533" s="65"/>
      <c r="D4533" s="45"/>
      <c r="E4533" s="45"/>
      <c r="F4533" s="46"/>
      <c r="G4533" s="46"/>
      <c r="H4533" s="46"/>
      <c r="I4533" s="46"/>
      <c r="J4533" s="32"/>
      <c r="K4533" s="46"/>
    </row>
    <row r="4534" spans="1:12" s="47" customFormat="1" ht="15.75" customHeight="1" x14ac:dyDescent="0.25">
      <c r="A4534" s="50"/>
      <c r="B4534" s="50"/>
      <c r="C4534" s="65"/>
      <c r="D4534" s="45"/>
      <c r="E4534" s="45"/>
      <c r="F4534" s="46"/>
      <c r="G4534" s="46"/>
      <c r="H4534" s="46"/>
      <c r="I4534" s="46"/>
      <c r="J4534" s="32"/>
      <c r="K4534" s="46"/>
    </row>
    <row r="4535" spans="1:12" s="47" customFormat="1" ht="12.75" customHeight="1" x14ac:dyDescent="0.2">
      <c r="A4535" s="44"/>
      <c r="B4535" s="73"/>
      <c r="C4535" s="66"/>
      <c r="D4535" s="45"/>
      <c r="E4535" s="45"/>
      <c r="F4535" s="46"/>
      <c r="G4535" s="46"/>
      <c r="H4535" s="46"/>
      <c r="I4535" s="46"/>
      <c r="J4535" s="32"/>
      <c r="K4535" s="46"/>
    </row>
    <row r="4536" spans="1:12" s="47" customFormat="1" x14ac:dyDescent="0.2">
      <c r="A4536" s="44"/>
      <c r="B4536" s="73"/>
      <c r="C4536" s="45"/>
      <c r="D4536" s="45"/>
      <c r="E4536" s="45"/>
      <c r="F4536" s="46"/>
      <c r="G4536" s="46"/>
      <c r="H4536" s="46"/>
      <c r="I4536" s="46"/>
      <c r="J4536" s="32"/>
      <c r="K4536" s="46"/>
    </row>
    <row r="4537" spans="1:12" s="47" customFormat="1" x14ac:dyDescent="0.25">
      <c r="A4537" s="44"/>
      <c r="B4537" s="50"/>
      <c r="C4537" s="45"/>
      <c r="D4537" s="45"/>
      <c r="E4537" s="45"/>
      <c r="F4537" s="46"/>
      <c r="G4537" s="46"/>
      <c r="H4537" s="46"/>
      <c r="I4537" s="46"/>
      <c r="J4537" s="32"/>
      <c r="K4537" s="46"/>
    </row>
    <row r="4538" spans="1:12" s="47" customFormat="1" x14ac:dyDescent="0.25">
      <c r="A4538" s="44"/>
      <c r="B4538" s="50"/>
      <c r="C4538" s="45"/>
      <c r="D4538" s="45"/>
      <c r="E4538" s="45"/>
      <c r="F4538" s="46"/>
      <c r="G4538" s="46"/>
      <c r="H4538" s="46"/>
      <c r="I4538" s="46"/>
      <c r="J4538" s="32"/>
      <c r="K4538" s="46"/>
    </row>
    <row r="4539" spans="1:12" s="47" customFormat="1" x14ac:dyDescent="0.25">
      <c r="A4539" s="44"/>
      <c r="B4539" s="50"/>
      <c r="C4539" s="45"/>
      <c r="D4539" s="45"/>
      <c r="E4539" s="45"/>
      <c r="F4539" s="46"/>
      <c r="G4539" s="46"/>
      <c r="H4539" s="46"/>
      <c r="I4539" s="46"/>
      <c r="J4539" s="32"/>
      <c r="K4539" s="46"/>
    </row>
    <row r="4540" spans="1:12" s="47" customFormat="1" x14ac:dyDescent="0.25">
      <c r="A4540" s="44"/>
      <c r="B4540" s="50"/>
      <c r="C4540" s="45"/>
      <c r="D4540" s="45"/>
      <c r="E4540" s="45"/>
      <c r="F4540" s="46"/>
      <c r="G4540" s="46"/>
      <c r="H4540" s="46"/>
      <c r="I4540" s="46"/>
      <c r="J4540" s="32"/>
      <c r="K4540" s="46"/>
    </row>
    <row r="4541" spans="1:12" s="47" customFormat="1" x14ac:dyDescent="0.25">
      <c r="A4541" s="44"/>
      <c r="B4541" s="50"/>
      <c r="C4541" s="45"/>
      <c r="D4541" s="45"/>
      <c r="E4541" s="45"/>
      <c r="F4541" s="46"/>
      <c r="G4541" s="46"/>
      <c r="H4541" s="46"/>
      <c r="I4541" s="46"/>
      <c r="J4541" s="32"/>
      <c r="K4541" s="46"/>
    </row>
    <row r="4542" spans="1:12" s="47" customFormat="1" x14ac:dyDescent="0.25">
      <c r="A4542" s="44"/>
      <c r="B4542" s="50"/>
      <c r="C4542" s="45"/>
      <c r="D4542" s="45"/>
      <c r="E4542" s="45"/>
      <c r="F4542" s="46"/>
      <c r="G4542" s="46"/>
      <c r="H4542" s="46"/>
      <c r="I4542" s="46"/>
      <c r="J4542" s="32"/>
      <c r="K4542" s="46"/>
    </row>
    <row r="4543" spans="1:12" s="47" customFormat="1" x14ac:dyDescent="0.25">
      <c r="A4543" s="44"/>
      <c r="B4543" s="50"/>
      <c r="C4543" s="45"/>
      <c r="D4543" s="45"/>
      <c r="E4543" s="45"/>
      <c r="F4543" s="46"/>
      <c r="G4543" s="46"/>
      <c r="H4543" s="46"/>
      <c r="I4543" s="46"/>
      <c r="J4543" s="32"/>
      <c r="K4543" s="46"/>
    </row>
    <row r="4544" spans="1:12" s="47" customFormat="1" x14ac:dyDescent="0.25">
      <c r="A4544" s="44"/>
      <c r="B4544" s="50"/>
      <c r="C4544" s="45"/>
      <c r="D4544" s="45"/>
      <c r="E4544" s="45"/>
      <c r="F4544" s="46"/>
      <c r="G4544" s="46"/>
      <c r="H4544" s="46"/>
      <c r="I4544" s="46"/>
      <c r="J4544" s="32"/>
      <c r="K4544" s="46"/>
    </row>
    <row r="4545" spans="1:11" s="47" customFormat="1" x14ac:dyDescent="0.25">
      <c r="A4545" s="44"/>
      <c r="B4545" s="50"/>
      <c r="C4545" s="45"/>
      <c r="D4545" s="45"/>
      <c r="E4545" s="45"/>
      <c r="F4545" s="46"/>
      <c r="G4545" s="46"/>
      <c r="H4545" s="46"/>
      <c r="I4545" s="46"/>
      <c r="J4545" s="32"/>
      <c r="K4545" s="46"/>
    </row>
    <row r="4546" spans="1:11" s="47" customFormat="1" x14ac:dyDescent="0.25">
      <c r="A4546" s="44"/>
      <c r="B4546" s="50"/>
      <c r="C4546" s="45"/>
      <c r="D4546" s="45"/>
      <c r="E4546" s="45"/>
      <c r="F4546" s="46"/>
      <c r="G4546" s="46"/>
      <c r="H4546" s="46"/>
      <c r="I4546" s="46"/>
      <c r="J4546" s="32"/>
      <c r="K4546" s="46"/>
    </row>
    <row r="4547" spans="1:11" s="47" customFormat="1" x14ac:dyDescent="0.25">
      <c r="A4547" s="44"/>
      <c r="B4547" s="50"/>
      <c r="C4547" s="45"/>
      <c r="D4547" s="45"/>
      <c r="E4547" s="45"/>
      <c r="F4547" s="46"/>
      <c r="G4547" s="46"/>
      <c r="H4547" s="46"/>
      <c r="I4547" s="46"/>
      <c r="J4547" s="32"/>
      <c r="K4547" s="46"/>
    </row>
    <row r="4548" spans="1:11" s="47" customFormat="1" x14ac:dyDescent="0.25">
      <c r="A4548" s="44"/>
      <c r="B4548" s="50"/>
      <c r="C4548" s="45"/>
      <c r="D4548" s="45"/>
      <c r="E4548" s="45"/>
      <c r="F4548" s="46"/>
      <c r="G4548" s="46"/>
      <c r="H4548" s="46"/>
      <c r="I4548" s="46"/>
      <c r="J4548" s="32"/>
      <c r="K4548" s="46"/>
    </row>
    <row r="4549" spans="1:11" s="47" customFormat="1" x14ac:dyDescent="0.25">
      <c r="A4549" s="44"/>
      <c r="B4549" s="50"/>
      <c r="C4549" s="45"/>
      <c r="D4549" s="45"/>
      <c r="E4549" s="45"/>
      <c r="F4549" s="46"/>
      <c r="G4549" s="46"/>
      <c r="H4549" s="46"/>
      <c r="I4549" s="46"/>
      <c r="J4549" s="32"/>
      <c r="K4549" s="46"/>
    </row>
    <row r="4550" spans="1:11" s="47" customFormat="1" x14ac:dyDescent="0.25">
      <c r="A4550" s="44"/>
      <c r="B4550" s="50"/>
      <c r="C4550" s="45"/>
      <c r="D4550" s="45"/>
      <c r="E4550" s="45"/>
      <c r="F4550" s="46"/>
      <c r="G4550" s="46"/>
      <c r="H4550" s="46"/>
      <c r="I4550" s="46"/>
      <c r="J4550" s="32"/>
      <c r="K4550" s="46"/>
    </row>
    <row r="4551" spans="1:11" s="47" customFormat="1" x14ac:dyDescent="0.25">
      <c r="A4551" s="44"/>
      <c r="B4551" s="50"/>
      <c r="C4551" s="45"/>
      <c r="D4551" s="45"/>
      <c r="E4551" s="45"/>
      <c r="F4551" s="46"/>
      <c r="G4551" s="46"/>
      <c r="H4551" s="46"/>
      <c r="I4551" s="46"/>
      <c r="J4551" s="32"/>
      <c r="K4551" s="46"/>
    </row>
    <row r="4552" spans="1:11" s="47" customFormat="1" x14ac:dyDescent="0.25">
      <c r="A4552" s="44"/>
      <c r="B4552" s="50"/>
      <c r="C4552" s="45"/>
      <c r="D4552" s="45"/>
      <c r="E4552" s="45"/>
      <c r="F4552" s="46"/>
      <c r="G4552" s="46"/>
      <c r="H4552" s="46"/>
      <c r="I4552" s="46"/>
      <c r="J4552" s="32"/>
      <c r="K4552" s="46"/>
    </row>
    <row r="4553" spans="1:11" s="47" customFormat="1" x14ac:dyDescent="0.25">
      <c r="A4553" s="44"/>
      <c r="B4553" s="50"/>
      <c r="C4553" s="45"/>
      <c r="D4553" s="45"/>
      <c r="E4553" s="45"/>
      <c r="F4553" s="46"/>
      <c r="G4553" s="46"/>
      <c r="H4553" s="46"/>
      <c r="I4553" s="46"/>
      <c r="J4553" s="32"/>
      <c r="K4553" s="46"/>
    </row>
    <row r="4554" spans="1:11" s="47" customFormat="1" x14ac:dyDescent="0.25">
      <c r="A4554" s="44"/>
      <c r="B4554" s="50"/>
      <c r="C4554" s="45"/>
      <c r="D4554" s="45"/>
      <c r="E4554" s="45"/>
      <c r="F4554" s="46"/>
      <c r="G4554" s="46"/>
      <c r="H4554" s="46"/>
      <c r="I4554" s="46"/>
      <c r="J4554" s="32"/>
      <c r="K4554" s="46"/>
    </row>
    <row r="4555" spans="1:11" s="47" customFormat="1" x14ac:dyDescent="0.25">
      <c r="A4555" s="44"/>
      <c r="B4555" s="50"/>
      <c r="C4555" s="45"/>
      <c r="D4555" s="45"/>
      <c r="E4555" s="45"/>
      <c r="F4555" s="46"/>
      <c r="G4555" s="46"/>
      <c r="H4555" s="46"/>
      <c r="I4555" s="46"/>
      <c r="J4555" s="32"/>
      <c r="K4555" s="46"/>
    </row>
    <row r="4556" spans="1:11" s="47" customFormat="1" x14ac:dyDescent="0.25">
      <c r="A4556" s="44"/>
      <c r="B4556" s="50"/>
      <c r="C4556" s="45"/>
      <c r="D4556" s="45"/>
      <c r="E4556" s="45"/>
      <c r="F4556" s="46"/>
      <c r="G4556" s="46"/>
      <c r="H4556" s="46"/>
      <c r="I4556" s="46"/>
      <c r="J4556" s="32"/>
      <c r="K4556" s="46"/>
    </row>
    <row r="4557" spans="1:11" s="47" customFormat="1" x14ac:dyDescent="0.25">
      <c r="A4557" s="44"/>
      <c r="B4557" s="50"/>
      <c r="C4557" s="45"/>
      <c r="D4557" s="45"/>
      <c r="E4557" s="45"/>
      <c r="F4557" s="46"/>
      <c r="G4557" s="46"/>
      <c r="H4557" s="46"/>
      <c r="I4557" s="46"/>
      <c r="J4557" s="32"/>
      <c r="K4557" s="46"/>
    </row>
    <row r="4558" spans="1:11" s="47" customFormat="1" x14ac:dyDescent="0.25">
      <c r="A4558" s="44"/>
      <c r="B4558" s="50"/>
      <c r="C4558" s="45"/>
      <c r="D4558" s="45"/>
      <c r="E4558" s="45"/>
      <c r="F4558" s="46"/>
      <c r="G4558" s="46"/>
      <c r="H4558" s="46"/>
      <c r="I4558" s="46"/>
      <c r="J4558" s="32"/>
      <c r="K4558" s="46"/>
    </row>
    <row r="4559" spans="1:11" s="47" customFormat="1" x14ac:dyDescent="0.25">
      <c r="A4559" s="44"/>
      <c r="B4559" s="50"/>
      <c r="C4559" s="45"/>
      <c r="D4559" s="45"/>
      <c r="E4559" s="45"/>
      <c r="F4559" s="46"/>
      <c r="G4559" s="46"/>
      <c r="H4559" s="46"/>
      <c r="I4559" s="46"/>
      <c r="J4559" s="32"/>
      <c r="K4559" s="46"/>
    </row>
    <row r="4560" spans="1:11" s="47" customFormat="1" x14ac:dyDescent="0.25">
      <c r="A4560" s="44"/>
      <c r="B4560" s="50"/>
      <c r="C4560" s="45"/>
      <c r="D4560" s="45"/>
      <c r="E4560" s="45"/>
      <c r="F4560" s="46"/>
      <c r="G4560" s="46"/>
      <c r="H4560" s="46"/>
      <c r="I4560" s="46"/>
      <c r="J4560" s="32"/>
      <c r="K4560" s="46"/>
    </row>
    <row r="4561" spans="1:11" s="47" customFormat="1" x14ac:dyDescent="0.25">
      <c r="A4561" s="44"/>
      <c r="B4561" s="50"/>
      <c r="C4561" s="45"/>
      <c r="D4561" s="45"/>
      <c r="E4561" s="45"/>
      <c r="F4561" s="46"/>
      <c r="G4561" s="46"/>
      <c r="H4561" s="46"/>
      <c r="I4561" s="46"/>
      <c r="J4561" s="32"/>
      <c r="K4561" s="46"/>
    </row>
    <row r="4562" spans="1:11" s="47" customFormat="1" x14ac:dyDescent="0.25">
      <c r="A4562" s="44"/>
      <c r="B4562" s="50"/>
      <c r="C4562" s="45"/>
      <c r="D4562" s="45"/>
      <c r="E4562" s="45"/>
      <c r="F4562" s="46"/>
      <c r="G4562" s="46"/>
      <c r="H4562" s="46"/>
      <c r="I4562" s="46"/>
      <c r="J4562" s="32"/>
      <c r="K4562" s="46"/>
    </row>
    <row r="4563" spans="1:11" s="47" customFormat="1" x14ac:dyDescent="0.25">
      <c r="A4563" s="44"/>
      <c r="B4563" s="50"/>
      <c r="C4563" s="45"/>
      <c r="D4563" s="45"/>
      <c r="E4563" s="45"/>
      <c r="F4563" s="46"/>
      <c r="G4563" s="46"/>
      <c r="H4563" s="46"/>
      <c r="I4563" s="46"/>
      <c r="J4563" s="32"/>
      <c r="K4563" s="46"/>
    </row>
    <row r="4564" spans="1:11" s="47" customFormat="1" x14ac:dyDescent="0.25">
      <c r="A4564" s="44"/>
      <c r="B4564" s="50"/>
      <c r="C4564" s="45"/>
      <c r="D4564" s="45"/>
      <c r="E4564" s="45"/>
      <c r="F4564" s="46"/>
      <c r="G4564" s="46"/>
      <c r="H4564" s="46"/>
      <c r="I4564" s="46"/>
      <c r="J4564" s="32"/>
      <c r="K4564" s="46"/>
    </row>
    <row r="4565" spans="1:11" s="47" customFormat="1" x14ac:dyDescent="0.25">
      <c r="A4565" s="44"/>
      <c r="B4565" s="50"/>
      <c r="C4565" s="45"/>
      <c r="D4565" s="45"/>
      <c r="E4565" s="45"/>
      <c r="F4565" s="46"/>
      <c r="G4565" s="46"/>
      <c r="H4565" s="46"/>
      <c r="I4565" s="46"/>
      <c r="J4565" s="32"/>
      <c r="K4565" s="46"/>
    </row>
    <row r="4566" spans="1:11" s="47" customFormat="1" x14ac:dyDescent="0.25">
      <c r="A4566" s="44"/>
      <c r="B4566" s="50"/>
      <c r="C4566" s="45"/>
      <c r="D4566" s="45"/>
      <c r="E4566" s="45"/>
      <c r="F4566" s="46"/>
      <c r="G4566" s="46"/>
      <c r="H4566" s="46"/>
      <c r="I4566" s="46"/>
      <c r="J4566" s="32"/>
      <c r="K4566" s="46"/>
    </row>
    <row r="4567" spans="1:11" s="47" customFormat="1" x14ac:dyDescent="0.25">
      <c r="A4567" s="44"/>
      <c r="B4567" s="50"/>
      <c r="C4567" s="45"/>
      <c r="D4567" s="45"/>
      <c r="E4567" s="45"/>
      <c r="F4567" s="46"/>
      <c r="G4567" s="46"/>
      <c r="H4567" s="46"/>
      <c r="I4567" s="46"/>
      <c r="J4567" s="32"/>
      <c r="K4567" s="46"/>
    </row>
    <row r="4568" spans="1:11" s="47" customFormat="1" x14ac:dyDescent="0.25">
      <c r="A4568" s="44"/>
      <c r="B4568" s="50"/>
      <c r="C4568" s="45"/>
      <c r="D4568" s="45"/>
      <c r="E4568" s="45"/>
      <c r="F4568" s="46"/>
      <c r="G4568" s="46"/>
      <c r="H4568" s="46"/>
      <c r="I4568" s="46"/>
      <c r="J4568" s="32"/>
      <c r="K4568" s="46"/>
    </row>
    <row r="4569" spans="1:11" s="47" customFormat="1" x14ac:dyDescent="0.25">
      <c r="A4569" s="44"/>
      <c r="B4569" s="50"/>
      <c r="C4569" s="45"/>
      <c r="D4569" s="45"/>
      <c r="E4569" s="45"/>
      <c r="F4569" s="46"/>
      <c r="G4569" s="46"/>
      <c r="H4569" s="46"/>
      <c r="I4569" s="46"/>
      <c r="J4569" s="32"/>
      <c r="K4569" s="46"/>
    </row>
    <row r="4570" spans="1:11" s="47" customFormat="1" x14ac:dyDescent="0.25">
      <c r="A4570" s="44"/>
      <c r="B4570" s="50"/>
      <c r="C4570" s="45"/>
      <c r="D4570" s="45"/>
      <c r="E4570" s="45"/>
      <c r="F4570" s="46"/>
      <c r="G4570" s="46"/>
      <c r="H4570" s="46"/>
      <c r="I4570" s="46"/>
      <c r="J4570" s="32"/>
      <c r="K4570" s="46"/>
    </row>
    <row r="4571" spans="1:11" s="47" customFormat="1" x14ac:dyDescent="0.25">
      <c r="A4571" s="44"/>
      <c r="B4571" s="50"/>
      <c r="C4571" s="45"/>
      <c r="D4571" s="45"/>
      <c r="E4571" s="45"/>
      <c r="F4571" s="46"/>
      <c r="G4571" s="46"/>
      <c r="H4571" s="46"/>
      <c r="I4571" s="46"/>
      <c r="J4571" s="32"/>
      <c r="K4571" s="46"/>
    </row>
    <row r="4572" spans="1:11" s="47" customFormat="1" x14ac:dyDescent="0.25">
      <c r="A4572" s="44"/>
      <c r="B4572" s="50"/>
      <c r="C4572" s="45"/>
      <c r="D4572" s="45"/>
      <c r="E4572" s="45"/>
      <c r="F4572" s="46"/>
      <c r="G4572" s="46"/>
      <c r="H4572" s="46"/>
      <c r="I4572" s="46"/>
      <c r="J4572" s="32"/>
      <c r="K4572" s="46"/>
    </row>
    <row r="4573" spans="1:11" s="47" customFormat="1" x14ac:dyDescent="0.25">
      <c r="A4573" s="44"/>
      <c r="B4573" s="50"/>
      <c r="C4573" s="45"/>
      <c r="D4573" s="45"/>
      <c r="E4573" s="45"/>
      <c r="F4573" s="46"/>
      <c r="G4573" s="46"/>
      <c r="H4573" s="46"/>
      <c r="I4573" s="46"/>
      <c r="J4573" s="32"/>
      <c r="K4573" s="46"/>
    </row>
    <row r="4574" spans="1:11" s="47" customFormat="1" x14ac:dyDescent="0.25">
      <c r="A4574" s="44"/>
      <c r="B4574" s="50"/>
      <c r="C4574" s="45"/>
      <c r="D4574" s="45"/>
      <c r="E4574" s="45"/>
      <c r="F4574" s="46"/>
      <c r="G4574" s="46"/>
      <c r="H4574" s="46"/>
      <c r="I4574" s="46"/>
      <c r="J4574" s="32"/>
      <c r="K4574" s="46"/>
    </row>
    <row r="4575" spans="1:11" s="47" customFormat="1" x14ac:dyDescent="0.25">
      <c r="A4575" s="44"/>
      <c r="B4575" s="50"/>
      <c r="C4575" s="45"/>
      <c r="D4575" s="45"/>
      <c r="E4575" s="45"/>
      <c r="F4575" s="46"/>
      <c r="G4575" s="46"/>
      <c r="H4575" s="46"/>
      <c r="I4575" s="46"/>
      <c r="J4575" s="32"/>
      <c r="K4575" s="46"/>
    </row>
    <row r="4576" spans="1:11" s="47" customFormat="1" x14ac:dyDescent="0.25">
      <c r="A4576" s="44"/>
      <c r="B4576" s="50"/>
      <c r="C4576" s="45"/>
      <c r="D4576" s="45"/>
      <c r="E4576" s="45"/>
      <c r="F4576" s="46"/>
      <c r="G4576" s="46"/>
      <c r="H4576" s="46"/>
      <c r="I4576" s="46"/>
      <c r="J4576" s="32"/>
      <c r="K4576" s="46"/>
    </row>
    <row r="4577" spans="1:11" s="47" customFormat="1" x14ac:dyDescent="0.25">
      <c r="A4577" s="44"/>
      <c r="B4577" s="50"/>
      <c r="C4577" s="45"/>
      <c r="D4577" s="45"/>
      <c r="E4577" s="45"/>
      <c r="F4577" s="46"/>
      <c r="G4577" s="46"/>
      <c r="H4577" s="46"/>
      <c r="I4577" s="46"/>
      <c r="J4577" s="32"/>
      <c r="K4577" s="46"/>
    </row>
    <row r="4578" spans="1:11" s="47" customFormat="1" x14ac:dyDescent="0.25">
      <c r="A4578" s="44"/>
      <c r="B4578" s="50"/>
      <c r="C4578" s="45"/>
      <c r="D4578" s="45"/>
      <c r="E4578" s="45"/>
      <c r="F4578" s="46"/>
      <c r="G4578" s="46"/>
      <c r="H4578" s="46"/>
      <c r="I4578" s="46"/>
      <c r="J4578" s="32"/>
      <c r="K4578" s="46"/>
    </row>
    <row r="4579" spans="1:11" s="47" customFormat="1" x14ac:dyDescent="0.25">
      <c r="A4579" s="44"/>
      <c r="B4579" s="50"/>
      <c r="C4579" s="45"/>
      <c r="D4579" s="45"/>
      <c r="E4579" s="45"/>
      <c r="F4579" s="46"/>
      <c r="G4579" s="46"/>
      <c r="H4579" s="46"/>
      <c r="I4579" s="46"/>
      <c r="J4579" s="32"/>
      <c r="K4579" s="46"/>
    </row>
    <row r="4580" spans="1:11" s="47" customFormat="1" x14ac:dyDescent="0.25">
      <c r="A4580" s="44"/>
      <c r="B4580" s="50"/>
      <c r="C4580" s="45"/>
      <c r="D4580" s="45"/>
      <c r="E4580" s="45"/>
      <c r="F4580" s="46"/>
      <c r="G4580" s="46"/>
      <c r="H4580" s="46"/>
      <c r="I4580" s="46"/>
      <c r="J4580" s="32"/>
      <c r="K4580" s="46"/>
    </row>
    <row r="4581" spans="1:11" s="47" customFormat="1" x14ac:dyDescent="0.25">
      <c r="A4581" s="44"/>
      <c r="B4581" s="50"/>
      <c r="C4581" s="45"/>
      <c r="D4581" s="45"/>
      <c r="E4581" s="45"/>
      <c r="F4581" s="46"/>
      <c r="G4581" s="46"/>
      <c r="H4581" s="46"/>
      <c r="I4581" s="46"/>
      <c r="J4581" s="32"/>
      <c r="K4581" s="46"/>
    </row>
    <row r="4582" spans="1:11" s="47" customFormat="1" x14ac:dyDescent="0.25">
      <c r="A4582" s="44"/>
      <c r="B4582" s="50"/>
      <c r="C4582" s="45"/>
      <c r="D4582" s="45"/>
      <c r="E4582" s="45"/>
      <c r="F4582" s="46"/>
      <c r="G4582" s="46"/>
      <c r="H4582" s="46"/>
      <c r="I4582" s="46"/>
      <c r="J4582" s="32"/>
      <c r="K4582" s="46"/>
    </row>
    <row r="4583" spans="1:11" s="47" customFormat="1" x14ac:dyDescent="0.25">
      <c r="A4583" s="44"/>
      <c r="B4583" s="50"/>
      <c r="C4583" s="45"/>
      <c r="D4583" s="45"/>
      <c r="E4583" s="45"/>
      <c r="F4583" s="46"/>
      <c r="G4583" s="46"/>
      <c r="H4583" s="46"/>
      <c r="I4583" s="46"/>
      <c r="J4583" s="32"/>
      <c r="K4583" s="46"/>
    </row>
    <row r="4584" spans="1:11" s="47" customFormat="1" x14ac:dyDescent="0.25">
      <c r="A4584" s="44"/>
      <c r="B4584" s="50"/>
      <c r="C4584" s="45"/>
      <c r="D4584" s="45"/>
      <c r="E4584" s="45"/>
      <c r="F4584" s="46"/>
      <c r="G4584" s="46"/>
      <c r="H4584" s="46"/>
      <c r="I4584" s="46"/>
      <c r="J4584" s="32"/>
      <c r="K4584" s="46"/>
    </row>
    <row r="4585" spans="1:11" s="47" customFormat="1" x14ac:dyDescent="0.25">
      <c r="A4585" s="44"/>
      <c r="B4585" s="50"/>
      <c r="C4585" s="45"/>
      <c r="D4585" s="45"/>
      <c r="E4585" s="45"/>
      <c r="F4585" s="46"/>
      <c r="G4585" s="46"/>
      <c r="H4585" s="46"/>
      <c r="I4585" s="46"/>
      <c r="J4585" s="32"/>
      <c r="K4585" s="46"/>
    </row>
    <row r="4586" spans="1:11" s="47" customFormat="1" x14ac:dyDescent="0.25">
      <c r="A4586" s="44"/>
      <c r="B4586" s="50"/>
      <c r="C4586" s="45"/>
      <c r="D4586" s="45"/>
      <c r="E4586" s="45"/>
      <c r="F4586" s="46"/>
      <c r="G4586" s="46"/>
      <c r="H4586" s="46"/>
      <c r="I4586" s="46"/>
      <c r="J4586" s="32"/>
      <c r="K4586" s="46"/>
    </row>
    <row r="4587" spans="1:11" s="47" customFormat="1" x14ac:dyDescent="0.25">
      <c r="A4587" s="44"/>
      <c r="B4587" s="50"/>
      <c r="C4587" s="45"/>
      <c r="D4587" s="45"/>
      <c r="E4587" s="45"/>
      <c r="F4587" s="46"/>
      <c r="G4587" s="46"/>
      <c r="H4587" s="46"/>
      <c r="I4587" s="46"/>
      <c r="J4587" s="32"/>
      <c r="K4587" s="46"/>
    </row>
    <row r="4588" spans="1:11" s="47" customFormat="1" x14ac:dyDescent="0.25">
      <c r="A4588" s="44"/>
      <c r="B4588" s="50"/>
      <c r="C4588" s="45"/>
      <c r="D4588" s="45"/>
      <c r="E4588" s="45"/>
      <c r="F4588" s="46"/>
      <c r="G4588" s="46"/>
      <c r="H4588" s="46"/>
      <c r="I4588" s="46"/>
      <c r="J4588" s="32"/>
      <c r="K4588" s="46"/>
    </row>
    <row r="4589" spans="1:11" s="47" customFormat="1" x14ac:dyDescent="0.25">
      <c r="A4589" s="44"/>
      <c r="B4589" s="50"/>
      <c r="C4589" s="45"/>
      <c r="D4589" s="45"/>
      <c r="E4589" s="45"/>
      <c r="F4589" s="46"/>
      <c r="G4589" s="46"/>
      <c r="H4589" s="46"/>
      <c r="I4589" s="46"/>
      <c r="J4589" s="32"/>
      <c r="K4589" s="46"/>
    </row>
    <row r="4590" spans="1:11" s="47" customFormat="1" x14ac:dyDescent="0.25">
      <c r="A4590" s="44"/>
      <c r="B4590" s="50"/>
      <c r="C4590" s="45"/>
      <c r="D4590" s="45"/>
      <c r="E4590" s="45"/>
      <c r="F4590" s="46"/>
      <c r="G4590" s="46"/>
      <c r="H4590" s="46"/>
      <c r="I4590" s="46"/>
      <c r="J4590" s="32"/>
      <c r="K4590" s="46"/>
    </row>
    <row r="4591" spans="1:11" s="47" customFormat="1" x14ac:dyDescent="0.25">
      <c r="A4591" s="44"/>
      <c r="B4591" s="50"/>
      <c r="C4591" s="45"/>
      <c r="D4591" s="45"/>
      <c r="E4591" s="45"/>
      <c r="F4591" s="46"/>
      <c r="G4591" s="46"/>
      <c r="H4591" s="46"/>
      <c r="I4591" s="46"/>
      <c r="J4591" s="32"/>
      <c r="K4591" s="46"/>
    </row>
    <row r="4592" spans="1:11" s="47" customFormat="1" x14ac:dyDescent="0.25">
      <c r="A4592" s="44"/>
      <c r="B4592" s="50"/>
      <c r="C4592" s="45"/>
      <c r="D4592" s="45"/>
      <c r="E4592" s="45"/>
      <c r="F4592" s="46"/>
      <c r="G4592" s="46"/>
      <c r="H4592" s="46"/>
      <c r="I4592" s="46"/>
      <c r="J4592" s="32"/>
      <c r="K4592" s="46"/>
    </row>
    <row r="4593" spans="1:11" s="47" customFormat="1" x14ac:dyDescent="0.25">
      <c r="A4593" s="44"/>
      <c r="B4593" s="50"/>
      <c r="C4593" s="45"/>
      <c r="D4593" s="45"/>
      <c r="E4593" s="45"/>
      <c r="F4593" s="46"/>
      <c r="G4593" s="46"/>
      <c r="H4593" s="46"/>
      <c r="I4593" s="46"/>
      <c r="J4593" s="32"/>
      <c r="K4593" s="46"/>
    </row>
    <row r="4594" spans="1:11" s="47" customFormat="1" x14ac:dyDescent="0.25">
      <c r="A4594" s="44"/>
      <c r="B4594" s="50"/>
      <c r="C4594" s="45"/>
      <c r="D4594" s="45"/>
      <c r="E4594" s="45"/>
      <c r="F4594" s="46"/>
      <c r="G4594" s="46"/>
      <c r="H4594" s="46"/>
      <c r="I4594" s="46"/>
      <c r="J4594" s="32"/>
      <c r="K4594" s="46"/>
    </row>
    <row r="4595" spans="1:11" s="47" customFormat="1" x14ac:dyDescent="0.25">
      <c r="A4595" s="44"/>
      <c r="B4595" s="50"/>
      <c r="C4595" s="45"/>
      <c r="D4595" s="45"/>
      <c r="E4595" s="45"/>
      <c r="F4595" s="46"/>
      <c r="G4595" s="46"/>
      <c r="H4595" s="46"/>
      <c r="I4595" s="46"/>
      <c r="J4595" s="32"/>
      <c r="K4595" s="46"/>
    </row>
    <row r="4596" spans="1:11" s="47" customFormat="1" x14ac:dyDescent="0.25">
      <c r="A4596" s="44"/>
      <c r="B4596" s="50"/>
      <c r="C4596" s="45"/>
      <c r="D4596" s="45"/>
      <c r="E4596" s="45"/>
      <c r="F4596" s="46"/>
      <c r="G4596" s="46"/>
      <c r="H4596" s="46"/>
      <c r="I4596" s="46"/>
      <c r="J4596" s="32"/>
      <c r="K4596" s="46"/>
    </row>
    <row r="4597" spans="1:11" s="47" customFormat="1" x14ac:dyDescent="0.25">
      <c r="A4597" s="44"/>
      <c r="B4597" s="50"/>
      <c r="C4597" s="45"/>
      <c r="D4597" s="45"/>
      <c r="E4597" s="45"/>
      <c r="F4597" s="46"/>
      <c r="G4597" s="46"/>
      <c r="H4597" s="46"/>
      <c r="I4597" s="46"/>
      <c r="J4597" s="32"/>
      <c r="K4597" s="46"/>
    </row>
    <row r="4598" spans="1:11" s="47" customFormat="1" x14ac:dyDescent="0.25">
      <c r="A4598" s="44"/>
      <c r="B4598" s="50"/>
      <c r="C4598" s="45"/>
      <c r="D4598" s="45"/>
      <c r="E4598" s="45"/>
      <c r="F4598" s="46"/>
      <c r="G4598" s="46"/>
      <c r="H4598" s="46"/>
      <c r="I4598" s="46"/>
      <c r="J4598" s="32"/>
      <c r="K4598" s="46"/>
    </row>
    <row r="4599" spans="1:11" s="47" customFormat="1" x14ac:dyDescent="0.25">
      <c r="A4599" s="44"/>
      <c r="B4599" s="50"/>
      <c r="C4599" s="45"/>
      <c r="D4599" s="45"/>
      <c r="E4599" s="45"/>
      <c r="F4599" s="46"/>
      <c r="G4599" s="46"/>
      <c r="H4599" s="46"/>
      <c r="I4599" s="46"/>
      <c r="J4599" s="32"/>
      <c r="K4599" s="46"/>
    </row>
    <row r="4600" spans="1:11" s="47" customFormat="1" x14ac:dyDescent="0.25">
      <c r="A4600" s="44"/>
      <c r="B4600" s="50"/>
      <c r="C4600" s="45"/>
      <c r="D4600" s="45"/>
      <c r="E4600" s="45"/>
      <c r="F4600" s="46"/>
      <c r="G4600" s="46"/>
      <c r="H4600" s="46"/>
      <c r="I4600" s="46"/>
      <c r="J4600" s="32"/>
      <c r="K4600" s="46"/>
    </row>
    <row r="4601" spans="1:11" s="47" customFormat="1" x14ac:dyDescent="0.25">
      <c r="A4601" s="44"/>
      <c r="B4601" s="50"/>
      <c r="C4601" s="45"/>
      <c r="D4601" s="45"/>
      <c r="E4601" s="45"/>
      <c r="F4601" s="46"/>
      <c r="G4601" s="46"/>
      <c r="H4601" s="46"/>
      <c r="I4601" s="46"/>
      <c r="J4601" s="32"/>
      <c r="K4601" s="46"/>
    </row>
    <row r="4602" spans="1:11" s="47" customFormat="1" x14ac:dyDescent="0.25">
      <c r="A4602" s="44"/>
      <c r="B4602" s="50"/>
      <c r="C4602" s="45"/>
      <c r="D4602" s="45"/>
      <c r="E4602" s="45"/>
      <c r="F4602" s="46"/>
      <c r="G4602" s="46"/>
      <c r="H4602" s="46"/>
      <c r="I4602" s="46"/>
      <c r="J4602" s="32"/>
      <c r="K4602" s="46"/>
    </row>
    <row r="4603" spans="1:11" s="47" customFormat="1" x14ac:dyDescent="0.25">
      <c r="A4603" s="44"/>
      <c r="B4603" s="50"/>
      <c r="C4603" s="45"/>
      <c r="D4603" s="45"/>
      <c r="E4603" s="45"/>
      <c r="F4603" s="46"/>
      <c r="G4603" s="46"/>
      <c r="H4603" s="46"/>
      <c r="I4603" s="46"/>
      <c r="J4603" s="32"/>
      <c r="K4603" s="46"/>
    </row>
    <row r="4604" spans="1:11" s="47" customFormat="1" x14ac:dyDescent="0.25">
      <c r="A4604" s="44"/>
      <c r="B4604" s="50"/>
      <c r="C4604" s="45"/>
      <c r="D4604" s="45"/>
      <c r="E4604" s="45"/>
      <c r="F4604" s="46"/>
      <c r="G4604" s="46"/>
      <c r="H4604" s="46"/>
      <c r="I4604" s="46"/>
      <c r="J4604" s="32"/>
      <c r="K4604" s="46"/>
    </row>
    <row r="4605" spans="1:11" s="47" customFormat="1" x14ac:dyDescent="0.25">
      <c r="A4605" s="44"/>
      <c r="B4605" s="50"/>
      <c r="C4605" s="45"/>
      <c r="D4605" s="45"/>
      <c r="E4605" s="45"/>
      <c r="F4605" s="46"/>
      <c r="G4605" s="46"/>
      <c r="H4605" s="46"/>
      <c r="I4605" s="46"/>
      <c r="J4605" s="32"/>
      <c r="K4605" s="46"/>
    </row>
    <row r="4606" spans="1:11" s="47" customFormat="1" x14ac:dyDescent="0.25">
      <c r="A4606" s="44"/>
      <c r="B4606" s="50"/>
      <c r="C4606" s="45"/>
      <c r="D4606" s="45"/>
      <c r="E4606" s="45"/>
      <c r="F4606" s="46"/>
      <c r="G4606" s="46"/>
      <c r="H4606" s="46"/>
      <c r="I4606" s="46"/>
      <c r="J4606" s="32"/>
      <c r="K4606" s="46"/>
    </row>
    <row r="4607" spans="1:11" s="47" customFormat="1" x14ac:dyDescent="0.25">
      <c r="A4607" s="44"/>
      <c r="B4607" s="50"/>
      <c r="C4607" s="45"/>
      <c r="D4607" s="45"/>
      <c r="E4607" s="45"/>
      <c r="F4607" s="46"/>
      <c r="G4607" s="46"/>
      <c r="H4607" s="46"/>
      <c r="I4607" s="46"/>
      <c r="J4607" s="32"/>
      <c r="K4607" s="46"/>
    </row>
    <row r="4608" spans="1:11" s="47" customFormat="1" x14ac:dyDescent="0.25">
      <c r="A4608" s="44"/>
      <c r="B4608" s="50"/>
      <c r="C4608" s="45"/>
      <c r="D4608" s="45"/>
      <c r="E4608" s="45"/>
      <c r="F4608" s="46"/>
      <c r="G4608" s="46"/>
      <c r="H4608" s="46"/>
      <c r="I4608" s="46"/>
      <c r="J4608" s="32"/>
      <c r="K4608" s="46"/>
    </row>
    <row r="4609" spans="1:11" s="47" customFormat="1" x14ac:dyDescent="0.25">
      <c r="A4609" s="44"/>
      <c r="B4609" s="50"/>
      <c r="C4609" s="45"/>
      <c r="D4609" s="45"/>
      <c r="E4609" s="45"/>
      <c r="F4609" s="46"/>
      <c r="G4609" s="46"/>
      <c r="H4609" s="46"/>
      <c r="I4609" s="46"/>
      <c r="J4609" s="32"/>
      <c r="K4609" s="46"/>
    </row>
    <row r="4610" spans="1:11" s="47" customFormat="1" x14ac:dyDescent="0.25">
      <c r="A4610" s="44"/>
      <c r="B4610" s="50"/>
      <c r="C4610" s="45"/>
      <c r="D4610" s="45"/>
      <c r="E4610" s="45"/>
      <c r="F4610" s="46"/>
      <c r="G4610" s="46"/>
      <c r="H4610" s="46"/>
      <c r="I4610" s="46"/>
      <c r="J4610" s="32"/>
      <c r="K4610" s="46"/>
    </row>
    <row r="4611" spans="1:11" s="47" customFormat="1" x14ac:dyDescent="0.25">
      <c r="A4611" s="44"/>
      <c r="B4611" s="50"/>
      <c r="C4611" s="45"/>
      <c r="D4611" s="45"/>
      <c r="E4611" s="45"/>
      <c r="F4611" s="46"/>
      <c r="G4611" s="46"/>
      <c r="H4611" s="46"/>
      <c r="I4611" s="46"/>
      <c r="J4611" s="32"/>
      <c r="K4611" s="46"/>
    </row>
    <row r="4612" spans="1:11" s="47" customFormat="1" x14ac:dyDescent="0.25">
      <c r="A4612" s="44"/>
      <c r="B4612" s="50"/>
      <c r="C4612" s="45"/>
      <c r="D4612" s="45"/>
      <c r="E4612" s="45"/>
      <c r="F4612" s="46"/>
      <c r="G4612" s="46"/>
      <c r="H4612" s="46"/>
      <c r="I4612" s="46"/>
      <c r="J4612" s="32"/>
      <c r="K4612" s="46"/>
    </row>
    <row r="4613" spans="1:11" s="47" customFormat="1" x14ac:dyDescent="0.25">
      <c r="A4613" s="44"/>
      <c r="B4613" s="50"/>
      <c r="C4613" s="45"/>
      <c r="D4613" s="45"/>
      <c r="E4613" s="45"/>
      <c r="F4613" s="46"/>
      <c r="G4613" s="46"/>
      <c r="H4613" s="46"/>
      <c r="I4613" s="46"/>
      <c r="J4613" s="32"/>
      <c r="K4613" s="46"/>
    </row>
    <row r="4614" spans="1:11" s="47" customFormat="1" x14ac:dyDescent="0.25">
      <c r="A4614" s="44"/>
      <c r="B4614" s="50"/>
      <c r="C4614" s="45"/>
      <c r="D4614" s="45"/>
      <c r="E4614" s="45"/>
      <c r="F4614" s="46"/>
      <c r="G4614" s="46"/>
      <c r="H4614" s="46"/>
      <c r="I4614" s="46"/>
      <c r="J4614" s="32"/>
      <c r="K4614" s="46"/>
    </row>
    <row r="4615" spans="1:11" s="47" customFormat="1" x14ac:dyDescent="0.25">
      <c r="A4615" s="44"/>
      <c r="B4615" s="50"/>
      <c r="C4615" s="45"/>
      <c r="D4615" s="45"/>
      <c r="E4615" s="45"/>
      <c r="F4615" s="46"/>
      <c r="G4615" s="46"/>
      <c r="H4615" s="46"/>
      <c r="I4615" s="46"/>
      <c r="J4615" s="32"/>
      <c r="K4615" s="46"/>
    </row>
    <row r="4616" spans="1:11" s="47" customFormat="1" x14ac:dyDescent="0.25">
      <c r="A4616" s="44"/>
      <c r="B4616" s="50"/>
      <c r="C4616" s="45"/>
      <c r="D4616" s="45"/>
      <c r="E4616" s="45"/>
      <c r="F4616" s="46"/>
      <c r="G4616" s="46"/>
      <c r="H4616" s="46"/>
      <c r="I4616" s="46"/>
      <c r="J4616" s="32"/>
      <c r="K4616" s="46"/>
    </row>
    <row r="4617" spans="1:11" s="47" customFormat="1" x14ac:dyDescent="0.25">
      <c r="A4617" s="44"/>
      <c r="B4617" s="50"/>
      <c r="C4617" s="45"/>
      <c r="D4617" s="45"/>
      <c r="E4617" s="45"/>
      <c r="F4617" s="46"/>
      <c r="G4617" s="46"/>
      <c r="H4617" s="46"/>
      <c r="I4617" s="46"/>
      <c r="J4617" s="32"/>
      <c r="K4617" s="46"/>
    </row>
    <row r="4618" spans="1:11" s="47" customFormat="1" x14ac:dyDescent="0.25">
      <c r="A4618" s="44"/>
      <c r="B4618" s="50"/>
      <c r="C4618" s="45"/>
      <c r="D4618" s="45"/>
      <c r="E4618" s="45"/>
      <c r="F4618" s="46"/>
      <c r="G4618" s="46"/>
      <c r="H4618" s="46"/>
      <c r="I4618" s="46"/>
      <c r="J4618" s="32"/>
      <c r="K4618" s="46"/>
    </row>
    <row r="4619" spans="1:11" s="47" customFormat="1" x14ac:dyDescent="0.25">
      <c r="A4619" s="44"/>
      <c r="B4619" s="50"/>
      <c r="C4619" s="45"/>
      <c r="D4619" s="45"/>
      <c r="E4619" s="45"/>
      <c r="F4619" s="46"/>
      <c r="G4619" s="46"/>
      <c r="H4619" s="46"/>
      <c r="I4619" s="46"/>
      <c r="J4619" s="32"/>
      <c r="K4619" s="46"/>
    </row>
    <row r="4620" spans="1:11" s="47" customFormat="1" x14ac:dyDescent="0.25">
      <c r="A4620" s="44"/>
      <c r="B4620" s="50"/>
      <c r="C4620" s="45"/>
      <c r="D4620" s="45"/>
      <c r="E4620" s="45"/>
      <c r="F4620" s="46"/>
      <c r="G4620" s="46"/>
      <c r="H4620" s="46"/>
      <c r="I4620" s="46"/>
      <c r="J4620" s="32"/>
      <c r="K4620" s="46"/>
    </row>
    <row r="4621" spans="1:11" s="47" customFormat="1" x14ac:dyDescent="0.25">
      <c r="A4621" s="44"/>
      <c r="B4621" s="50"/>
      <c r="C4621" s="45"/>
      <c r="D4621" s="45"/>
      <c r="E4621" s="45"/>
      <c r="F4621" s="46"/>
      <c r="G4621" s="46"/>
      <c r="H4621" s="46"/>
      <c r="I4621" s="46"/>
      <c r="J4621" s="32"/>
      <c r="K4621" s="46"/>
    </row>
    <row r="4622" spans="1:11" s="47" customFormat="1" x14ac:dyDescent="0.25">
      <c r="A4622" s="44"/>
      <c r="B4622" s="50"/>
      <c r="C4622" s="45"/>
      <c r="D4622" s="45"/>
      <c r="E4622" s="45"/>
      <c r="F4622" s="46"/>
      <c r="G4622" s="46"/>
      <c r="H4622" s="46"/>
      <c r="I4622" s="46"/>
      <c r="J4622" s="32"/>
      <c r="K4622" s="46"/>
    </row>
    <row r="4623" spans="1:11" s="47" customFormat="1" x14ac:dyDescent="0.25">
      <c r="A4623" s="44"/>
      <c r="B4623" s="50"/>
      <c r="C4623" s="45"/>
      <c r="D4623" s="45"/>
      <c r="E4623" s="45"/>
      <c r="F4623" s="46"/>
      <c r="G4623" s="46"/>
      <c r="H4623" s="46"/>
      <c r="I4623" s="46"/>
      <c r="J4623" s="32"/>
      <c r="K4623" s="46"/>
    </row>
    <row r="4624" spans="1:11" s="47" customFormat="1" x14ac:dyDescent="0.25">
      <c r="A4624" s="44"/>
      <c r="B4624" s="50"/>
      <c r="C4624" s="45"/>
      <c r="D4624" s="45"/>
      <c r="E4624" s="45"/>
      <c r="F4624" s="46"/>
      <c r="G4624" s="46"/>
      <c r="H4624" s="46"/>
      <c r="I4624" s="46"/>
      <c r="J4624" s="32"/>
      <c r="K4624" s="46"/>
    </row>
    <row r="4625" spans="1:11" s="47" customFormat="1" x14ac:dyDescent="0.25">
      <c r="A4625" s="44"/>
      <c r="B4625" s="50"/>
      <c r="C4625" s="45"/>
      <c r="D4625" s="45"/>
      <c r="E4625" s="45"/>
      <c r="F4625" s="46"/>
      <c r="G4625" s="46"/>
      <c r="H4625" s="46"/>
      <c r="I4625" s="46"/>
      <c r="J4625" s="32"/>
      <c r="K4625" s="46"/>
    </row>
    <row r="4626" spans="1:11" s="47" customFormat="1" x14ac:dyDescent="0.25">
      <c r="A4626" s="44"/>
      <c r="B4626" s="50"/>
      <c r="C4626" s="45"/>
      <c r="D4626" s="45"/>
      <c r="E4626" s="45"/>
      <c r="F4626" s="46"/>
      <c r="G4626" s="46"/>
      <c r="H4626" s="46"/>
      <c r="I4626" s="46"/>
      <c r="J4626" s="32"/>
      <c r="K4626" s="46"/>
    </row>
    <row r="4627" spans="1:11" s="47" customFormat="1" x14ac:dyDescent="0.25">
      <c r="A4627" s="44"/>
      <c r="B4627" s="50"/>
      <c r="C4627" s="45"/>
      <c r="D4627" s="45"/>
      <c r="E4627" s="45"/>
      <c r="F4627" s="46"/>
      <c r="G4627" s="46"/>
      <c r="H4627" s="46"/>
      <c r="I4627" s="46"/>
      <c r="J4627" s="32"/>
      <c r="K4627" s="46"/>
    </row>
    <row r="4628" spans="1:11" s="47" customFormat="1" x14ac:dyDescent="0.25">
      <c r="A4628" s="44"/>
      <c r="B4628" s="50"/>
      <c r="C4628" s="45"/>
      <c r="D4628" s="45"/>
      <c r="E4628" s="45"/>
      <c r="F4628" s="46"/>
      <c r="G4628" s="46"/>
      <c r="H4628" s="46"/>
      <c r="I4628" s="46"/>
      <c r="J4628" s="32"/>
      <c r="K4628" s="46"/>
    </row>
    <row r="4629" spans="1:11" s="47" customFormat="1" x14ac:dyDescent="0.25">
      <c r="A4629" s="44"/>
      <c r="B4629" s="50"/>
      <c r="C4629" s="45"/>
      <c r="D4629" s="45"/>
      <c r="E4629" s="45"/>
      <c r="F4629" s="46"/>
      <c r="G4629" s="46"/>
      <c r="H4629" s="46"/>
      <c r="I4629" s="46"/>
      <c r="J4629" s="32"/>
      <c r="K4629" s="46"/>
    </row>
    <row r="4630" spans="1:11" s="47" customFormat="1" x14ac:dyDescent="0.25">
      <c r="A4630" s="44"/>
      <c r="B4630" s="50"/>
      <c r="C4630" s="45"/>
      <c r="D4630" s="45"/>
      <c r="E4630" s="45"/>
      <c r="F4630" s="46"/>
      <c r="G4630" s="46"/>
      <c r="H4630" s="46"/>
      <c r="I4630" s="46"/>
      <c r="J4630" s="32"/>
      <c r="K4630" s="46"/>
    </row>
    <row r="4631" spans="1:11" s="47" customFormat="1" x14ac:dyDescent="0.25">
      <c r="A4631" s="44"/>
      <c r="B4631" s="50"/>
      <c r="C4631" s="45"/>
      <c r="D4631" s="45"/>
      <c r="E4631" s="45"/>
      <c r="F4631" s="46"/>
      <c r="G4631" s="46"/>
      <c r="H4631" s="46"/>
      <c r="I4631" s="46"/>
      <c r="J4631" s="32"/>
      <c r="K4631" s="46"/>
    </row>
    <row r="4632" spans="1:11" s="47" customFormat="1" x14ac:dyDescent="0.25">
      <c r="A4632" s="44"/>
      <c r="B4632" s="50"/>
      <c r="C4632" s="45"/>
      <c r="D4632" s="45"/>
      <c r="E4632" s="45"/>
      <c r="F4632" s="46"/>
      <c r="G4632" s="46"/>
      <c r="H4632" s="46"/>
      <c r="I4632" s="46"/>
      <c r="J4632" s="32"/>
      <c r="K4632" s="46"/>
    </row>
    <row r="4633" spans="1:11" s="47" customFormat="1" x14ac:dyDescent="0.25">
      <c r="A4633" s="44"/>
      <c r="B4633" s="50"/>
      <c r="C4633" s="45"/>
      <c r="D4633" s="45"/>
      <c r="E4633" s="45"/>
      <c r="F4633" s="46"/>
      <c r="G4633" s="46"/>
      <c r="H4633" s="46"/>
      <c r="I4633" s="46"/>
      <c r="J4633" s="32"/>
      <c r="K4633" s="46"/>
    </row>
    <row r="4634" spans="1:11" s="47" customFormat="1" x14ac:dyDescent="0.25">
      <c r="A4634" s="44"/>
      <c r="B4634" s="50"/>
      <c r="C4634" s="45"/>
      <c r="D4634" s="45"/>
      <c r="E4634" s="45"/>
      <c r="F4634" s="46"/>
      <c r="G4634" s="46"/>
      <c r="H4634" s="46"/>
      <c r="I4634" s="46"/>
      <c r="J4634" s="32"/>
      <c r="K4634" s="46"/>
    </row>
    <row r="4635" spans="1:11" s="47" customFormat="1" x14ac:dyDescent="0.25">
      <c r="A4635" s="44"/>
      <c r="B4635" s="50"/>
      <c r="C4635" s="45"/>
      <c r="D4635" s="45"/>
      <c r="E4635" s="45"/>
      <c r="F4635" s="46"/>
      <c r="G4635" s="46"/>
      <c r="H4635" s="46"/>
      <c r="I4635" s="46"/>
      <c r="J4635" s="32"/>
      <c r="K4635" s="46"/>
    </row>
    <row r="4636" spans="1:11" s="47" customFormat="1" x14ac:dyDescent="0.25">
      <c r="A4636" s="44"/>
      <c r="B4636" s="50"/>
      <c r="C4636" s="45"/>
      <c r="D4636" s="45"/>
      <c r="E4636" s="45"/>
      <c r="F4636" s="46"/>
      <c r="G4636" s="46"/>
      <c r="H4636" s="46"/>
      <c r="I4636" s="46"/>
      <c r="J4636" s="32"/>
      <c r="K4636" s="46"/>
    </row>
    <row r="4637" spans="1:11" s="47" customFormat="1" x14ac:dyDescent="0.25">
      <c r="A4637" s="44"/>
      <c r="B4637" s="50"/>
      <c r="C4637" s="45"/>
      <c r="D4637" s="45"/>
      <c r="E4637" s="45"/>
      <c r="F4637" s="46"/>
      <c r="G4637" s="46"/>
      <c r="H4637" s="46"/>
      <c r="I4637" s="46"/>
      <c r="J4637" s="32"/>
      <c r="K4637" s="46"/>
    </row>
    <row r="4638" spans="1:11" s="47" customFormat="1" x14ac:dyDescent="0.25">
      <c r="A4638" s="44"/>
      <c r="B4638" s="50"/>
      <c r="C4638" s="45"/>
      <c r="D4638" s="45"/>
      <c r="E4638" s="45"/>
      <c r="F4638" s="46"/>
      <c r="G4638" s="46"/>
      <c r="H4638" s="46"/>
      <c r="I4638" s="46"/>
      <c r="J4638" s="32"/>
      <c r="K4638" s="46"/>
    </row>
    <row r="4639" spans="1:11" s="47" customFormat="1" x14ac:dyDescent="0.25">
      <c r="A4639" s="44"/>
      <c r="B4639" s="50"/>
      <c r="C4639" s="45"/>
      <c r="D4639" s="45"/>
      <c r="E4639" s="45"/>
      <c r="F4639" s="46"/>
      <c r="G4639" s="46"/>
      <c r="H4639" s="46"/>
      <c r="I4639" s="46"/>
      <c r="J4639" s="32"/>
      <c r="K4639" s="46"/>
    </row>
    <row r="4640" spans="1:11" s="47" customFormat="1" x14ac:dyDescent="0.25">
      <c r="A4640" s="44"/>
      <c r="B4640" s="50"/>
      <c r="C4640" s="45"/>
      <c r="D4640" s="45"/>
      <c r="E4640" s="45"/>
      <c r="F4640" s="46"/>
      <c r="G4640" s="46"/>
      <c r="H4640" s="46"/>
      <c r="I4640" s="46"/>
      <c r="J4640" s="32"/>
      <c r="K4640" s="46"/>
    </row>
    <row r="4641" spans="1:11" s="47" customFormat="1" x14ac:dyDescent="0.25">
      <c r="A4641" s="44"/>
      <c r="B4641" s="50"/>
      <c r="C4641" s="45"/>
      <c r="D4641" s="45"/>
      <c r="E4641" s="45"/>
      <c r="F4641" s="46"/>
      <c r="G4641" s="46"/>
      <c r="H4641" s="46"/>
      <c r="I4641" s="46"/>
      <c r="J4641" s="32"/>
      <c r="K4641" s="46"/>
    </row>
    <row r="4642" spans="1:11" s="47" customFormat="1" x14ac:dyDescent="0.25">
      <c r="A4642" s="44"/>
      <c r="B4642" s="50"/>
      <c r="C4642" s="45"/>
      <c r="D4642" s="45"/>
      <c r="E4642" s="45"/>
      <c r="F4642" s="46"/>
      <c r="G4642" s="46"/>
      <c r="H4642" s="46"/>
      <c r="I4642" s="46"/>
      <c r="J4642" s="32"/>
      <c r="K4642" s="46"/>
    </row>
    <row r="4643" spans="1:11" s="47" customFormat="1" x14ac:dyDescent="0.25">
      <c r="A4643" s="44"/>
      <c r="B4643" s="50"/>
      <c r="C4643" s="45"/>
      <c r="D4643" s="45"/>
      <c r="E4643" s="45"/>
      <c r="F4643" s="46"/>
      <c r="G4643" s="46"/>
      <c r="H4643" s="46"/>
      <c r="I4643" s="46"/>
      <c r="J4643" s="32"/>
      <c r="K4643" s="46"/>
    </row>
    <row r="4644" spans="1:11" s="47" customFormat="1" x14ac:dyDescent="0.25">
      <c r="A4644" s="44"/>
      <c r="B4644" s="50"/>
      <c r="C4644" s="45"/>
      <c r="D4644" s="45"/>
      <c r="E4644" s="45"/>
      <c r="F4644" s="46"/>
      <c r="G4644" s="46"/>
      <c r="H4644" s="46"/>
      <c r="I4644" s="46"/>
      <c r="J4644" s="32"/>
      <c r="K4644" s="46"/>
    </row>
    <row r="4645" spans="1:11" s="47" customFormat="1" x14ac:dyDescent="0.25">
      <c r="A4645" s="44"/>
      <c r="B4645" s="50"/>
      <c r="C4645" s="45"/>
      <c r="D4645" s="45"/>
      <c r="E4645" s="45"/>
      <c r="F4645" s="46"/>
      <c r="G4645" s="46"/>
      <c r="H4645" s="46"/>
      <c r="I4645" s="46"/>
      <c r="J4645" s="32"/>
      <c r="K4645" s="46"/>
    </row>
    <row r="4646" spans="1:11" s="47" customFormat="1" x14ac:dyDescent="0.25">
      <c r="A4646" s="44"/>
      <c r="B4646" s="50"/>
      <c r="C4646" s="45"/>
      <c r="D4646" s="45"/>
      <c r="E4646" s="45"/>
      <c r="F4646" s="46"/>
      <c r="G4646" s="46"/>
      <c r="H4646" s="46"/>
      <c r="I4646" s="46"/>
      <c r="J4646" s="32"/>
      <c r="K4646" s="46"/>
    </row>
    <row r="4647" spans="1:11" s="47" customFormat="1" x14ac:dyDescent="0.25">
      <c r="A4647" s="44"/>
      <c r="B4647" s="50"/>
      <c r="C4647" s="45"/>
      <c r="D4647" s="45"/>
      <c r="E4647" s="45"/>
      <c r="F4647" s="46"/>
      <c r="G4647" s="46"/>
      <c r="H4647" s="46"/>
      <c r="I4647" s="46"/>
      <c r="J4647" s="32"/>
      <c r="K4647" s="46"/>
    </row>
    <row r="4648" spans="1:11" s="47" customFormat="1" x14ac:dyDescent="0.25">
      <c r="A4648" s="44"/>
      <c r="B4648" s="50"/>
      <c r="C4648" s="45"/>
      <c r="D4648" s="45"/>
      <c r="E4648" s="45"/>
      <c r="F4648" s="46"/>
      <c r="G4648" s="46"/>
      <c r="H4648" s="46"/>
      <c r="I4648" s="46"/>
      <c r="J4648" s="32"/>
      <c r="K4648" s="46"/>
    </row>
    <row r="4649" spans="1:11" s="47" customFormat="1" x14ac:dyDescent="0.25">
      <c r="A4649" s="44"/>
      <c r="B4649" s="50"/>
      <c r="C4649" s="45"/>
      <c r="D4649" s="45"/>
      <c r="E4649" s="45"/>
      <c r="F4649" s="46"/>
      <c r="G4649" s="46"/>
      <c r="H4649" s="46"/>
      <c r="I4649" s="46"/>
      <c r="J4649" s="32"/>
      <c r="K4649" s="46"/>
    </row>
    <row r="4650" spans="1:11" s="47" customFormat="1" x14ac:dyDescent="0.25">
      <c r="A4650" s="44"/>
      <c r="B4650" s="50"/>
      <c r="C4650" s="45"/>
      <c r="D4650" s="45"/>
      <c r="E4650" s="45"/>
      <c r="F4650" s="46"/>
      <c r="G4650" s="46"/>
      <c r="H4650" s="46"/>
      <c r="I4650" s="46"/>
      <c r="J4650" s="32"/>
      <c r="K4650" s="46"/>
    </row>
    <row r="4651" spans="1:11" s="47" customFormat="1" x14ac:dyDescent="0.25">
      <c r="A4651" s="44"/>
      <c r="B4651" s="50"/>
      <c r="C4651" s="45"/>
      <c r="D4651" s="45"/>
      <c r="E4651" s="45"/>
      <c r="F4651" s="46"/>
      <c r="G4651" s="46"/>
      <c r="H4651" s="46"/>
      <c r="I4651" s="46"/>
      <c r="J4651" s="32"/>
      <c r="K4651" s="46"/>
    </row>
    <row r="4652" spans="1:11" s="47" customFormat="1" x14ac:dyDescent="0.25">
      <c r="A4652" s="44"/>
      <c r="B4652" s="50"/>
      <c r="C4652" s="45"/>
      <c r="D4652" s="45"/>
      <c r="E4652" s="45"/>
      <c r="F4652" s="46"/>
      <c r="G4652" s="46"/>
      <c r="H4652" s="46"/>
      <c r="I4652" s="46"/>
      <c r="J4652" s="32"/>
      <c r="K4652" s="46"/>
    </row>
    <row r="4653" spans="1:11" s="47" customFormat="1" x14ac:dyDescent="0.25">
      <c r="A4653" s="44"/>
      <c r="B4653" s="50"/>
      <c r="C4653" s="45"/>
      <c r="D4653" s="45"/>
      <c r="E4653" s="45"/>
      <c r="F4653" s="46"/>
      <c r="G4653" s="46"/>
      <c r="H4653" s="46"/>
      <c r="I4653" s="46"/>
      <c r="J4653" s="32"/>
      <c r="K4653" s="46"/>
    </row>
    <row r="4654" spans="1:11" s="47" customFormat="1" x14ac:dyDescent="0.25">
      <c r="A4654" s="44"/>
      <c r="B4654" s="50"/>
      <c r="C4654" s="45"/>
      <c r="D4654" s="45"/>
      <c r="E4654" s="45"/>
      <c r="F4654" s="46"/>
      <c r="G4654" s="46"/>
      <c r="H4654" s="46"/>
      <c r="I4654" s="46"/>
      <c r="J4654" s="32"/>
      <c r="K4654" s="46"/>
    </row>
    <row r="4655" spans="1:11" s="47" customFormat="1" x14ac:dyDescent="0.25">
      <c r="A4655" s="44"/>
      <c r="B4655" s="50"/>
      <c r="C4655" s="45"/>
      <c r="D4655" s="45"/>
      <c r="E4655" s="45"/>
      <c r="F4655" s="46"/>
      <c r="G4655" s="46"/>
      <c r="H4655" s="46"/>
      <c r="I4655" s="46"/>
      <c r="J4655" s="32"/>
      <c r="K4655" s="46"/>
    </row>
    <row r="4656" spans="1:11" s="47" customFormat="1" x14ac:dyDescent="0.25">
      <c r="A4656" s="44"/>
      <c r="B4656" s="50"/>
      <c r="C4656" s="45"/>
      <c r="D4656" s="45"/>
      <c r="E4656" s="45"/>
      <c r="F4656" s="46"/>
      <c r="G4656" s="46"/>
      <c r="H4656" s="46"/>
      <c r="I4656" s="46"/>
      <c r="J4656" s="32"/>
      <c r="K4656" s="46"/>
    </row>
    <row r="4657" spans="1:11" s="47" customFormat="1" x14ac:dyDescent="0.25">
      <c r="A4657" s="44"/>
      <c r="B4657" s="50"/>
      <c r="C4657" s="45"/>
      <c r="D4657" s="45"/>
      <c r="E4657" s="45"/>
      <c r="F4657" s="46"/>
      <c r="G4657" s="46"/>
      <c r="H4657" s="46"/>
      <c r="I4657" s="46"/>
      <c r="J4657" s="32"/>
      <c r="K4657" s="46"/>
    </row>
    <row r="4658" spans="1:11" s="47" customFormat="1" x14ac:dyDescent="0.25">
      <c r="A4658" s="44"/>
      <c r="B4658" s="50"/>
      <c r="C4658" s="45"/>
      <c r="D4658" s="45"/>
      <c r="E4658" s="45"/>
      <c r="F4658" s="46"/>
      <c r="G4658" s="46"/>
      <c r="H4658" s="46"/>
      <c r="I4658" s="46"/>
      <c r="J4658" s="32"/>
      <c r="K4658" s="46"/>
    </row>
    <row r="4659" spans="1:11" s="47" customFormat="1" x14ac:dyDescent="0.25">
      <c r="A4659" s="44"/>
      <c r="B4659" s="50"/>
      <c r="C4659" s="45"/>
      <c r="D4659" s="45"/>
      <c r="E4659" s="45"/>
      <c r="F4659" s="46"/>
      <c r="G4659" s="46"/>
      <c r="H4659" s="46"/>
      <c r="I4659" s="46"/>
      <c r="J4659" s="32"/>
      <c r="K4659" s="46"/>
    </row>
    <row r="4660" spans="1:11" s="47" customFormat="1" x14ac:dyDescent="0.25">
      <c r="A4660" s="44"/>
      <c r="B4660" s="50"/>
      <c r="C4660" s="45"/>
      <c r="D4660" s="45"/>
      <c r="E4660" s="45"/>
      <c r="F4660" s="46"/>
      <c r="G4660" s="46"/>
      <c r="H4660" s="46"/>
      <c r="I4660" s="46"/>
      <c r="J4660" s="32"/>
      <c r="K4660" s="46"/>
    </row>
    <row r="4661" spans="1:11" s="47" customFormat="1" x14ac:dyDescent="0.25">
      <c r="A4661" s="44"/>
      <c r="B4661" s="50"/>
      <c r="C4661" s="45"/>
      <c r="D4661" s="45"/>
      <c r="E4661" s="45"/>
      <c r="F4661" s="46"/>
      <c r="G4661" s="46"/>
      <c r="H4661" s="46"/>
      <c r="I4661" s="46"/>
      <c r="J4661" s="32"/>
      <c r="K4661" s="46"/>
    </row>
    <row r="4662" spans="1:11" s="47" customFormat="1" x14ac:dyDescent="0.25">
      <c r="A4662" s="44"/>
      <c r="B4662" s="50"/>
      <c r="C4662" s="45"/>
      <c r="D4662" s="45"/>
      <c r="E4662" s="45"/>
      <c r="F4662" s="46"/>
      <c r="G4662" s="46"/>
      <c r="H4662" s="46"/>
      <c r="I4662" s="46"/>
      <c r="J4662" s="32"/>
      <c r="K4662" s="46"/>
    </row>
    <row r="4663" spans="1:11" s="47" customFormat="1" x14ac:dyDescent="0.25">
      <c r="A4663" s="44"/>
      <c r="B4663" s="50"/>
      <c r="C4663" s="45"/>
      <c r="D4663" s="45"/>
      <c r="E4663" s="45"/>
      <c r="F4663" s="46"/>
      <c r="G4663" s="46"/>
      <c r="H4663" s="46"/>
      <c r="I4663" s="46"/>
      <c r="J4663" s="32"/>
      <c r="K4663" s="46"/>
    </row>
    <row r="4664" spans="1:11" s="47" customFormat="1" x14ac:dyDescent="0.25">
      <c r="A4664" s="44"/>
      <c r="B4664" s="50"/>
      <c r="C4664" s="45"/>
      <c r="D4664" s="45"/>
      <c r="E4664" s="41"/>
      <c r="F4664" s="46"/>
      <c r="G4664" s="46"/>
      <c r="H4664" s="46"/>
      <c r="I4664" s="46"/>
      <c r="J4664" s="32"/>
      <c r="K4664" s="28"/>
    </row>
    <row r="4665" spans="1:11" x14ac:dyDescent="0.25">
      <c r="B4665" s="50"/>
      <c r="F4665" s="46"/>
      <c r="J4665" s="32"/>
    </row>
    <row r="4666" spans="1:11" x14ac:dyDescent="0.25">
      <c r="F4666" s="46"/>
      <c r="J4666" s="32"/>
    </row>
    <row r="4667" spans="1:11" x14ac:dyDescent="0.25">
      <c r="F4667" s="46"/>
      <c r="J4667" s="32"/>
    </row>
    <row r="4668" spans="1:11" x14ac:dyDescent="0.25">
      <c r="F4668" s="46"/>
      <c r="J4668" s="32"/>
    </row>
    <row r="4669" spans="1:11" x14ac:dyDescent="0.25">
      <c r="F4669" s="46"/>
      <c r="J4669" s="32"/>
    </row>
    <row r="4670" spans="1:11" x14ac:dyDescent="0.25">
      <c r="F4670" s="46"/>
      <c r="J4670" s="32"/>
    </row>
    <row r="4671" spans="1:11" x14ac:dyDescent="0.25">
      <c r="F4671" s="46"/>
      <c r="J4671" s="32"/>
    </row>
    <row r="4672" spans="1:11" x14ac:dyDescent="0.25">
      <c r="F4672" s="46"/>
      <c r="J4672" s="32"/>
    </row>
    <row r="4673" spans="6:10" x14ac:dyDescent="0.25">
      <c r="F4673" s="46"/>
      <c r="J4673" s="32"/>
    </row>
    <row r="4674" spans="6:10" x14ac:dyDescent="0.25">
      <c r="F4674" s="46"/>
      <c r="J4674" s="32"/>
    </row>
    <row r="4675" spans="6:10" x14ac:dyDescent="0.25">
      <c r="F4675" s="46"/>
      <c r="J4675" s="32"/>
    </row>
    <row r="4676" spans="6:10" x14ac:dyDescent="0.25">
      <c r="F4676" s="46"/>
      <c r="J4676" s="32"/>
    </row>
    <row r="4677" spans="6:10" x14ac:dyDescent="0.25">
      <c r="F4677" s="46"/>
      <c r="J4677" s="32"/>
    </row>
    <row r="4678" spans="6:10" x14ac:dyDescent="0.25">
      <c r="F4678" s="46"/>
      <c r="J4678" s="32"/>
    </row>
    <row r="4679" spans="6:10" x14ac:dyDescent="0.25">
      <c r="F4679" s="46"/>
      <c r="J4679" s="32"/>
    </row>
    <row r="4680" spans="6:10" x14ac:dyDescent="0.25">
      <c r="F4680" s="46"/>
      <c r="J4680" s="32"/>
    </row>
    <row r="4681" spans="6:10" x14ac:dyDescent="0.25">
      <c r="F4681" s="46"/>
      <c r="J4681" s="32"/>
    </row>
    <row r="4682" spans="6:10" x14ac:dyDescent="0.25">
      <c r="F4682" s="46"/>
      <c r="J4682" s="32"/>
    </row>
    <row r="4683" spans="6:10" x14ac:dyDescent="0.25">
      <c r="F4683" s="46"/>
      <c r="J4683" s="32"/>
    </row>
    <row r="4684" spans="6:10" x14ac:dyDescent="0.25">
      <c r="F4684" s="46"/>
      <c r="J4684" s="32"/>
    </row>
    <row r="4685" spans="6:10" x14ac:dyDescent="0.25">
      <c r="F4685" s="46"/>
      <c r="J4685" s="32"/>
    </row>
    <row r="4686" spans="6:10" x14ac:dyDescent="0.25">
      <c r="F4686" s="46"/>
      <c r="J4686" s="32"/>
    </row>
    <row r="4687" spans="6:10" x14ac:dyDescent="0.25">
      <c r="F4687" s="46"/>
      <c r="J4687" s="32"/>
    </row>
    <row r="4688" spans="6:10" x14ac:dyDescent="0.25">
      <c r="F4688" s="46"/>
      <c r="J4688" s="32"/>
    </row>
    <row r="4689" spans="6:10" x14ac:dyDescent="0.25">
      <c r="F4689" s="46"/>
      <c r="J4689" s="32"/>
    </row>
    <row r="4690" spans="6:10" x14ac:dyDescent="0.25">
      <c r="F4690" s="46"/>
      <c r="J4690" s="32"/>
    </row>
    <row r="4691" spans="6:10" x14ac:dyDescent="0.25">
      <c r="F4691" s="46"/>
      <c r="J4691" s="32"/>
    </row>
    <row r="4692" spans="6:10" x14ac:dyDescent="0.25">
      <c r="F4692" s="46"/>
      <c r="J4692" s="32"/>
    </row>
    <row r="4693" spans="6:10" x14ac:dyDescent="0.25">
      <c r="F4693" s="46"/>
      <c r="J4693" s="32"/>
    </row>
    <row r="4694" spans="6:10" x14ac:dyDescent="0.25">
      <c r="F4694" s="46"/>
      <c r="J4694" s="32"/>
    </row>
    <row r="4695" spans="6:10" x14ac:dyDescent="0.25">
      <c r="F4695" s="46"/>
      <c r="J4695" s="32"/>
    </row>
    <row r="4696" spans="6:10" x14ac:dyDescent="0.25">
      <c r="F4696" s="46"/>
      <c r="J4696" s="32"/>
    </row>
    <row r="4697" spans="6:10" x14ac:dyDescent="0.25">
      <c r="F4697" s="46"/>
      <c r="J4697" s="32"/>
    </row>
    <row r="4698" spans="6:10" x14ac:dyDescent="0.25">
      <c r="F4698" s="46"/>
      <c r="J4698" s="32"/>
    </row>
    <row r="4699" spans="6:10" x14ac:dyDescent="0.25">
      <c r="F4699" s="46"/>
      <c r="J4699" s="32"/>
    </row>
    <row r="4700" spans="6:10" x14ac:dyDescent="0.25">
      <c r="F4700" s="46"/>
      <c r="J4700" s="32"/>
    </row>
    <row r="4701" spans="6:10" x14ac:dyDescent="0.25">
      <c r="F4701" s="46"/>
      <c r="J4701" s="32"/>
    </row>
    <row r="4702" spans="6:10" x14ac:dyDescent="0.25">
      <c r="F4702" s="46"/>
      <c r="J4702" s="32"/>
    </row>
    <row r="4703" spans="6:10" x14ac:dyDescent="0.25">
      <c r="F4703" s="46"/>
      <c r="J4703" s="32"/>
    </row>
    <row r="4704" spans="6:10" x14ac:dyDescent="0.25">
      <c r="F4704" s="46"/>
      <c r="J4704" s="32"/>
    </row>
    <row r="4705" spans="6:10" x14ac:dyDescent="0.25">
      <c r="F4705" s="46"/>
      <c r="J4705" s="32"/>
    </row>
    <row r="4706" spans="6:10" x14ac:dyDescent="0.25">
      <c r="F4706" s="46"/>
      <c r="J4706" s="32"/>
    </row>
    <row r="4707" spans="6:10" x14ac:dyDescent="0.25">
      <c r="F4707" s="46"/>
      <c r="J4707" s="32"/>
    </row>
    <row r="4708" spans="6:10" x14ac:dyDescent="0.25">
      <c r="F4708" s="46"/>
      <c r="J4708" s="32"/>
    </row>
    <row r="4709" spans="6:10" x14ac:dyDescent="0.25">
      <c r="F4709" s="46"/>
      <c r="J4709" s="32"/>
    </row>
    <row r="4710" spans="6:10" x14ac:dyDescent="0.25">
      <c r="F4710" s="46"/>
      <c r="J4710" s="32"/>
    </row>
    <row r="4711" spans="6:10" x14ac:dyDescent="0.25">
      <c r="F4711" s="46"/>
      <c r="J4711" s="32"/>
    </row>
    <row r="4712" spans="6:10" x14ac:dyDescent="0.25">
      <c r="F4712" s="46"/>
      <c r="J4712" s="32"/>
    </row>
    <row r="4713" spans="6:10" x14ac:dyDescent="0.25">
      <c r="F4713" s="46"/>
      <c r="J4713" s="32"/>
    </row>
    <row r="4714" spans="6:10" x14ac:dyDescent="0.25">
      <c r="F4714" s="46"/>
      <c r="J4714" s="32"/>
    </row>
    <row r="4715" spans="6:10" x14ac:dyDescent="0.25">
      <c r="F4715" s="46"/>
      <c r="J4715" s="32"/>
    </row>
    <row r="4716" spans="6:10" x14ac:dyDescent="0.25">
      <c r="F4716" s="46"/>
      <c r="J4716" s="32"/>
    </row>
    <row r="4717" spans="6:10" x14ac:dyDescent="0.25">
      <c r="F4717" s="46"/>
      <c r="J4717" s="32"/>
    </row>
    <row r="4718" spans="6:10" x14ac:dyDescent="0.25">
      <c r="F4718" s="46"/>
      <c r="J4718" s="32"/>
    </row>
    <row r="4719" spans="6:10" x14ac:dyDescent="0.25">
      <c r="F4719" s="46"/>
      <c r="J4719" s="32"/>
    </row>
    <row r="4720" spans="6:10" x14ac:dyDescent="0.25">
      <c r="F4720" s="46"/>
      <c r="J4720" s="32"/>
    </row>
    <row r="4721" spans="6:10" x14ac:dyDescent="0.25">
      <c r="F4721" s="46"/>
      <c r="J4721" s="32"/>
    </row>
    <row r="4722" spans="6:10" x14ac:dyDescent="0.25">
      <c r="F4722" s="46"/>
      <c r="J4722" s="32"/>
    </row>
    <row r="4723" spans="6:10" x14ac:dyDescent="0.25">
      <c r="F4723" s="46"/>
      <c r="J4723" s="32"/>
    </row>
    <row r="4724" spans="6:10" x14ac:dyDescent="0.25">
      <c r="F4724" s="46"/>
      <c r="J4724" s="32"/>
    </row>
    <row r="4725" spans="6:10" x14ac:dyDescent="0.25">
      <c r="F4725" s="46"/>
      <c r="J4725" s="32"/>
    </row>
    <row r="4726" spans="6:10" x14ac:dyDescent="0.25">
      <c r="F4726" s="46"/>
      <c r="J4726" s="32"/>
    </row>
    <row r="4727" spans="6:10" x14ac:dyDescent="0.25">
      <c r="F4727" s="46"/>
      <c r="J4727" s="32"/>
    </row>
    <row r="4728" spans="6:10" x14ac:dyDescent="0.25">
      <c r="F4728" s="46"/>
      <c r="J4728" s="32"/>
    </row>
    <row r="4729" spans="6:10" x14ac:dyDescent="0.25">
      <c r="F4729" s="46"/>
      <c r="J4729" s="32"/>
    </row>
    <row r="4730" spans="6:10" x14ac:dyDescent="0.25">
      <c r="F4730" s="46"/>
      <c r="J4730" s="32"/>
    </row>
    <row r="4731" spans="6:10" x14ac:dyDescent="0.25">
      <c r="F4731" s="46"/>
      <c r="J4731" s="32"/>
    </row>
    <row r="4732" spans="6:10" x14ac:dyDescent="0.25">
      <c r="F4732" s="46"/>
      <c r="J4732" s="32"/>
    </row>
    <row r="4733" spans="6:10" x14ac:dyDescent="0.25">
      <c r="F4733" s="46"/>
      <c r="J4733" s="32"/>
    </row>
    <row r="4734" spans="6:10" x14ac:dyDescent="0.25">
      <c r="F4734" s="46"/>
      <c r="J4734" s="32"/>
    </row>
    <row r="4735" spans="6:10" x14ac:dyDescent="0.25">
      <c r="F4735" s="46"/>
      <c r="J4735" s="32"/>
    </row>
    <row r="4736" spans="6:10" x14ac:dyDescent="0.25">
      <c r="F4736" s="46"/>
      <c r="J4736" s="32"/>
    </row>
    <row r="4737" spans="6:10" x14ac:dyDescent="0.25">
      <c r="F4737" s="46"/>
      <c r="J4737" s="32"/>
    </row>
    <row r="4738" spans="6:10" x14ac:dyDescent="0.25">
      <c r="F4738" s="46"/>
      <c r="J4738" s="32"/>
    </row>
    <row r="4739" spans="6:10" x14ac:dyDescent="0.25">
      <c r="F4739" s="46"/>
      <c r="J4739" s="32"/>
    </row>
    <row r="4740" spans="6:10" x14ac:dyDescent="0.25">
      <c r="F4740" s="46"/>
      <c r="J4740" s="32"/>
    </row>
    <row r="4741" spans="6:10" x14ac:dyDescent="0.25">
      <c r="F4741" s="46"/>
      <c r="J4741" s="32"/>
    </row>
    <row r="4742" spans="6:10" x14ac:dyDescent="0.25">
      <c r="F4742" s="46"/>
      <c r="J4742" s="32"/>
    </row>
    <row r="4743" spans="6:10" x14ac:dyDescent="0.25">
      <c r="F4743" s="46"/>
      <c r="J4743" s="32"/>
    </row>
    <row r="4744" spans="6:10" x14ac:dyDescent="0.25">
      <c r="F4744" s="46"/>
      <c r="J4744" s="32"/>
    </row>
    <row r="4745" spans="6:10" x14ac:dyDescent="0.25">
      <c r="F4745" s="46"/>
      <c r="J4745" s="32"/>
    </row>
    <row r="4746" spans="6:10" x14ac:dyDescent="0.25">
      <c r="F4746" s="46"/>
      <c r="J4746" s="32"/>
    </row>
    <row r="4747" spans="6:10" x14ac:dyDescent="0.25">
      <c r="F4747" s="46"/>
      <c r="J4747" s="32"/>
    </row>
    <row r="4748" spans="6:10" x14ac:dyDescent="0.25">
      <c r="F4748" s="46"/>
      <c r="J4748" s="32"/>
    </row>
    <row r="4749" spans="6:10" x14ac:dyDescent="0.25">
      <c r="F4749" s="46"/>
      <c r="J4749" s="32"/>
    </row>
    <row r="4750" spans="6:10" x14ac:dyDescent="0.25">
      <c r="F4750" s="46"/>
      <c r="J4750" s="32"/>
    </row>
    <row r="4751" spans="6:10" x14ac:dyDescent="0.25">
      <c r="F4751" s="46"/>
      <c r="J4751" s="32"/>
    </row>
    <row r="4752" spans="6:10" x14ac:dyDescent="0.25">
      <c r="F4752" s="46"/>
      <c r="J4752" s="32"/>
    </row>
    <row r="4753" spans="6:10" x14ac:dyDescent="0.25">
      <c r="F4753" s="46"/>
      <c r="J4753" s="32"/>
    </row>
    <row r="4754" spans="6:10" x14ac:dyDescent="0.25">
      <c r="F4754" s="46"/>
      <c r="J4754" s="32"/>
    </row>
    <row r="4755" spans="6:10" x14ac:dyDescent="0.25">
      <c r="F4755" s="46"/>
      <c r="J4755" s="32"/>
    </row>
    <row r="4756" spans="6:10" x14ac:dyDescent="0.25">
      <c r="F4756" s="46"/>
      <c r="J4756" s="32"/>
    </row>
    <row r="4757" spans="6:10" x14ac:dyDescent="0.25">
      <c r="F4757" s="46"/>
      <c r="J4757" s="32"/>
    </row>
    <row r="4758" spans="6:10" x14ac:dyDescent="0.25">
      <c r="F4758" s="46"/>
      <c r="J4758" s="32"/>
    </row>
    <row r="4759" spans="6:10" x14ac:dyDescent="0.25">
      <c r="F4759" s="46"/>
      <c r="J4759" s="32"/>
    </row>
    <row r="4760" spans="6:10" x14ac:dyDescent="0.25">
      <c r="F4760" s="46"/>
      <c r="J4760" s="32"/>
    </row>
    <row r="4761" spans="6:10" x14ac:dyDescent="0.25">
      <c r="F4761" s="46"/>
      <c r="J4761" s="32"/>
    </row>
    <row r="4762" spans="6:10" x14ac:dyDescent="0.25">
      <c r="F4762" s="46"/>
      <c r="J4762" s="32"/>
    </row>
    <row r="4763" spans="6:10" x14ac:dyDescent="0.25">
      <c r="F4763" s="46"/>
      <c r="J4763" s="32"/>
    </row>
    <row r="4764" spans="6:10" x14ac:dyDescent="0.25">
      <c r="F4764" s="46"/>
      <c r="J4764" s="32"/>
    </row>
    <row r="4765" spans="6:10" x14ac:dyDescent="0.25">
      <c r="F4765" s="46"/>
      <c r="J4765" s="32"/>
    </row>
    <row r="4766" spans="6:10" x14ac:dyDescent="0.25">
      <c r="F4766" s="46"/>
      <c r="J4766" s="32"/>
    </row>
    <row r="4767" spans="6:10" x14ac:dyDescent="0.25">
      <c r="F4767" s="46"/>
      <c r="J4767" s="32"/>
    </row>
    <row r="4768" spans="6:10" x14ac:dyDescent="0.25">
      <c r="F4768" s="46"/>
      <c r="J4768" s="32"/>
    </row>
    <row r="4769" spans="6:10" x14ac:dyDescent="0.25">
      <c r="F4769" s="46"/>
      <c r="J4769" s="32"/>
    </row>
    <row r="4770" spans="6:10" x14ac:dyDescent="0.25">
      <c r="F4770" s="46"/>
      <c r="J4770" s="32"/>
    </row>
    <row r="4771" spans="6:10" x14ac:dyDescent="0.25">
      <c r="F4771" s="46"/>
      <c r="J4771" s="32"/>
    </row>
    <row r="4772" spans="6:10" x14ac:dyDescent="0.25">
      <c r="F4772" s="46"/>
      <c r="J4772" s="32"/>
    </row>
    <row r="4773" spans="6:10" x14ac:dyDescent="0.25">
      <c r="F4773" s="46"/>
      <c r="J4773" s="32"/>
    </row>
    <row r="4774" spans="6:10" x14ac:dyDescent="0.25">
      <c r="F4774" s="46"/>
      <c r="J4774" s="32"/>
    </row>
    <row r="4775" spans="6:10" x14ac:dyDescent="0.25">
      <c r="F4775" s="46"/>
      <c r="J4775" s="32"/>
    </row>
    <row r="4776" spans="6:10" x14ac:dyDescent="0.25">
      <c r="F4776" s="46"/>
      <c r="J4776" s="32"/>
    </row>
    <row r="4777" spans="6:10" x14ac:dyDescent="0.25">
      <c r="F4777" s="46"/>
      <c r="J4777" s="32"/>
    </row>
    <row r="4778" spans="6:10" x14ac:dyDescent="0.25">
      <c r="F4778" s="46"/>
      <c r="J4778" s="32"/>
    </row>
    <row r="4779" spans="6:10" x14ac:dyDescent="0.25">
      <c r="F4779" s="46"/>
      <c r="J4779" s="32"/>
    </row>
    <row r="4780" spans="6:10" x14ac:dyDescent="0.25">
      <c r="F4780" s="46"/>
      <c r="J4780" s="32"/>
    </row>
    <row r="4781" spans="6:10" x14ac:dyDescent="0.25">
      <c r="F4781" s="46"/>
      <c r="J4781" s="32"/>
    </row>
    <row r="4782" spans="6:10" x14ac:dyDescent="0.25">
      <c r="F4782" s="46"/>
      <c r="J4782" s="32"/>
    </row>
    <row r="4783" spans="6:10" x14ac:dyDescent="0.25">
      <c r="F4783" s="46"/>
      <c r="J4783" s="32"/>
    </row>
    <row r="4784" spans="6:10" x14ac:dyDescent="0.25">
      <c r="F4784" s="46"/>
      <c r="J4784" s="32"/>
    </row>
    <row r="4785" spans="6:10" x14ac:dyDescent="0.25">
      <c r="F4785" s="46"/>
      <c r="J4785" s="32"/>
    </row>
    <row r="4786" spans="6:10" x14ac:dyDescent="0.25">
      <c r="F4786" s="46"/>
      <c r="J4786" s="32"/>
    </row>
    <row r="4787" spans="6:10" x14ac:dyDescent="0.25">
      <c r="F4787" s="46"/>
      <c r="J4787" s="32"/>
    </row>
    <row r="4788" spans="6:10" x14ac:dyDescent="0.25">
      <c r="F4788" s="46"/>
      <c r="J4788" s="32"/>
    </row>
    <row r="4789" spans="6:10" x14ac:dyDescent="0.25">
      <c r="F4789" s="46"/>
      <c r="J4789" s="32"/>
    </row>
    <row r="4790" spans="6:10" x14ac:dyDescent="0.25">
      <c r="F4790" s="46"/>
      <c r="J4790" s="32"/>
    </row>
    <row r="4791" spans="6:10" x14ac:dyDescent="0.25">
      <c r="F4791" s="46"/>
      <c r="J4791" s="32"/>
    </row>
    <row r="4792" spans="6:10" x14ac:dyDescent="0.25">
      <c r="F4792" s="46"/>
      <c r="J4792" s="32"/>
    </row>
    <row r="4793" spans="6:10" x14ac:dyDescent="0.25">
      <c r="F4793" s="46"/>
      <c r="J4793" s="32"/>
    </row>
    <row r="4794" spans="6:10" x14ac:dyDescent="0.25">
      <c r="F4794" s="46"/>
      <c r="J4794" s="32"/>
    </row>
    <row r="4795" spans="6:10" x14ac:dyDescent="0.25">
      <c r="F4795" s="46"/>
      <c r="J4795" s="32"/>
    </row>
    <row r="4796" spans="6:10" x14ac:dyDescent="0.25">
      <c r="F4796" s="46"/>
      <c r="J4796" s="32"/>
    </row>
    <row r="4797" spans="6:10" x14ac:dyDescent="0.25">
      <c r="F4797" s="46"/>
      <c r="J4797" s="32"/>
    </row>
    <row r="4798" spans="6:10" x14ac:dyDescent="0.25">
      <c r="F4798" s="46"/>
      <c r="J4798" s="32"/>
    </row>
    <row r="4799" spans="6:10" x14ac:dyDescent="0.25">
      <c r="F4799" s="46"/>
      <c r="J4799" s="32"/>
    </row>
    <row r="4800" spans="6:10" x14ac:dyDescent="0.25">
      <c r="F4800" s="46"/>
      <c r="J4800" s="32"/>
    </row>
    <row r="4801" spans="6:10" x14ac:dyDescent="0.25">
      <c r="F4801" s="46"/>
      <c r="J4801" s="32"/>
    </row>
    <row r="4802" spans="6:10" x14ac:dyDescent="0.25">
      <c r="F4802" s="46"/>
      <c r="J4802" s="32"/>
    </row>
    <row r="4803" spans="6:10" x14ac:dyDescent="0.25">
      <c r="F4803" s="46"/>
      <c r="J4803" s="32"/>
    </row>
    <row r="4804" spans="6:10" x14ac:dyDescent="0.25">
      <c r="F4804" s="46"/>
      <c r="J4804" s="32"/>
    </row>
    <row r="4805" spans="6:10" x14ac:dyDescent="0.25">
      <c r="F4805" s="46"/>
      <c r="J4805" s="32"/>
    </row>
    <row r="4806" spans="6:10" x14ac:dyDescent="0.25">
      <c r="F4806" s="46"/>
      <c r="J4806" s="32"/>
    </row>
    <row r="4807" spans="6:10" x14ac:dyDescent="0.25">
      <c r="F4807" s="46"/>
      <c r="J4807" s="32"/>
    </row>
    <row r="4808" spans="6:10" x14ac:dyDescent="0.25">
      <c r="F4808" s="46"/>
      <c r="J4808" s="32"/>
    </row>
    <row r="4809" spans="6:10" x14ac:dyDescent="0.25">
      <c r="F4809" s="46"/>
      <c r="J4809" s="32"/>
    </row>
    <row r="4810" spans="6:10" x14ac:dyDescent="0.25">
      <c r="F4810" s="46"/>
      <c r="J4810" s="32"/>
    </row>
    <row r="4811" spans="6:10" x14ac:dyDescent="0.25">
      <c r="F4811" s="46"/>
      <c r="J4811" s="32"/>
    </row>
    <row r="4812" spans="6:10" x14ac:dyDescent="0.25">
      <c r="F4812" s="46"/>
      <c r="J4812" s="32"/>
    </row>
    <row r="4813" spans="6:10" x14ac:dyDescent="0.25">
      <c r="F4813" s="46"/>
      <c r="J4813" s="32"/>
    </row>
    <row r="4814" spans="6:10" x14ac:dyDescent="0.25">
      <c r="F4814" s="46"/>
      <c r="J4814" s="32"/>
    </row>
    <row r="4815" spans="6:10" x14ac:dyDescent="0.25">
      <c r="F4815" s="46"/>
      <c r="J4815" s="32"/>
    </row>
    <row r="4816" spans="6:10" x14ac:dyDescent="0.25">
      <c r="F4816" s="46"/>
      <c r="J4816" s="32"/>
    </row>
    <row r="4817" spans="6:10" x14ac:dyDescent="0.25">
      <c r="F4817" s="46"/>
      <c r="J4817" s="32"/>
    </row>
    <row r="4818" spans="6:10" x14ac:dyDescent="0.25">
      <c r="F4818" s="46"/>
      <c r="J4818" s="32"/>
    </row>
    <row r="4819" spans="6:10" x14ac:dyDescent="0.25">
      <c r="F4819" s="46"/>
      <c r="J4819" s="32"/>
    </row>
    <row r="4820" spans="6:10" x14ac:dyDescent="0.25">
      <c r="F4820" s="46"/>
      <c r="J4820" s="32"/>
    </row>
    <row r="4821" spans="6:10" x14ac:dyDescent="0.25">
      <c r="F4821" s="46"/>
      <c r="J4821" s="32"/>
    </row>
    <row r="4822" spans="6:10" x14ac:dyDescent="0.25">
      <c r="F4822" s="46"/>
      <c r="J4822" s="32"/>
    </row>
    <row r="4823" spans="6:10" x14ac:dyDescent="0.25">
      <c r="F4823" s="46"/>
      <c r="J4823" s="32"/>
    </row>
    <row r="4824" spans="6:10" x14ac:dyDescent="0.25">
      <c r="F4824" s="46"/>
      <c r="J4824" s="32"/>
    </row>
    <row r="4825" spans="6:10" x14ac:dyDescent="0.25">
      <c r="F4825" s="46"/>
      <c r="J4825" s="32"/>
    </row>
    <row r="4826" spans="6:10" x14ac:dyDescent="0.25">
      <c r="F4826" s="46"/>
      <c r="J4826" s="32"/>
    </row>
    <row r="4827" spans="6:10" x14ac:dyDescent="0.25">
      <c r="F4827" s="46"/>
      <c r="J4827" s="32"/>
    </row>
    <row r="4828" spans="6:10" x14ac:dyDescent="0.25">
      <c r="F4828" s="46"/>
      <c r="J4828" s="32"/>
    </row>
    <row r="4829" spans="6:10" x14ac:dyDescent="0.25">
      <c r="F4829" s="46"/>
      <c r="J4829" s="32"/>
    </row>
    <row r="4830" spans="6:10" x14ac:dyDescent="0.25">
      <c r="F4830" s="46"/>
      <c r="J4830" s="32"/>
    </row>
    <row r="4831" spans="6:10" x14ac:dyDescent="0.25">
      <c r="F4831" s="46"/>
      <c r="J4831" s="32"/>
    </row>
    <row r="4832" spans="6:10" x14ac:dyDescent="0.25">
      <c r="F4832" s="46"/>
      <c r="J4832" s="32"/>
    </row>
    <row r="4833" spans="6:10" x14ac:dyDescent="0.25">
      <c r="F4833" s="46"/>
      <c r="J4833" s="32"/>
    </row>
    <row r="4834" spans="6:10" x14ac:dyDescent="0.25">
      <c r="F4834" s="46"/>
      <c r="J4834" s="32"/>
    </row>
    <row r="4835" spans="6:10" x14ac:dyDescent="0.25">
      <c r="F4835" s="46"/>
      <c r="J4835" s="32"/>
    </row>
    <row r="4836" spans="6:10" x14ac:dyDescent="0.25">
      <c r="F4836" s="46"/>
      <c r="J4836" s="32"/>
    </row>
    <row r="4837" spans="6:10" x14ac:dyDescent="0.25">
      <c r="F4837" s="46"/>
      <c r="J4837" s="32"/>
    </row>
    <row r="4838" spans="6:10" x14ac:dyDescent="0.25">
      <c r="F4838" s="46"/>
      <c r="J4838" s="32"/>
    </row>
    <row r="4839" spans="6:10" x14ac:dyDescent="0.25">
      <c r="F4839" s="46"/>
      <c r="J4839" s="32"/>
    </row>
    <row r="4840" spans="6:10" x14ac:dyDescent="0.25">
      <c r="F4840" s="46"/>
      <c r="J4840" s="32"/>
    </row>
    <row r="4841" spans="6:10" x14ac:dyDescent="0.25">
      <c r="F4841" s="46"/>
      <c r="J4841" s="32"/>
    </row>
    <row r="4842" spans="6:10" x14ac:dyDescent="0.25">
      <c r="F4842" s="46"/>
      <c r="J4842" s="32"/>
    </row>
    <row r="4843" spans="6:10" x14ac:dyDescent="0.25">
      <c r="F4843" s="46"/>
      <c r="J4843" s="32"/>
    </row>
    <row r="4844" spans="6:10" x14ac:dyDescent="0.25">
      <c r="F4844" s="46"/>
      <c r="J4844" s="32"/>
    </row>
    <row r="4845" spans="6:10" x14ac:dyDescent="0.25">
      <c r="F4845" s="46"/>
      <c r="J4845" s="32"/>
    </row>
    <row r="4846" spans="6:10" x14ac:dyDescent="0.25">
      <c r="F4846" s="46"/>
      <c r="J4846" s="32"/>
    </row>
    <row r="4847" spans="6:10" x14ac:dyDescent="0.25">
      <c r="F4847" s="46"/>
      <c r="J4847" s="32"/>
    </row>
    <row r="4848" spans="6:10" x14ac:dyDescent="0.25">
      <c r="F4848" s="46"/>
      <c r="J4848" s="32"/>
    </row>
    <row r="4849" spans="6:10" x14ac:dyDescent="0.25">
      <c r="F4849" s="46"/>
      <c r="J4849" s="32"/>
    </row>
    <row r="4850" spans="6:10" x14ac:dyDescent="0.25">
      <c r="F4850" s="46"/>
      <c r="J4850" s="32"/>
    </row>
    <row r="4851" spans="6:10" x14ac:dyDescent="0.25">
      <c r="F4851" s="46"/>
      <c r="J4851" s="32"/>
    </row>
    <row r="4852" spans="6:10" x14ac:dyDescent="0.25">
      <c r="F4852" s="46"/>
      <c r="J4852" s="32"/>
    </row>
    <row r="4853" spans="6:10" x14ac:dyDescent="0.25">
      <c r="F4853" s="46"/>
      <c r="J4853" s="32"/>
    </row>
    <row r="4854" spans="6:10" x14ac:dyDescent="0.25">
      <c r="F4854" s="46"/>
      <c r="J4854" s="32"/>
    </row>
    <row r="4855" spans="6:10" x14ac:dyDescent="0.25">
      <c r="F4855" s="46"/>
      <c r="J4855" s="32"/>
    </row>
    <row r="4856" spans="6:10" x14ac:dyDescent="0.25">
      <c r="F4856" s="46"/>
      <c r="J4856" s="32"/>
    </row>
    <row r="4857" spans="6:10" x14ac:dyDescent="0.25">
      <c r="F4857" s="46"/>
      <c r="J4857" s="32"/>
    </row>
    <row r="4858" spans="6:10" x14ac:dyDescent="0.25">
      <c r="F4858" s="46"/>
      <c r="J4858" s="32"/>
    </row>
    <row r="4859" spans="6:10" x14ac:dyDescent="0.25">
      <c r="F4859" s="46"/>
      <c r="J4859" s="32"/>
    </row>
    <row r="4860" spans="6:10" x14ac:dyDescent="0.25">
      <c r="F4860" s="46"/>
      <c r="J4860" s="32"/>
    </row>
    <row r="4861" spans="6:10" x14ac:dyDescent="0.25">
      <c r="F4861" s="46"/>
      <c r="J4861" s="32"/>
    </row>
    <row r="4862" spans="6:10" x14ac:dyDescent="0.25">
      <c r="F4862" s="46"/>
      <c r="J4862" s="32"/>
    </row>
    <row r="4863" spans="6:10" x14ac:dyDescent="0.25">
      <c r="F4863" s="46"/>
      <c r="J4863" s="32"/>
    </row>
    <row r="4864" spans="6:10" x14ac:dyDescent="0.25">
      <c r="F4864" s="46"/>
      <c r="J4864" s="32"/>
    </row>
    <row r="4865" spans="6:10" x14ac:dyDescent="0.25">
      <c r="F4865" s="46"/>
      <c r="J4865" s="32"/>
    </row>
    <row r="4866" spans="6:10" x14ac:dyDescent="0.25">
      <c r="F4866" s="46"/>
      <c r="J4866" s="32"/>
    </row>
    <row r="4867" spans="6:10" x14ac:dyDescent="0.25">
      <c r="F4867" s="46"/>
      <c r="J4867" s="32"/>
    </row>
    <row r="4868" spans="6:10" x14ac:dyDescent="0.25">
      <c r="F4868" s="46"/>
      <c r="J4868" s="32"/>
    </row>
    <row r="4869" spans="6:10" x14ac:dyDescent="0.25">
      <c r="F4869" s="46"/>
      <c r="J4869" s="32"/>
    </row>
    <row r="4870" spans="6:10" x14ac:dyDescent="0.25">
      <c r="F4870" s="46"/>
      <c r="J4870" s="32"/>
    </row>
    <row r="4871" spans="6:10" x14ac:dyDescent="0.25">
      <c r="F4871" s="46"/>
      <c r="J4871" s="32"/>
    </row>
    <row r="4872" spans="6:10" x14ac:dyDescent="0.25">
      <c r="F4872" s="46"/>
      <c r="J4872" s="32"/>
    </row>
    <row r="4873" spans="6:10" x14ac:dyDescent="0.25">
      <c r="F4873" s="46"/>
      <c r="J4873" s="32"/>
    </row>
    <row r="4874" spans="6:10" x14ac:dyDescent="0.25">
      <c r="F4874" s="46"/>
      <c r="J4874" s="32"/>
    </row>
    <row r="4875" spans="6:10" x14ac:dyDescent="0.25">
      <c r="F4875" s="46"/>
      <c r="J4875" s="32"/>
    </row>
    <row r="4876" spans="6:10" x14ac:dyDescent="0.25">
      <c r="F4876" s="46"/>
      <c r="J4876" s="32"/>
    </row>
    <row r="4877" spans="6:10" x14ac:dyDescent="0.25">
      <c r="F4877" s="46"/>
      <c r="J4877" s="32"/>
    </row>
    <row r="4878" spans="6:10" x14ac:dyDescent="0.25">
      <c r="F4878" s="46"/>
      <c r="J4878" s="32"/>
    </row>
    <row r="4879" spans="6:10" x14ac:dyDescent="0.25">
      <c r="F4879" s="46"/>
      <c r="J4879" s="32"/>
    </row>
    <row r="4880" spans="6:10" x14ac:dyDescent="0.25">
      <c r="F4880" s="46"/>
      <c r="J4880" s="32"/>
    </row>
    <row r="4881" spans="6:10" x14ac:dyDescent="0.25">
      <c r="F4881" s="46"/>
      <c r="J4881" s="32"/>
    </row>
    <row r="4882" spans="6:10" x14ac:dyDescent="0.25">
      <c r="F4882" s="46"/>
      <c r="J4882" s="32"/>
    </row>
    <row r="4883" spans="6:10" x14ac:dyDescent="0.25">
      <c r="F4883" s="46"/>
      <c r="J4883" s="32"/>
    </row>
    <row r="4884" spans="6:10" x14ac:dyDescent="0.25">
      <c r="F4884" s="46"/>
      <c r="J4884" s="32"/>
    </row>
    <row r="4885" spans="6:10" x14ac:dyDescent="0.25">
      <c r="F4885" s="46"/>
      <c r="J4885" s="32"/>
    </row>
    <row r="4886" spans="6:10" x14ac:dyDescent="0.25">
      <c r="F4886" s="46"/>
      <c r="J4886" s="32"/>
    </row>
    <row r="4887" spans="6:10" x14ac:dyDescent="0.25">
      <c r="F4887" s="46"/>
      <c r="J4887" s="32"/>
    </row>
    <row r="4888" spans="6:10" x14ac:dyDescent="0.25">
      <c r="F4888" s="46"/>
      <c r="J4888" s="32"/>
    </row>
    <row r="4889" spans="6:10" x14ac:dyDescent="0.25">
      <c r="F4889" s="46"/>
      <c r="J4889" s="32"/>
    </row>
    <row r="4890" spans="6:10" x14ac:dyDescent="0.25">
      <c r="F4890" s="46"/>
      <c r="J4890" s="32"/>
    </row>
    <row r="4891" spans="6:10" x14ac:dyDescent="0.25">
      <c r="F4891" s="46"/>
      <c r="J4891" s="32"/>
    </row>
    <row r="4892" spans="6:10" x14ac:dyDescent="0.25">
      <c r="F4892" s="46"/>
      <c r="J4892" s="32"/>
    </row>
    <row r="4893" spans="6:10" x14ac:dyDescent="0.25">
      <c r="F4893" s="46"/>
      <c r="J4893" s="32"/>
    </row>
    <row r="4894" spans="6:10" x14ac:dyDescent="0.25">
      <c r="F4894" s="46"/>
      <c r="J4894" s="32"/>
    </row>
    <row r="4895" spans="6:10" x14ac:dyDescent="0.25">
      <c r="F4895" s="46"/>
      <c r="J4895" s="32"/>
    </row>
    <row r="4896" spans="6:10" x14ac:dyDescent="0.25">
      <c r="F4896" s="46"/>
      <c r="J4896" s="32"/>
    </row>
    <row r="4897" spans="6:10" x14ac:dyDescent="0.25">
      <c r="F4897" s="46"/>
      <c r="J4897" s="32"/>
    </row>
    <row r="4898" spans="6:10" x14ac:dyDescent="0.25">
      <c r="F4898" s="46"/>
      <c r="J4898" s="32"/>
    </row>
    <row r="4899" spans="6:10" x14ac:dyDescent="0.25">
      <c r="F4899" s="46"/>
      <c r="J4899" s="32"/>
    </row>
    <row r="4900" spans="6:10" x14ac:dyDescent="0.25">
      <c r="F4900" s="46"/>
      <c r="J4900" s="32"/>
    </row>
    <row r="4901" spans="6:10" x14ac:dyDescent="0.25">
      <c r="F4901" s="46"/>
      <c r="J4901" s="32"/>
    </row>
    <row r="4902" spans="6:10" x14ac:dyDescent="0.25">
      <c r="F4902" s="46"/>
      <c r="J4902" s="32"/>
    </row>
    <row r="4903" spans="6:10" x14ac:dyDescent="0.25">
      <c r="F4903" s="46"/>
      <c r="J4903" s="32"/>
    </row>
    <row r="4904" spans="6:10" x14ac:dyDescent="0.25">
      <c r="F4904" s="46"/>
      <c r="J4904" s="32"/>
    </row>
    <row r="4905" spans="6:10" x14ac:dyDescent="0.25">
      <c r="F4905" s="46"/>
      <c r="J4905" s="32"/>
    </row>
    <row r="4906" spans="6:10" x14ac:dyDescent="0.25">
      <c r="F4906" s="46"/>
      <c r="J4906" s="32"/>
    </row>
    <row r="4907" spans="6:10" x14ac:dyDescent="0.25">
      <c r="F4907" s="46"/>
      <c r="J4907" s="32"/>
    </row>
    <row r="4908" spans="6:10" x14ac:dyDescent="0.25">
      <c r="F4908" s="46"/>
      <c r="J4908" s="32"/>
    </row>
    <row r="4909" spans="6:10" x14ac:dyDescent="0.25">
      <c r="F4909" s="46"/>
      <c r="J4909" s="32"/>
    </row>
    <row r="4910" spans="6:10" x14ac:dyDescent="0.25">
      <c r="F4910" s="46"/>
      <c r="J4910" s="32"/>
    </row>
    <row r="4911" spans="6:10" x14ac:dyDescent="0.25">
      <c r="F4911" s="46"/>
      <c r="J4911" s="32"/>
    </row>
    <row r="4912" spans="6:10" x14ac:dyDescent="0.25">
      <c r="F4912" s="46"/>
      <c r="J4912" s="32"/>
    </row>
    <row r="4913" spans="6:10" x14ac:dyDescent="0.25">
      <c r="F4913" s="46"/>
      <c r="J4913" s="32"/>
    </row>
    <row r="4914" spans="6:10" x14ac:dyDescent="0.25">
      <c r="F4914" s="46"/>
      <c r="J4914" s="32"/>
    </row>
    <row r="4915" spans="6:10" x14ac:dyDescent="0.25">
      <c r="F4915" s="46"/>
      <c r="J4915" s="32"/>
    </row>
    <row r="4916" spans="6:10" x14ac:dyDescent="0.25">
      <c r="F4916" s="46"/>
      <c r="J4916" s="32"/>
    </row>
    <row r="4917" spans="6:10" x14ac:dyDescent="0.25">
      <c r="F4917" s="46"/>
      <c r="J4917" s="32"/>
    </row>
    <row r="4918" spans="6:10" x14ac:dyDescent="0.25">
      <c r="F4918" s="46"/>
      <c r="J4918" s="32"/>
    </row>
    <row r="4919" spans="6:10" x14ac:dyDescent="0.25">
      <c r="F4919" s="46"/>
      <c r="J4919" s="32"/>
    </row>
    <row r="4920" spans="6:10" x14ac:dyDescent="0.25">
      <c r="F4920" s="46"/>
      <c r="J4920" s="32"/>
    </row>
    <row r="4921" spans="6:10" x14ac:dyDescent="0.25">
      <c r="F4921" s="46"/>
      <c r="J4921" s="32"/>
    </row>
    <row r="4922" spans="6:10" x14ac:dyDescent="0.25">
      <c r="F4922" s="46"/>
      <c r="J4922" s="32"/>
    </row>
    <row r="4923" spans="6:10" x14ac:dyDescent="0.25">
      <c r="F4923" s="46"/>
      <c r="J4923" s="32"/>
    </row>
    <row r="4924" spans="6:10" x14ac:dyDescent="0.25">
      <c r="F4924" s="46"/>
      <c r="J4924" s="32"/>
    </row>
    <row r="4925" spans="6:10" x14ac:dyDescent="0.25">
      <c r="F4925" s="46"/>
      <c r="J4925" s="32"/>
    </row>
    <row r="4926" spans="6:10" x14ac:dyDescent="0.25">
      <c r="F4926" s="46"/>
      <c r="J4926" s="32"/>
    </row>
    <row r="4927" spans="6:10" x14ac:dyDescent="0.25">
      <c r="F4927" s="46"/>
      <c r="J4927" s="32"/>
    </row>
    <row r="4928" spans="6:10" x14ac:dyDescent="0.25">
      <c r="F4928" s="46"/>
      <c r="J4928" s="32"/>
    </row>
    <row r="4929" spans="6:10" x14ac:dyDescent="0.25">
      <c r="F4929" s="46"/>
      <c r="J4929" s="32"/>
    </row>
    <row r="4930" spans="6:10" x14ac:dyDescent="0.25">
      <c r="F4930" s="46"/>
      <c r="J4930" s="32"/>
    </row>
    <row r="4931" spans="6:10" x14ac:dyDescent="0.25">
      <c r="F4931" s="46"/>
      <c r="J4931" s="32"/>
    </row>
    <row r="4932" spans="6:10" x14ac:dyDescent="0.25">
      <c r="F4932" s="46"/>
      <c r="J4932" s="32"/>
    </row>
    <row r="4933" spans="6:10" x14ac:dyDescent="0.25">
      <c r="F4933" s="46"/>
      <c r="J4933" s="32"/>
    </row>
    <row r="4934" spans="6:10" x14ac:dyDescent="0.25">
      <c r="F4934" s="46"/>
      <c r="J4934" s="32"/>
    </row>
    <row r="4935" spans="6:10" x14ac:dyDescent="0.25">
      <c r="F4935" s="46"/>
      <c r="J4935" s="32"/>
    </row>
    <row r="4936" spans="6:10" x14ac:dyDescent="0.25">
      <c r="F4936" s="46"/>
      <c r="J4936" s="32"/>
    </row>
    <row r="4937" spans="6:10" x14ac:dyDescent="0.25">
      <c r="F4937" s="46"/>
      <c r="J4937" s="32"/>
    </row>
    <row r="4938" spans="6:10" x14ac:dyDescent="0.25">
      <c r="F4938" s="46"/>
      <c r="J4938" s="32"/>
    </row>
    <row r="4939" spans="6:10" x14ac:dyDescent="0.25">
      <c r="F4939" s="46"/>
      <c r="J4939" s="32"/>
    </row>
    <row r="4940" spans="6:10" x14ac:dyDescent="0.25">
      <c r="F4940" s="46"/>
      <c r="J4940" s="32"/>
    </row>
    <row r="4941" spans="6:10" x14ac:dyDescent="0.25">
      <c r="F4941" s="46"/>
      <c r="J4941" s="32"/>
    </row>
    <row r="4942" spans="6:10" x14ac:dyDescent="0.25">
      <c r="F4942" s="46"/>
      <c r="J4942" s="32"/>
    </row>
    <row r="4943" spans="6:10" x14ac:dyDescent="0.25">
      <c r="F4943" s="46"/>
      <c r="J4943" s="32"/>
    </row>
    <row r="4944" spans="6:10" x14ac:dyDescent="0.25">
      <c r="F4944" s="46"/>
      <c r="J4944" s="32"/>
    </row>
    <row r="4945" spans="6:10" x14ac:dyDescent="0.25">
      <c r="F4945" s="46"/>
      <c r="J4945" s="32"/>
    </row>
    <row r="4946" spans="6:10" x14ac:dyDescent="0.25">
      <c r="F4946" s="46"/>
      <c r="J4946" s="32"/>
    </row>
    <row r="4947" spans="6:10" x14ac:dyDescent="0.25">
      <c r="F4947" s="46"/>
      <c r="J4947" s="32"/>
    </row>
    <row r="4948" spans="6:10" x14ac:dyDescent="0.25">
      <c r="F4948" s="46"/>
      <c r="J4948" s="32"/>
    </row>
    <row r="4949" spans="6:10" x14ac:dyDescent="0.25">
      <c r="F4949" s="46"/>
      <c r="J4949" s="32"/>
    </row>
    <row r="4950" spans="6:10" x14ac:dyDescent="0.25">
      <c r="F4950" s="46"/>
      <c r="J4950" s="32"/>
    </row>
    <row r="4951" spans="6:10" x14ac:dyDescent="0.25">
      <c r="F4951" s="46"/>
      <c r="J4951" s="32"/>
    </row>
    <row r="4952" spans="6:10" x14ac:dyDescent="0.25">
      <c r="F4952" s="46"/>
      <c r="J4952" s="32"/>
    </row>
    <row r="4953" spans="6:10" x14ac:dyDescent="0.25">
      <c r="F4953" s="46"/>
      <c r="J4953" s="32"/>
    </row>
    <row r="4954" spans="6:10" x14ac:dyDescent="0.25">
      <c r="F4954" s="46"/>
      <c r="J4954" s="32"/>
    </row>
    <row r="4955" spans="6:10" x14ac:dyDescent="0.25">
      <c r="F4955" s="46"/>
      <c r="J4955" s="32"/>
    </row>
    <row r="4956" spans="6:10" x14ac:dyDescent="0.25">
      <c r="F4956" s="46"/>
      <c r="J4956" s="32"/>
    </row>
    <row r="4957" spans="6:10" x14ac:dyDescent="0.25">
      <c r="F4957" s="46"/>
      <c r="J4957" s="32"/>
    </row>
    <row r="4958" spans="6:10" x14ac:dyDescent="0.25">
      <c r="F4958" s="46"/>
      <c r="J4958" s="32"/>
    </row>
    <row r="4959" spans="6:10" x14ac:dyDescent="0.25">
      <c r="F4959" s="46"/>
      <c r="J4959" s="32"/>
    </row>
    <row r="4960" spans="6:10" x14ac:dyDescent="0.25">
      <c r="F4960" s="46"/>
      <c r="J4960" s="32"/>
    </row>
    <row r="4961" spans="6:10" x14ac:dyDescent="0.25">
      <c r="F4961" s="46"/>
      <c r="J4961" s="32"/>
    </row>
    <row r="4962" spans="6:10" x14ac:dyDescent="0.25">
      <c r="F4962" s="46"/>
      <c r="J4962" s="32"/>
    </row>
    <row r="4963" spans="6:10" x14ac:dyDescent="0.25">
      <c r="F4963" s="46"/>
      <c r="J4963" s="32"/>
    </row>
    <row r="4964" spans="6:10" x14ac:dyDescent="0.25">
      <c r="F4964" s="46"/>
      <c r="J4964" s="32"/>
    </row>
    <row r="4965" spans="6:10" x14ac:dyDescent="0.25">
      <c r="F4965" s="46"/>
      <c r="J4965" s="32"/>
    </row>
    <row r="4966" spans="6:10" x14ac:dyDescent="0.25">
      <c r="F4966" s="46"/>
      <c r="J4966" s="32"/>
    </row>
    <row r="4967" spans="6:10" x14ac:dyDescent="0.25">
      <c r="F4967" s="46"/>
      <c r="J4967" s="32"/>
    </row>
    <row r="4968" spans="6:10" x14ac:dyDescent="0.25">
      <c r="F4968" s="46"/>
      <c r="J4968" s="32"/>
    </row>
    <row r="4969" spans="6:10" x14ac:dyDescent="0.25">
      <c r="F4969" s="46"/>
      <c r="J4969" s="32"/>
    </row>
    <row r="4970" spans="6:10" x14ac:dyDescent="0.25">
      <c r="F4970" s="46"/>
      <c r="J4970" s="32"/>
    </row>
    <row r="4971" spans="6:10" x14ac:dyDescent="0.25">
      <c r="F4971" s="46"/>
      <c r="J4971" s="32"/>
    </row>
    <row r="4972" spans="6:10" x14ac:dyDescent="0.25">
      <c r="F4972" s="46"/>
      <c r="J4972" s="32"/>
    </row>
    <row r="4973" spans="6:10" x14ac:dyDescent="0.25">
      <c r="F4973" s="46"/>
      <c r="J4973" s="32"/>
    </row>
    <row r="4974" spans="6:10" x14ac:dyDescent="0.25">
      <c r="F4974" s="46"/>
      <c r="J4974" s="32"/>
    </row>
    <row r="4975" spans="6:10" x14ac:dyDescent="0.25">
      <c r="F4975" s="46"/>
      <c r="J4975" s="32"/>
    </row>
    <row r="4976" spans="6:10" x14ac:dyDescent="0.25">
      <c r="F4976" s="46"/>
      <c r="J4976" s="32"/>
    </row>
    <row r="4977" spans="6:10" x14ac:dyDescent="0.25">
      <c r="F4977" s="46"/>
      <c r="J4977" s="32"/>
    </row>
    <row r="4978" spans="6:10" x14ac:dyDescent="0.25">
      <c r="F4978" s="46"/>
      <c r="J4978" s="32"/>
    </row>
    <row r="4979" spans="6:10" x14ac:dyDescent="0.25">
      <c r="F4979" s="46"/>
      <c r="J4979" s="32"/>
    </row>
    <row r="4980" spans="6:10" x14ac:dyDescent="0.25">
      <c r="F4980" s="46"/>
      <c r="J4980" s="32"/>
    </row>
    <row r="4981" spans="6:10" x14ac:dyDescent="0.25">
      <c r="F4981" s="46"/>
      <c r="J4981" s="32"/>
    </row>
    <row r="4982" spans="6:10" x14ac:dyDescent="0.25">
      <c r="F4982" s="46"/>
      <c r="J4982" s="32"/>
    </row>
    <row r="4983" spans="6:10" x14ac:dyDescent="0.25">
      <c r="F4983" s="46"/>
      <c r="J4983" s="32"/>
    </row>
    <row r="4984" spans="6:10" x14ac:dyDescent="0.25">
      <c r="F4984" s="46"/>
      <c r="J4984" s="32"/>
    </row>
    <row r="4985" spans="6:10" x14ac:dyDescent="0.25">
      <c r="F4985" s="46"/>
      <c r="J4985" s="32"/>
    </row>
    <row r="4986" spans="6:10" x14ac:dyDescent="0.25">
      <c r="F4986" s="46"/>
      <c r="J4986" s="32"/>
    </row>
    <row r="4987" spans="6:10" x14ac:dyDescent="0.25">
      <c r="F4987" s="46"/>
      <c r="J4987" s="32"/>
    </row>
    <row r="4988" spans="6:10" x14ac:dyDescent="0.25">
      <c r="F4988" s="46"/>
      <c r="J4988" s="32"/>
    </row>
    <row r="4989" spans="6:10" x14ac:dyDescent="0.25">
      <c r="F4989" s="46"/>
      <c r="J4989" s="32"/>
    </row>
    <row r="4990" spans="6:10" x14ac:dyDescent="0.25">
      <c r="F4990" s="46"/>
      <c r="J4990" s="32"/>
    </row>
    <row r="4991" spans="6:10" x14ac:dyDescent="0.25">
      <c r="F4991" s="46"/>
      <c r="J4991" s="32"/>
    </row>
    <row r="4992" spans="6:10" x14ac:dyDescent="0.25">
      <c r="F4992" s="46"/>
      <c r="J4992" s="32"/>
    </row>
    <row r="4993" spans="6:10" x14ac:dyDescent="0.25">
      <c r="F4993" s="46"/>
      <c r="J4993" s="32"/>
    </row>
    <row r="4994" spans="6:10" x14ac:dyDescent="0.25">
      <c r="F4994" s="46"/>
      <c r="J4994" s="32"/>
    </row>
    <row r="4995" spans="6:10" x14ac:dyDescent="0.25">
      <c r="F4995" s="46"/>
      <c r="J4995" s="32"/>
    </row>
    <row r="4996" spans="6:10" x14ac:dyDescent="0.25">
      <c r="F4996" s="46"/>
      <c r="J4996" s="32"/>
    </row>
    <row r="4997" spans="6:10" x14ac:dyDescent="0.25">
      <c r="F4997" s="46"/>
      <c r="J4997" s="32"/>
    </row>
    <row r="4998" spans="6:10" x14ac:dyDescent="0.25">
      <c r="F4998" s="46"/>
      <c r="J4998" s="32"/>
    </row>
    <row r="4999" spans="6:10" x14ac:dyDescent="0.25">
      <c r="F4999" s="46"/>
      <c r="J4999" s="32"/>
    </row>
    <row r="5000" spans="6:10" x14ac:dyDescent="0.25">
      <c r="F5000" s="46"/>
      <c r="J5000" s="32"/>
    </row>
    <row r="5001" spans="6:10" x14ac:dyDescent="0.25">
      <c r="F5001" s="46"/>
      <c r="J5001" s="32"/>
    </row>
    <row r="5002" spans="6:10" x14ac:dyDescent="0.25">
      <c r="F5002" s="46"/>
      <c r="J5002" s="32"/>
    </row>
    <row r="5003" spans="6:10" x14ac:dyDescent="0.25">
      <c r="F5003" s="46"/>
      <c r="J5003" s="32"/>
    </row>
    <row r="5004" spans="6:10" x14ac:dyDescent="0.25">
      <c r="F5004" s="46"/>
      <c r="J5004" s="32"/>
    </row>
    <row r="5005" spans="6:10" x14ac:dyDescent="0.25">
      <c r="F5005" s="46"/>
      <c r="J5005" s="32"/>
    </row>
    <row r="5006" spans="6:10" x14ac:dyDescent="0.25">
      <c r="F5006" s="46"/>
      <c r="J5006" s="32"/>
    </row>
    <row r="5007" spans="6:10" x14ac:dyDescent="0.25">
      <c r="F5007" s="46"/>
      <c r="J5007" s="32"/>
    </row>
    <row r="5008" spans="6:10" x14ac:dyDescent="0.25">
      <c r="F5008" s="46"/>
      <c r="J5008" s="32"/>
    </row>
    <row r="5009" spans="6:10" x14ac:dyDescent="0.25">
      <c r="F5009" s="46"/>
      <c r="J5009" s="32"/>
    </row>
    <row r="5010" spans="6:10" x14ac:dyDescent="0.25">
      <c r="F5010" s="46"/>
      <c r="J5010" s="32"/>
    </row>
    <row r="5011" spans="6:10" x14ac:dyDescent="0.25">
      <c r="F5011" s="46"/>
      <c r="J5011" s="32"/>
    </row>
    <row r="5012" spans="6:10" x14ac:dyDescent="0.25">
      <c r="F5012" s="46"/>
      <c r="J5012" s="32"/>
    </row>
    <row r="5013" spans="6:10" x14ac:dyDescent="0.25">
      <c r="F5013" s="46"/>
      <c r="J5013" s="32"/>
    </row>
    <row r="5014" spans="6:10" x14ac:dyDescent="0.25">
      <c r="F5014" s="46"/>
      <c r="J5014" s="32"/>
    </row>
    <row r="5015" spans="6:10" x14ac:dyDescent="0.25">
      <c r="F5015" s="46"/>
      <c r="J5015" s="32"/>
    </row>
    <row r="5016" spans="6:10" x14ac:dyDescent="0.25">
      <c r="F5016" s="46"/>
      <c r="J5016" s="32"/>
    </row>
    <row r="5017" spans="6:10" x14ac:dyDescent="0.25">
      <c r="F5017" s="46"/>
      <c r="J5017" s="32"/>
    </row>
    <row r="5018" spans="6:10" x14ac:dyDescent="0.25">
      <c r="F5018" s="46"/>
      <c r="J5018" s="32"/>
    </row>
    <row r="5019" spans="6:10" x14ac:dyDescent="0.25">
      <c r="F5019" s="46"/>
      <c r="J5019" s="32"/>
    </row>
    <row r="5020" spans="6:10" x14ac:dyDescent="0.25">
      <c r="F5020" s="46"/>
      <c r="J5020" s="32"/>
    </row>
    <row r="5021" spans="6:10" x14ac:dyDescent="0.25">
      <c r="F5021" s="46"/>
      <c r="J5021" s="32"/>
    </row>
    <row r="5022" spans="6:10" x14ac:dyDescent="0.25">
      <c r="F5022" s="46"/>
      <c r="J5022" s="32"/>
    </row>
    <row r="5023" spans="6:10" x14ac:dyDescent="0.25">
      <c r="F5023" s="46"/>
      <c r="J5023" s="32"/>
    </row>
    <row r="5024" spans="6:10" x14ac:dyDescent="0.25">
      <c r="F5024" s="46"/>
      <c r="J5024" s="32"/>
    </row>
    <row r="5025" spans="6:10" x14ac:dyDescent="0.25">
      <c r="F5025" s="46"/>
      <c r="J5025" s="32"/>
    </row>
    <row r="5026" spans="6:10" x14ac:dyDescent="0.25">
      <c r="F5026" s="46"/>
      <c r="J5026" s="32"/>
    </row>
    <row r="5027" spans="6:10" x14ac:dyDescent="0.25">
      <c r="F5027" s="46"/>
      <c r="J5027" s="32"/>
    </row>
    <row r="5028" spans="6:10" x14ac:dyDescent="0.25">
      <c r="F5028" s="46"/>
      <c r="J5028" s="32"/>
    </row>
    <row r="5029" spans="6:10" x14ac:dyDescent="0.25">
      <c r="F5029" s="46"/>
      <c r="J5029" s="32"/>
    </row>
    <row r="5030" spans="6:10" x14ac:dyDescent="0.25">
      <c r="F5030" s="46"/>
      <c r="J5030" s="32"/>
    </row>
    <row r="5031" spans="6:10" x14ac:dyDescent="0.25">
      <c r="F5031" s="46"/>
      <c r="J5031" s="32"/>
    </row>
    <row r="5032" spans="6:10" x14ac:dyDescent="0.25">
      <c r="F5032" s="46"/>
      <c r="J5032" s="32"/>
    </row>
    <row r="5033" spans="6:10" x14ac:dyDescent="0.25">
      <c r="F5033" s="46"/>
      <c r="J5033" s="32"/>
    </row>
    <row r="5034" spans="6:10" x14ac:dyDescent="0.25">
      <c r="F5034" s="46"/>
      <c r="J5034" s="32"/>
    </row>
    <row r="5035" spans="6:10" x14ac:dyDescent="0.25">
      <c r="F5035" s="46"/>
      <c r="J5035" s="32"/>
    </row>
    <row r="5036" spans="6:10" x14ac:dyDescent="0.25">
      <c r="F5036" s="46"/>
      <c r="J5036" s="32"/>
    </row>
    <row r="5037" spans="6:10" x14ac:dyDescent="0.25">
      <c r="F5037" s="46"/>
      <c r="J5037" s="32"/>
    </row>
    <row r="5038" spans="6:10" x14ac:dyDescent="0.25">
      <c r="F5038" s="46"/>
      <c r="J5038" s="32"/>
    </row>
    <row r="5039" spans="6:10" x14ac:dyDescent="0.25">
      <c r="F5039" s="46"/>
      <c r="J5039" s="32"/>
    </row>
    <row r="5040" spans="6:10" x14ac:dyDescent="0.25">
      <c r="F5040" s="46"/>
      <c r="J5040" s="32"/>
    </row>
    <row r="5041" spans="6:10" x14ac:dyDescent="0.25">
      <c r="F5041" s="46"/>
      <c r="J5041" s="32"/>
    </row>
    <row r="5042" spans="6:10" x14ac:dyDescent="0.25">
      <c r="F5042" s="46"/>
      <c r="J5042" s="32"/>
    </row>
    <row r="5043" spans="6:10" x14ac:dyDescent="0.25">
      <c r="F5043" s="46"/>
      <c r="J5043" s="32"/>
    </row>
    <row r="5044" spans="6:10" x14ac:dyDescent="0.25">
      <c r="F5044" s="46"/>
      <c r="J5044" s="32"/>
    </row>
    <row r="5045" spans="6:10" x14ac:dyDescent="0.25">
      <c r="F5045" s="46"/>
      <c r="J5045" s="32"/>
    </row>
    <row r="5046" spans="6:10" x14ac:dyDescent="0.25">
      <c r="F5046" s="46"/>
      <c r="J5046" s="32"/>
    </row>
    <row r="5047" spans="6:10" x14ac:dyDescent="0.25">
      <c r="F5047" s="46"/>
      <c r="J5047" s="32"/>
    </row>
    <row r="5048" spans="6:10" x14ac:dyDescent="0.25">
      <c r="F5048" s="46"/>
      <c r="J5048" s="32"/>
    </row>
    <row r="5049" spans="6:10" x14ac:dyDescent="0.25">
      <c r="F5049" s="46"/>
      <c r="J5049" s="32"/>
    </row>
    <row r="5050" spans="6:10" x14ac:dyDescent="0.25">
      <c r="F5050" s="46"/>
      <c r="J5050" s="32"/>
    </row>
    <row r="5051" spans="6:10" x14ac:dyDescent="0.25">
      <c r="F5051" s="46"/>
      <c r="J5051" s="32"/>
    </row>
    <row r="5052" spans="6:10" x14ac:dyDescent="0.25">
      <c r="F5052" s="46"/>
      <c r="J5052" s="32"/>
    </row>
    <row r="5053" spans="6:10" x14ac:dyDescent="0.25">
      <c r="F5053" s="46"/>
      <c r="J5053" s="32"/>
    </row>
    <row r="5054" spans="6:10" x14ac:dyDescent="0.25">
      <c r="F5054" s="46"/>
      <c r="J5054" s="32"/>
    </row>
    <row r="5055" spans="6:10" x14ac:dyDescent="0.25">
      <c r="F5055" s="46"/>
      <c r="J5055" s="32"/>
    </row>
    <row r="5056" spans="6:10" x14ac:dyDescent="0.25">
      <c r="F5056" s="46"/>
      <c r="J5056" s="32"/>
    </row>
    <row r="5057" spans="6:10" x14ac:dyDescent="0.25">
      <c r="F5057" s="46"/>
      <c r="J5057" s="32"/>
    </row>
    <row r="5058" spans="6:10" x14ac:dyDescent="0.25">
      <c r="F5058" s="46"/>
      <c r="J5058" s="32"/>
    </row>
    <row r="5059" spans="6:10" x14ac:dyDescent="0.25">
      <c r="F5059" s="46"/>
      <c r="J5059" s="32"/>
    </row>
    <row r="5060" spans="6:10" x14ac:dyDescent="0.25">
      <c r="F5060" s="46"/>
      <c r="J5060" s="32"/>
    </row>
    <row r="5061" spans="6:10" x14ac:dyDescent="0.25">
      <c r="F5061" s="46"/>
      <c r="J5061" s="32"/>
    </row>
    <row r="5062" spans="6:10" x14ac:dyDescent="0.25">
      <c r="F5062" s="46"/>
      <c r="J5062" s="32"/>
    </row>
    <row r="5063" spans="6:10" x14ac:dyDescent="0.25">
      <c r="F5063" s="46"/>
      <c r="J5063" s="32"/>
    </row>
    <row r="5064" spans="6:10" x14ac:dyDescent="0.25">
      <c r="F5064" s="46"/>
      <c r="J5064" s="32"/>
    </row>
    <row r="5065" spans="6:10" x14ac:dyDescent="0.25">
      <c r="F5065" s="46"/>
      <c r="J5065" s="32"/>
    </row>
    <row r="5066" spans="6:10" x14ac:dyDescent="0.25">
      <c r="F5066" s="46"/>
      <c r="J5066" s="32"/>
    </row>
    <row r="5067" spans="6:10" x14ac:dyDescent="0.25">
      <c r="F5067" s="46"/>
      <c r="J5067" s="32"/>
    </row>
    <row r="5068" spans="6:10" x14ac:dyDescent="0.25">
      <c r="F5068" s="46"/>
      <c r="J5068" s="32"/>
    </row>
    <row r="5069" spans="6:10" x14ac:dyDescent="0.25">
      <c r="F5069" s="46"/>
      <c r="J5069" s="32"/>
    </row>
    <row r="5070" spans="6:10" x14ac:dyDescent="0.25">
      <c r="F5070" s="46"/>
      <c r="J5070" s="32"/>
    </row>
    <row r="5071" spans="6:10" x14ac:dyDescent="0.25">
      <c r="F5071" s="46"/>
      <c r="J5071" s="32"/>
    </row>
    <row r="5072" spans="6:10" x14ac:dyDescent="0.25">
      <c r="F5072" s="46"/>
      <c r="J5072" s="32"/>
    </row>
    <row r="5073" spans="6:10" x14ac:dyDescent="0.25">
      <c r="F5073" s="46"/>
      <c r="J5073" s="32"/>
    </row>
    <row r="5074" spans="6:10" x14ac:dyDescent="0.25">
      <c r="F5074" s="46"/>
      <c r="J5074" s="32"/>
    </row>
    <row r="5075" spans="6:10" x14ac:dyDescent="0.25">
      <c r="F5075" s="46"/>
      <c r="J5075" s="32"/>
    </row>
    <row r="5076" spans="6:10" x14ac:dyDescent="0.25">
      <c r="F5076" s="46"/>
      <c r="J5076" s="32"/>
    </row>
    <row r="5077" spans="6:10" x14ac:dyDescent="0.25">
      <c r="F5077" s="46"/>
      <c r="J5077" s="32"/>
    </row>
    <row r="5078" spans="6:10" x14ac:dyDescent="0.25">
      <c r="F5078" s="46"/>
      <c r="J5078" s="32"/>
    </row>
    <row r="5079" spans="6:10" x14ac:dyDescent="0.25">
      <c r="F5079" s="46"/>
      <c r="J5079" s="32"/>
    </row>
    <row r="5080" spans="6:10" x14ac:dyDescent="0.25">
      <c r="F5080" s="46"/>
      <c r="J5080" s="32"/>
    </row>
    <row r="5081" spans="6:10" x14ac:dyDescent="0.25">
      <c r="F5081" s="46"/>
      <c r="J5081" s="32"/>
    </row>
    <row r="5082" spans="6:10" x14ac:dyDescent="0.25">
      <c r="F5082" s="46"/>
      <c r="J5082" s="32"/>
    </row>
    <row r="5083" spans="6:10" x14ac:dyDescent="0.25">
      <c r="F5083" s="46"/>
      <c r="J5083" s="32"/>
    </row>
    <row r="5084" spans="6:10" x14ac:dyDescent="0.25">
      <c r="F5084" s="46"/>
      <c r="J5084" s="32"/>
    </row>
    <row r="5085" spans="6:10" x14ac:dyDescent="0.25">
      <c r="F5085" s="46"/>
      <c r="J5085" s="32"/>
    </row>
    <row r="5086" spans="6:10" x14ac:dyDescent="0.25">
      <c r="F5086" s="46"/>
      <c r="J5086" s="32"/>
    </row>
    <row r="5087" spans="6:10" x14ac:dyDescent="0.25">
      <c r="F5087" s="46"/>
      <c r="J5087" s="32"/>
    </row>
    <row r="5088" spans="6:10" x14ac:dyDescent="0.25">
      <c r="F5088" s="46"/>
      <c r="J5088" s="32"/>
    </row>
    <row r="5089" spans="6:10" x14ac:dyDescent="0.25">
      <c r="F5089" s="46"/>
      <c r="J5089" s="32"/>
    </row>
    <row r="5090" spans="6:10" x14ac:dyDescent="0.25">
      <c r="F5090" s="46"/>
      <c r="J5090" s="32"/>
    </row>
    <row r="5091" spans="6:10" x14ac:dyDescent="0.25">
      <c r="F5091" s="46"/>
      <c r="J5091" s="32"/>
    </row>
    <row r="5092" spans="6:10" x14ac:dyDescent="0.25">
      <c r="F5092" s="46"/>
      <c r="J5092" s="32"/>
    </row>
    <row r="5093" spans="6:10" x14ac:dyDescent="0.25">
      <c r="F5093" s="46"/>
      <c r="J5093" s="32"/>
    </row>
    <row r="5094" spans="6:10" x14ac:dyDescent="0.25">
      <c r="F5094" s="46"/>
      <c r="J5094" s="32"/>
    </row>
    <row r="5095" spans="6:10" x14ac:dyDescent="0.25">
      <c r="F5095" s="46"/>
      <c r="J5095" s="32"/>
    </row>
    <row r="5096" spans="6:10" x14ac:dyDescent="0.25">
      <c r="F5096" s="46"/>
      <c r="J5096" s="32"/>
    </row>
    <row r="5097" spans="6:10" x14ac:dyDescent="0.25">
      <c r="F5097" s="46"/>
      <c r="J5097" s="32"/>
    </row>
    <row r="5098" spans="6:10" x14ac:dyDescent="0.25">
      <c r="F5098" s="46"/>
      <c r="J5098" s="32"/>
    </row>
    <row r="5099" spans="6:10" x14ac:dyDescent="0.25">
      <c r="F5099" s="46"/>
      <c r="J5099" s="32"/>
    </row>
    <row r="5100" spans="6:10" x14ac:dyDescent="0.25">
      <c r="F5100" s="46"/>
      <c r="J5100" s="32"/>
    </row>
    <row r="5101" spans="6:10" x14ac:dyDescent="0.25">
      <c r="F5101" s="46"/>
      <c r="J5101" s="32"/>
    </row>
    <row r="5102" spans="6:10" x14ac:dyDescent="0.25">
      <c r="F5102" s="46"/>
      <c r="J5102" s="32"/>
    </row>
    <row r="5103" spans="6:10" x14ac:dyDescent="0.25">
      <c r="F5103" s="46"/>
      <c r="J5103" s="32"/>
    </row>
    <row r="5104" spans="6:10" x14ac:dyDescent="0.25">
      <c r="F5104" s="46"/>
      <c r="J5104" s="32"/>
    </row>
    <row r="5105" spans="6:10" x14ac:dyDescent="0.25">
      <c r="F5105" s="46"/>
      <c r="J5105" s="32"/>
    </row>
    <row r="5106" spans="6:10" x14ac:dyDescent="0.25">
      <c r="F5106" s="46"/>
      <c r="J5106" s="32"/>
    </row>
    <row r="5107" spans="6:10" x14ac:dyDescent="0.25">
      <c r="F5107" s="46"/>
      <c r="J5107" s="32"/>
    </row>
    <row r="5108" spans="6:10" x14ac:dyDescent="0.25">
      <c r="F5108" s="46"/>
      <c r="J5108" s="32"/>
    </row>
    <row r="5109" spans="6:10" x14ac:dyDescent="0.25">
      <c r="F5109" s="46"/>
      <c r="J5109" s="32"/>
    </row>
    <row r="5110" spans="6:10" x14ac:dyDescent="0.25">
      <c r="F5110" s="46"/>
      <c r="J5110" s="32"/>
    </row>
    <row r="5111" spans="6:10" x14ac:dyDescent="0.25">
      <c r="F5111" s="46"/>
      <c r="J5111" s="32"/>
    </row>
    <row r="5112" spans="6:10" x14ac:dyDescent="0.25">
      <c r="F5112" s="46"/>
      <c r="J5112" s="32"/>
    </row>
    <row r="5113" spans="6:10" x14ac:dyDescent="0.25">
      <c r="F5113" s="46"/>
      <c r="J5113" s="32"/>
    </row>
    <row r="5114" spans="6:10" x14ac:dyDescent="0.25">
      <c r="F5114" s="46"/>
      <c r="J5114" s="32"/>
    </row>
    <row r="5115" spans="6:10" x14ac:dyDescent="0.25">
      <c r="F5115" s="46"/>
      <c r="J5115" s="32"/>
    </row>
    <row r="5116" spans="6:10" x14ac:dyDescent="0.25">
      <c r="F5116" s="46"/>
      <c r="J5116" s="32"/>
    </row>
    <row r="5117" spans="6:10" x14ac:dyDescent="0.25">
      <c r="F5117" s="46"/>
      <c r="J5117" s="32"/>
    </row>
    <row r="5118" spans="6:10" x14ac:dyDescent="0.25">
      <c r="F5118" s="46"/>
      <c r="J5118" s="32"/>
    </row>
    <row r="5119" spans="6:10" x14ac:dyDescent="0.25">
      <c r="F5119" s="46"/>
      <c r="J5119" s="32"/>
    </row>
    <row r="5120" spans="6:10" x14ac:dyDescent="0.25">
      <c r="F5120" s="46"/>
      <c r="J5120" s="32"/>
    </row>
    <row r="5121" spans="6:10" x14ac:dyDescent="0.25">
      <c r="F5121" s="46"/>
      <c r="J5121" s="32"/>
    </row>
    <row r="5122" spans="6:10" x14ac:dyDescent="0.25">
      <c r="F5122" s="46"/>
      <c r="J5122" s="32"/>
    </row>
    <row r="5123" spans="6:10" x14ac:dyDescent="0.25">
      <c r="F5123" s="46"/>
      <c r="J5123" s="32"/>
    </row>
    <row r="5124" spans="6:10" x14ac:dyDescent="0.25">
      <c r="F5124" s="46"/>
      <c r="J5124" s="32"/>
    </row>
    <row r="5125" spans="6:10" x14ac:dyDescent="0.25">
      <c r="F5125" s="46"/>
      <c r="J5125" s="32"/>
    </row>
    <row r="5126" spans="6:10" x14ac:dyDescent="0.25">
      <c r="F5126" s="46"/>
      <c r="J5126" s="32"/>
    </row>
    <row r="5127" spans="6:10" x14ac:dyDescent="0.25">
      <c r="F5127" s="46"/>
      <c r="J5127" s="32"/>
    </row>
    <row r="5128" spans="6:10" x14ac:dyDescent="0.25">
      <c r="F5128" s="46"/>
      <c r="J5128" s="32"/>
    </row>
    <row r="5129" spans="6:10" x14ac:dyDescent="0.25">
      <c r="F5129" s="46"/>
      <c r="J5129" s="32"/>
    </row>
    <row r="5130" spans="6:10" x14ac:dyDescent="0.25">
      <c r="F5130" s="46"/>
      <c r="J5130" s="32"/>
    </row>
    <row r="5131" spans="6:10" x14ac:dyDescent="0.25">
      <c r="F5131" s="46"/>
      <c r="J5131" s="32"/>
    </row>
    <row r="5132" spans="6:10" x14ac:dyDescent="0.25">
      <c r="F5132" s="46"/>
      <c r="J5132" s="32"/>
    </row>
    <row r="5133" spans="6:10" x14ac:dyDescent="0.25">
      <c r="F5133" s="46"/>
      <c r="J5133" s="32"/>
    </row>
    <row r="5134" spans="6:10" x14ac:dyDescent="0.25">
      <c r="F5134" s="46"/>
      <c r="J5134" s="32"/>
    </row>
    <row r="5135" spans="6:10" x14ac:dyDescent="0.25">
      <c r="F5135" s="46"/>
      <c r="J5135" s="32"/>
    </row>
    <row r="5136" spans="6:10" x14ac:dyDescent="0.25">
      <c r="F5136" s="46"/>
      <c r="J5136" s="32"/>
    </row>
    <row r="5137" spans="6:10" x14ac:dyDescent="0.25">
      <c r="F5137" s="46"/>
      <c r="J5137" s="32"/>
    </row>
    <row r="5138" spans="6:10" x14ac:dyDescent="0.25">
      <c r="F5138" s="46"/>
      <c r="J5138" s="32"/>
    </row>
    <row r="5139" spans="6:10" x14ac:dyDescent="0.25">
      <c r="F5139" s="46"/>
      <c r="J5139" s="32"/>
    </row>
    <row r="5140" spans="6:10" x14ac:dyDescent="0.25">
      <c r="F5140" s="46"/>
      <c r="J5140" s="32"/>
    </row>
    <row r="5141" spans="6:10" x14ac:dyDescent="0.25">
      <c r="F5141" s="46"/>
      <c r="J5141" s="32"/>
    </row>
    <row r="5142" spans="6:10" x14ac:dyDescent="0.25">
      <c r="F5142" s="46"/>
      <c r="J5142" s="32"/>
    </row>
    <row r="5143" spans="6:10" x14ac:dyDescent="0.25">
      <c r="F5143" s="46"/>
      <c r="J5143" s="32"/>
    </row>
    <row r="5144" spans="6:10" x14ac:dyDescent="0.25">
      <c r="F5144" s="46"/>
      <c r="J5144" s="32"/>
    </row>
    <row r="5145" spans="6:10" x14ac:dyDescent="0.25">
      <c r="F5145" s="46"/>
      <c r="J5145" s="32"/>
    </row>
    <row r="5146" spans="6:10" x14ac:dyDescent="0.25">
      <c r="F5146" s="46"/>
      <c r="J5146" s="32"/>
    </row>
    <row r="5147" spans="6:10" x14ac:dyDescent="0.25">
      <c r="F5147" s="46"/>
      <c r="J5147" s="32"/>
    </row>
    <row r="5148" spans="6:10" x14ac:dyDescent="0.25">
      <c r="F5148" s="46"/>
      <c r="J5148" s="32"/>
    </row>
    <row r="5149" spans="6:10" x14ac:dyDescent="0.25">
      <c r="F5149" s="46"/>
      <c r="J5149" s="32"/>
    </row>
    <row r="5150" spans="6:10" x14ac:dyDescent="0.25">
      <c r="F5150" s="46"/>
      <c r="J5150" s="32"/>
    </row>
    <row r="5151" spans="6:10" x14ac:dyDescent="0.25">
      <c r="F5151" s="46"/>
      <c r="J5151" s="32"/>
    </row>
    <row r="5152" spans="6:10" x14ac:dyDescent="0.25">
      <c r="F5152" s="46"/>
      <c r="J5152" s="32"/>
    </row>
    <row r="5153" spans="6:10" x14ac:dyDescent="0.25">
      <c r="F5153" s="46"/>
      <c r="J5153" s="32"/>
    </row>
    <row r="5154" spans="6:10" x14ac:dyDescent="0.25">
      <c r="F5154" s="46"/>
      <c r="J5154" s="32"/>
    </row>
    <row r="5155" spans="6:10" x14ac:dyDescent="0.25">
      <c r="F5155" s="46"/>
      <c r="J5155" s="32"/>
    </row>
    <row r="5156" spans="6:10" x14ac:dyDescent="0.25">
      <c r="F5156" s="46"/>
      <c r="J5156" s="32"/>
    </row>
    <row r="5157" spans="6:10" x14ac:dyDescent="0.25">
      <c r="F5157" s="46"/>
      <c r="J5157" s="32"/>
    </row>
    <row r="5158" spans="6:10" x14ac:dyDescent="0.25">
      <c r="F5158" s="46"/>
      <c r="J5158" s="32"/>
    </row>
    <row r="5159" spans="6:10" x14ac:dyDescent="0.25">
      <c r="F5159" s="46"/>
      <c r="J5159" s="32"/>
    </row>
    <row r="5160" spans="6:10" x14ac:dyDescent="0.25">
      <c r="F5160" s="46"/>
      <c r="J5160" s="32"/>
    </row>
    <row r="5161" spans="6:10" x14ac:dyDescent="0.25">
      <c r="F5161" s="46"/>
      <c r="J5161" s="32"/>
    </row>
    <row r="5162" spans="6:10" x14ac:dyDescent="0.25">
      <c r="F5162" s="46"/>
      <c r="J5162" s="32"/>
    </row>
    <row r="5163" spans="6:10" x14ac:dyDescent="0.25">
      <c r="F5163" s="46"/>
      <c r="J5163" s="32"/>
    </row>
    <row r="5164" spans="6:10" x14ac:dyDescent="0.25">
      <c r="F5164" s="46"/>
      <c r="J5164" s="32"/>
    </row>
    <row r="5165" spans="6:10" x14ac:dyDescent="0.25">
      <c r="F5165" s="46"/>
      <c r="J5165" s="32"/>
    </row>
    <row r="5166" spans="6:10" x14ac:dyDescent="0.25">
      <c r="F5166" s="46"/>
      <c r="J5166" s="32"/>
    </row>
    <row r="5167" spans="6:10" x14ac:dyDescent="0.25">
      <c r="F5167" s="46"/>
      <c r="J5167" s="32"/>
    </row>
    <row r="5168" spans="6:10" x14ac:dyDescent="0.25">
      <c r="F5168" s="46"/>
      <c r="J5168" s="32"/>
    </row>
    <row r="5169" spans="6:10" x14ac:dyDescent="0.25">
      <c r="F5169" s="46"/>
      <c r="J5169" s="32"/>
    </row>
    <row r="5170" spans="6:10" x14ac:dyDescent="0.25">
      <c r="F5170" s="46"/>
      <c r="J5170" s="32"/>
    </row>
    <row r="5171" spans="6:10" x14ac:dyDescent="0.25">
      <c r="F5171" s="46"/>
      <c r="J5171" s="32"/>
    </row>
    <row r="5172" spans="6:10" x14ac:dyDescent="0.25">
      <c r="F5172" s="46"/>
      <c r="J5172" s="32"/>
    </row>
    <row r="5173" spans="6:10" x14ac:dyDescent="0.25">
      <c r="F5173" s="46"/>
      <c r="J5173" s="32"/>
    </row>
    <row r="5174" spans="6:10" x14ac:dyDescent="0.25">
      <c r="F5174" s="46"/>
      <c r="J5174" s="32"/>
    </row>
    <row r="5175" spans="6:10" x14ac:dyDescent="0.25">
      <c r="F5175" s="46"/>
      <c r="J5175" s="32"/>
    </row>
    <row r="5176" spans="6:10" x14ac:dyDescent="0.25">
      <c r="F5176" s="46"/>
      <c r="J5176" s="32"/>
    </row>
    <row r="5177" spans="6:10" x14ac:dyDescent="0.25">
      <c r="F5177" s="46"/>
      <c r="J5177" s="32"/>
    </row>
    <row r="5178" spans="6:10" x14ac:dyDescent="0.25">
      <c r="F5178" s="46"/>
      <c r="J5178" s="32"/>
    </row>
    <row r="5179" spans="6:10" x14ac:dyDescent="0.25">
      <c r="F5179" s="46"/>
      <c r="J5179" s="32"/>
    </row>
    <row r="5180" spans="6:10" x14ac:dyDescent="0.25">
      <c r="F5180" s="46"/>
      <c r="J5180" s="32"/>
    </row>
    <row r="5181" spans="6:10" x14ac:dyDescent="0.25">
      <c r="F5181" s="46"/>
      <c r="J5181" s="32"/>
    </row>
    <row r="5182" spans="6:10" x14ac:dyDescent="0.25">
      <c r="F5182" s="46"/>
      <c r="J5182" s="32"/>
    </row>
    <row r="5183" spans="6:10" x14ac:dyDescent="0.25">
      <c r="F5183" s="46"/>
      <c r="J5183" s="32"/>
    </row>
    <row r="5184" spans="6:10" x14ac:dyDescent="0.25">
      <c r="F5184" s="46"/>
      <c r="J5184" s="32"/>
    </row>
    <row r="5185" spans="6:10" x14ac:dyDescent="0.25">
      <c r="F5185" s="46"/>
      <c r="J5185" s="32"/>
    </row>
    <row r="5186" spans="6:10" x14ac:dyDescent="0.25">
      <c r="F5186" s="46"/>
      <c r="J5186" s="32"/>
    </row>
    <row r="5187" spans="6:10" x14ac:dyDescent="0.25">
      <c r="F5187" s="46"/>
      <c r="J5187" s="32"/>
    </row>
    <row r="5188" spans="6:10" x14ac:dyDescent="0.25">
      <c r="F5188" s="46"/>
      <c r="J5188" s="32"/>
    </row>
    <row r="5189" spans="6:10" x14ac:dyDescent="0.25">
      <c r="F5189" s="46"/>
      <c r="J5189" s="32"/>
    </row>
    <row r="5190" spans="6:10" x14ac:dyDescent="0.25">
      <c r="F5190" s="46"/>
      <c r="J5190" s="32"/>
    </row>
    <row r="5191" spans="6:10" x14ac:dyDescent="0.25">
      <c r="F5191" s="46"/>
      <c r="J5191" s="32"/>
    </row>
    <row r="5192" spans="6:10" x14ac:dyDescent="0.25">
      <c r="F5192" s="46"/>
      <c r="J5192" s="32"/>
    </row>
    <row r="5193" spans="6:10" x14ac:dyDescent="0.25">
      <c r="F5193" s="46"/>
      <c r="J5193" s="32"/>
    </row>
    <row r="5194" spans="6:10" x14ac:dyDescent="0.25">
      <c r="F5194" s="46"/>
      <c r="J5194" s="32"/>
    </row>
    <row r="5195" spans="6:10" x14ac:dyDescent="0.25">
      <c r="F5195" s="46"/>
      <c r="J5195" s="32"/>
    </row>
    <row r="5196" spans="6:10" x14ac:dyDescent="0.25">
      <c r="F5196" s="46"/>
      <c r="J5196" s="32"/>
    </row>
    <row r="5197" spans="6:10" x14ac:dyDescent="0.25">
      <c r="F5197" s="46"/>
      <c r="J5197" s="32"/>
    </row>
    <row r="5198" spans="6:10" x14ac:dyDescent="0.25">
      <c r="F5198" s="46"/>
      <c r="J5198" s="32"/>
    </row>
    <row r="5199" spans="6:10" x14ac:dyDescent="0.25">
      <c r="F5199" s="46"/>
      <c r="J5199" s="32"/>
    </row>
    <row r="5200" spans="6:10" x14ac:dyDescent="0.25">
      <c r="F5200" s="46"/>
      <c r="J5200" s="32"/>
    </row>
    <row r="5201" spans="6:10" x14ac:dyDescent="0.25">
      <c r="F5201" s="46"/>
      <c r="J5201" s="32"/>
    </row>
    <row r="5202" spans="6:10" x14ac:dyDescent="0.25">
      <c r="F5202" s="46"/>
      <c r="J5202" s="32"/>
    </row>
    <row r="5203" spans="6:10" x14ac:dyDescent="0.25">
      <c r="F5203" s="46"/>
      <c r="J5203" s="32"/>
    </row>
    <row r="5204" spans="6:10" x14ac:dyDescent="0.25">
      <c r="F5204" s="46"/>
      <c r="J5204" s="32"/>
    </row>
    <row r="5205" spans="6:10" x14ac:dyDescent="0.25">
      <c r="F5205" s="46"/>
      <c r="J5205" s="32"/>
    </row>
    <row r="5206" spans="6:10" x14ac:dyDescent="0.25">
      <c r="F5206" s="46"/>
      <c r="J5206" s="32"/>
    </row>
    <row r="5207" spans="6:10" x14ac:dyDescent="0.25">
      <c r="F5207" s="46"/>
      <c r="J5207" s="32"/>
    </row>
    <row r="5208" spans="6:10" x14ac:dyDescent="0.25">
      <c r="F5208" s="46"/>
      <c r="J5208" s="32"/>
    </row>
    <row r="5209" spans="6:10" x14ac:dyDescent="0.25">
      <c r="F5209" s="46"/>
      <c r="J5209" s="32"/>
    </row>
    <row r="5210" spans="6:10" x14ac:dyDescent="0.25">
      <c r="F5210" s="46"/>
      <c r="J5210" s="32"/>
    </row>
    <row r="5211" spans="6:10" x14ac:dyDescent="0.25">
      <c r="F5211" s="46"/>
      <c r="J5211" s="32"/>
    </row>
    <row r="5212" spans="6:10" x14ac:dyDescent="0.25">
      <c r="F5212" s="46"/>
      <c r="J5212" s="32"/>
    </row>
    <row r="5213" spans="6:10" x14ac:dyDescent="0.25">
      <c r="F5213" s="46"/>
      <c r="J5213" s="32"/>
    </row>
    <row r="5214" spans="6:10" x14ac:dyDescent="0.25">
      <c r="F5214" s="46"/>
      <c r="J5214" s="32"/>
    </row>
    <row r="5215" spans="6:10" x14ac:dyDescent="0.25">
      <c r="F5215" s="46"/>
      <c r="J5215" s="32"/>
    </row>
    <row r="5216" spans="6:10" x14ac:dyDescent="0.25">
      <c r="F5216" s="46"/>
      <c r="J5216" s="32"/>
    </row>
    <row r="5217" spans="6:10" x14ac:dyDescent="0.25">
      <c r="F5217" s="46"/>
      <c r="J5217" s="32"/>
    </row>
    <row r="5218" spans="6:10" x14ac:dyDescent="0.25">
      <c r="F5218" s="46"/>
      <c r="J5218" s="32"/>
    </row>
    <row r="5219" spans="6:10" x14ac:dyDescent="0.25">
      <c r="F5219" s="46"/>
      <c r="J5219" s="32"/>
    </row>
    <row r="5220" spans="6:10" x14ac:dyDescent="0.25">
      <c r="F5220" s="46"/>
      <c r="J5220" s="32"/>
    </row>
    <row r="5221" spans="6:10" x14ac:dyDescent="0.25">
      <c r="F5221" s="46"/>
      <c r="J5221" s="32"/>
    </row>
    <row r="5222" spans="6:10" x14ac:dyDescent="0.25">
      <c r="F5222" s="46"/>
      <c r="J5222" s="32"/>
    </row>
    <row r="5223" spans="6:10" x14ac:dyDescent="0.25">
      <c r="F5223" s="46"/>
      <c r="J5223" s="32"/>
    </row>
    <row r="5224" spans="6:10" x14ac:dyDescent="0.25">
      <c r="F5224" s="46"/>
      <c r="J5224" s="32"/>
    </row>
    <row r="5225" spans="6:10" x14ac:dyDescent="0.25">
      <c r="F5225" s="46"/>
      <c r="J5225" s="32"/>
    </row>
    <row r="5226" spans="6:10" x14ac:dyDescent="0.25">
      <c r="F5226" s="46"/>
      <c r="J5226" s="32"/>
    </row>
    <row r="5227" spans="6:10" x14ac:dyDescent="0.25">
      <c r="F5227" s="46"/>
      <c r="J5227" s="32"/>
    </row>
    <row r="5228" spans="6:10" x14ac:dyDescent="0.25">
      <c r="F5228" s="46"/>
      <c r="J5228" s="32"/>
    </row>
    <row r="5229" spans="6:10" x14ac:dyDescent="0.25">
      <c r="F5229" s="46"/>
      <c r="J5229" s="32"/>
    </row>
    <row r="5230" spans="6:10" x14ac:dyDescent="0.25">
      <c r="F5230" s="46"/>
      <c r="J5230" s="32"/>
    </row>
    <row r="5231" spans="6:10" x14ac:dyDescent="0.25">
      <c r="F5231" s="46"/>
      <c r="J5231" s="32"/>
    </row>
    <row r="5232" spans="6:10" x14ac:dyDescent="0.25">
      <c r="F5232" s="46"/>
      <c r="J5232" s="32"/>
    </row>
    <row r="5233" spans="6:10" x14ac:dyDescent="0.25">
      <c r="F5233" s="46"/>
      <c r="J5233" s="32"/>
    </row>
    <row r="5234" spans="6:10" x14ac:dyDescent="0.25">
      <c r="F5234" s="46"/>
      <c r="J5234" s="32"/>
    </row>
    <row r="5235" spans="6:10" x14ac:dyDescent="0.25">
      <c r="F5235" s="46"/>
      <c r="J5235" s="32"/>
    </row>
    <row r="5236" spans="6:10" x14ac:dyDescent="0.25">
      <c r="F5236" s="46"/>
      <c r="J5236" s="32"/>
    </row>
    <row r="5237" spans="6:10" x14ac:dyDescent="0.25">
      <c r="F5237" s="46"/>
      <c r="J5237" s="32"/>
    </row>
    <row r="5238" spans="6:10" x14ac:dyDescent="0.25">
      <c r="F5238" s="46"/>
      <c r="J5238" s="32"/>
    </row>
    <row r="5239" spans="6:10" x14ac:dyDescent="0.25">
      <c r="F5239" s="46"/>
      <c r="J5239" s="32"/>
    </row>
    <row r="5240" spans="6:10" x14ac:dyDescent="0.25">
      <c r="F5240" s="46"/>
      <c r="J5240" s="32"/>
    </row>
    <row r="5241" spans="6:10" x14ac:dyDescent="0.25">
      <c r="F5241" s="46"/>
      <c r="J5241" s="32"/>
    </row>
    <row r="5242" spans="6:10" x14ac:dyDescent="0.25">
      <c r="F5242" s="46"/>
      <c r="J5242" s="32"/>
    </row>
    <row r="5243" spans="6:10" x14ac:dyDescent="0.25">
      <c r="F5243" s="46"/>
      <c r="J5243" s="32"/>
    </row>
    <row r="5244" spans="6:10" x14ac:dyDescent="0.25">
      <c r="F5244" s="46"/>
      <c r="J5244" s="32"/>
    </row>
    <row r="5245" spans="6:10" x14ac:dyDescent="0.25">
      <c r="F5245" s="46"/>
      <c r="J5245" s="32"/>
    </row>
    <row r="5246" spans="6:10" x14ac:dyDescent="0.25">
      <c r="F5246" s="46"/>
      <c r="J5246" s="32"/>
    </row>
    <row r="5247" spans="6:10" x14ac:dyDescent="0.25">
      <c r="F5247" s="46"/>
      <c r="J5247" s="32"/>
    </row>
    <row r="5248" spans="6:10" x14ac:dyDescent="0.25">
      <c r="F5248" s="46"/>
      <c r="J5248" s="32"/>
    </row>
    <row r="5249" spans="6:10" x14ac:dyDescent="0.25">
      <c r="F5249" s="46"/>
      <c r="J5249" s="32"/>
    </row>
    <row r="5250" spans="6:10" x14ac:dyDescent="0.25">
      <c r="F5250" s="46"/>
      <c r="J5250" s="32"/>
    </row>
    <row r="5251" spans="6:10" x14ac:dyDescent="0.25">
      <c r="F5251" s="46"/>
      <c r="J5251" s="32"/>
    </row>
    <row r="5252" spans="6:10" x14ac:dyDescent="0.25">
      <c r="F5252" s="46"/>
      <c r="J5252" s="32"/>
    </row>
    <row r="5253" spans="6:10" x14ac:dyDescent="0.25">
      <c r="F5253" s="46"/>
      <c r="J5253" s="32"/>
    </row>
    <row r="5254" spans="6:10" x14ac:dyDescent="0.25">
      <c r="F5254" s="46"/>
      <c r="J5254" s="32"/>
    </row>
    <row r="5255" spans="6:10" x14ac:dyDescent="0.25">
      <c r="F5255" s="46"/>
      <c r="J5255" s="32"/>
    </row>
    <row r="5256" spans="6:10" x14ac:dyDescent="0.25">
      <c r="F5256" s="46"/>
      <c r="J5256" s="32"/>
    </row>
    <row r="5257" spans="6:10" x14ac:dyDescent="0.25">
      <c r="F5257" s="46"/>
      <c r="J5257" s="32"/>
    </row>
    <row r="5258" spans="6:10" x14ac:dyDescent="0.25">
      <c r="F5258" s="46"/>
      <c r="J5258" s="32"/>
    </row>
    <row r="5259" spans="6:10" x14ac:dyDescent="0.25">
      <c r="F5259" s="46"/>
      <c r="J5259" s="32"/>
    </row>
    <row r="5260" spans="6:10" x14ac:dyDescent="0.25">
      <c r="F5260" s="46"/>
      <c r="J5260" s="32"/>
    </row>
    <row r="5261" spans="6:10" x14ac:dyDescent="0.25">
      <c r="F5261" s="46"/>
      <c r="J5261" s="32"/>
    </row>
    <row r="5262" spans="6:10" x14ac:dyDescent="0.25">
      <c r="F5262" s="46"/>
      <c r="J5262" s="32"/>
    </row>
    <row r="5263" spans="6:10" x14ac:dyDescent="0.25">
      <c r="F5263" s="46"/>
      <c r="J5263" s="32"/>
    </row>
    <row r="5264" spans="6:10" x14ac:dyDescent="0.25">
      <c r="F5264" s="46"/>
      <c r="J5264" s="32"/>
    </row>
    <row r="5265" spans="6:10" x14ac:dyDescent="0.25">
      <c r="F5265" s="46"/>
      <c r="J5265" s="32"/>
    </row>
    <row r="5266" spans="6:10" x14ac:dyDescent="0.25">
      <c r="F5266" s="46"/>
      <c r="J5266" s="32"/>
    </row>
    <row r="5267" spans="6:10" x14ac:dyDescent="0.25">
      <c r="F5267" s="46"/>
      <c r="J5267" s="32"/>
    </row>
    <row r="5268" spans="6:10" x14ac:dyDescent="0.25">
      <c r="F5268" s="46"/>
      <c r="J5268" s="32"/>
    </row>
    <row r="5269" spans="6:10" x14ac:dyDescent="0.25">
      <c r="F5269" s="46"/>
      <c r="J5269" s="32"/>
    </row>
    <row r="5270" spans="6:10" x14ac:dyDescent="0.25">
      <c r="F5270" s="46"/>
      <c r="J5270" s="32"/>
    </row>
    <row r="5271" spans="6:10" x14ac:dyDescent="0.25">
      <c r="F5271" s="46"/>
      <c r="J5271" s="32"/>
    </row>
    <row r="5272" spans="6:10" x14ac:dyDescent="0.25">
      <c r="F5272" s="46"/>
      <c r="J5272" s="32"/>
    </row>
    <row r="5273" spans="6:10" x14ac:dyDescent="0.25">
      <c r="F5273" s="46"/>
      <c r="J5273" s="32"/>
    </row>
    <row r="5274" spans="6:10" x14ac:dyDescent="0.25">
      <c r="F5274" s="46"/>
      <c r="J5274" s="32"/>
    </row>
    <row r="5275" spans="6:10" x14ac:dyDescent="0.25">
      <c r="F5275" s="46"/>
      <c r="J5275" s="32"/>
    </row>
    <row r="5276" spans="6:10" x14ac:dyDescent="0.25">
      <c r="F5276" s="46"/>
      <c r="J5276" s="32"/>
    </row>
    <row r="5277" spans="6:10" x14ac:dyDescent="0.25">
      <c r="F5277" s="46"/>
      <c r="J5277" s="32"/>
    </row>
    <row r="5278" spans="6:10" x14ac:dyDescent="0.25">
      <c r="F5278" s="46"/>
      <c r="J5278" s="32"/>
    </row>
    <row r="5279" spans="6:10" x14ac:dyDescent="0.25">
      <c r="F5279" s="46"/>
      <c r="J5279" s="32"/>
    </row>
    <row r="5280" spans="6:10" x14ac:dyDescent="0.25">
      <c r="F5280" s="46"/>
      <c r="J5280" s="32"/>
    </row>
    <row r="5281" spans="6:10" x14ac:dyDescent="0.25">
      <c r="F5281" s="46"/>
      <c r="J5281" s="32"/>
    </row>
    <row r="5282" spans="6:10" x14ac:dyDescent="0.25">
      <c r="F5282" s="46"/>
      <c r="J5282" s="32"/>
    </row>
    <row r="5283" spans="6:10" x14ac:dyDescent="0.25">
      <c r="F5283" s="46"/>
      <c r="J5283" s="32"/>
    </row>
    <row r="5284" spans="6:10" x14ac:dyDescent="0.25">
      <c r="F5284" s="46"/>
      <c r="J5284" s="32"/>
    </row>
    <row r="5285" spans="6:10" x14ac:dyDescent="0.25">
      <c r="F5285" s="46"/>
      <c r="J5285" s="32"/>
    </row>
    <row r="5286" spans="6:10" x14ac:dyDescent="0.25">
      <c r="F5286" s="46"/>
      <c r="J5286" s="32"/>
    </row>
    <row r="5287" spans="6:10" x14ac:dyDescent="0.25">
      <c r="F5287" s="46"/>
      <c r="J5287" s="32"/>
    </row>
    <row r="5288" spans="6:10" x14ac:dyDescent="0.25">
      <c r="F5288" s="46"/>
      <c r="J5288" s="32"/>
    </row>
    <row r="5289" spans="6:10" x14ac:dyDescent="0.25">
      <c r="F5289" s="46"/>
      <c r="J5289" s="32"/>
    </row>
    <row r="5290" spans="6:10" x14ac:dyDescent="0.25">
      <c r="F5290" s="46"/>
      <c r="J5290" s="32"/>
    </row>
    <row r="5291" spans="6:10" x14ac:dyDescent="0.25">
      <c r="F5291" s="46"/>
      <c r="J5291" s="32"/>
    </row>
    <row r="5292" spans="6:10" x14ac:dyDescent="0.25">
      <c r="F5292" s="46"/>
      <c r="J5292" s="32"/>
    </row>
    <row r="5293" spans="6:10" x14ac:dyDescent="0.25">
      <c r="F5293" s="46"/>
      <c r="J5293" s="32"/>
    </row>
    <row r="5294" spans="6:10" x14ac:dyDescent="0.25">
      <c r="F5294" s="46"/>
      <c r="J5294" s="32"/>
    </row>
    <row r="5295" spans="6:10" x14ac:dyDescent="0.25">
      <c r="F5295" s="46"/>
      <c r="J5295" s="32"/>
    </row>
    <row r="5296" spans="6:10" x14ac:dyDescent="0.25">
      <c r="F5296" s="46"/>
      <c r="J5296" s="32"/>
    </row>
    <row r="5297" spans="6:10" x14ac:dyDescent="0.25">
      <c r="F5297" s="46"/>
      <c r="J5297" s="32"/>
    </row>
    <row r="5298" spans="6:10" x14ac:dyDescent="0.25">
      <c r="F5298" s="46"/>
      <c r="J5298" s="32"/>
    </row>
    <row r="5299" spans="6:10" x14ac:dyDescent="0.25">
      <c r="F5299" s="46"/>
      <c r="J5299" s="32"/>
    </row>
    <row r="5300" spans="6:10" x14ac:dyDescent="0.25">
      <c r="F5300" s="46"/>
      <c r="J5300" s="32"/>
    </row>
    <row r="5301" spans="6:10" x14ac:dyDescent="0.25">
      <c r="F5301" s="46"/>
      <c r="J5301" s="32"/>
    </row>
    <row r="5302" spans="6:10" x14ac:dyDescent="0.25">
      <c r="F5302" s="46"/>
      <c r="J5302" s="32"/>
    </row>
    <row r="5303" spans="6:10" x14ac:dyDescent="0.25">
      <c r="F5303" s="46"/>
      <c r="J5303" s="32"/>
    </row>
    <row r="5304" spans="6:10" x14ac:dyDescent="0.25">
      <c r="F5304" s="46"/>
      <c r="J5304" s="32"/>
    </row>
    <row r="5305" spans="6:10" x14ac:dyDescent="0.25">
      <c r="F5305" s="46"/>
      <c r="J5305" s="32"/>
    </row>
    <row r="5306" spans="6:10" x14ac:dyDescent="0.25">
      <c r="F5306" s="46"/>
      <c r="J5306" s="32"/>
    </row>
    <row r="5307" spans="6:10" x14ac:dyDescent="0.25">
      <c r="F5307" s="46"/>
      <c r="J5307" s="32"/>
    </row>
    <row r="5308" spans="6:10" x14ac:dyDescent="0.25">
      <c r="F5308" s="46"/>
      <c r="J5308" s="32"/>
    </row>
    <row r="5309" spans="6:10" x14ac:dyDescent="0.25">
      <c r="F5309" s="46"/>
      <c r="J5309" s="32"/>
    </row>
    <row r="5310" spans="6:10" x14ac:dyDescent="0.25">
      <c r="F5310" s="46"/>
      <c r="J5310" s="32"/>
    </row>
    <row r="5311" spans="6:10" x14ac:dyDescent="0.25">
      <c r="F5311" s="46"/>
      <c r="J5311" s="32"/>
    </row>
    <row r="5312" spans="6:10" x14ac:dyDescent="0.25">
      <c r="F5312" s="46"/>
      <c r="J5312" s="32"/>
    </row>
    <row r="5313" spans="6:10" x14ac:dyDescent="0.25">
      <c r="F5313" s="46"/>
      <c r="J5313" s="32"/>
    </row>
    <row r="5314" spans="6:10" x14ac:dyDescent="0.25">
      <c r="F5314" s="46"/>
      <c r="J5314" s="32"/>
    </row>
    <row r="5315" spans="6:10" x14ac:dyDescent="0.25">
      <c r="F5315" s="46"/>
      <c r="J5315" s="32"/>
    </row>
    <row r="5316" spans="6:10" x14ac:dyDescent="0.25">
      <c r="F5316" s="46"/>
      <c r="J5316" s="32"/>
    </row>
    <row r="5317" spans="6:10" x14ac:dyDescent="0.25">
      <c r="F5317" s="46"/>
      <c r="J5317" s="32"/>
    </row>
    <row r="5318" spans="6:10" x14ac:dyDescent="0.25">
      <c r="F5318" s="46"/>
      <c r="J5318" s="32"/>
    </row>
    <row r="5319" spans="6:10" x14ac:dyDescent="0.25">
      <c r="F5319" s="46"/>
      <c r="J5319" s="32"/>
    </row>
    <row r="5320" spans="6:10" x14ac:dyDescent="0.25">
      <c r="F5320" s="46"/>
      <c r="J5320" s="32"/>
    </row>
    <row r="5321" spans="6:10" x14ac:dyDescent="0.25">
      <c r="F5321" s="46"/>
      <c r="J5321" s="32"/>
    </row>
    <row r="5322" spans="6:10" x14ac:dyDescent="0.25">
      <c r="F5322" s="46"/>
      <c r="J5322" s="32"/>
    </row>
    <row r="5323" spans="6:10" x14ac:dyDescent="0.25">
      <c r="F5323" s="46"/>
      <c r="J5323" s="32"/>
    </row>
    <row r="5324" spans="6:10" x14ac:dyDescent="0.25">
      <c r="F5324" s="46"/>
      <c r="J5324" s="32"/>
    </row>
    <row r="5325" spans="6:10" x14ac:dyDescent="0.25">
      <c r="F5325" s="46"/>
      <c r="J5325" s="32"/>
    </row>
    <row r="5326" spans="6:10" x14ac:dyDescent="0.25">
      <c r="F5326" s="46"/>
      <c r="J5326" s="32"/>
    </row>
    <row r="5327" spans="6:10" x14ac:dyDescent="0.25">
      <c r="F5327" s="46"/>
      <c r="J5327" s="32"/>
    </row>
    <row r="5328" spans="6:10" x14ac:dyDescent="0.25">
      <c r="F5328" s="46"/>
      <c r="J5328" s="32"/>
    </row>
    <row r="5329" spans="6:10" x14ac:dyDescent="0.25">
      <c r="F5329" s="46"/>
      <c r="J5329" s="32"/>
    </row>
    <row r="5330" spans="6:10" x14ac:dyDescent="0.25">
      <c r="F5330" s="46"/>
      <c r="J5330" s="32"/>
    </row>
    <row r="5331" spans="6:10" x14ac:dyDescent="0.25">
      <c r="F5331" s="46"/>
      <c r="J5331" s="32"/>
    </row>
    <row r="5332" spans="6:10" x14ac:dyDescent="0.25">
      <c r="F5332" s="46"/>
      <c r="J5332" s="32"/>
    </row>
    <row r="5333" spans="6:10" x14ac:dyDescent="0.25">
      <c r="F5333" s="46"/>
      <c r="J5333" s="32"/>
    </row>
    <row r="5334" spans="6:10" x14ac:dyDescent="0.25">
      <c r="F5334" s="46"/>
      <c r="J5334" s="32"/>
    </row>
    <row r="5335" spans="6:10" x14ac:dyDescent="0.25">
      <c r="F5335" s="46"/>
      <c r="J5335" s="32"/>
    </row>
    <row r="5336" spans="6:10" x14ac:dyDescent="0.25">
      <c r="F5336" s="46"/>
      <c r="J5336" s="32"/>
    </row>
    <row r="5337" spans="6:10" x14ac:dyDescent="0.25">
      <c r="F5337" s="46"/>
      <c r="J5337" s="32"/>
    </row>
    <row r="5338" spans="6:10" x14ac:dyDescent="0.25">
      <c r="F5338" s="46"/>
      <c r="J5338" s="32"/>
    </row>
    <row r="5339" spans="6:10" x14ac:dyDescent="0.25">
      <c r="F5339" s="46"/>
      <c r="J5339" s="32"/>
    </row>
    <row r="5340" spans="6:10" x14ac:dyDescent="0.25">
      <c r="F5340" s="46"/>
      <c r="J5340" s="32"/>
    </row>
    <row r="5341" spans="6:10" x14ac:dyDescent="0.25">
      <c r="F5341" s="46"/>
      <c r="J5341" s="32"/>
    </row>
    <row r="5342" spans="6:10" x14ac:dyDescent="0.25">
      <c r="F5342" s="46"/>
      <c r="J5342" s="32"/>
    </row>
    <row r="5343" spans="6:10" x14ac:dyDescent="0.25">
      <c r="F5343" s="46"/>
      <c r="J5343" s="32"/>
    </row>
    <row r="5344" spans="6:10" x14ac:dyDescent="0.25">
      <c r="F5344" s="46"/>
      <c r="J5344" s="32"/>
    </row>
    <row r="5345" spans="6:10" x14ac:dyDescent="0.25">
      <c r="F5345" s="46"/>
      <c r="J5345" s="32"/>
    </row>
    <row r="5346" spans="6:10" x14ac:dyDescent="0.25">
      <c r="F5346" s="46"/>
      <c r="J5346" s="32"/>
    </row>
    <row r="5347" spans="6:10" x14ac:dyDescent="0.25">
      <c r="F5347" s="46"/>
      <c r="J5347" s="32"/>
    </row>
    <row r="5348" spans="6:10" x14ac:dyDescent="0.25">
      <c r="F5348" s="46"/>
      <c r="J5348" s="32"/>
    </row>
    <row r="5349" spans="6:10" x14ac:dyDescent="0.25">
      <c r="F5349" s="46"/>
      <c r="J5349" s="32"/>
    </row>
    <row r="5350" spans="6:10" x14ac:dyDescent="0.25">
      <c r="F5350" s="46"/>
      <c r="J5350" s="32"/>
    </row>
    <row r="5351" spans="6:10" x14ac:dyDescent="0.25">
      <c r="F5351" s="46"/>
      <c r="J5351" s="32"/>
    </row>
    <row r="5352" spans="6:10" x14ac:dyDescent="0.25">
      <c r="F5352" s="46"/>
      <c r="J5352" s="32"/>
    </row>
    <row r="5353" spans="6:10" x14ac:dyDescent="0.25">
      <c r="F5353" s="46"/>
      <c r="J5353" s="32"/>
    </row>
    <row r="5354" spans="6:10" x14ac:dyDescent="0.25">
      <c r="F5354" s="46"/>
      <c r="J5354" s="32"/>
    </row>
    <row r="5355" spans="6:10" x14ac:dyDescent="0.25">
      <c r="F5355" s="46"/>
      <c r="J5355" s="32"/>
    </row>
    <row r="5356" spans="6:10" x14ac:dyDescent="0.25">
      <c r="F5356" s="46"/>
      <c r="J5356" s="32"/>
    </row>
    <row r="5357" spans="6:10" x14ac:dyDescent="0.25">
      <c r="F5357" s="46"/>
      <c r="J5357" s="32"/>
    </row>
    <row r="5358" spans="6:10" x14ac:dyDescent="0.25">
      <c r="F5358" s="46"/>
      <c r="J5358" s="32"/>
    </row>
    <row r="5359" spans="6:10" x14ac:dyDescent="0.25">
      <c r="F5359" s="46"/>
      <c r="J5359" s="32"/>
    </row>
    <row r="5360" spans="6:10" x14ac:dyDescent="0.25">
      <c r="F5360" s="46"/>
      <c r="J5360" s="32"/>
    </row>
    <row r="5361" spans="6:10" x14ac:dyDescent="0.25">
      <c r="F5361" s="46"/>
      <c r="J5361" s="32"/>
    </row>
    <row r="5362" spans="6:10" x14ac:dyDescent="0.25">
      <c r="F5362" s="46"/>
      <c r="J5362" s="32"/>
    </row>
    <row r="5363" spans="6:10" x14ac:dyDescent="0.25">
      <c r="F5363" s="46"/>
      <c r="J5363" s="32"/>
    </row>
    <row r="5364" spans="6:10" x14ac:dyDescent="0.25">
      <c r="F5364" s="46"/>
      <c r="J5364" s="32"/>
    </row>
    <row r="5365" spans="6:10" x14ac:dyDescent="0.25">
      <c r="F5365" s="46"/>
      <c r="J5365" s="32"/>
    </row>
    <row r="5366" spans="6:10" x14ac:dyDescent="0.25">
      <c r="F5366" s="46"/>
      <c r="J5366" s="32"/>
    </row>
    <row r="5367" spans="6:10" x14ac:dyDescent="0.25">
      <c r="F5367" s="46"/>
      <c r="J5367" s="32"/>
    </row>
    <row r="5368" spans="6:10" x14ac:dyDescent="0.25">
      <c r="F5368" s="46"/>
      <c r="J5368" s="32"/>
    </row>
    <row r="5369" spans="6:10" x14ac:dyDescent="0.25">
      <c r="F5369" s="46"/>
      <c r="J5369" s="32"/>
    </row>
    <row r="5370" spans="6:10" x14ac:dyDescent="0.25">
      <c r="F5370" s="46"/>
      <c r="J5370" s="32"/>
    </row>
    <row r="5371" spans="6:10" x14ac:dyDescent="0.25">
      <c r="F5371" s="46"/>
      <c r="J5371" s="32"/>
    </row>
    <row r="5372" spans="6:10" x14ac:dyDescent="0.25">
      <c r="F5372" s="46"/>
      <c r="J5372" s="32"/>
    </row>
    <row r="5373" spans="6:10" x14ac:dyDescent="0.25">
      <c r="F5373" s="46"/>
      <c r="J5373" s="32"/>
    </row>
    <row r="5374" spans="6:10" x14ac:dyDescent="0.25">
      <c r="F5374" s="46"/>
      <c r="J5374" s="32"/>
    </row>
    <row r="5375" spans="6:10" x14ac:dyDescent="0.25">
      <c r="F5375" s="46"/>
      <c r="J5375" s="32"/>
    </row>
    <row r="5376" spans="6:10" x14ac:dyDescent="0.25">
      <c r="F5376" s="46"/>
      <c r="J5376" s="32"/>
    </row>
    <row r="5377" spans="6:10" x14ac:dyDescent="0.25">
      <c r="F5377" s="46"/>
      <c r="J5377" s="32"/>
    </row>
    <row r="5378" spans="6:10" x14ac:dyDescent="0.25">
      <c r="F5378" s="46"/>
      <c r="J5378" s="32"/>
    </row>
    <row r="5379" spans="6:10" x14ac:dyDescent="0.25">
      <c r="F5379" s="46"/>
      <c r="J5379" s="32"/>
    </row>
    <row r="5380" spans="6:10" x14ac:dyDescent="0.25">
      <c r="F5380" s="46"/>
      <c r="J5380" s="32"/>
    </row>
    <row r="5381" spans="6:10" x14ac:dyDescent="0.25">
      <c r="F5381" s="46"/>
      <c r="J5381" s="32"/>
    </row>
    <row r="5382" spans="6:10" x14ac:dyDescent="0.25">
      <c r="F5382" s="46"/>
      <c r="J5382" s="32"/>
    </row>
    <row r="5383" spans="6:10" x14ac:dyDescent="0.25">
      <c r="F5383" s="46"/>
      <c r="J5383" s="32"/>
    </row>
    <row r="5384" spans="6:10" x14ac:dyDescent="0.25">
      <c r="F5384" s="46"/>
      <c r="J5384" s="32"/>
    </row>
    <row r="5385" spans="6:10" x14ac:dyDescent="0.25">
      <c r="F5385" s="46"/>
      <c r="J5385" s="32"/>
    </row>
    <row r="5386" spans="6:10" x14ac:dyDescent="0.25">
      <c r="F5386" s="46"/>
      <c r="J5386" s="32"/>
    </row>
    <row r="5387" spans="6:10" x14ac:dyDescent="0.25">
      <c r="F5387" s="46"/>
      <c r="J5387" s="32"/>
    </row>
    <row r="5388" spans="6:10" x14ac:dyDescent="0.25">
      <c r="F5388" s="46"/>
      <c r="J5388" s="32"/>
    </row>
    <row r="5389" spans="6:10" x14ac:dyDescent="0.25">
      <c r="F5389" s="46"/>
      <c r="J5389" s="32"/>
    </row>
    <row r="5390" spans="6:10" x14ac:dyDescent="0.25">
      <c r="F5390" s="46"/>
      <c r="J5390" s="32"/>
    </row>
    <row r="5391" spans="6:10" x14ac:dyDescent="0.25">
      <c r="F5391" s="46"/>
      <c r="J5391" s="32"/>
    </row>
    <row r="5392" spans="6:10" x14ac:dyDescent="0.25">
      <c r="F5392" s="46"/>
      <c r="J5392" s="32"/>
    </row>
    <row r="5393" spans="6:10" x14ac:dyDescent="0.25">
      <c r="F5393" s="46"/>
      <c r="J5393" s="32"/>
    </row>
    <row r="5394" spans="6:10" x14ac:dyDescent="0.25">
      <c r="F5394" s="46"/>
      <c r="J5394" s="32"/>
    </row>
    <row r="5395" spans="6:10" x14ac:dyDescent="0.25">
      <c r="F5395" s="46"/>
      <c r="J5395" s="32"/>
    </row>
    <row r="5396" spans="6:10" x14ac:dyDescent="0.25">
      <c r="F5396" s="46"/>
      <c r="J5396" s="32"/>
    </row>
    <row r="5397" spans="6:10" x14ac:dyDescent="0.25">
      <c r="F5397" s="46"/>
      <c r="J5397" s="32"/>
    </row>
    <row r="5398" spans="6:10" x14ac:dyDescent="0.25">
      <c r="F5398" s="46"/>
      <c r="J5398" s="32"/>
    </row>
    <row r="5399" spans="6:10" x14ac:dyDescent="0.25">
      <c r="F5399" s="46"/>
      <c r="J5399" s="32"/>
    </row>
    <row r="5400" spans="6:10" x14ac:dyDescent="0.25">
      <c r="F5400" s="46"/>
      <c r="J5400" s="32"/>
    </row>
    <row r="5401" spans="6:10" x14ac:dyDescent="0.25">
      <c r="F5401" s="46"/>
      <c r="J5401" s="32"/>
    </row>
    <row r="5402" spans="6:10" x14ac:dyDescent="0.25">
      <c r="F5402" s="46"/>
      <c r="J5402" s="32"/>
    </row>
    <row r="5403" spans="6:10" x14ac:dyDescent="0.25">
      <c r="F5403" s="46"/>
      <c r="J5403" s="32"/>
    </row>
    <row r="5404" spans="6:10" x14ac:dyDescent="0.25">
      <c r="F5404" s="46"/>
      <c r="J5404" s="32"/>
    </row>
    <row r="5405" spans="6:10" x14ac:dyDescent="0.25">
      <c r="F5405" s="46"/>
      <c r="J5405" s="32"/>
    </row>
    <row r="5406" spans="6:10" x14ac:dyDescent="0.25">
      <c r="F5406" s="46"/>
      <c r="J5406" s="32"/>
    </row>
    <row r="5407" spans="6:10" x14ac:dyDescent="0.25">
      <c r="F5407" s="46"/>
      <c r="J5407" s="32"/>
    </row>
    <row r="5408" spans="6:10" x14ac:dyDescent="0.25">
      <c r="F5408" s="46"/>
      <c r="J5408" s="32"/>
    </row>
    <row r="5409" spans="6:10" x14ac:dyDescent="0.25">
      <c r="F5409" s="46"/>
      <c r="J5409" s="32"/>
    </row>
    <row r="5410" spans="6:10" x14ac:dyDescent="0.25">
      <c r="F5410" s="46"/>
      <c r="J5410" s="32"/>
    </row>
    <row r="5411" spans="6:10" x14ac:dyDescent="0.25">
      <c r="F5411" s="46"/>
      <c r="J5411" s="32"/>
    </row>
    <row r="5412" spans="6:10" x14ac:dyDescent="0.25">
      <c r="F5412" s="46"/>
      <c r="J5412" s="32"/>
    </row>
    <row r="5413" spans="6:10" x14ac:dyDescent="0.25">
      <c r="F5413" s="46"/>
      <c r="J5413" s="32"/>
    </row>
    <row r="5414" spans="6:10" x14ac:dyDescent="0.25">
      <c r="F5414" s="46"/>
      <c r="J5414" s="32"/>
    </row>
    <row r="5415" spans="6:10" x14ac:dyDescent="0.25">
      <c r="F5415" s="46"/>
      <c r="J5415" s="32"/>
    </row>
    <row r="5416" spans="6:10" x14ac:dyDescent="0.25">
      <c r="F5416" s="46"/>
      <c r="J5416" s="32"/>
    </row>
    <row r="5417" spans="6:10" x14ac:dyDescent="0.25">
      <c r="F5417" s="46"/>
      <c r="J5417" s="32"/>
    </row>
    <row r="5418" spans="6:10" x14ac:dyDescent="0.25">
      <c r="F5418" s="46"/>
      <c r="J5418" s="32"/>
    </row>
    <row r="5419" spans="6:10" x14ac:dyDescent="0.25">
      <c r="F5419" s="46"/>
      <c r="J5419" s="32"/>
    </row>
    <row r="5420" spans="6:10" x14ac:dyDescent="0.25">
      <c r="F5420" s="46"/>
      <c r="J5420" s="32"/>
    </row>
    <row r="5421" spans="6:10" x14ac:dyDescent="0.25">
      <c r="F5421" s="46"/>
      <c r="J5421" s="32"/>
    </row>
    <row r="5422" spans="6:10" x14ac:dyDescent="0.25">
      <c r="F5422" s="46"/>
      <c r="J5422" s="32"/>
    </row>
    <row r="5423" spans="6:10" x14ac:dyDescent="0.25">
      <c r="F5423" s="46"/>
      <c r="J5423" s="32"/>
    </row>
    <row r="5424" spans="6:10" x14ac:dyDescent="0.25">
      <c r="F5424" s="46"/>
      <c r="J5424" s="32"/>
    </row>
    <row r="5425" spans="6:10" x14ac:dyDescent="0.25">
      <c r="F5425" s="46"/>
      <c r="J5425" s="32"/>
    </row>
    <row r="5426" spans="6:10" x14ac:dyDescent="0.25">
      <c r="F5426" s="46"/>
      <c r="J5426" s="32"/>
    </row>
    <row r="5427" spans="6:10" x14ac:dyDescent="0.25">
      <c r="F5427" s="46"/>
      <c r="J5427" s="32"/>
    </row>
    <row r="5428" spans="6:10" x14ac:dyDescent="0.25">
      <c r="F5428" s="46"/>
      <c r="J5428" s="32"/>
    </row>
    <row r="5429" spans="6:10" x14ac:dyDescent="0.25">
      <c r="F5429" s="46"/>
      <c r="J5429" s="32"/>
    </row>
    <row r="5430" spans="6:10" x14ac:dyDescent="0.25">
      <c r="F5430" s="46"/>
      <c r="J5430" s="32"/>
    </row>
    <row r="5431" spans="6:10" x14ac:dyDescent="0.25">
      <c r="F5431" s="46"/>
      <c r="J5431" s="32"/>
    </row>
    <row r="5432" spans="6:10" x14ac:dyDescent="0.25">
      <c r="F5432" s="46"/>
      <c r="J5432" s="32"/>
    </row>
    <row r="5433" spans="6:10" x14ac:dyDescent="0.25">
      <c r="F5433" s="46"/>
      <c r="J5433" s="32"/>
    </row>
    <row r="5434" spans="6:10" x14ac:dyDescent="0.25">
      <c r="F5434" s="46"/>
      <c r="J5434" s="32"/>
    </row>
    <row r="5435" spans="6:10" x14ac:dyDescent="0.25">
      <c r="F5435" s="46"/>
      <c r="J5435" s="32"/>
    </row>
    <row r="5436" spans="6:10" x14ac:dyDescent="0.25">
      <c r="F5436" s="46"/>
      <c r="J5436" s="32"/>
    </row>
    <row r="5437" spans="6:10" x14ac:dyDescent="0.25">
      <c r="F5437" s="46"/>
      <c r="J5437" s="32"/>
    </row>
    <row r="5438" spans="6:10" x14ac:dyDescent="0.25">
      <c r="F5438" s="46"/>
      <c r="J5438" s="32"/>
    </row>
    <row r="5439" spans="6:10" x14ac:dyDescent="0.25">
      <c r="F5439" s="46"/>
      <c r="J5439" s="32"/>
    </row>
    <row r="5440" spans="6:10" x14ac:dyDescent="0.25">
      <c r="F5440" s="46"/>
      <c r="J5440" s="32"/>
    </row>
    <row r="5441" spans="6:10" x14ac:dyDescent="0.25">
      <c r="F5441" s="46"/>
      <c r="J5441" s="32"/>
    </row>
    <row r="5442" spans="6:10" x14ac:dyDescent="0.25">
      <c r="F5442" s="46"/>
      <c r="J5442" s="32"/>
    </row>
    <row r="5443" spans="6:10" x14ac:dyDescent="0.25">
      <c r="F5443" s="46"/>
      <c r="J5443" s="32"/>
    </row>
    <row r="5444" spans="6:10" x14ac:dyDescent="0.25">
      <c r="F5444" s="46"/>
      <c r="J5444" s="32"/>
    </row>
    <row r="5445" spans="6:10" x14ac:dyDescent="0.25">
      <c r="F5445" s="46"/>
      <c r="J5445" s="32"/>
    </row>
    <row r="5446" spans="6:10" x14ac:dyDescent="0.25">
      <c r="F5446" s="46"/>
      <c r="J5446" s="32"/>
    </row>
    <row r="5447" spans="6:10" x14ac:dyDescent="0.25">
      <c r="F5447" s="46"/>
      <c r="J5447" s="32"/>
    </row>
    <row r="5448" spans="6:10" x14ac:dyDescent="0.25">
      <c r="F5448" s="46"/>
      <c r="J5448" s="32"/>
    </row>
    <row r="5449" spans="6:10" x14ac:dyDescent="0.25">
      <c r="F5449" s="46"/>
      <c r="J5449" s="32"/>
    </row>
    <row r="5450" spans="6:10" x14ac:dyDescent="0.25">
      <c r="F5450" s="46"/>
      <c r="J5450" s="32"/>
    </row>
    <row r="5451" spans="6:10" x14ac:dyDescent="0.25">
      <c r="F5451" s="46"/>
      <c r="J5451" s="32"/>
    </row>
    <row r="5452" spans="6:10" x14ac:dyDescent="0.25">
      <c r="F5452" s="46"/>
      <c r="J5452" s="32"/>
    </row>
    <row r="5453" spans="6:10" x14ac:dyDescent="0.25">
      <c r="F5453" s="46"/>
      <c r="J5453" s="32"/>
    </row>
    <row r="5454" spans="6:10" x14ac:dyDescent="0.25">
      <c r="F5454" s="46"/>
      <c r="J5454" s="32"/>
    </row>
    <row r="5455" spans="6:10" x14ac:dyDescent="0.25">
      <c r="F5455" s="46"/>
      <c r="J5455" s="32"/>
    </row>
    <row r="5456" spans="6:10" x14ac:dyDescent="0.25">
      <c r="F5456" s="46"/>
      <c r="J5456" s="32"/>
    </row>
    <row r="5457" spans="6:10" x14ac:dyDescent="0.25">
      <c r="F5457" s="46"/>
      <c r="J5457" s="32"/>
    </row>
    <row r="5458" spans="6:10" x14ac:dyDescent="0.25">
      <c r="F5458" s="46"/>
      <c r="J5458" s="32"/>
    </row>
    <row r="5459" spans="6:10" x14ac:dyDescent="0.25">
      <c r="F5459" s="46"/>
      <c r="J5459" s="32"/>
    </row>
    <row r="5460" spans="6:10" x14ac:dyDescent="0.25">
      <c r="F5460" s="46"/>
      <c r="J5460" s="32"/>
    </row>
    <row r="5461" spans="6:10" x14ac:dyDescent="0.25">
      <c r="F5461" s="46"/>
      <c r="J5461" s="32"/>
    </row>
    <row r="5462" spans="6:10" x14ac:dyDescent="0.25">
      <c r="F5462" s="46"/>
      <c r="J5462" s="32"/>
    </row>
    <row r="5463" spans="6:10" x14ac:dyDescent="0.25">
      <c r="F5463" s="46"/>
      <c r="J5463" s="32"/>
    </row>
    <row r="5464" spans="6:10" x14ac:dyDescent="0.25">
      <c r="F5464" s="46"/>
      <c r="J5464" s="32"/>
    </row>
    <row r="5465" spans="6:10" x14ac:dyDescent="0.25">
      <c r="F5465" s="46"/>
      <c r="J5465" s="32"/>
    </row>
    <row r="5466" spans="6:10" x14ac:dyDescent="0.25">
      <c r="F5466" s="46"/>
      <c r="J5466" s="32"/>
    </row>
    <row r="5467" spans="6:10" x14ac:dyDescent="0.25">
      <c r="F5467" s="46"/>
      <c r="J5467" s="32"/>
    </row>
    <row r="5468" spans="6:10" x14ac:dyDescent="0.25">
      <c r="F5468" s="46"/>
      <c r="J5468" s="32"/>
    </row>
    <row r="5469" spans="6:10" x14ac:dyDescent="0.25">
      <c r="F5469" s="46"/>
      <c r="J5469" s="32"/>
    </row>
    <row r="5470" spans="6:10" x14ac:dyDescent="0.25">
      <c r="F5470" s="46"/>
      <c r="J5470" s="32"/>
    </row>
    <row r="5471" spans="6:10" x14ac:dyDescent="0.25">
      <c r="F5471" s="46"/>
      <c r="J5471" s="32"/>
    </row>
    <row r="5472" spans="6:10" x14ac:dyDescent="0.25">
      <c r="F5472" s="46"/>
      <c r="J5472" s="32"/>
    </row>
    <row r="5473" spans="6:10" x14ac:dyDescent="0.25">
      <c r="F5473" s="46"/>
      <c r="J5473" s="32"/>
    </row>
    <row r="5474" spans="6:10" x14ac:dyDescent="0.25">
      <c r="F5474" s="46"/>
      <c r="J5474" s="32"/>
    </row>
    <row r="5475" spans="6:10" x14ac:dyDescent="0.25">
      <c r="F5475" s="46"/>
      <c r="J5475" s="32"/>
    </row>
    <row r="5476" spans="6:10" x14ac:dyDescent="0.25">
      <c r="F5476" s="46"/>
      <c r="J5476" s="32"/>
    </row>
    <row r="5477" spans="6:10" x14ac:dyDescent="0.25">
      <c r="F5477" s="46"/>
      <c r="J5477" s="32"/>
    </row>
    <row r="5478" spans="6:10" x14ac:dyDescent="0.25">
      <c r="F5478" s="46"/>
      <c r="J5478" s="32"/>
    </row>
    <row r="5479" spans="6:10" x14ac:dyDescent="0.25">
      <c r="F5479" s="46"/>
      <c r="J5479" s="32"/>
    </row>
    <row r="5480" spans="6:10" x14ac:dyDescent="0.25">
      <c r="F5480" s="46"/>
      <c r="J5480" s="32"/>
    </row>
    <row r="5481" spans="6:10" x14ac:dyDescent="0.25">
      <c r="F5481" s="46"/>
      <c r="J5481" s="32"/>
    </row>
    <row r="5482" spans="6:10" x14ac:dyDescent="0.25">
      <c r="F5482" s="46"/>
      <c r="J5482" s="32"/>
    </row>
    <row r="5483" spans="6:10" x14ac:dyDescent="0.25">
      <c r="F5483" s="46"/>
      <c r="J5483" s="32"/>
    </row>
    <row r="5484" spans="6:10" x14ac:dyDescent="0.25">
      <c r="F5484" s="46"/>
      <c r="J5484" s="32"/>
    </row>
    <row r="5485" spans="6:10" x14ac:dyDescent="0.25">
      <c r="F5485" s="46"/>
      <c r="J5485" s="32"/>
    </row>
    <row r="5486" spans="6:10" x14ac:dyDescent="0.25">
      <c r="F5486" s="46"/>
      <c r="J5486" s="32"/>
    </row>
    <row r="5487" spans="6:10" x14ac:dyDescent="0.25">
      <c r="F5487" s="46"/>
      <c r="J5487" s="32"/>
    </row>
    <row r="5488" spans="6:10" x14ac:dyDescent="0.25">
      <c r="F5488" s="46"/>
      <c r="J5488" s="32"/>
    </row>
    <row r="5489" spans="6:10" x14ac:dyDescent="0.25">
      <c r="F5489" s="46"/>
      <c r="J5489" s="32"/>
    </row>
    <row r="5490" spans="6:10" x14ac:dyDescent="0.25">
      <c r="F5490" s="46"/>
      <c r="J5490" s="32"/>
    </row>
    <row r="5491" spans="6:10" x14ac:dyDescent="0.25">
      <c r="F5491" s="46"/>
      <c r="J5491" s="32"/>
    </row>
    <row r="5492" spans="6:10" x14ac:dyDescent="0.25">
      <c r="F5492" s="46"/>
      <c r="J5492" s="32"/>
    </row>
    <row r="5493" spans="6:10" x14ac:dyDescent="0.25">
      <c r="F5493" s="46"/>
      <c r="J5493" s="32"/>
    </row>
    <row r="5494" spans="6:10" x14ac:dyDescent="0.25">
      <c r="F5494" s="46"/>
      <c r="J5494" s="32"/>
    </row>
    <row r="5495" spans="6:10" x14ac:dyDescent="0.25">
      <c r="F5495" s="46"/>
      <c r="J5495" s="32"/>
    </row>
    <row r="5496" spans="6:10" x14ac:dyDescent="0.25">
      <c r="F5496" s="46"/>
      <c r="J5496" s="32"/>
    </row>
    <row r="5497" spans="6:10" x14ac:dyDescent="0.25">
      <c r="F5497" s="46"/>
      <c r="J5497" s="32"/>
    </row>
    <row r="5498" spans="6:10" x14ac:dyDescent="0.25">
      <c r="F5498" s="46"/>
      <c r="J5498" s="32"/>
    </row>
    <row r="5499" spans="6:10" x14ac:dyDescent="0.25">
      <c r="F5499" s="46"/>
      <c r="J5499" s="32"/>
    </row>
    <row r="5500" spans="6:10" x14ac:dyDescent="0.25">
      <c r="F5500" s="46"/>
      <c r="J5500" s="32"/>
    </row>
    <row r="5501" spans="6:10" x14ac:dyDescent="0.25">
      <c r="F5501" s="46"/>
      <c r="J5501" s="32"/>
    </row>
    <row r="5502" spans="6:10" x14ac:dyDescent="0.25">
      <c r="F5502" s="46"/>
      <c r="J5502" s="32"/>
    </row>
    <row r="5503" spans="6:10" x14ac:dyDescent="0.25">
      <c r="F5503" s="46"/>
      <c r="J5503" s="32"/>
    </row>
    <row r="5504" spans="6:10" x14ac:dyDescent="0.25">
      <c r="F5504" s="46"/>
      <c r="J5504" s="32"/>
    </row>
    <row r="5505" spans="6:10" x14ac:dyDescent="0.25">
      <c r="F5505" s="46"/>
      <c r="J5505" s="32"/>
    </row>
    <row r="5506" spans="6:10" x14ac:dyDescent="0.25">
      <c r="F5506" s="46"/>
      <c r="J5506" s="32"/>
    </row>
    <row r="5507" spans="6:10" x14ac:dyDescent="0.25">
      <c r="F5507" s="46"/>
      <c r="J5507" s="32"/>
    </row>
    <row r="5508" spans="6:10" x14ac:dyDescent="0.25">
      <c r="F5508" s="46"/>
      <c r="J5508" s="32"/>
    </row>
    <row r="5509" spans="6:10" x14ac:dyDescent="0.25">
      <c r="F5509" s="46"/>
      <c r="J5509" s="32"/>
    </row>
    <row r="5510" spans="6:10" x14ac:dyDescent="0.25">
      <c r="F5510" s="46"/>
      <c r="J5510" s="32"/>
    </row>
    <row r="5511" spans="6:10" x14ac:dyDescent="0.25">
      <c r="F5511" s="46"/>
      <c r="J5511" s="32"/>
    </row>
    <row r="5512" spans="6:10" x14ac:dyDescent="0.25">
      <c r="F5512" s="46"/>
      <c r="J5512" s="32"/>
    </row>
    <row r="5513" spans="6:10" x14ac:dyDescent="0.25">
      <c r="F5513" s="46"/>
      <c r="J5513" s="32"/>
    </row>
    <row r="5514" spans="6:10" x14ac:dyDescent="0.25">
      <c r="F5514" s="46"/>
      <c r="J5514" s="32"/>
    </row>
    <row r="5515" spans="6:10" x14ac:dyDescent="0.25">
      <c r="F5515" s="46"/>
      <c r="J5515" s="32"/>
    </row>
    <row r="5516" spans="6:10" x14ac:dyDescent="0.25">
      <c r="F5516" s="46"/>
      <c r="J5516" s="32"/>
    </row>
    <row r="5517" spans="6:10" x14ac:dyDescent="0.25">
      <c r="F5517" s="46"/>
      <c r="J5517" s="32"/>
    </row>
    <row r="5518" spans="6:10" x14ac:dyDescent="0.25">
      <c r="F5518" s="46"/>
      <c r="J5518" s="32"/>
    </row>
    <row r="5519" spans="6:10" x14ac:dyDescent="0.25">
      <c r="F5519" s="46"/>
      <c r="J5519" s="32"/>
    </row>
    <row r="5520" spans="6:10" x14ac:dyDescent="0.25">
      <c r="F5520" s="46"/>
      <c r="J5520" s="32"/>
    </row>
    <row r="5521" spans="6:10" x14ac:dyDescent="0.25">
      <c r="F5521" s="46"/>
      <c r="J5521" s="32"/>
    </row>
    <row r="5522" spans="6:10" x14ac:dyDescent="0.25">
      <c r="F5522" s="46"/>
      <c r="J5522" s="32"/>
    </row>
    <row r="5523" spans="6:10" x14ac:dyDescent="0.25">
      <c r="F5523" s="46"/>
      <c r="J5523" s="32"/>
    </row>
    <row r="5524" spans="6:10" x14ac:dyDescent="0.25">
      <c r="F5524" s="46"/>
      <c r="J5524" s="32"/>
    </row>
    <row r="5525" spans="6:10" x14ac:dyDescent="0.25">
      <c r="F5525" s="46"/>
      <c r="J5525" s="32"/>
    </row>
    <row r="5526" spans="6:10" x14ac:dyDescent="0.25">
      <c r="F5526" s="46"/>
      <c r="J5526" s="32"/>
    </row>
    <row r="5527" spans="6:10" x14ac:dyDescent="0.25">
      <c r="F5527" s="46"/>
      <c r="J5527" s="32"/>
    </row>
    <row r="5528" spans="6:10" x14ac:dyDescent="0.25">
      <c r="F5528" s="46"/>
      <c r="J5528" s="32"/>
    </row>
    <row r="5529" spans="6:10" x14ac:dyDescent="0.25">
      <c r="F5529" s="46"/>
      <c r="J5529" s="32"/>
    </row>
    <row r="5530" spans="6:10" x14ac:dyDescent="0.25">
      <c r="F5530" s="46"/>
      <c r="J5530" s="32"/>
    </row>
    <row r="5531" spans="6:10" x14ac:dyDescent="0.25">
      <c r="F5531" s="46"/>
      <c r="J5531" s="32"/>
    </row>
    <row r="5532" spans="6:10" x14ac:dyDescent="0.25">
      <c r="F5532" s="46"/>
      <c r="J5532" s="32"/>
    </row>
    <row r="5533" spans="6:10" x14ac:dyDescent="0.25">
      <c r="F5533" s="46"/>
      <c r="J5533" s="32"/>
    </row>
    <row r="5534" spans="6:10" x14ac:dyDescent="0.25">
      <c r="F5534" s="46"/>
      <c r="J5534" s="32"/>
    </row>
    <row r="5535" spans="6:10" x14ac:dyDescent="0.25">
      <c r="F5535" s="46"/>
      <c r="J5535" s="32"/>
    </row>
    <row r="5536" spans="6:10" x14ac:dyDescent="0.25">
      <c r="F5536" s="46"/>
      <c r="J5536" s="32"/>
    </row>
    <row r="5537" spans="6:10" x14ac:dyDescent="0.25">
      <c r="F5537" s="46"/>
      <c r="J5537" s="32"/>
    </row>
    <row r="5538" spans="6:10" x14ac:dyDescent="0.25">
      <c r="F5538" s="46"/>
      <c r="J5538" s="32"/>
    </row>
    <row r="5539" spans="6:10" x14ac:dyDescent="0.25">
      <c r="F5539" s="46"/>
      <c r="J5539" s="32"/>
    </row>
    <row r="5540" spans="6:10" x14ac:dyDescent="0.25">
      <c r="F5540" s="46"/>
      <c r="J5540" s="32"/>
    </row>
    <row r="5541" spans="6:10" x14ac:dyDescent="0.25">
      <c r="F5541" s="46"/>
      <c r="J5541" s="32"/>
    </row>
    <row r="5542" spans="6:10" x14ac:dyDescent="0.25">
      <c r="F5542" s="46"/>
      <c r="J5542" s="32"/>
    </row>
    <row r="5543" spans="6:10" x14ac:dyDescent="0.25">
      <c r="F5543" s="46"/>
      <c r="J5543" s="32"/>
    </row>
    <row r="5544" spans="6:10" x14ac:dyDescent="0.25">
      <c r="F5544" s="46"/>
      <c r="J5544" s="32"/>
    </row>
    <row r="5545" spans="6:10" x14ac:dyDescent="0.25">
      <c r="F5545" s="46"/>
      <c r="J5545" s="32"/>
    </row>
    <row r="5546" spans="6:10" x14ac:dyDescent="0.25">
      <c r="F5546" s="46"/>
      <c r="J5546" s="32"/>
    </row>
    <row r="5547" spans="6:10" x14ac:dyDescent="0.25">
      <c r="F5547" s="46"/>
      <c r="J5547" s="32"/>
    </row>
    <row r="5548" spans="6:10" x14ac:dyDescent="0.25">
      <c r="F5548" s="46"/>
      <c r="J5548" s="32"/>
    </row>
    <row r="5549" spans="6:10" x14ac:dyDescent="0.25">
      <c r="F5549" s="46"/>
      <c r="J5549" s="32"/>
    </row>
    <row r="5550" spans="6:10" x14ac:dyDescent="0.25">
      <c r="F5550" s="46"/>
      <c r="J5550" s="32"/>
    </row>
    <row r="5551" spans="6:10" x14ac:dyDescent="0.25">
      <c r="F5551" s="46"/>
      <c r="J5551" s="32"/>
    </row>
    <row r="5552" spans="6:10" x14ac:dyDescent="0.25">
      <c r="F5552" s="46"/>
      <c r="J5552" s="32"/>
    </row>
    <row r="5553" spans="6:10" x14ac:dyDescent="0.25">
      <c r="F5553" s="46"/>
      <c r="J5553" s="32"/>
    </row>
    <row r="5554" spans="6:10" x14ac:dyDescent="0.25">
      <c r="F5554" s="46"/>
      <c r="J5554" s="32"/>
    </row>
    <row r="5555" spans="6:10" x14ac:dyDescent="0.25">
      <c r="F5555" s="46"/>
      <c r="J5555" s="32"/>
    </row>
    <row r="5556" spans="6:10" x14ac:dyDescent="0.25">
      <c r="F5556" s="46"/>
      <c r="J5556" s="32"/>
    </row>
    <row r="5557" spans="6:10" x14ac:dyDescent="0.25">
      <c r="J5557" s="32"/>
    </row>
    <row r="5558" spans="6:10" x14ac:dyDescent="0.25">
      <c r="J5558" s="32"/>
    </row>
    <row r="5559" spans="6:10" x14ac:dyDescent="0.25">
      <c r="J5559" s="32"/>
    </row>
    <row r="5560" spans="6:10" x14ac:dyDescent="0.25">
      <c r="J5560" s="32"/>
    </row>
    <row r="5561" spans="6:10" x14ac:dyDescent="0.25">
      <c r="J5561" s="32"/>
    </row>
    <row r="5562" spans="6:10" x14ac:dyDescent="0.25">
      <c r="J5562" s="32"/>
    </row>
    <row r="5563" spans="6:10" x14ac:dyDescent="0.25">
      <c r="J5563" s="32"/>
    </row>
    <row r="5564" spans="6:10" x14ac:dyDescent="0.25">
      <c r="J5564" s="32"/>
    </row>
    <row r="5565" spans="6:10" x14ac:dyDescent="0.25">
      <c r="J5565" s="32"/>
    </row>
    <row r="5566" spans="6:10" x14ac:dyDescent="0.25">
      <c r="J5566" s="32"/>
    </row>
    <row r="5567" spans="6:10" x14ac:dyDescent="0.25">
      <c r="J5567" s="32"/>
    </row>
    <row r="5568" spans="6:10" x14ac:dyDescent="0.25">
      <c r="J5568" s="32"/>
    </row>
    <row r="5569" spans="10:10" x14ac:dyDescent="0.25">
      <c r="J5569" s="32"/>
    </row>
    <row r="5570" spans="10:10" x14ac:dyDescent="0.25">
      <c r="J5570" s="32"/>
    </row>
    <row r="5571" spans="10:10" x14ac:dyDescent="0.25">
      <c r="J5571" s="32"/>
    </row>
    <row r="5572" spans="10:10" x14ac:dyDescent="0.25">
      <c r="J5572" s="32"/>
    </row>
    <row r="5573" spans="10:10" x14ac:dyDescent="0.25">
      <c r="J5573" s="32"/>
    </row>
    <row r="5574" spans="10:10" x14ac:dyDescent="0.25">
      <c r="J5574" s="32"/>
    </row>
    <row r="5575" spans="10:10" x14ac:dyDescent="0.25">
      <c r="J5575" s="32"/>
    </row>
    <row r="5576" spans="10:10" x14ac:dyDescent="0.25">
      <c r="J5576" s="32"/>
    </row>
    <row r="5577" spans="10:10" x14ac:dyDescent="0.25">
      <c r="J5577" s="32"/>
    </row>
    <row r="5578" spans="10:10" x14ac:dyDescent="0.25">
      <c r="J5578" s="32"/>
    </row>
    <row r="5579" spans="10:10" x14ac:dyDescent="0.25">
      <c r="J5579" s="32"/>
    </row>
    <row r="5580" spans="10:10" x14ac:dyDescent="0.25">
      <c r="J5580" s="32"/>
    </row>
    <row r="5581" spans="10:10" x14ac:dyDescent="0.25">
      <c r="J5581" s="32"/>
    </row>
    <row r="5582" spans="10:10" x14ac:dyDescent="0.25">
      <c r="J5582" s="32"/>
    </row>
    <row r="5583" spans="10:10" x14ac:dyDescent="0.25">
      <c r="J5583" s="32"/>
    </row>
    <row r="5584" spans="10:10" x14ac:dyDescent="0.25">
      <c r="J5584" s="32"/>
    </row>
    <row r="5585" spans="10:10" x14ac:dyDescent="0.25">
      <c r="J5585" s="32"/>
    </row>
    <row r="5586" spans="10:10" x14ac:dyDescent="0.25">
      <c r="J5586" s="32"/>
    </row>
    <row r="5587" spans="10:10" x14ac:dyDescent="0.25">
      <c r="J5587" s="32"/>
    </row>
    <row r="5588" spans="10:10" x14ac:dyDescent="0.25">
      <c r="J5588" s="32"/>
    </row>
    <row r="5589" spans="10:10" x14ac:dyDescent="0.25">
      <c r="J5589" s="32"/>
    </row>
    <row r="5590" spans="10:10" x14ac:dyDescent="0.25">
      <c r="J5590" s="32"/>
    </row>
    <row r="5591" spans="10:10" x14ac:dyDescent="0.25">
      <c r="J5591" s="32"/>
    </row>
    <row r="5592" spans="10:10" x14ac:dyDescent="0.25">
      <c r="J5592" s="32"/>
    </row>
    <row r="5593" spans="10:10" x14ac:dyDescent="0.25">
      <c r="J5593" s="32"/>
    </row>
    <row r="5594" spans="10:10" x14ac:dyDescent="0.25">
      <c r="J5594" s="32"/>
    </row>
    <row r="5595" spans="10:10" x14ac:dyDescent="0.25">
      <c r="J5595" s="32"/>
    </row>
    <row r="5596" spans="10:10" x14ac:dyDescent="0.25">
      <c r="J5596" s="32"/>
    </row>
    <row r="5597" spans="10:10" x14ac:dyDescent="0.25">
      <c r="J5597" s="32"/>
    </row>
    <row r="5598" spans="10:10" x14ac:dyDescent="0.25">
      <c r="J5598" s="32"/>
    </row>
    <row r="5599" spans="10:10" x14ac:dyDescent="0.25">
      <c r="J5599" s="32"/>
    </row>
    <row r="5600" spans="10:10" x14ac:dyDescent="0.25">
      <c r="J5600" s="32"/>
    </row>
    <row r="5601" spans="10:10" x14ac:dyDescent="0.25">
      <c r="J5601" s="32"/>
    </row>
    <row r="5602" spans="10:10" x14ac:dyDescent="0.25">
      <c r="J5602" s="32"/>
    </row>
    <row r="5603" spans="10:10" x14ac:dyDescent="0.25">
      <c r="J5603" s="32"/>
    </row>
    <row r="5604" spans="10:10" x14ac:dyDescent="0.25">
      <c r="J5604" s="32"/>
    </row>
    <row r="5605" spans="10:10" x14ac:dyDescent="0.25">
      <c r="J5605" s="32"/>
    </row>
    <row r="5606" spans="10:10" x14ac:dyDescent="0.25">
      <c r="J5606" s="32"/>
    </row>
    <row r="5607" spans="10:10" x14ac:dyDescent="0.25">
      <c r="J5607" s="32"/>
    </row>
    <row r="5608" spans="10:10" x14ac:dyDescent="0.25">
      <c r="J5608" s="32"/>
    </row>
    <row r="5609" spans="10:10" x14ac:dyDescent="0.25">
      <c r="J5609" s="32"/>
    </row>
    <row r="5610" spans="10:10" x14ac:dyDescent="0.25">
      <c r="J5610" s="32"/>
    </row>
    <row r="5611" spans="10:10" x14ac:dyDescent="0.25">
      <c r="J5611" s="32"/>
    </row>
    <row r="5612" spans="10:10" x14ac:dyDescent="0.25">
      <c r="J5612" s="32"/>
    </row>
    <row r="5613" spans="10:10" x14ac:dyDescent="0.25">
      <c r="J5613" s="32"/>
    </row>
    <row r="5614" spans="10:10" x14ac:dyDescent="0.25">
      <c r="J5614" s="32"/>
    </row>
    <row r="5615" spans="10:10" x14ac:dyDescent="0.25">
      <c r="J5615" s="32"/>
    </row>
    <row r="5616" spans="10:10" x14ac:dyDescent="0.25">
      <c r="J5616" s="32"/>
    </row>
    <row r="5617" spans="10:10" x14ac:dyDescent="0.25">
      <c r="J5617" s="32"/>
    </row>
    <row r="5618" spans="10:10" x14ac:dyDescent="0.25">
      <c r="J5618" s="32"/>
    </row>
    <row r="5619" spans="10:10" x14ac:dyDescent="0.25">
      <c r="J5619" s="32"/>
    </row>
    <row r="5620" spans="10:10" x14ac:dyDescent="0.25">
      <c r="J5620" s="32"/>
    </row>
    <row r="5621" spans="10:10" x14ac:dyDescent="0.25">
      <c r="J5621" s="32"/>
    </row>
    <row r="5622" spans="10:10" x14ac:dyDescent="0.25">
      <c r="J5622" s="32"/>
    </row>
    <row r="5623" spans="10:10" x14ac:dyDescent="0.25">
      <c r="J5623" s="32"/>
    </row>
    <row r="5624" spans="10:10" x14ac:dyDescent="0.25">
      <c r="J5624" s="32"/>
    </row>
    <row r="5625" spans="10:10" x14ac:dyDescent="0.25">
      <c r="J5625" s="32"/>
    </row>
    <row r="5626" spans="10:10" x14ac:dyDescent="0.25">
      <c r="J5626" s="32"/>
    </row>
    <row r="5627" spans="10:10" x14ac:dyDescent="0.25">
      <c r="J5627" s="32"/>
    </row>
    <row r="5628" spans="10:10" x14ac:dyDescent="0.25">
      <c r="J5628" s="32"/>
    </row>
    <row r="5629" spans="10:10" x14ac:dyDescent="0.25">
      <c r="J5629" s="32"/>
    </row>
    <row r="5630" spans="10:10" x14ac:dyDescent="0.25">
      <c r="J5630" s="32"/>
    </row>
    <row r="5631" spans="10:10" x14ac:dyDescent="0.25">
      <c r="J5631" s="32"/>
    </row>
    <row r="5632" spans="10:10" x14ac:dyDescent="0.25">
      <c r="J5632" s="32"/>
    </row>
    <row r="5633" spans="10:10" x14ac:dyDescent="0.25">
      <c r="J5633" s="32"/>
    </row>
    <row r="5634" spans="10:10" x14ac:dyDescent="0.25">
      <c r="J5634" s="32"/>
    </row>
    <row r="5635" spans="10:10" x14ac:dyDescent="0.25">
      <c r="J5635" s="32"/>
    </row>
    <row r="5636" spans="10:10" x14ac:dyDescent="0.25">
      <c r="J5636" s="32"/>
    </row>
    <row r="5637" spans="10:10" x14ac:dyDescent="0.25">
      <c r="J5637" s="32"/>
    </row>
    <row r="5638" spans="10:10" x14ac:dyDescent="0.25">
      <c r="J5638" s="32"/>
    </row>
    <row r="5639" spans="10:10" x14ac:dyDescent="0.25">
      <c r="J5639" s="32"/>
    </row>
    <row r="5640" spans="10:10" x14ac:dyDescent="0.25">
      <c r="J5640" s="32"/>
    </row>
    <row r="5641" spans="10:10" x14ac:dyDescent="0.25">
      <c r="J5641" s="32"/>
    </row>
    <row r="5642" spans="10:10" x14ac:dyDescent="0.25">
      <c r="J5642" s="32"/>
    </row>
    <row r="5643" spans="10:10" x14ac:dyDescent="0.25">
      <c r="J5643" s="32"/>
    </row>
    <row r="5644" spans="10:10" x14ac:dyDescent="0.25">
      <c r="J5644" s="32"/>
    </row>
    <row r="5645" spans="10:10" x14ac:dyDescent="0.25">
      <c r="J5645" s="32"/>
    </row>
    <row r="5646" spans="10:10" x14ac:dyDescent="0.25">
      <c r="J5646" s="32"/>
    </row>
    <row r="5647" spans="10:10" x14ac:dyDescent="0.25">
      <c r="J5647" s="32"/>
    </row>
    <row r="5648" spans="10:10" x14ac:dyDescent="0.25">
      <c r="J5648" s="32"/>
    </row>
    <row r="5649" spans="10:10" x14ac:dyDescent="0.25">
      <c r="J5649" s="32"/>
    </row>
    <row r="5650" spans="10:10" x14ac:dyDescent="0.25">
      <c r="J5650" s="32"/>
    </row>
    <row r="5651" spans="10:10" x14ac:dyDescent="0.25">
      <c r="J5651" s="32"/>
    </row>
    <row r="5652" spans="10:10" x14ac:dyDescent="0.25">
      <c r="J5652" s="32"/>
    </row>
    <row r="5653" spans="10:10" x14ac:dyDescent="0.25">
      <c r="J5653" s="32"/>
    </row>
    <row r="5654" spans="10:10" x14ac:dyDescent="0.25">
      <c r="J5654" s="32"/>
    </row>
    <row r="5655" spans="10:10" x14ac:dyDescent="0.25">
      <c r="J5655" s="32"/>
    </row>
    <row r="5656" spans="10:10" x14ac:dyDescent="0.25">
      <c r="J5656" s="32"/>
    </row>
    <row r="5657" spans="10:10" x14ac:dyDescent="0.25">
      <c r="J5657" s="32"/>
    </row>
    <row r="5658" spans="10:10" x14ac:dyDescent="0.25">
      <c r="J5658" s="32"/>
    </row>
    <row r="5659" spans="10:10" x14ac:dyDescent="0.25">
      <c r="J5659" s="32"/>
    </row>
    <row r="5660" spans="10:10" x14ac:dyDescent="0.25">
      <c r="J5660" s="32"/>
    </row>
    <row r="5661" spans="10:10" x14ac:dyDescent="0.25">
      <c r="J5661" s="32"/>
    </row>
    <row r="5662" spans="10:10" x14ac:dyDescent="0.25">
      <c r="J5662" s="32"/>
    </row>
    <row r="5663" spans="10:10" x14ac:dyDescent="0.25">
      <c r="J5663" s="32"/>
    </row>
    <row r="5664" spans="10:10" x14ac:dyDescent="0.25">
      <c r="J5664" s="32"/>
    </row>
    <row r="5665" spans="10:10" x14ac:dyDescent="0.25">
      <c r="J5665" s="32"/>
    </row>
    <row r="5666" spans="10:10" x14ac:dyDescent="0.25">
      <c r="J5666" s="32"/>
    </row>
    <row r="5667" spans="10:10" x14ac:dyDescent="0.25">
      <c r="J5667" s="32"/>
    </row>
    <row r="5668" spans="10:10" x14ac:dyDescent="0.25">
      <c r="J5668" s="32"/>
    </row>
    <row r="5669" spans="10:10" x14ac:dyDescent="0.25">
      <c r="J5669" s="32"/>
    </row>
    <row r="5670" spans="10:10" x14ac:dyDescent="0.25">
      <c r="J5670" s="32"/>
    </row>
    <row r="5671" spans="10:10" x14ac:dyDescent="0.25">
      <c r="J5671" s="32"/>
    </row>
    <row r="5672" spans="10:10" x14ac:dyDescent="0.25">
      <c r="J5672" s="32"/>
    </row>
    <row r="5673" spans="10:10" x14ac:dyDescent="0.25">
      <c r="J5673" s="32"/>
    </row>
    <row r="5674" spans="10:10" x14ac:dyDescent="0.25">
      <c r="J5674" s="32"/>
    </row>
    <row r="5675" spans="10:10" x14ac:dyDescent="0.25">
      <c r="J5675" s="32"/>
    </row>
    <row r="5676" spans="10:10" x14ac:dyDescent="0.25">
      <c r="J5676" s="32"/>
    </row>
    <row r="5677" spans="10:10" x14ac:dyDescent="0.25">
      <c r="J5677" s="32"/>
    </row>
    <row r="5678" spans="10:10" x14ac:dyDescent="0.25">
      <c r="J5678" s="32"/>
    </row>
    <row r="5679" spans="10:10" x14ac:dyDescent="0.25">
      <c r="J5679" s="32"/>
    </row>
    <row r="5680" spans="10:10" x14ac:dyDescent="0.25">
      <c r="J5680" s="32"/>
    </row>
    <row r="5681" spans="10:10" x14ac:dyDescent="0.25">
      <c r="J5681" s="32"/>
    </row>
    <row r="5682" spans="10:10" x14ac:dyDescent="0.25">
      <c r="J5682" s="32"/>
    </row>
    <row r="5683" spans="10:10" x14ac:dyDescent="0.25">
      <c r="J5683" s="32"/>
    </row>
    <row r="5684" spans="10:10" x14ac:dyDescent="0.25">
      <c r="J5684" s="32"/>
    </row>
    <row r="5685" spans="10:10" x14ac:dyDescent="0.25">
      <c r="J5685" s="32"/>
    </row>
    <row r="5686" spans="10:10" x14ac:dyDescent="0.25">
      <c r="J5686" s="32"/>
    </row>
    <row r="5687" spans="10:10" x14ac:dyDescent="0.25">
      <c r="J5687" s="32"/>
    </row>
    <row r="5688" spans="10:10" x14ac:dyDescent="0.25">
      <c r="J5688" s="32"/>
    </row>
    <row r="5689" spans="10:10" x14ac:dyDescent="0.25">
      <c r="J5689" s="32"/>
    </row>
    <row r="5690" spans="10:10" x14ac:dyDescent="0.25">
      <c r="J5690" s="32"/>
    </row>
    <row r="5691" spans="10:10" x14ac:dyDescent="0.25">
      <c r="J5691" s="32"/>
    </row>
    <row r="5692" spans="10:10" x14ac:dyDescent="0.25">
      <c r="J5692" s="32"/>
    </row>
    <row r="5693" spans="10:10" x14ac:dyDescent="0.25">
      <c r="J5693" s="32"/>
    </row>
    <row r="5694" spans="10:10" x14ac:dyDescent="0.25">
      <c r="J5694" s="32"/>
    </row>
    <row r="5695" spans="10:10" x14ac:dyDescent="0.25">
      <c r="J5695" s="32"/>
    </row>
    <row r="5696" spans="10:10" x14ac:dyDescent="0.25">
      <c r="J5696" s="32"/>
    </row>
    <row r="5697" spans="10:10" x14ac:dyDescent="0.25">
      <c r="J5697" s="32"/>
    </row>
    <row r="5698" spans="10:10" x14ac:dyDescent="0.25">
      <c r="J5698" s="32"/>
    </row>
    <row r="5699" spans="10:10" x14ac:dyDescent="0.25">
      <c r="J5699" s="32"/>
    </row>
    <row r="5700" spans="10:10" x14ac:dyDescent="0.25">
      <c r="J5700" s="32"/>
    </row>
    <row r="5701" spans="10:10" x14ac:dyDescent="0.25">
      <c r="J5701" s="32"/>
    </row>
    <row r="5702" spans="10:10" x14ac:dyDescent="0.25">
      <c r="J5702" s="32"/>
    </row>
    <row r="5703" spans="10:10" x14ac:dyDescent="0.25">
      <c r="J5703" s="32"/>
    </row>
    <row r="5704" spans="10:10" x14ac:dyDescent="0.25">
      <c r="J5704" s="32"/>
    </row>
    <row r="5705" spans="10:10" x14ac:dyDescent="0.25">
      <c r="J5705" s="32"/>
    </row>
    <row r="5706" spans="10:10" x14ac:dyDescent="0.25">
      <c r="J5706" s="32"/>
    </row>
    <row r="5707" spans="10:10" x14ac:dyDescent="0.25">
      <c r="J5707" s="32"/>
    </row>
    <row r="5708" spans="10:10" x14ac:dyDescent="0.25">
      <c r="J5708" s="32"/>
    </row>
    <row r="5709" spans="10:10" x14ac:dyDescent="0.25">
      <c r="J5709" s="32"/>
    </row>
    <row r="5710" spans="10:10" x14ac:dyDescent="0.25">
      <c r="J5710" s="32"/>
    </row>
    <row r="5711" spans="10:10" x14ac:dyDescent="0.25">
      <c r="J5711" s="32"/>
    </row>
    <row r="5712" spans="10:10" x14ac:dyDescent="0.25">
      <c r="J5712" s="32"/>
    </row>
    <row r="5713" spans="10:10" x14ac:dyDescent="0.25">
      <c r="J5713" s="32"/>
    </row>
    <row r="5714" spans="10:10" x14ac:dyDescent="0.25">
      <c r="J5714" s="32"/>
    </row>
    <row r="5715" spans="10:10" x14ac:dyDescent="0.25">
      <c r="J5715" s="32"/>
    </row>
    <row r="5716" spans="10:10" x14ac:dyDescent="0.25">
      <c r="J5716" s="32"/>
    </row>
    <row r="5717" spans="10:10" x14ac:dyDescent="0.25">
      <c r="J5717" s="32"/>
    </row>
    <row r="5718" spans="10:10" x14ac:dyDescent="0.25">
      <c r="J5718" s="32"/>
    </row>
    <row r="5719" spans="10:10" x14ac:dyDescent="0.25">
      <c r="J5719" s="32"/>
    </row>
    <row r="5720" spans="10:10" x14ac:dyDescent="0.25">
      <c r="J5720" s="32"/>
    </row>
    <row r="5721" spans="10:10" x14ac:dyDescent="0.25">
      <c r="J5721" s="32"/>
    </row>
    <row r="5722" spans="10:10" x14ac:dyDescent="0.25">
      <c r="J5722" s="32"/>
    </row>
    <row r="5723" spans="10:10" x14ac:dyDescent="0.25">
      <c r="J5723" s="32"/>
    </row>
    <row r="5724" spans="10:10" x14ac:dyDescent="0.25">
      <c r="J5724" s="32"/>
    </row>
    <row r="5725" spans="10:10" x14ac:dyDescent="0.25">
      <c r="J5725" s="32"/>
    </row>
    <row r="5726" spans="10:10" x14ac:dyDescent="0.25">
      <c r="J5726" s="32"/>
    </row>
    <row r="5727" spans="10:10" x14ac:dyDescent="0.25">
      <c r="J5727" s="32"/>
    </row>
    <row r="5728" spans="10:10" x14ac:dyDescent="0.25">
      <c r="J5728" s="32"/>
    </row>
    <row r="5729" spans="10:10" x14ac:dyDescent="0.25">
      <c r="J5729" s="32"/>
    </row>
    <row r="5730" spans="10:10" x14ac:dyDescent="0.25">
      <c r="J5730" s="32"/>
    </row>
    <row r="5731" spans="10:10" x14ac:dyDescent="0.25">
      <c r="J5731" s="32"/>
    </row>
    <row r="5732" spans="10:10" x14ac:dyDescent="0.25">
      <c r="J5732" s="32"/>
    </row>
    <row r="5733" spans="10:10" x14ac:dyDescent="0.25">
      <c r="J5733" s="32"/>
    </row>
    <row r="5734" spans="10:10" x14ac:dyDescent="0.25">
      <c r="J5734" s="32"/>
    </row>
    <row r="5735" spans="10:10" x14ac:dyDescent="0.25">
      <c r="J5735" s="32"/>
    </row>
    <row r="5736" spans="10:10" x14ac:dyDescent="0.25">
      <c r="J5736" s="32"/>
    </row>
    <row r="5737" spans="10:10" x14ac:dyDescent="0.25">
      <c r="J5737" s="32"/>
    </row>
    <row r="5738" spans="10:10" x14ac:dyDescent="0.25">
      <c r="J5738" s="32"/>
    </row>
    <row r="5739" spans="10:10" x14ac:dyDescent="0.25">
      <c r="J5739" s="32"/>
    </row>
    <row r="5740" spans="10:10" x14ac:dyDescent="0.25">
      <c r="J5740" s="32"/>
    </row>
    <row r="5741" spans="10:10" x14ac:dyDescent="0.25">
      <c r="J5741" s="32"/>
    </row>
    <row r="5742" spans="10:10" x14ac:dyDescent="0.25">
      <c r="J5742" s="32"/>
    </row>
    <row r="5743" spans="10:10" x14ac:dyDescent="0.25">
      <c r="J5743" s="32"/>
    </row>
    <row r="5744" spans="10:10" x14ac:dyDescent="0.25">
      <c r="J5744" s="32"/>
    </row>
    <row r="5745" spans="10:10" x14ac:dyDescent="0.25">
      <c r="J5745" s="32"/>
    </row>
    <row r="5746" spans="10:10" x14ac:dyDescent="0.25">
      <c r="J5746" s="32"/>
    </row>
    <row r="5747" spans="10:10" x14ac:dyDescent="0.25">
      <c r="J5747" s="32"/>
    </row>
    <row r="5748" spans="10:10" x14ac:dyDescent="0.25">
      <c r="J5748" s="32"/>
    </row>
    <row r="5749" spans="10:10" x14ac:dyDescent="0.25">
      <c r="J5749" s="32"/>
    </row>
    <row r="5750" spans="10:10" x14ac:dyDescent="0.25">
      <c r="J5750" s="32"/>
    </row>
    <row r="5751" spans="10:10" x14ac:dyDescent="0.25">
      <c r="J5751" s="32"/>
    </row>
    <row r="5752" spans="10:10" x14ac:dyDescent="0.25">
      <c r="J5752" s="32"/>
    </row>
    <row r="5753" spans="10:10" x14ac:dyDescent="0.25">
      <c r="J5753" s="32"/>
    </row>
    <row r="5754" spans="10:10" x14ac:dyDescent="0.25">
      <c r="J5754" s="32"/>
    </row>
    <row r="5755" spans="10:10" x14ac:dyDescent="0.25">
      <c r="J5755" s="32"/>
    </row>
    <row r="5756" spans="10:10" x14ac:dyDescent="0.25">
      <c r="J5756" s="32"/>
    </row>
    <row r="5757" spans="10:10" x14ac:dyDescent="0.25">
      <c r="J5757" s="32"/>
    </row>
    <row r="5758" spans="10:10" x14ac:dyDescent="0.25">
      <c r="J5758" s="32"/>
    </row>
    <row r="5759" spans="10:10" x14ac:dyDescent="0.25">
      <c r="J5759" s="32"/>
    </row>
    <row r="5760" spans="10:10" x14ac:dyDescent="0.25">
      <c r="J5760" s="32"/>
    </row>
    <row r="5761" spans="10:10" x14ac:dyDescent="0.25">
      <c r="J5761" s="32"/>
    </row>
    <row r="5762" spans="10:10" x14ac:dyDescent="0.25">
      <c r="J5762" s="32"/>
    </row>
    <row r="5763" spans="10:10" x14ac:dyDescent="0.25">
      <c r="J5763" s="32"/>
    </row>
    <row r="5764" spans="10:10" x14ac:dyDescent="0.25">
      <c r="J5764" s="32"/>
    </row>
    <row r="5765" spans="10:10" x14ac:dyDescent="0.25">
      <c r="J5765" s="32"/>
    </row>
    <row r="5766" spans="10:10" x14ac:dyDescent="0.25">
      <c r="J5766" s="32"/>
    </row>
    <row r="5767" spans="10:10" x14ac:dyDescent="0.25">
      <c r="J5767" s="32"/>
    </row>
    <row r="5768" spans="10:10" x14ac:dyDescent="0.25">
      <c r="J5768" s="32"/>
    </row>
    <row r="5769" spans="10:10" x14ac:dyDescent="0.25">
      <c r="J5769" s="32"/>
    </row>
    <row r="5770" spans="10:10" x14ac:dyDescent="0.25">
      <c r="J5770" s="32"/>
    </row>
    <row r="5771" spans="10:10" x14ac:dyDescent="0.25">
      <c r="J5771" s="32"/>
    </row>
    <row r="5772" spans="10:10" x14ac:dyDescent="0.25">
      <c r="J5772" s="32"/>
    </row>
    <row r="5773" spans="10:10" x14ac:dyDescent="0.25">
      <c r="J5773" s="32"/>
    </row>
    <row r="5774" spans="10:10" x14ac:dyDescent="0.25">
      <c r="J5774" s="32"/>
    </row>
    <row r="5775" spans="10:10" x14ac:dyDescent="0.25">
      <c r="J5775" s="32"/>
    </row>
    <row r="5776" spans="10:10" x14ac:dyDescent="0.25">
      <c r="J5776" s="32"/>
    </row>
    <row r="5777" spans="10:10" x14ac:dyDescent="0.25">
      <c r="J5777" s="32"/>
    </row>
    <row r="5778" spans="10:10" x14ac:dyDescent="0.25">
      <c r="J5778" s="32"/>
    </row>
    <row r="5779" spans="10:10" x14ac:dyDescent="0.25">
      <c r="J5779" s="32"/>
    </row>
    <row r="5780" spans="10:10" x14ac:dyDescent="0.25">
      <c r="J5780" s="32"/>
    </row>
    <row r="5781" spans="10:10" x14ac:dyDescent="0.25">
      <c r="J5781" s="32"/>
    </row>
    <row r="5782" spans="10:10" x14ac:dyDescent="0.25">
      <c r="J5782" s="32"/>
    </row>
    <row r="5783" spans="10:10" x14ac:dyDescent="0.25">
      <c r="J5783" s="32"/>
    </row>
    <row r="5784" spans="10:10" x14ac:dyDescent="0.25">
      <c r="J5784" s="32"/>
    </row>
    <row r="5785" spans="10:10" x14ac:dyDescent="0.25">
      <c r="J5785" s="32"/>
    </row>
    <row r="5786" spans="10:10" x14ac:dyDescent="0.25">
      <c r="J5786" s="32"/>
    </row>
    <row r="5787" spans="10:10" x14ac:dyDescent="0.25">
      <c r="J5787" s="32"/>
    </row>
    <row r="5788" spans="10:10" x14ac:dyDescent="0.25">
      <c r="J5788" s="32"/>
    </row>
    <row r="5789" spans="10:10" x14ac:dyDescent="0.25">
      <c r="J5789" s="32"/>
    </row>
    <row r="5790" spans="10:10" x14ac:dyDescent="0.25">
      <c r="J5790" s="32"/>
    </row>
    <row r="5791" spans="10:10" x14ac:dyDescent="0.25">
      <c r="J5791" s="32"/>
    </row>
    <row r="5792" spans="10:10" x14ac:dyDescent="0.25">
      <c r="J5792" s="32"/>
    </row>
    <row r="5793" spans="10:10" x14ac:dyDescent="0.25">
      <c r="J5793" s="32"/>
    </row>
    <row r="5794" spans="10:10" x14ac:dyDescent="0.25">
      <c r="J5794" s="32"/>
    </row>
    <row r="5795" spans="10:10" x14ac:dyDescent="0.25">
      <c r="J5795" s="32"/>
    </row>
    <row r="5796" spans="10:10" x14ac:dyDescent="0.25">
      <c r="J5796" s="32"/>
    </row>
    <row r="5797" spans="10:10" x14ac:dyDescent="0.25">
      <c r="J5797" s="32"/>
    </row>
    <row r="5798" spans="10:10" x14ac:dyDescent="0.25">
      <c r="J5798" s="32"/>
    </row>
    <row r="5799" spans="10:10" x14ac:dyDescent="0.25">
      <c r="J5799" s="32"/>
    </row>
    <row r="5800" spans="10:10" x14ac:dyDescent="0.25">
      <c r="J5800" s="32"/>
    </row>
    <row r="5801" spans="10:10" x14ac:dyDescent="0.25">
      <c r="J5801" s="32"/>
    </row>
    <row r="5802" spans="10:10" x14ac:dyDescent="0.25">
      <c r="J5802" s="32"/>
    </row>
    <row r="5803" spans="10:10" x14ac:dyDescent="0.25">
      <c r="J5803" s="32"/>
    </row>
    <row r="5804" spans="10:10" x14ac:dyDescent="0.25">
      <c r="J5804" s="32"/>
    </row>
    <row r="5805" spans="10:10" x14ac:dyDescent="0.25">
      <c r="J5805" s="32"/>
    </row>
    <row r="5806" spans="10:10" x14ac:dyDescent="0.25">
      <c r="J5806" s="32"/>
    </row>
    <row r="5807" spans="10:10" x14ac:dyDescent="0.25">
      <c r="J5807" s="32"/>
    </row>
    <row r="5808" spans="10:10" x14ac:dyDescent="0.25">
      <c r="J5808" s="32"/>
    </row>
    <row r="5809" spans="10:10" x14ac:dyDescent="0.25">
      <c r="J5809" s="32"/>
    </row>
    <row r="5810" spans="10:10" x14ac:dyDescent="0.25">
      <c r="J5810" s="32"/>
    </row>
    <row r="5811" spans="10:10" x14ac:dyDescent="0.25">
      <c r="J5811" s="32"/>
    </row>
    <row r="5812" spans="10:10" x14ac:dyDescent="0.25">
      <c r="J5812" s="32"/>
    </row>
    <row r="5813" spans="10:10" x14ac:dyDescent="0.25">
      <c r="J5813" s="32"/>
    </row>
    <row r="5814" spans="10:10" x14ac:dyDescent="0.25">
      <c r="J5814" s="32"/>
    </row>
    <row r="5815" spans="10:10" x14ac:dyDescent="0.25">
      <c r="J5815" s="32"/>
    </row>
    <row r="5816" spans="10:10" x14ac:dyDescent="0.25">
      <c r="J5816" s="32"/>
    </row>
    <row r="5817" spans="10:10" x14ac:dyDescent="0.25">
      <c r="J5817" s="32"/>
    </row>
    <row r="5818" spans="10:10" x14ac:dyDescent="0.25">
      <c r="J5818" s="32"/>
    </row>
    <row r="5819" spans="10:10" x14ac:dyDescent="0.25">
      <c r="J5819" s="32"/>
    </row>
    <row r="5820" spans="10:10" x14ac:dyDescent="0.25">
      <c r="J5820" s="32"/>
    </row>
    <row r="5821" spans="10:10" x14ac:dyDescent="0.25">
      <c r="J5821" s="32"/>
    </row>
    <row r="5822" spans="10:10" x14ac:dyDescent="0.25">
      <c r="J5822" s="32"/>
    </row>
    <row r="5823" spans="10:10" x14ac:dyDescent="0.25">
      <c r="J5823" s="32"/>
    </row>
    <row r="5824" spans="10:10" x14ac:dyDescent="0.25">
      <c r="J5824" s="32"/>
    </row>
    <row r="5825" spans="10:10" x14ac:dyDescent="0.25">
      <c r="J5825" s="32"/>
    </row>
    <row r="5826" spans="10:10" x14ac:dyDescent="0.25">
      <c r="J5826" s="32"/>
    </row>
    <row r="5827" spans="10:10" x14ac:dyDescent="0.25">
      <c r="J5827" s="32"/>
    </row>
    <row r="5828" spans="10:10" x14ac:dyDescent="0.25">
      <c r="J5828" s="32"/>
    </row>
    <row r="5829" spans="10:10" x14ac:dyDescent="0.25">
      <c r="J5829" s="32"/>
    </row>
    <row r="5830" spans="10:10" x14ac:dyDescent="0.25">
      <c r="J5830" s="32"/>
    </row>
    <row r="5831" spans="10:10" x14ac:dyDescent="0.25">
      <c r="J5831" s="32"/>
    </row>
    <row r="5832" spans="10:10" x14ac:dyDescent="0.25">
      <c r="J5832" s="32"/>
    </row>
    <row r="5833" spans="10:10" x14ac:dyDescent="0.25">
      <c r="J5833" s="32"/>
    </row>
    <row r="5834" spans="10:10" x14ac:dyDescent="0.25">
      <c r="J5834" s="32"/>
    </row>
    <row r="5835" spans="10:10" x14ac:dyDescent="0.25">
      <c r="J5835" s="32"/>
    </row>
    <row r="5836" spans="10:10" x14ac:dyDescent="0.25">
      <c r="J5836" s="32"/>
    </row>
    <row r="5837" spans="10:10" x14ac:dyDescent="0.25">
      <c r="J5837" s="32"/>
    </row>
    <row r="5838" spans="10:10" x14ac:dyDescent="0.25">
      <c r="J5838" s="32"/>
    </row>
    <row r="5839" spans="10:10" x14ac:dyDescent="0.25">
      <c r="J5839" s="32"/>
    </row>
    <row r="5840" spans="10:10" x14ac:dyDescent="0.25">
      <c r="J5840" s="32"/>
    </row>
    <row r="5841" spans="10:10" x14ac:dyDescent="0.25">
      <c r="J5841" s="32"/>
    </row>
    <row r="5842" spans="10:10" x14ac:dyDescent="0.25">
      <c r="J5842" s="32"/>
    </row>
    <row r="5843" spans="10:10" x14ac:dyDescent="0.25">
      <c r="J5843" s="32"/>
    </row>
    <row r="5844" spans="10:10" x14ac:dyDescent="0.25">
      <c r="J5844" s="32"/>
    </row>
    <row r="5845" spans="10:10" x14ac:dyDescent="0.25">
      <c r="J5845" s="32"/>
    </row>
    <row r="5846" spans="10:10" x14ac:dyDescent="0.25">
      <c r="J5846" s="32"/>
    </row>
    <row r="5847" spans="10:10" x14ac:dyDescent="0.25">
      <c r="J5847" s="32"/>
    </row>
    <row r="5848" spans="10:10" x14ac:dyDescent="0.25">
      <c r="J5848" s="32"/>
    </row>
    <row r="5849" spans="10:10" x14ac:dyDescent="0.25">
      <c r="J5849" s="32"/>
    </row>
    <row r="5850" spans="10:10" x14ac:dyDescent="0.25">
      <c r="J5850" s="32"/>
    </row>
    <row r="5851" spans="10:10" x14ac:dyDescent="0.25">
      <c r="J5851" s="32"/>
    </row>
    <row r="5852" spans="10:10" x14ac:dyDescent="0.25">
      <c r="J5852" s="32"/>
    </row>
    <row r="5853" spans="10:10" x14ac:dyDescent="0.25">
      <c r="J5853" s="32"/>
    </row>
    <row r="5854" spans="10:10" x14ac:dyDescent="0.25">
      <c r="J5854" s="32"/>
    </row>
    <row r="5855" spans="10:10" x14ac:dyDescent="0.25">
      <c r="J5855" s="32"/>
    </row>
    <row r="5856" spans="10:10" x14ac:dyDescent="0.25">
      <c r="J5856" s="32"/>
    </row>
    <row r="5857" spans="10:10" x14ac:dyDescent="0.25">
      <c r="J5857" s="32"/>
    </row>
    <row r="5858" spans="10:10" x14ac:dyDescent="0.25">
      <c r="J5858" s="32"/>
    </row>
    <row r="5859" spans="10:10" x14ac:dyDescent="0.25">
      <c r="J5859" s="32"/>
    </row>
    <row r="5860" spans="10:10" x14ac:dyDescent="0.25">
      <c r="J5860" s="32"/>
    </row>
    <row r="5861" spans="10:10" x14ac:dyDescent="0.25">
      <c r="J5861" s="32"/>
    </row>
    <row r="5862" spans="10:10" x14ac:dyDescent="0.25">
      <c r="J5862" s="32"/>
    </row>
    <row r="5863" spans="10:10" x14ac:dyDescent="0.25">
      <c r="J5863" s="32"/>
    </row>
    <row r="5864" spans="10:10" x14ac:dyDescent="0.25">
      <c r="J5864" s="32"/>
    </row>
    <row r="5865" spans="10:10" x14ac:dyDescent="0.25">
      <c r="J5865" s="32"/>
    </row>
    <row r="5866" spans="10:10" x14ac:dyDescent="0.25">
      <c r="J5866" s="32"/>
    </row>
    <row r="5867" spans="10:10" x14ac:dyDescent="0.25">
      <c r="J5867" s="32"/>
    </row>
    <row r="5868" spans="10:10" x14ac:dyDescent="0.25">
      <c r="J5868" s="32"/>
    </row>
    <row r="5869" spans="10:10" x14ac:dyDescent="0.25">
      <c r="J5869" s="32"/>
    </row>
    <row r="5870" spans="10:10" x14ac:dyDescent="0.25">
      <c r="J5870" s="32"/>
    </row>
    <row r="5871" spans="10:10" x14ac:dyDescent="0.25">
      <c r="J5871" s="32"/>
    </row>
    <row r="5872" spans="10:10" x14ac:dyDescent="0.25">
      <c r="J5872" s="32"/>
    </row>
    <row r="5873" spans="10:10" x14ac:dyDescent="0.25">
      <c r="J5873" s="32"/>
    </row>
    <row r="5874" spans="10:10" x14ac:dyDescent="0.25">
      <c r="J5874" s="32"/>
    </row>
    <row r="5875" spans="10:10" x14ac:dyDescent="0.25">
      <c r="J5875" s="32"/>
    </row>
    <row r="5876" spans="10:10" x14ac:dyDescent="0.25">
      <c r="J5876" s="32"/>
    </row>
    <row r="5877" spans="10:10" x14ac:dyDescent="0.25">
      <c r="J5877" s="32"/>
    </row>
    <row r="5878" spans="10:10" x14ac:dyDescent="0.25">
      <c r="J5878" s="32"/>
    </row>
    <row r="5879" spans="10:10" x14ac:dyDescent="0.25">
      <c r="J5879" s="32"/>
    </row>
    <row r="5880" spans="10:10" x14ac:dyDescent="0.25">
      <c r="J5880" s="32"/>
    </row>
    <row r="5881" spans="10:10" x14ac:dyDescent="0.25">
      <c r="J5881" s="32"/>
    </row>
    <row r="5882" spans="10:10" x14ac:dyDescent="0.25">
      <c r="J5882" s="32"/>
    </row>
    <row r="5883" spans="10:10" x14ac:dyDescent="0.25">
      <c r="J5883" s="32"/>
    </row>
    <row r="5884" spans="10:10" x14ac:dyDescent="0.25">
      <c r="J5884" s="32"/>
    </row>
    <row r="5885" spans="10:10" x14ac:dyDescent="0.25">
      <c r="J5885" s="32"/>
    </row>
    <row r="5886" spans="10:10" x14ac:dyDescent="0.25">
      <c r="J5886" s="32"/>
    </row>
    <row r="5887" spans="10:10" x14ac:dyDescent="0.25">
      <c r="J5887" s="32"/>
    </row>
    <row r="5888" spans="10:10" x14ac:dyDescent="0.25">
      <c r="J5888" s="32"/>
    </row>
    <row r="5889" spans="10:10" x14ac:dyDescent="0.25">
      <c r="J5889" s="32"/>
    </row>
    <row r="5890" spans="10:10" x14ac:dyDescent="0.25">
      <c r="J5890" s="32"/>
    </row>
    <row r="5891" spans="10:10" x14ac:dyDescent="0.25">
      <c r="J5891" s="32"/>
    </row>
    <row r="5892" spans="10:10" x14ac:dyDescent="0.25">
      <c r="J5892" s="32"/>
    </row>
    <row r="5893" spans="10:10" x14ac:dyDescent="0.25">
      <c r="J5893" s="32"/>
    </row>
    <row r="5894" spans="10:10" x14ac:dyDescent="0.25">
      <c r="J5894" s="32"/>
    </row>
    <row r="5895" spans="10:10" x14ac:dyDescent="0.25">
      <c r="J5895" s="32"/>
    </row>
    <row r="5896" spans="10:10" x14ac:dyDescent="0.25">
      <c r="J5896" s="32"/>
    </row>
    <row r="5897" spans="10:10" x14ac:dyDescent="0.25">
      <c r="J5897" s="32"/>
    </row>
    <row r="5898" spans="10:10" x14ac:dyDescent="0.25">
      <c r="J5898" s="32"/>
    </row>
    <row r="5899" spans="10:10" x14ac:dyDescent="0.25">
      <c r="J5899" s="32"/>
    </row>
    <row r="5900" spans="10:10" x14ac:dyDescent="0.25">
      <c r="J5900" s="32"/>
    </row>
    <row r="5901" spans="10:10" x14ac:dyDescent="0.25">
      <c r="J5901" s="32"/>
    </row>
    <row r="5902" spans="10:10" x14ac:dyDescent="0.25">
      <c r="J5902" s="32"/>
    </row>
    <row r="5903" spans="10:10" x14ac:dyDescent="0.25">
      <c r="J5903" s="32"/>
    </row>
    <row r="5904" spans="10:10" x14ac:dyDescent="0.25">
      <c r="J5904" s="32"/>
    </row>
    <row r="5905" spans="10:10" x14ac:dyDescent="0.25">
      <c r="J5905" s="32"/>
    </row>
    <row r="5906" spans="10:10" x14ac:dyDescent="0.25">
      <c r="J5906" s="32"/>
    </row>
    <row r="5907" spans="10:10" x14ac:dyDescent="0.25">
      <c r="J5907" s="32"/>
    </row>
    <row r="5908" spans="10:10" x14ac:dyDescent="0.25">
      <c r="J5908" s="32"/>
    </row>
    <row r="5909" spans="10:10" x14ac:dyDescent="0.25">
      <c r="J5909" s="32"/>
    </row>
    <row r="5910" spans="10:10" x14ac:dyDescent="0.25">
      <c r="J5910" s="32"/>
    </row>
    <row r="5911" spans="10:10" x14ac:dyDescent="0.25">
      <c r="J5911" s="32"/>
    </row>
    <row r="5912" spans="10:10" x14ac:dyDescent="0.25">
      <c r="J5912" s="32"/>
    </row>
    <row r="5913" spans="10:10" x14ac:dyDescent="0.25">
      <c r="J5913" s="32"/>
    </row>
    <row r="5914" spans="10:10" x14ac:dyDescent="0.25">
      <c r="J5914" s="32"/>
    </row>
    <row r="5915" spans="10:10" x14ac:dyDescent="0.25">
      <c r="J5915" s="32"/>
    </row>
    <row r="5916" spans="10:10" x14ac:dyDescent="0.25">
      <c r="J5916" s="32"/>
    </row>
    <row r="5917" spans="10:10" x14ac:dyDescent="0.25">
      <c r="J5917" s="32"/>
    </row>
    <row r="5918" spans="10:10" x14ac:dyDescent="0.25">
      <c r="J5918" s="32"/>
    </row>
    <row r="5919" spans="10:10" x14ac:dyDescent="0.25">
      <c r="J5919" s="32"/>
    </row>
    <row r="5920" spans="10:10" x14ac:dyDescent="0.25">
      <c r="J5920" s="32"/>
    </row>
    <row r="5921" spans="10:10" x14ac:dyDescent="0.25">
      <c r="J5921" s="32"/>
    </row>
    <row r="5922" spans="10:10" x14ac:dyDescent="0.25">
      <c r="J5922" s="32"/>
    </row>
    <row r="5923" spans="10:10" x14ac:dyDescent="0.25">
      <c r="J5923" s="32"/>
    </row>
    <row r="5924" spans="10:10" x14ac:dyDescent="0.25">
      <c r="J5924" s="32"/>
    </row>
    <row r="5925" spans="10:10" x14ac:dyDescent="0.25">
      <c r="J5925" s="32"/>
    </row>
    <row r="5926" spans="10:10" x14ac:dyDescent="0.25">
      <c r="J5926" s="32"/>
    </row>
    <row r="5927" spans="10:10" x14ac:dyDescent="0.25">
      <c r="J5927" s="32"/>
    </row>
    <row r="5928" spans="10:10" x14ac:dyDescent="0.25">
      <c r="J5928" s="32"/>
    </row>
    <row r="5929" spans="10:10" x14ac:dyDescent="0.25">
      <c r="J5929" s="32"/>
    </row>
    <row r="5930" spans="10:10" x14ac:dyDescent="0.25">
      <c r="J5930" s="32"/>
    </row>
    <row r="5931" spans="10:10" x14ac:dyDescent="0.25">
      <c r="J5931" s="32"/>
    </row>
    <row r="5932" spans="10:10" x14ac:dyDescent="0.25">
      <c r="J5932" s="32"/>
    </row>
    <row r="5933" spans="10:10" x14ac:dyDescent="0.25">
      <c r="J5933" s="32"/>
    </row>
    <row r="5934" spans="10:10" x14ac:dyDescent="0.25">
      <c r="J5934" s="32"/>
    </row>
    <row r="5935" spans="10:10" x14ac:dyDescent="0.25">
      <c r="J5935" s="32"/>
    </row>
    <row r="5936" spans="10:10" x14ac:dyDescent="0.25">
      <c r="J5936" s="32"/>
    </row>
    <row r="5937" spans="10:10" x14ac:dyDescent="0.25">
      <c r="J5937" s="32"/>
    </row>
    <row r="5938" spans="10:10" x14ac:dyDescent="0.25">
      <c r="J5938" s="32"/>
    </row>
    <row r="5939" spans="10:10" x14ac:dyDescent="0.25">
      <c r="J5939" s="32"/>
    </row>
    <row r="5940" spans="10:10" x14ac:dyDescent="0.25">
      <c r="J5940" s="32"/>
    </row>
    <row r="5941" spans="10:10" x14ac:dyDescent="0.25">
      <c r="J5941" s="32"/>
    </row>
    <row r="5942" spans="10:10" x14ac:dyDescent="0.25">
      <c r="J5942" s="32"/>
    </row>
    <row r="5943" spans="10:10" x14ac:dyDescent="0.25">
      <c r="J5943" s="32"/>
    </row>
    <row r="5944" spans="10:10" x14ac:dyDescent="0.25">
      <c r="J5944" s="32"/>
    </row>
    <row r="5945" spans="10:10" x14ac:dyDescent="0.25">
      <c r="J5945" s="32"/>
    </row>
    <row r="5946" spans="10:10" x14ac:dyDescent="0.25">
      <c r="J5946" s="32"/>
    </row>
    <row r="5947" spans="10:10" x14ac:dyDescent="0.25">
      <c r="J5947" s="32"/>
    </row>
    <row r="5948" spans="10:10" x14ac:dyDescent="0.25">
      <c r="J5948" s="32"/>
    </row>
    <row r="5949" spans="10:10" x14ac:dyDescent="0.25">
      <c r="J5949" s="32"/>
    </row>
    <row r="5950" spans="10:10" x14ac:dyDescent="0.25">
      <c r="J5950" s="32"/>
    </row>
    <row r="5951" spans="10:10" x14ac:dyDescent="0.25">
      <c r="J5951" s="32"/>
    </row>
    <row r="5952" spans="10:10" x14ac:dyDescent="0.25">
      <c r="J5952" s="32"/>
    </row>
    <row r="5953" spans="10:10" x14ac:dyDescent="0.25">
      <c r="J5953" s="32"/>
    </row>
    <row r="5954" spans="10:10" x14ac:dyDescent="0.25">
      <c r="J5954" s="32"/>
    </row>
    <row r="5955" spans="10:10" x14ac:dyDescent="0.25">
      <c r="J5955" s="32"/>
    </row>
    <row r="5956" spans="10:10" x14ac:dyDescent="0.25">
      <c r="J5956" s="32"/>
    </row>
    <row r="5957" spans="10:10" x14ac:dyDescent="0.25">
      <c r="J5957" s="32"/>
    </row>
    <row r="5958" spans="10:10" x14ac:dyDescent="0.25">
      <c r="J5958" s="32"/>
    </row>
    <row r="5959" spans="10:10" x14ac:dyDescent="0.25">
      <c r="J5959" s="32"/>
    </row>
    <row r="5960" spans="10:10" x14ac:dyDescent="0.25">
      <c r="J5960" s="32"/>
    </row>
    <row r="5961" spans="10:10" x14ac:dyDescent="0.25">
      <c r="J5961" s="32"/>
    </row>
    <row r="5962" spans="10:10" x14ac:dyDescent="0.25">
      <c r="J5962" s="32"/>
    </row>
    <row r="5963" spans="10:10" x14ac:dyDescent="0.25">
      <c r="J5963" s="32"/>
    </row>
    <row r="5964" spans="10:10" x14ac:dyDescent="0.25">
      <c r="J5964" s="32"/>
    </row>
    <row r="5965" spans="10:10" x14ac:dyDescent="0.25">
      <c r="J5965" s="32"/>
    </row>
    <row r="5966" spans="10:10" x14ac:dyDescent="0.25">
      <c r="J5966" s="32"/>
    </row>
    <row r="5967" spans="10:10" x14ac:dyDescent="0.25">
      <c r="J5967" s="32"/>
    </row>
    <row r="5968" spans="10:10" x14ac:dyDescent="0.25">
      <c r="J5968" s="32"/>
    </row>
    <row r="5969" spans="10:10" x14ac:dyDescent="0.25">
      <c r="J5969" s="32"/>
    </row>
    <row r="5970" spans="10:10" x14ac:dyDescent="0.25">
      <c r="J5970" s="32"/>
    </row>
    <row r="5971" spans="10:10" x14ac:dyDescent="0.25">
      <c r="J5971" s="32"/>
    </row>
    <row r="5972" spans="10:10" x14ac:dyDescent="0.25">
      <c r="J5972" s="32"/>
    </row>
    <row r="5973" spans="10:10" x14ac:dyDescent="0.25">
      <c r="J5973" s="32"/>
    </row>
    <row r="5974" spans="10:10" x14ac:dyDescent="0.25">
      <c r="J5974" s="32"/>
    </row>
    <row r="5975" spans="10:10" x14ac:dyDescent="0.25">
      <c r="J5975" s="32"/>
    </row>
    <row r="5976" spans="10:10" x14ac:dyDescent="0.25">
      <c r="J5976" s="32"/>
    </row>
    <row r="5977" spans="10:10" x14ac:dyDescent="0.25">
      <c r="J5977" s="32"/>
    </row>
    <row r="5978" spans="10:10" x14ac:dyDescent="0.25">
      <c r="J5978" s="32"/>
    </row>
    <row r="5979" spans="10:10" x14ac:dyDescent="0.25">
      <c r="J5979" s="32"/>
    </row>
    <row r="5980" spans="10:10" x14ac:dyDescent="0.25">
      <c r="J5980" s="32"/>
    </row>
    <row r="5981" spans="10:10" x14ac:dyDescent="0.25">
      <c r="J5981" s="32"/>
    </row>
    <row r="5982" spans="10:10" x14ac:dyDescent="0.25">
      <c r="J5982" s="32"/>
    </row>
    <row r="5983" spans="10:10" x14ac:dyDescent="0.25">
      <c r="J5983" s="32"/>
    </row>
    <row r="5984" spans="10:10" x14ac:dyDescent="0.25">
      <c r="J5984" s="32"/>
    </row>
    <row r="5985" spans="10:10" x14ac:dyDescent="0.25">
      <c r="J5985" s="32"/>
    </row>
    <row r="5986" spans="10:10" x14ac:dyDescent="0.25">
      <c r="J5986" s="32"/>
    </row>
    <row r="5987" spans="10:10" x14ac:dyDescent="0.25">
      <c r="J5987" s="32"/>
    </row>
    <row r="5988" spans="10:10" x14ac:dyDescent="0.25">
      <c r="J5988" s="32"/>
    </row>
    <row r="5989" spans="10:10" x14ac:dyDescent="0.25">
      <c r="J5989" s="32"/>
    </row>
    <row r="5990" spans="10:10" x14ac:dyDescent="0.25">
      <c r="J5990" s="32"/>
    </row>
    <row r="5991" spans="10:10" x14ac:dyDescent="0.25">
      <c r="J5991" s="32"/>
    </row>
    <row r="5992" spans="10:10" x14ac:dyDescent="0.25">
      <c r="J5992" s="32"/>
    </row>
    <row r="5993" spans="10:10" x14ac:dyDescent="0.25">
      <c r="J5993" s="32"/>
    </row>
    <row r="5994" spans="10:10" x14ac:dyDescent="0.25">
      <c r="J5994" s="32"/>
    </row>
    <row r="5995" spans="10:10" x14ac:dyDescent="0.25">
      <c r="J5995" s="32"/>
    </row>
    <row r="5996" spans="10:10" x14ac:dyDescent="0.25">
      <c r="J5996" s="32"/>
    </row>
    <row r="5997" spans="10:10" x14ac:dyDescent="0.25">
      <c r="J5997" s="32"/>
    </row>
    <row r="5998" spans="10:10" x14ac:dyDescent="0.25">
      <c r="J5998" s="32"/>
    </row>
    <row r="5999" spans="10:10" x14ac:dyDescent="0.25">
      <c r="J5999" s="32"/>
    </row>
    <row r="6000" spans="10:10" x14ac:dyDescent="0.25">
      <c r="J6000" s="32"/>
    </row>
    <row r="6001" spans="10:10" x14ac:dyDescent="0.25">
      <c r="J6001" s="32"/>
    </row>
    <row r="6002" spans="10:10" x14ac:dyDescent="0.25">
      <c r="J6002" s="32"/>
    </row>
    <row r="6003" spans="10:10" x14ac:dyDescent="0.25">
      <c r="J6003" s="32"/>
    </row>
    <row r="6004" spans="10:10" x14ac:dyDescent="0.25">
      <c r="J6004" s="32"/>
    </row>
    <row r="6005" spans="10:10" x14ac:dyDescent="0.25">
      <c r="J6005" s="32"/>
    </row>
    <row r="6006" spans="10:10" x14ac:dyDescent="0.25">
      <c r="J6006" s="32"/>
    </row>
    <row r="6007" spans="10:10" x14ac:dyDescent="0.25">
      <c r="J6007" s="32"/>
    </row>
    <row r="6008" spans="10:10" x14ac:dyDescent="0.25">
      <c r="J6008" s="32"/>
    </row>
    <row r="6009" spans="10:10" x14ac:dyDescent="0.25">
      <c r="J6009" s="32"/>
    </row>
    <row r="6010" spans="10:10" x14ac:dyDescent="0.25">
      <c r="J6010" s="32"/>
    </row>
    <row r="6011" spans="10:10" x14ac:dyDescent="0.25">
      <c r="J6011" s="32"/>
    </row>
    <row r="6012" spans="10:10" x14ac:dyDescent="0.25">
      <c r="J6012" s="32"/>
    </row>
    <row r="6013" spans="10:10" x14ac:dyDescent="0.25">
      <c r="J6013" s="32"/>
    </row>
    <row r="6014" spans="10:10" x14ac:dyDescent="0.25">
      <c r="J6014" s="32"/>
    </row>
    <row r="6015" spans="10:10" x14ac:dyDescent="0.25">
      <c r="J6015" s="32"/>
    </row>
    <row r="6016" spans="10:10" x14ac:dyDescent="0.25">
      <c r="J6016" s="32"/>
    </row>
    <row r="6017" spans="10:10" x14ac:dyDescent="0.25">
      <c r="J6017" s="32"/>
    </row>
    <row r="6018" spans="10:10" x14ac:dyDescent="0.25">
      <c r="J6018" s="32"/>
    </row>
    <row r="6019" spans="10:10" x14ac:dyDescent="0.25">
      <c r="J6019" s="32"/>
    </row>
    <row r="6020" spans="10:10" x14ac:dyDescent="0.25">
      <c r="J6020" s="32"/>
    </row>
    <row r="6021" spans="10:10" x14ac:dyDescent="0.25">
      <c r="J6021" s="32"/>
    </row>
    <row r="6022" spans="10:10" x14ac:dyDescent="0.25">
      <c r="J6022" s="32"/>
    </row>
    <row r="6023" spans="10:10" x14ac:dyDescent="0.25">
      <c r="J6023" s="32"/>
    </row>
    <row r="6024" spans="10:10" x14ac:dyDescent="0.25">
      <c r="J6024" s="32"/>
    </row>
    <row r="6025" spans="10:10" x14ac:dyDescent="0.25">
      <c r="J6025" s="32"/>
    </row>
    <row r="6026" spans="10:10" x14ac:dyDescent="0.25">
      <c r="J6026" s="32"/>
    </row>
    <row r="6027" spans="10:10" x14ac:dyDescent="0.25">
      <c r="J6027" s="32"/>
    </row>
    <row r="6028" spans="10:10" x14ac:dyDescent="0.25">
      <c r="J6028" s="32"/>
    </row>
    <row r="6029" spans="10:10" x14ac:dyDescent="0.25">
      <c r="J6029" s="32"/>
    </row>
    <row r="6030" spans="10:10" x14ac:dyDescent="0.25">
      <c r="J6030" s="32"/>
    </row>
    <row r="6031" spans="10:10" x14ac:dyDescent="0.25">
      <c r="J6031" s="32"/>
    </row>
    <row r="6032" spans="10:10" x14ac:dyDescent="0.25">
      <c r="J6032" s="32"/>
    </row>
    <row r="6033" spans="10:10" x14ac:dyDescent="0.25">
      <c r="J6033" s="32"/>
    </row>
    <row r="6034" spans="10:10" x14ac:dyDescent="0.25">
      <c r="J6034" s="32"/>
    </row>
    <row r="6035" spans="10:10" x14ac:dyDescent="0.25">
      <c r="J6035" s="32"/>
    </row>
    <row r="6036" spans="10:10" x14ac:dyDescent="0.25">
      <c r="J6036" s="32"/>
    </row>
    <row r="6037" spans="10:10" x14ac:dyDescent="0.25">
      <c r="J6037" s="32"/>
    </row>
    <row r="6038" spans="10:10" x14ac:dyDescent="0.25">
      <c r="J6038" s="32"/>
    </row>
    <row r="6039" spans="10:10" x14ac:dyDescent="0.25">
      <c r="J6039" s="32"/>
    </row>
    <row r="6040" spans="10:10" x14ac:dyDescent="0.25">
      <c r="J6040" s="32"/>
    </row>
    <row r="6041" spans="10:10" x14ac:dyDescent="0.25">
      <c r="J6041" s="32"/>
    </row>
    <row r="6042" spans="10:10" x14ac:dyDescent="0.25">
      <c r="J6042" s="32"/>
    </row>
    <row r="6043" spans="10:10" x14ac:dyDescent="0.25">
      <c r="J6043" s="32"/>
    </row>
    <row r="6044" spans="10:10" x14ac:dyDescent="0.25">
      <c r="J6044" s="32"/>
    </row>
    <row r="6045" spans="10:10" x14ac:dyDescent="0.25">
      <c r="J6045" s="32"/>
    </row>
    <row r="6046" spans="10:10" x14ac:dyDescent="0.25">
      <c r="J6046" s="32"/>
    </row>
    <row r="6047" spans="10:10" x14ac:dyDescent="0.25">
      <c r="J6047" s="32"/>
    </row>
    <row r="6048" spans="10:10" x14ac:dyDescent="0.25">
      <c r="J6048" s="32"/>
    </row>
    <row r="6049" spans="10:10" x14ac:dyDescent="0.25">
      <c r="J6049" s="32"/>
    </row>
    <row r="6050" spans="10:10" x14ac:dyDescent="0.25">
      <c r="J6050" s="32"/>
    </row>
    <row r="6051" spans="10:10" x14ac:dyDescent="0.25">
      <c r="J6051" s="32"/>
    </row>
    <row r="6052" spans="10:10" x14ac:dyDescent="0.25">
      <c r="J6052" s="32"/>
    </row>
    <row r="6053" spans="10:10" x14ac:dyDescent="0.25">
      <c r="J6053" s="32"/>
    </row>
    <row r="6054" spans="10:10" x14ac:dyDescent="0.25">
      <c r="J6054" s="32"/>
    </row>
    <row r="6055" spans="10:10" x14ac:dyDescent="0.25">
      <c r="J6055" s="32"/>
    </row>
    <row r="6056" spans="10:10" x14ac:dyDescent="0.25">
      <c r="J6056" s="32"/>
    </row>
    <row r="6057" spans="10:10" x14ac:dyDescent="0.25">
      <c r="J6057" s="32"/>
    </row>
    <row r="6058" spans="10:10" x14ac:dyDescent="0.25">
      <c r="J6058" s="32"/>
    </row>
    <row r="6059" spans="10:10" x14ac:dyDescent="0.25">
      <c r="J6059" s="32"/>
    </row>
    <row r="6060" spans="10:10" x14ac:dyDescent="0.25">
      <c r="J6060" s="32"/>
    </row>
    <row r="6061" spans="10:10" x14ac:dyDescent="0.25">
      <c r="J6061" s="32"/>
    </row>
    <row r="6062" spans="10:10" x14ac:dyDescent="0.25">
      <c r="J6062" s="32"/>
    </row>
    <row r="6063" spans="10:10" x14ac:dyDescent="0.25">
      <c r="J6063" s="32"/>
    </row>
    <row r="6064" spans="10:10" x14ac:dyDescent="0.25">
      <c r="J6064" s="32"/>
    </row>
    <row r="6065" spans="10:10" x14ac:dyDescent="0.25">
      <c r="J6065" s="32"/>
    </row>
    <row r="6066" spans="10:10" x14ac:dyDescent="0.25">
      <c r="J6066" s="32"/>
    </row>
    <row r="6067" spans="10:10" x14ac:dyDescent="0.25">
      <c r="J6067" s="32"/>
    </row>
    <row r="6068" spans="10:10" x14ac:dyDescent="0.25">
      <c r="J6068" s="32"/>
    </row>
    <row r="6069" spans="10:10" x14ac:dyDescent="0.25">
      <c r="J6069" s="32"/>
    </row>
    <row r="6070" spans="10:10" x14ac:dyDescent="0.25">
      <c r="J6070" s="32"/>
    </row>
    <row r="6071" spans="10:10" x14ac:dyDescent="0.25">
      <c r="J6071" s="32"/>
    </row>
    <row r="6072" spans="10:10" x14ac:dyDescent="0.25">
      <c r="J6072" s="32"/>
    </row>
    <row r="6073" spans="10:10" x14ac:dyDescent="0.25">
      <c r="J6073" s="32"/>
    </row>
    <row r="6074" spans="10:10" x14ac:dyDescent="0.25">
      <c r="J6074" s="32"/>
    </row>
    <row r="6075" spans="10:10" x14ac:dyDescent="0.25">
      <c r="J6075" s="32"/>
    </row>
    <row r="6076" spans="10:10" x14ac:dyDescent="0.25">
      <c r="J6076" s="32"/>
    </row>
    <row r="6077" spans="10:10" x14ac:dyDescent="0.25">
      <c r="J6077" s="32"/>
    </row>
    <row r="6078" spans="10:10" x14ac:dyDescent="0.25">
      <c r="J6078" s="32"/>
    </row>
    <row r="6079" spans="10:10" x14ac:dyDescent="0.25">
      <c r="J6079" s="32"/>
    </row>
    <row r="6080" spans="10:10" x14ac:dyDescent="0.25">
      <c r="J6080" s="32"/>
    </row>
    <row r="6081" spans="10:10" x14ac:dyDescent="0.25">
      <c r="J6081" s="32"/>
    </row>
    <row r="6082" spans="10:10" x14ac:dyDescent="0.25">
      <c r="J6082" s="32"/>
    </row>
    <row r="6083" spans="10:10" x14ac:dyDescent="0.25">
      <c r="J6083" s="32"/>
    </row>
    <row r="6084" spans="10:10" x14ac:dyDescent="0.25">
      <c r="J6084" s="32"/>
    </row>
    <row r="6085" spans="10:10" x14ac:dyDescent="0.25">
      <c r="J6085" s="32"/>
    </row>
    <row r="6086" spans="10:10" x14ac:dyDescent="0.25">
      <c r="J6086" s="32"/>
    </row>
    <row r="6087" spans="10:10" x14ac:dyDescent="0.25">
      <c r="J6087" s="32"/>
    </row>
    <row r="6088" spans="10:10" x14ac:dyDescent="0.25">
      <c r="J6088" s="32"/>
    </row>
    <row r="6089" spans="10:10" x14ac:dyDescent="0.25">
      <c r="J6089" s="32"/>
    </row>
    <row r="6090" spans="10:10" x14ac:dyDescent="0.25">
      <c r="J6090" s="32"/>
    </row>
    <row r="6091" spans="10:10" x14ac:dyDescent="0.25">
      <c r="J6091" s="32"/>
    </row>
    <row r="6092" spans="10:10" x14ac:dyDescent="0.25">
      <c r="J6092" s="32"/>
    </row>
    <row r="6093" spans="10:10" x14ac:dyDescent="0.25">
      <c r="J6093" s="32"/>
    </row>
    <row r="6094" spans="10:10" x14ac:dyDescent="0.25">
      <c r="J6094" s="32"/>
    </row>
    <row r="6095" spans="10:10" x14ac:dyDescent="0.25">
      <c r="J6095" s="32"/>
    </row>
    <row r="6096" spans="10:10" x14ac:dyDescent="0.25">
      <c r="J6096" s="32"/>
    </row>
    <row r="6097" spans="10:10" x14ac:dyDescent="0.25">
      <c r="J6097" s="32"/>
    </row>
    <row r="6098" spans="10:10" x14ac:dyDescent="0.25">
      <c r="J6098" s="32"/>
    </row>
    <row r="6099" spans="10:10" x14ac:dyDescent="0.25">
      <c r="J6099" s="32"/>
    </row>
    <row r="6100" spans="10:10" x14ac:dyDescent="0.25">
      <c r="J6100" s="32"/>
    </row>
    <row r="6101" spans="10:10" x14ac:dyDescent="0.25">
      <c r="J6101" s="32"/>
    </row>
    <row r="6102" spans="10:10" x14ac:dyDescent="0.25">
      <c r="J6102" s="32"/>
    </row>
    <row r="6103" spans="10:10" x14ac:dyDescent="0.25">
      <c r="J6103" s="32"/>
    </row>
    <row r="6104" spans="10:10" x14ac:dyDescent="0.25">
      <c r="J6104" s="32"/>
    </row>
    <row r="6105" spans="10:10" x14ac:dyDescent="0.25">
      <c r="J6105" s="32"/>
    </row>
    <row r="6106" spans="10:10" x14ac:dyDescent="0.25">
      <c r="J6106" s="32"/>
    </row>
    <row r="6107" spans="10:10" x14ac:dyDescent="0.25">
      <c r="J6107" s="32"/>
    </row>
    <row r="6108" spans="10:10" x14ac:dyDescent="0.25">
      <c r="J6108" s="32"/>
    </row>
    <row r="6109" spans="10:10" x14ac:dyDescent="0.25">
      <c r="J6109" s="32"/>
    </row>
    <row r="6110" spans="10:10" x14ac:dyDescent="0.25">
      <c r="J6110" s="32"/>
    </row>
    <row r="6111" spans="10:10" x14ac:dyDescent="0.25">
      <c r="J6111" s="32"/>
    </row>
    <row r="6112" spans="10:10" x14ac:dyDescent="0.25">
      <c r="J6112" s="32"/>
    </row>
    <row r="6113" spans="10:10" x14ac:dyDescent="0.25">
      <c r="J6113" s="32"/>
    </row>
    <row r="6114" spans="10:10" x14ac:dyDescent="0.25">
      <c r="J6114" s="32"/>
    </row>
    <row r="6115" spans="10:10" x14ac:dyDescent="0.25">
      <c r="J6115" s="32"/>
    </row>
    <row r="6116" spans="10:10" x14ac:dyDescent="0.25">
      <c r="J6116" s="32"/>
    </row>
    <row r="6117" spans="10:10" x14ac:dyDescent="0.25">
      <c r="J6117" s="32"/>
    </row>
    <row r="6118" spans="10:10" x14ac:dyDescent="0.25">
      <c r="J6118" s="32"/>
    </row>
    <row r="6119" spans="10:10" x14ac:dyDescent="0.25">
      <c r="J6119" s="32"/>
    </row>
    <row r="6120" spans="10:10" x14ac:dyDescent="0.25">
      <c r="J6120" s="32"/>
    </row>
    <row r="6121" spans="10:10" x14ac:dyDescent="0.25">
      <c r="J6121" s="32"/>
    </row>
    <row r="6122" spans="10:10" x14ac:dyDescent="0.25">
      <c r="J6122" s="32"/>
    </row>
    <row r="6123" spans="10:10" x14ac:dyDescent="0.25">
      <c r="J6123" s="32"/>
    </row>
    <row r="6124" spans="10:10" x14ac:dyDescent="0.25">
      <c r="J6124" s="32"/>
    </row>
    <row r="6125" spans="10:10" x14ac:dyDescent="0.25">
      <c r="J6125" s="32"/>
    </row>
    <row r="6126" spans="10:10" x14ac:dyDescent="0.25">
      <c r="J6126" s="32"/>
    </row>
    <row r="6127" spans="10:10" x14ac:dyDescent="0.25">
      <c r="J6127" s="32"/>
    </row>
    <row r="6128" spans="10:10" x14ac:dyDescent="0.25">
      <c r="J6128" s="32"/>
    </row>
    <row r="6129" spans="10:10" x14ac:dyDescent="0.25">
      <c r="J6129" s="32"/>
    </row>
    <row r="6130" spans="10:10" x14ac:dyDescent="0.25">
      <c r="J6130" s="32"/>
    </row>
    <row r="6131" spans="10:10" x14ac:dyDescent="0.25">
      <c r="J6131" s="32"/>
    </row>
    <row r="6132" spans="10:10" x14ac:dyDescent="0.25">
      <c r="J6132" s="32"/>
    </row>
    <row r="6133" spans="10:10" x14ac:dyDescent="0.25">
      <c r="J6133" s="32"/>
    </row>
    <row r="6134" spans="10:10" x14ac:dyDescent="0.25">
      <c r="J6134" s="32"/>
    </row>
    <row r="6135" spans="10:10" x14ac:dyDescent="0.25">
      <c r="J6135" s="32"/>
    </row>
    <row r="6136" spans="10:10" x14ac:dyDescent="0.25">
      <c r="J6136" s="32"/>
    </row>
    <row r="6137" spans="10:10" x14ac:dyDescent="0.25">
      <c r="J6137" s="32"/>
    </row>
    <row r="6138" spans="10:10" x14ac:dyDescent="0.25">
      <c r="J6138" s="32"/>
    </row>
    <row r="6139" spans="10:10" x14ac:dyDescent="0.25">
      <c r="J6139" s="32"/>
    </row>
    <row r="6140" spans="10:10" x14ac:dyDescent="0.25">
      <c r="J6140" s="32"/>
    </row>
    <row r="6141" spans="10:10" x14ac:dyDescent="0.25">
      <c r="J6141" s="32"/>
    </row>
    <row r="6142" spans="10:10" x14ac:dyDescent="0.25">
      <c r="J6142" s="32"/>
    </row>
    <row r="6143" spans="10:10" x14ac:dyDescent="0.25">
      <c r="J6143" s="32"/>
    </row>
    <row r="6144" spans="10:10" x14ac:dyDescent="0.25">
      <c r="J6144" s="32"/>
    </row>
    <row r="6145" spans="10:10" x14ac:dyDescent="0.25">
      <c r="J6145" s="32"/>
    </row>
    <row r="6146" spans="10:10" x14ac:dyDescent="0.25">
      <c r="J6146" s="32"/>
    </row>
    <row r="6147" spans="10:10" x14ac:dyDescent="0.25">
      <c r="J6147" s="32"/>
    </row>
    <row r="6148" spans="10:10" x14ac:dyDescent="0.25">
      <c r="J6148" s="32"/>
    </row>
    <row r="6149" spans="10:10" x14ac:dyDescent="0.25">
      <c r="J6149" s="32"/>
    </row>
    <row r="6150" spans="10:10" x14ac:dyDescent="0.25">
      <c r="J6150" s="32"/>
    </row>
    <row r="6151" spans="10:10" x14ac:dyDescent="0.25">
      <c r="J6151" s="32"/>
    </row>
    <row r="6152" spans="10:10" x14ac:dyDescent="0.25">
      <c r="J6152" s="32"/>
    </row>
    <row r="6153" spans="10:10" x14ac:dyDescent="0.25">
      <c r="J6153" s="32"/>
    </row>
    <row r="6154" spans="10:10" x14ac:dyDescent="0.25">
      <c r="J6154" s="32"/>
    </row>
    <row r="6155" spans="10:10" x14ac:dyDescent="0.25">
      <c r="J6155" s="32"/>
    </row>
    <row r="6156" spans="10:10" x14ac:dyDescent="0.25">
      <c r="J6156" s="32"/>
    </row>
    <row r="6157" spans="10:10" x14ac:dyDescent="0.25">
      <c r="J6157" s="32"/>
    </row>
    <row r="6158" spans="10:10" x14ac:dyDescent="0.25">
      <c r="J6158" s="32"/>
    </row>
    <row r="6159" spans="10:10" x14ac:dyDescent="0.25">
      <c r="J6159" s="32"/>
    </row>
    <row r="6160" spans="10:10" x14ac:dyDescent="0.25">
      <c r="J6160" s="32"/>
    </row>
    <row r="6161" spans="10:10" x14ac:dyDescent="0.25">
      <c r="J6161" s="32"/>
    </row>
    <row r="6162" spans="10:10" x14ac:dyDescent="0.25">
      <c r="J6162" s="32"/>
    </row>
    <row r="6163" spans="10:10" x14ac:dyDescent="0.25">
      <c r="J6163" s="32"/>
    </row>
    <row r="6164" spans="10:10" x14ac:dyDescent="0.25">
      <c r="J6164" s="32"/>
    </row>
    <row r="6165" spans="10:10" x14ac:dyDescent="0.25">
      <c r="J6165" s="32"/>
    </row>
    <row r="6166" spans="10:10" x14ac:dyDescent="0.25">
      <c r="J6166" s="32"/>
    </row>
    <row r="6167" spans="10:10" x14ac:dyDescent="0.25">
      <c r="J6167" s="32"/>
    </row>
    <row r="6168" spans="10:10" x14ac:dyDescent="0.25">
      <c r="J6168" s="32"/>
    </row>
    <row r="6169" spans="10:10" x14ac:dyDescent="0.25">
      <c r="J6169" s="32"/>
    </row>
    <row r="6170" spans="10:10" x14ac:dyDescent="0.25">
      <c r="J6170" s="32"/>
    </row>
    <row r="6171" spans="10:10" x14ac:dyDescent="0.25">
      <c r="J6171" s="32"/>
    </row>
    <row r="6172" spans="10:10" x14ac:dyDescent="0.25">
      <c r="J6172" s="32"/>
    </row>
    <row r="6173" spans="10:10" x14ac:dyDescent="0.25">
      <c r="J6173" s="32"/>
    </row>
    <row r="6174" spans="10:10" x14ac:dyDescent="0.25">
      <c r="J6174" s="32"/>
    </row>
    <row r="6175" spans="10:10" x14ac:dyDescent="0.25">
      <c r="J6175" s="32"/>
    </row>
    <row r="6176" spans="10:10" x14ac:dyDescent="0.25">
      <c r="J6176" s="32"/>
    </row>
    <row r="6177" spans="10:10" x14ac:dyDescent="0.25">
      <c r="J6177" s="32"/>
    </row>
    <row r="6178" spans="10:10" x14ac:dyDescent="0.25">
      <c r="J6178" s="32"/>
    </row>
    <row r="6179" spans="10:10" x14ac:dyDescent="0.25">
      <c r="J6179" s="32"/>
    </row>
    <row r="6180" spans="10:10" x14ac:dyDescent="0.25">
      <c r="J6180" s="32"/>
    </row>
    <row r="6181" spans="10:10" x14ac:dyDescent="0.25">
      <c r="J6181" s="32"/>
    </row>
    <row r="6182" spans="10:10" x14ac:dyDescent="0.25">
      <c r="J6182" s="32"/>
    </row>
    <row r="6183" spans="10:10" x14ac:dyDescent="0.25">
      <c r="J6183" s="32"/>
    </row>
    <row r="6184" spans="10:10" x14ac:dyDescent="0.25">
      <c r="J6184" s="32"/>
    </row>
    <row r="6185" spans="10:10" x14ac:dyDescent="0.25">
      <c r="J6185" s="32"/>
    </row>
    <row r="6186" spans="10:10" x14ac:dyDescent="0.25">
      <c r="J6186" s="32"/>
    </row>
    <row r="6187" spans="10:10" x14ac:dyDescent="0.25">
      <c r="J6187" s="32"/>
    </row>
    <row r="6188" spans="10:10" x14ac:dyDescent="0.25">
      <c r="J6188" s="32"/>
    </row>
    <row r="6189" spans="10:10" x14ac:dyDescent="0.25">
      <c r="J6189" s="32"/>
    </row>
    <row r="6190" spans="10:10" x14ac:dyDescent="0.25">
      <c r="J6190" s="32"/>
    </row>
    <row r="6191" spans="10:10" x14ac:dyDescent="0.25">
      <c r="J6191" s="32"/>
    </row>
    <row r="6192" spans="10:10" x14ac:dyDescent="0.25">
      <c r="J6192" s="32"/>
    </row>
    <row r="6193" spans="10:10" x14ac:dyDescent="0.25">
      <c r="J6193" s="32"/>
    </row>
    <row r="6194" spans="10:10" x14ac:dyDescent="0.25">
      <c r="J6194" s="32"/>
    </row>
    <row r="6195" spans="10:10" x14ac:dyDescent="0.25">
      <c r="J6195" s="32"/>
    </row>
    <row r="6196" spans="10:10" x14ac:dyDescent="0.25">
      <c r="J6196" s="32"/>
    </row>
    <row r="6197" spans="10:10" x14ac:dyDescent="0.25">
      <c r="J6197" s="32"/>
    </row>
    <row r="6198" spans="10:10" x14ac:dyDescent="0.25">
      <c r="J6198" s="32"/>
    </row>
    <row r="6199" spans="10:10" x14ac:dyDescent="0.25">
      <c r="J6199" s="32"/>
    </row>
    <row r="6200" spans="10:10" x14ac:dyDescent="0.25">
      <c r="J6200" s="32"/>
    </row>
    <row r="6201" spans="10:10" x14ac:dyDescent="0.25">
      <c r="J6201" s="32"/>
    </row>
    <row r="6202" spans="10:10" x14ac:dyDescent="0.25">
      <c r="J6202" s="32"/>
    </row>
    <row r="6203" spans="10:10" x14ac:dyDescent="0.25">
      <c r="J6203" s="32"/>
    </row>
    <row r="6204" spans="10:10" x14ac:dyDescent="0.25">
      <c r="J6204" s="32"/>
    </row>
    <row r="6205" spans="10:10" x14ac:dyDescent="0.25">
      <c r="J6205" s="32"/>
    </row>
    <row r="6206" spans="10:10" x14ac:dyDescent="0.25">
      <c r="J6206" s="32"/>
    </row>
    <row r="6207" spans="10:10" x14ac:dyDescent="0.25">
      <c r="J6207" s="32"/>
    </row>
    <row r="6208" spans="10:10" x14ac:dyDescent="0.25">
      <c r="J6208" s="32"/>
    </row>
    <row r="6209" spans="10:10" x14ac:dyDescent="0.25">
      <c r="J6209" s="32"/>
    </row>
    <row r="6210" spans="10:10" x14ac:dyDescent="0.25">
      <c r="J6210" s="32"/>
    </row>
    <row r="6211" spans="10:10" x14ac:dyDescent="0.25">
      <c r="J6211" s="32"/>
    </row>
    <row r="6212" spans="10:10" x14ac:dyDescent="0.25">
      <c r="J6212" s="32"/>
    </row>
    <row r="6213" spans="10:10" x14ac:dyDescent="0.25">
      <c r="J6213" s="32"/>
    </row>
    <row r="6214" spans="10:10" x14ac:dyDescent="0.25">
      <c r="J6214" s="32"/>
    </row>
    <row r="6215" spans="10:10" x14ac:dyDescent="0.25">
      <c r="J6215" s="32"/>
    </row>
    <row r="6216" spans="10:10" x14ac:dyDescent="0.25">
      <c r="J6216" s="32"/>
    </row>
    <row r="6217" spans="10:10" x14ac:dyDescent="0.25">
      <c r="J6217" s="32"/>
    </row>
    <row r="6218" spans="10:10" x14ac:dyDescent="0.25">
      <c r="J6218" s="32"/>
    </row>
    <row r="6219" spans="10:10" x14ac:dyDescent="0.25">
      <c r="J6219" s="32"/>
    </row>
    <row r="6220" spans="10:10" x14ac:dyDescent="0.25">
      <c r="J6220" s="32"/>
    </row>
    <row r="6221" spans="10:10" x14ac:dyDescent="0.25">
      <c r="J6221" s="32"/>
    </row>
    <row r="6222" spans="10:10" x14ac:dyDescent="0.25">
      <c r="J6222" s="32"/>
    </row>
    <row r="6223" spans="10:10" x14ac:dyDescent="0.25">
      <c r="J6223" s="32"/>
    </row>
    <row r="6224" spans="10:10" x14ac:dyDescent="0.25">
      <c r="J6224" s="32"/>
    </row>
    <row r="6225" spans="10:10" x14ac:dyDescent="0.25">
      <c r="J6225" s="32"/>
    </row>
    <row r="6226" spans="10:10" x14ac:dyDescent="0.25">
      <c r="J6226" s="32"/>
    </row>
    <row r="6227" spans="10:10" x14ac:dyDescent="0.25">
      <c r="J6227" s="32"/>
    </row>
    <row r="6228" spans="10:10" x14ac:dyDescent="0.25">
      <c r="J6228" s="32"/>
    </row>
    <row r="6229" spans="10:10" x14ac:dyDescent="0.25">
      <c r="J6229" s="32"/>
    </row>
    <row r="6230" spans="10:10" x14ac:dyDescent="0.25">
      <c r="J6230" s="32"/>
    </row>
    <row r="6231" spans="10:10" x14ac:dyDescent="0.25">
      <c r="J6231" s="32"/>
    </row>
    <row r="6232" spans="10:10" x14ac:dyDescent="0.25">
      <c r="J6232" s="32"/>
    </row>
    <row r="6233" spans="10:10" x14ac:dyDescent="0.25">
      <c r="J6233" s="32"/>
    </row>
    <row r="6234" spans="10:10" x14ac:dyDescent="0.25">
      <c r="J6234" s="32"/>
    </row>
    <row r="6235" spans="10:10" x14ac:dyDescent="0.25">
      <c r="J6235" s="32"/>
    </row>
    <row r="6236" spans="10:10" x14ac:dyDescent="0.25">
      <c r="J6236" s="32"/>
    </row>
    <row r="6237" spans="10:10" x14ac:dyDescent="0.25">
      <c r="J6237" s="32"/>
    </row>
    <row r="6238" spans="10:10" x14ac:dyDescent="0.25">
      <c r="J6238" s="32"/>
    </row>
    <row r="6239" spans="10:10" x14ac:dyDescent="0.25">
      <c r="J6239" s="32"/>
    </row>
    <row r="6240" spans="10:10" x14ac:dyDescent="0.25">
      <c r="J6240" s="32"/>
    </row>
    <row r="6241" spans="10:10" x14ac:dyDescent="0.25">
      <c r="J6241" s="32"/>
    </row>
    <row r="6242" spans="10:10" x14ac:dyDescent="0.25">
      <c r="J6242" s="32"/>
    </row>
    <row r="6243" spans="10:10" x14ac:dyDescent="0.25">
      <c r="J6243" s="32"/>
    </row>
    <row r="6244" spans="10:10" x14ac:dyDescent="0.25">
      <c r="J6244" s="32"/>
    </row>
    <row r="6245" spans="10:10" x14ac:dyDescent="0.25">
      <c r="J6245" s="32"/>
    </row>
    <row r="6246" spans="10:10" x14ac:dyDescent="0.25">
      <c r="J6246" s="32"/>
    </row>
    <row r="6247" spans="10:10" x14ac:dyDescent="0.25">
      <c r="J6247" s="32"/>
    </row>
    <row r="6248" spans="10:10" x14ac:dyDescent="0.25">
      <c r="J6248" s="32"/>
    </row>
    <row r="6249" spans="10:10" x14ac:dyDescent="0.25">
      <c r="J6249" s="32"/>
    </row>
    <row r="6250" spans="10:10" x14ac:dyDescent="0.25">
      <c r="J6250" s="32"/>
    </row>
    <row r="6251" spans="10:10" x14ac:dyDescent="0.25">
      <c r="J6251" s="32"/>
    </row>
    <row r="6252" spans="10:10" x14ac:dyDescent="0.25">
      <c r="J6252" s="32"/>
    </row>
    <row r="6253" spans="10:10" x14ac:dyDescent="0.25">
      <c r="J6253" s="32"/>
    </row>
    <row r="6254" spans="10:10" x14ac:dyDescent="0.25">
      <c r="J6254" s="32"/>
    </row>
    <row r="6255" spans="10:10" x14ac:dyDescent="0.25">
      <c r="J6255" s="32"/>
    </row>
    <row r="6256" spans="10:10" x14ac:dyDescent="0.25">
      <c r="J6256" s="32"/>
    </row>
    <row r="6257" spans="10:10" x14ac:dyDescent="0.25">
      <c r="J6257" s="32"/>
    </row>
    <row r="6258" spans="10:10" x14ac:dyDescent="0.25">
      <c r="J6258" s="32"/>
    </row>
    <row r="6259" spans="10:10" x14ac:dyDescent="0.25">
      <c r="J6259" s="32"/>
    </row>
    <row r="6260" spans="10:10" x14ac:dyDescent="0.25">
      <c r="J6260" s="32"/>
    </row>
    <row r="6261" spans="10:10" x14ac:dyDescent="0.25">
      <c r="J6261" s="32"/>
    </row>
    <row r="6262" spans="10:10" x14ac:dyDescent="0.25">
      <c r="J6262" s="32"/>
    </row>
    <row r="6263" spans="10:10" x14ac:dyDescent="0.25">
      <c r="J6263" s="32"/>
    </row>
    <row r="6264" spans="10:10" x14ac:dyDescent="0.25">
      <c r="J6264" s="32"/>
    </row>
    <row r="6265" spans="10:10" x14ac:dyDescent="0.25">
      <c r="J6265" s="32"/>
    </row>
    <row r="6266" spans="10:10" x14ac:dyDescent="0.25">
      <c r="J6266" s="32"/>
    </row>
    <row r="6267" spans="10:10" x14ac:dyDescent="0.25">
      <c r="J6267" s="32"/>
    </row>
    <row r="6268" spans="10:10" x14ac:dyDescent="0.25">
      <c r="J6268" s="32"/>
    </row>
    <row r="6269" spans="10:10" x14ac:dyDescent="0.25">
      <c r="J6269" s="32"/>
    </row>
    <row r="6270" spans="10:10" x14ac:dyDescent="0.25">
      <c r="J6270" s="32"/>
    </row>
    <row r="6271" spans="10:10" x14ac:dyDescent="0.25">
      <c r="J6271" s="32"/>
    </row>
    <row r="6272" spans="10:10" x14ac:dyDescent="0.25">
      <c r="J6272" s="32"/>
    </row>
    <row r="6273" spans="10:10" x14ac:dyDescent="0.25">
      <c r="J6273" s="32"/>
    </row>
    <row r="6274" spans="10:10" x14ac:dyDescent="0.25">
      <c r="J6274" s="32"/>
    </row>
    <row r="6275" spans="10:10" x14ac:dyDescent="0.25">
      <c r="J6275" s="32"/>
    </row>
    <row r="6276" spans="10:10" x14ac:dyDescent="0.25">
      <c r="J6276" s="32"/>
    </row>
    <row r="6277" spans="10:10" x14ac:dyDescent="0.25">
      <c r="J6277" s="32"/>
    </row>
    <row r="6278" spans="10:10" x14ac:dyDescent="0.25">
      <c r="J6278" s="32"/>
    </row>
    <row r="6279" spans="10:10" x14ac:dyDescent="0.25">
      <c r="J6279" s="32"/>
    </row>
    <row r="6280" spans="10:10" x14ac:dyDescent="0.25">
      <c r="J6280" s="32"/>
    </row>
    <row r="6281" spans="10:10" x14ac:dyDescent="0.25">
      <c r="J6281" s="32"/>
    </row>
    <row r="6282" spans="10:10" x14ac:dyDescent="0.25">
      <c r="J6282" s="32"/>
    </row>
    <row r="6283" spans="10:10" x14ac:dyDescent="0.25">
      <c r="J6283" s="32"/>
    </row>
    <row r="6284" spans="10:10" x14ac:dyDescent="0.25">
      <c r="J6284" s="32"/>
    </row>
    <row r="6285" spans="10:10" x14ac:dyDescent="0.25">
      <c r="J6285" s="32"/>
    </row>
    <row r="6286" spans="10:10" x14ac:dyDescent="0.25">
      <c r="J6286" s="32"/>
    </row>
    <row r="6287" spans="10:10" x14ac:dyDescent="0.25">
      <c r="J6287" s="32"/>
    </row>
    <row r="6288" spans="10:10" x14ac:dyDescent="0.25">
      <c r="J6288" s="32"/>
    </row>
    <row r="6289" spans="10:10" x14ac:dyDescent="0.25">
      <c r="J6289" s="32"/>
    </row>
    <row r="6290" spans="10:10" x14ac:dyDescent="0.25">
      <c r="J6290" s="32"/>
    </row>
    <row r="6291" spans="10:10" x14ac:dyDescent="0.25">
      <c r="J6291" s="32"/>
    </row>
    <row r="6292" spans="10:10" x14ac:dyDescent="0.25">
      <c r="J6292" s="32"/>
    </row>
    <row r="6293" spans="10:10" x14ac:dyDescent="0.25">
      <c r="J6293" s="32"/>
    </row>
    <row r="6294" spans="10:10" x14ac:dyDescent="0.25">
      <c r="J6294" s="32"/>
    </row>
    <row r="6295" spans="10:10" x14ac:dyDescent="0.25">
      <c r="J6295" s="32"/>
    </row>
    <row r="6296" spans="10:10" x14ac:dyDescent="0.25">
      <c r="J6296" s="32"/>
    </row>
    <row r="6297" spans="10:10" x14ac:dyDescent="0.25">
      <c r="J6297" s="32"/>
    </row>
    <row r="6298" spans="10:10" x14ac:dyDescent="0.25">
      <c r="J6298" s="32"/>
    </row>
    <row r="6299" spans="10:10" x14ac:dyDescent="0.25">
      <c r="J6299" s="32"/>
    </row>
    <row r="6300" spans="10:10" x14ac:dyDescent="0.25">
      <c r="J6300" s="32"/>
    </row>
    <row r="6301" spans="10:10" x14ac:dyDescent="0.25">
      <c r="J6301" s="32"/>
    </row>
    <row r="6302" spans="10:10" x14ac:dyDescent="0.25">
      <c r="J6302" s="32"/>
    </row>
    <row r="6303" spans="10:10" x14ac:dyDescent="0.25">
      <c r="J6303" s="32"/>
    </row>
    <row r="6304" spans="10:10" x14ac:dyDescent="0.25">
      <c r="J6304" s="32"/>
    </row>
    <row r="6305" spans="10:10" x14ac:dyDescent="0.25">
      <c r="J6305" s="32"/>
    </row>
    <row r="6306" spans="10:10" x14ac:dyDescent="0.25">
      <c r="J6306" s="32"/>
    </row>
    <row r="6307" spans="10:10" x14ac:dyDescent="0.25">
      <c r="J6307" s="32"/>
    </row>
    <row r="6308" spans="10:10" x14ac:dyDescent="0.25">
      <c r="J6308" s="32"/>
    </row>
    <row r="6309" spans="10:10" x14ac:dyDescent="0.25">
      <c r="J6309" s="32"/>
    </row>
    <row r="6310" spans="10:10" x14ac:dyDescent="0.25">
      <c r="J6310" s="32"/>
    </row>
    <row r="6311" spans="10:10" x14ac:dyDescent="0.25">
      <c r="J6311" s="32"/>
    </row>
    <row r="6312" spans="10:10" x14ac:dyDescent="0.25">
      <c r="J6312" s="32"/>
    </row>
    <row r="6313" spans="10:10" x14ac:dyDescent="0.25">
      <c r="J6313" s="32"/>
    </row>
    <row r="6314" spans="10:10" x14ac:dyDescent="0.25">
      <c r="J6314" s="32"/>
    </row>
    <row r="6315" spans="10:10" x14ac:dyDescent="0.25">
      <c r="J6315" s="32"/>
    </row>
    <row r="6316" spans="10:10" x14ac:dyDescent="0.25">
      <c r="J6316" s="32"/>
    </row>
    <row r="6317" spans="10:10" x14ac:dyDescent="0.25">
      <c r="J6317" s="32"/>
    </row>
    <row r="6318" spans="10:10" x14ac:dyDescent="0.25">
      <c r="J6318" s="32"/>
    </row>
    <row r="6319" spans="10:10" x14ac:dyDescent="0.25">
      <c r="J6319" s="32"/>
    </row>
    <row r="6320" spans="10:10" x14ac:dyDescent="0.25">
      <c r="J6320" s="32"/>
    </row>
    <row r="6321" spans="10:10" x14ac:dyDescent="0.25">
      <c r="J6321" s="32"/>
    </row>
    <row r="6322" spans="10:10" x14ac:dyDescent="0.25">
      <c r="J6322" s="32"/>
    </row>
    <row r="6323" spans="10:10" x14ac:dyDescent="0.25">
      <c r="J6323" s="32"/>
    </row>
    <row r="6324" spans="10:10" x14ac:dyDescent="0.25">
      <c r="J6324" s="32"/>
    </row>
    <row r="6325" spans="10:10" x14ac:dyDescent="0.25">
      <c r="J6325" s="32"/>
    </row>
    <row r="6326" spans="10:10" x14ac:dyDescent="0.25">
      <c r="J6326" s="32"/>
    </row>
    <row r="6327" spans="10:10" x14ac:dyDescent="0.25">
      <c r="J6327" s="32"/>
    </row>
    <row r="6328" spans="10:10" x14ac:dyDescent="0.25">
      <c r="J6328" s="32"/>
    </row>
    <row r="6329" spans="10:10" x14ac:dyDescent="0.25">
      <c r="J6329" s="32"/>
    </row>
    <row r="6330" spans="10:10" x14ac:dyDescent="0.25">
      <c r="J6330" s="32"/>
    </row>
    <row r="6331" spans="10:10" x14ac:dyDescent="0.25">
      <c r="J6331" s="32"/>
    </row>
    <row r="6332" spans="10:10" x14ac:dyDescent="0.25">
      <c r="J6332" s="32"/>
    </row>
    <row r="6333" spans="10:10" x14ac:dyDescent="0.25">
      <c r="J6333" s="32"/>
    </row>
    <row r="6334" spans="10:10" x14ac:dyDescent="0.25">
      <c r="J6334" s="32"/>
    </row>
    <row r="6335" spans="10:10" x14ac:dyDescent="0.25">
      <c r="J6335" s="32"/>
    </row>
    <row r="6336" spans="10:10" x14ac:dyDescent="0.25">
      <c r="J6336" s="32"/>
    </row>
    <row r="6337" spans="10:10" x14ac:dyDescent="0.25">
      <c r="J6337" s="32"/>
    </row>
    <row r="6338" spans="10:10" x14ac:dyDescent="0.25">
      <c r="J6338" s="32"/>
    </row>
    <row r="6339" spans="10:10" x14ac:dyDescent="0.25">
      <c r="J6339" s="32"/>
    </row>
    <row r="6340" spans="10:10" x14ac:dyDescent="0.25">
      <c r="J6340" s="32"/>
    </row>
    <row r="6341" spans="10:10" x14ac:dyDescent="0.25">
      <c r="J6341" s="32"/>
    </row>
    <row r="6342" spans="10:10" x14ac:dyDescent="0.25">
      <c r="J6342" s="32"/>
    </row>
    <row r="6343" spans="10:10" x14ac:dyDescent="0.25">
      <c r="J6343" s="32"/>
    </row>
    <row r="6344" spans="10:10" x14ac:dyDescent="0.25">
      <c r="J6344" s="32"/>
    </row>
    <row r="6345" spans="10:10" x14ac:dyDescent="0.25">
      <c r="J6345" s="32"/>
    </row>
    <row r="6346" spans="10:10" x14ac:dyDescent="0.25">
      <c r="J6346" s="32"/>
    </row>
    <row r="6347" spans="10:10" x14ac:dyDescent="0.25">
      <c r="J6347" s="32"/>
    </row>
    <row r="6348" spans="10:10" x14ac:dyDescent="0.25">
      <c r="J6348" s="32"/>
    </row>
    <row r="6349" spans="10:10" x14ac:dyDescent="0.25">
      <c r="J6349" s="32"/>
    </row>
    <row r="6350" spans="10:10" x14ac:dyDescent="0.25">
      <c r="J6350" s="32"/>
    </row>
    <row r="6351" spans="10:10" x14ac:dyDescent="0.25">
      <c r="J6351" s="32"/>
    </row>
    <row r="6352" spans="10:10" x14ac:dyDescent="0.25">
      <c r="J6352" s="32"/>
    </row>
    <row r="6353" spans="10:10" x14ac:dyDescent="0.25">
      <c r="J6353" s="32"/>
    </row>
    <row r="6354" spans="10:10" x14ac:dyDescent="0.25">
      <c r="J6354" s="32"/>
    </row>
    <row r="6355" spans="10:10" x14ac:dyDescent="0.25">
      <c r="J6355" s="32"/>
    </row>
    <row r="6356" spans="10:10" x14ac:dyDescent="0.25">
      <c r="J6356" s="32"/>
    </row>
    <row r="6357" spans="10:10" x14ac:dyDescent="0.25">
      <c r="J6357" s="32"/>
    </row>
    <row r="6358" spans="10:10" x14ac:dyDescent="0.25">
      <c r="J6358" s="32"/>
    </row>
    <row r="6359" spans="10:10" x14ac:dyDescent="0.25">
      <c r="J6359" s="32"/>
    </row>
    <row r="6360" spans="10:10" x14ac:dyDescent="0.25">
      <c r="J6360" s="32"/>
    </row>
    <row r="6361" spans="10:10" x14ac:dyDescent="0.25">
      <c r="J6361" s="32"/>
    </row>
    <row r="6362" spans="10:10" x14ac:dyDescent="0.25">
      <c r="J6362" s="32"/>
    </row>
    <row r="6363" spans="10:10" x14ac:dyDescent="0.25">
      <c r="J6363" s="32"/>
    </row>
    <row r="6364" spans="10:10" x14ac:dyDescent="0.25">
      <c r="J6364" s="32"/>
    </row>
    <row r="6365" spans="10:10" x14ac:dyDescent="0.25">
      <c r="J6365" s="32"/>
    </row>
    <row r="6366" spans="10:10" x14ac:dyDescent="0.25">
      <c r="J6366" s="32"/>
    </row>
    <row r="6367" spans="10:10" x14ac:dyDescent="0.25">
      <c r="J6367" s="32"/>
    </row>
    <row r="6368" spans="10:10" x14ac:dyDescent="0.25">
      <c r="J6368" s="32"/>
    </row>
    <row r="6369" spans="10:10" x14ac:dyDescent="0.25">
      <c r="J6369" s="32"/>
    </row>
    <row r="6370" spans="10:10" x14ac:dyDescent="0.25">
      <c r="J6370" s="32"/>
    </row>
    <row r="6371" spans="10:10" x14ac:dyDescent="0.25">
      <c r="J6371" s="32"/>
    </row>
    <row r="6372" spans="10:10" x14ac:dyDescent="0.25">
      <c r="J6372" s="32"/>
    </row>
    <row r="6373" spans="10:10" x14ac:dyDescent="0.25">
      <c r="J6373" s="32"/>
    </row>
    <row r="6374" spans="10:10" x14ac:dyDescent="0.25">
      <c r="J6374" s="32"/>
    </row>
    <row r="6375" spans="10:10" x14ac:dyDescent="0.25">
      <c r="J6375" s="32"/>
    </row>
    <row r="6376" spans="10:10" x14ac:dyDescent="0.25">
      <c r="J6376" s="32"/>
    </row>
    <row r="6377" spans="10:10" x14ac:dyDescent="0.25">
      <c r="J6377" s="32"/>
    </row>
    <row r="6378" spans="10:10" x14ac:dyDescent="0.25">
      <c r="J6378" s="32"/>
    </row>
    <row r="6379" spans="10:10" x14ac:dyDescent="0.25">
      <c r="J6379" s="32"/>
    </row>
    <row r="6380" spans="10:10" x14ac:dyDescent="0.25">
      <c r="J6380" s="32"/>
    </row>
    <row r="6381" spans="10:10" x14ac:dyDescent="0.25">
      <c r="J6381" s="32"/>
    </row>
    <row r="6382" spans="10:10" x14ac:dyDescent="0.25">
      <c r="J6382" s="32"/>
    </row>
    <row r="6383" spans="10:10" x14ac:dyDescent="0.25">
      <c r="J6383" s="32"/>
    </row>
    <row r="6384" spans="10:10" x14ac:dyDescent="0.25">
      <c r="J6384" s="32"/>
    </row>
    <row r="6385" spans="10:10" x14ac:dyDescent="0.25">
      <c r="J6385" s="32"/>
    </row>
    <row r="6386" spans="10:10" x14ac:dyDescent="0.25">
      <c r="J6386" s="32"/>
    </row>
    <row r="6387" spans="10:10" x14ac:dyDescent="0.25">
      <c r="J6387" s="32"/>
    </row>
    <row r="6388" spans="10:10" x14ac:dyDescent="0.25">
      <c r="J6388" s="32"/>
    </row>
    <row r="6389" spans="10:10" x14ac:dyDescent="0.25">
      <c r="J6389" s="32"/>
    </row>
    <row r="6390" spans="10:10" x14ac:dyDescent="0.25">
      <c r="J6390" s="32"/>
    </row>
    <row r="6391" spans="10:10" x14ac:dyDescent="0.25">
      <c r="J6391" s="32"/>
    </row>
    <row r="6392" spans="10:10" x14ac:dyDescent="0.25">
      <c r="J6392" s="32"/>
    </row>
    <row r="6393" spans="10:10" x14ac:dyDescent="0.25">
      <c r="J6393" s="32"/>
    </row>
    <row r="6394" spans="10:10" x14ac:dyDescent="0.25">
      <c r="J6394" s="32"/>
    </row>
    <row r="6395" spans="10:10" x14ac:dyDescent="0.25">
      <c r="J6395" s="32"/>
    </row>
    <row r="6396" spans="10:10" x14ac:dyDescent="0.25">
      <c r="J6396" s="32"/>
    </row>
    <row r="6397" spans="10:10" x14ac:dyDescent="0.25">
      <c r="J6397" s="32"/>
    </row>
    <row r="6398" spans="10:10" x14ac:dyDescent="0.25">
      <c r="J6398" s="32"/>
    </row>
    <row r="6399" spans="10:10" x14ac:dyDescent="0.25">
      <c r="J6399" s="32"/>
    </row>
    <row r="6400" spans="10:10" x14ac:dyDescent="0.25">
      <c r="J6400" s="32"/>
    </row>
    <row r="6401" spans="10:10" x14ac:dyDescent="0.25">
      <c r="J6401" s="32"/>
    </row>
    <row r="6402" spans="10:10" x14ac:dyDescent="0.25">
      <c r="J6402" s="32"/>
    </row>
    <row r="6403" spans="10:10" x14ac:dyDescent="0.25">
      <c r="J6403" s="32"/>
    </row>
    <row r="6404" spans="10:10" x14ac:dyDescent="0.25">
      <c r="J6404" s="32"/>
    </row>
    <row r="6405" spans="10:10" x14ac:dyDescent="0.25">
      <c r="J6405" s="32"/>
    </row>
    <row r="6406" spans="10:10" x14ac:dyDescent="0.25">
      <c r="J6406" s="32"/>
    </row>
    <row r="6407" spans="10:10" x14ac:dyDescent="0.25">
      <c r="J6407" s="32"/>
    </row>
    <row r="6408" spans="10:10" x14ac:dyDescent="0.25">
      <c r="J6408" s="32"/>
    </row>
    <row r="6409" spans="10:10" x14ac:dyDescent="0.25">
      <c r="J6409" s="32"/>
    </row>
    <row r="6410" spans="10:10" x14ac:dyDescent="0.25">
      <c r="J6410" s="32"/>
    </row>
    <row r="6411" spans="10:10" x14ac:dyDescent="0.25">
      <c r="J6411" s="32"/>
    </row>
    <row r="6412" spans="10:10" x14ac:dyDescent="0.25">
      <c r="J6412" s="32"/>
    </row>
    <row r="6413" spans="10:10" x14ac:dyDescent="0.25">
      <c r="J6413" s="32"/>
    </row>
    <row r="6414" spans="10:10" x14ac:dyDescent="0.25">
      <c r="J6414" s="32"/>
    </row>
    <row r="6415" spans="10:10" x14ac:dyDescent="0.25">
      <c r="J6415" s="32"/>
    </row>
    <row r="6416" spans="10:10" x14ac:dyDescent="0.25">
      <c r="J6416" s="32"/>
    </row>
    <row r="6417" spans="10:10" x14ac:dyDescent="0.25">
      <c r="J6417" s="32"/>
    </row>
    <row r="6418" spans="10:10" x14ac:dyDescent="0.25">
      <c r="J6418" s="32"/>
    </row>
    <row r="6419" spans="10:10" x14ac:dyDescent="0.25">
      <c r="J6419" s="32"/>
    </row>
    <row r="6420" spans="10:10" x14ac:dyDescent="0.25">
      <c r="J6420" s="32"/>
    </row>
    <row r="6421" spans="10:10" x14ac:dyDescent="0.25">
      <c r="J6421" s="32"/>
    </row>
    <row r="6422" spans="10:10" x14ac:dyDescent="0.25">
      <c r="J6422" s="32"/>
    </row>
    <row r="6423" spans="10:10" x14ac:dyDescent="0.25">
      <c r="J6423" s="32"/>
    </row>
    <row r="6424" spans="10:10" x14ac:dyDescent="0.25">
      <c r="J6424" s="32"/>
    </row>
    <row r="6425" spans="10:10" x14ac:dyDescent="0.25">
      <c r="J6425" s="32"/>
    </row>
    <row r="6426" spans="10:10" x14ac:dyDescent="0.25">
      <c r="J6426" s="32"/>
    </row>
    <row r="6427" spans="10:10" x14ac:dyDescent="0.25">
      <c r="J6427" s="32"/>
    </row>
    <row r="6428" spans="10:10" x14ac:dyDescent="0.25">
      <c r="J6428" s="32"/>
    </row>
    <row r="6429" spans="10:10" x14ac:dyDescent="0.25">
      <c r="J6429" s="32"/>
    </row>
    <row r="6430" spans="10:10" x14ac:dyDescent="0.25">
      <c r="J6430" s="32"/>
    </row>
    <row r="6431" spans="10:10" x14ac:dyDescent="0.25">
      <c r="J6431" s="32"/>
    </row>
    <row r="6432" spans="10:10" x14ac:dyDescent="0.25">
      <c r="J6432" s="32"/>
    </row>
    <row r="6433" spans="10:10" x14ac:dyDescent="0.25">
      <c r="J6433" s="32"/>
    </row>
    <row r="6434" spans="10:10" x14ac:dyDescent="0.25">
      <c r="J6434" s="32"/>
    </row>
    <row r="6435" spans="10:10" x14ac:dyDescent="0.25">
      <c r="J6435" s="32"/>
    </row>
    <row r="6436" spans="10:10" x14ac:dyDescent="0.25">
      <c r="J6436" s="32"/>
    </row>
    <row r="6437" spans="10:10" x14ac:dyDescent="0.25">
      <c r="J6437" s="32"/>
    </row>
    <row r="6438" spans="10:10" x14ac:dyDescent="0.25">
      <c r="J6438" s="32"/>
    </row>
    <row r="6439" spans="10:10" x14ac:dyDescent="0.25">
      <c r="J6439" s="32"/>
    </row>
    <row r="6440" spans="10:10" x14ac:dyDescent="0.25">
      <c r="J6440" s="32"/>
    </row>
    <row r="6441" spans="10:10" x14ac:dyDescent="0.25">
      <c r="J6441" s="32"/>
    </row>
    <row r="6442" spans="10:10" x14ac:dyDescent="0.25">
      <c r="J6442" s="32"/>
    </row>
    <row r="6443" spans="10:10" x14ac:dyDescent="0.25">
      <c r="J6443" s="32"/>
    </row>
    <row r="6444" spans="10:10" x14ac:dyDescent="0.25">
      <c r="J6444" s="32"/>
    </row>
    <row r="6445" spans="10:10" x14ac:dyDescent="0.25">
      <c r="J6445" s="32"/>
    </row>
    <row r="6446" spans="10:10" x14ac:dyDescent="0.25">
      <c r="J6446" s="32"/>
    </row>
    <row r="6447" spans="10:10" x14ac:dyDescent="0.25">
      <c r="J6447" s="32"/>
    </row>
    <row r="6448" spans="10:10" x14ac:dyDescent="0.25">
      <c r="J6448" s="32"/>
    </row>
    <row r="6449" spans="10:10" x14ac:dyDescent="0.25">
      <c r="J6449" s="32"/>
    </row>
    <row r="6450" spans="10:10" x14ac:dyDescent="0.25">
      <c r="J6450" s="32"/>
    </row>
    <row r="6451" spans="10:10" x14ac:dyDescent="0.25">
      <c r="J6451" s="32"/>
    </row>
    <row r="6452" spans="10:10" x14ac:dyDescent="0.25">
      <c r="J6452" s="32"/>
    </row>
    <row r="6453" spans="10:10" x14ac:dyDescent="0.25">
      <c r="J6453" s="32"/>
    </row>
    <row r="6454" spans="10:10" x14ac:dyDescent="0.25">
      <c r="J6454" s="32"/>
    </row>
    <row r="6455" spans="10:10" x14ac:dyDescent="0.25">
      <c r="J6455" s="32"/>
    </row>
    <row r="6456" spans="10:10" x14ac:dyDescent="0.25">
      <c r="J6456" s="32"/>
    </row>
    <row r="6457" spans="10:10" x14ac:dyDescent="0.25">
      <c r="J6457" s="32"/>
    </row>
    <row r="6458" spans="10:10" x14ac:dyDescent="0.25">
      <c r="J6458" s="32"/>
    </row>
    <row r="6459" spans="10:10" x14ac:dyDescent="0.25">
      <c r="J6459" s="32"/>
    </row>
    <row r="6460" spans="10:10" x14ac:dyDescent="0.25">
      <c r="J6460" s="32"/>
    </row>
    <row r="6461" spans="10:10" x14ac:dyDescent="0.25">
      <c r="J6461" s="32"/>
    </row>
    <row r="6462" spans="10:10" x14ac:dyDescent="0.25">
      <c r="J6462" s="32"/>
    </row>
    <row r="6463" spans="10:10" x14ac:dyDescent="0.25">
      <c r="J6463" s="32"/>
    </row>
    <row r="6464" spans="10:10" x14ac:dyDescent="0.25">
      <c r="J6464" s="32"/>
    </row>
    <row r="6465" spans="10:10" x14ac:dyDescent="0.25">
      <c r="J6465" s="32"/>
    </row>
    <row r="6466" spans="10:10" x14ac:dyDescent="0.25">
      <c r="J6466" s="32"/>
    </row>
    <row r="6467" spans="10:10" x14ac:dyDescent="0.25">
      <c r="J6467" s="32"/>
    </row>
    <row r="6468" spans="10:10" x14ac:dyDescent="0.25">
      <c r="J6468" s="32"/>
    </row>
    <row r="6469" spans="10:10" x14ac:dyDescent="0.25">
      <c r="J6469" s="32"/>
    </row>
    <row r="6470" spans="10:10" x14ac:dyDescent="0.25">
      <c r="J6470" s="32"/>
    </row>
    <row r="6471" spans="10:10" x14ac:dyDescent="0.25">
      <c r="J6471" s="32"/>
    </row>
    <row r="6472" spans="10:10" x14ac:dyDescent="0.25">
      <c r="J6472" s="32"/>
    </row>
    <row r="6473" spans="10:10" x14ac:dyDescent="0.25">
      <c r="J6473" s="32"/>
    </row>
    <row r="6474" spans="10:10" x14ac:dyDescent="0.25">
      <c r="J6474" s="32"/>
    </row>
    <row r="6475" spans="10:10" x14ac:dyDescent="0.25">
      <c r="J6475" s="32"/>
    </row>
    <row r="6476" spans="10:10" x14ac:dyDescent="0.25">
      <c r="J6476" s="32"/>
    </row>
    <row r="6477" spans="10:10" x14ac:dyDescent="0.25">
      <c r="J6477" s="32"/>
    </row>
    <row r="6478" spans="10:10" x14ac:dyDescent="0.25">
      <c r="J6478" s="32"/>
    </row>
    <row r="6479" spans="10:10" x14ac:dyDescent="0.25">
      <c r="J6479" s="32"/>
    </row>
    <row r="6480" spans="10:10" x14ac:dyDescent="0.25">
      <c r="J6480" s="32"/>
    </row>
    <row r="6481" spans="10:10" x14ac:dyDescent="0.25">
      <c r="J6481" s="32"/>
    </row>
    <row r="6482" spans="10:10" x14ac:dyDescent="0.25">
      <c r="J6482" s="32"/>
    </row>
    <row r="6483" spans="10:10" x14ac:dyDescent="0.25">
      <c r="J6483" s="32"/>
    </row>
    <row r="6484" spans="10:10" x14ac:dyDescent="0.25">
      <c r="J6484" s="32"/>
    </row>
    <row r="6485" spans="10:10" x14ac:dyDescent="0.25">
      <c r="J6485" s="32"/>
    </row>
    <row r="6486" spans="10:10" x14ac:dyDescent="0.25">
      <c r="J6486" s="32"/>
    </row>
    <row r="6487" spans="10:10" x14ac:dyDescent="0.25">
      <c r="J6487" s="32"/>
    </row>
    <row r="6488" spans="10:10" x14ac:dyDescent="0.25">
      <c r="J6488" s="32"/>
    </row>
    <row r="6489" spans="10:10" x14ac:dyDescent="0.25">
      <c r="J6489" s="32"/>
    </row>
    <row r="6490" spans="10:10" x14ac:dyDescent="0.25">
      <c r="J6490" s="32"/>
    </row>
    <row r="6491" spans="10:10" x14ac:dyDescent="0.25">
      <c r="J6491" s="32"/>
    </row>
    <row r="6492" spans="10:10" x14ac:dyDescent="0.25">
      <c r="J6492" s="32"/>
    </row>
    <row r="6493" spans="10:10" x14ac:dyDescent="0.25">
      <c r="J6493" s="32"/>
    </row>
    <row r="6494" spans="10:10" x14ac:dyDescent="0.25">
      <c r="J6494" s="32"/>
    </row>
    <row r="6495" spans="10:10" x14ac:dyDescent="0.25">
      <c r="J6495" s="32"/>
    </row>
    <row r="6496" spans="10:10" x14ac:dyDescent="0.25">
      <c r="J6496" s="32"/>
    </row>
    <row r="6497" spans="10:10" x14ac:dyDescent="0.25">
      <c r="J6497" s="32"/>
    </row>
    <row r="6498" spans="10:10" x14ac:dyDescent="0.25">
      <c r="J6498" s="32"/>
    </row>
    <row r="6499" spans="10:10" x14ac:dyDescent="0.25">
      <c r="J6499" s="32"/>
    </row>
    <row r="6500" spans="10:10" x14ac:dyDescent="0.25">
      <c r="J6500" s="32"/>
    </row>
    <row r="6501" spans="10:10" x14ac:dyDescent="0.25">
      <c r="J6501" s="32"/>
    </row>
    <row r="6502" spans="10:10" x14ac:dyDescent="0.25">
      <c r="J6502" s="32"/>
    </row>
    <row r="6503" spans="10:10" x14ac:dyDescent="0.25">
      <c r="J6503" s="32"/>
    </row>
    <row r="6504" spans="10:10" x14ac:dyDescent="0.25">
      <c r="J6504" s="32"/>
    </row>
    <row r="6505" spans="10:10" x14ac:dyDescent="0.25">
      <c r="J6505" s="32"/>
    </row>
    <row r="6506" spans="10:10" x14ac:dyDescent="0.25">
      <c r="J6506" s="32"/>
    </row>
    <row r="6507" spans="10:10" x14ac:dyDescent="0.25">
      <c r="J6507" s="32"/>
    </row>
    <row r="6508" spans="10:10" x14ac:dyDescent="0.25">
      <c r="J6508" s="32"/>
    </row>
    <row r="6509" spans="10:10" x14ac:dyDescent="0.25">
      <c r="J6509" s="32"/>
    </row>
    <row r="6510" spans="10:10" x14ac:dyDescent="0.25">
      <c r="J6510" s="32"/>
    </row>
    <row r="6511" spans="10:10" x14ac:dyDescent="0.25">
      <c r="J6511" s="32"/>
    </row>
    <row r="6512" spans="10:10" x14ac:dyDescent="0.25">
      <c r="J6512" s="32"/>
    </row>
    <row r="6513" spans="10:10" x14ac:dyDescent="0.25">
      <c r="J6513" s="32"/>
    </row>
    <row r="6514" spans="10:10" x14ac:dyDescent="0.25">
      <c r="J6514" s="32"/>
    </row>
    <row r="6515" spans="10:10" x14ac:dyDescent="0.25">
      <c r="J6515" s="32"/>
    </row>
    <row r="6516" spans="10:10" x14ac:dyDescent="0.25">
      <c r="J6516" s="32"/>
    </row>
    <row r="6517" spans="10:10" x14ac:dyDescent="0.25">
      <c r="J6517" s="32"/>
    </row>
    <row r="6518" spans="10:10" x14ac:dyDescent="0.25">
      <c r="J6518" s="32"/>
    </row>
    <row r="6519" spans="10:10" x14ac:dyDescent="0.25">
      <c r="J6519" s="32"/>
    </row>
    <row r="6520" spans="10:10" x14ac:dyDescent="0.25">
      <c r="J6520" s="32"/>
    </row>
    <row r="6521" spans="10:10" x14ac:dyDescent="0.25">
      <c r="J6521" s="32"/>
    </row>
    <row r="6522" spans="10:10" x14ac:dyDescent="0.25">
      <c r="J6522" s="32"/>
    </row>
    <row r="6523" spans="10:10" x14ac:dyDescent="0.25">
      <c r="J6523" s="32"/>
    </row>
    <row r="6524" spans="10:10" x14ac:dyDescent="0.25">
      <c r="J6524" s="32"/>
    </row>
    <row r="6525" spans="10:10" x14ac:dyDescent="0.25">
      <c r="J6525" s="32"/>
    </row>
    <row r="6526" spans="10:10" x14ac:dyDescent="0.25">
      <c r="J6526" s="32"/>
    </row>
    <row r="6527" spans="10:10" x14ac:dyDescent="0.25">
      <c r="J6527" s="32"/>
    </row>
    <row r="6528" spans="10:10" x14ac:dyDescent="0.25">
      <c r="J6528" s="32"/>
    </row>
    <row r="6529" spans="10:10" x14ac:dyDescent="0.25">
      <c r="J6529" s="32"/>
    </row>
    <row r="6530" spans="10:10" x14ac:dyDescent="0.25">
      <c r="J6530" s="32"/>
    </row>
    <row r="6531" spans="10:10" x14ac:dyDescent="0.25">
      <c r="J6531" s="32"/>
    </row>
    <row r="6532" spans="10:10" x14ac:dyDescent="0.25">
      <c r="J6532" s="32"/>
    </row>
    <row r="6533" spans="10:10" x14ac:dyDescent="0.25">
      <c r="J6533" s="32"/>
    </row>
    <row r="6534" spans="10:10" x14ac:dyDescent="0.25">
      <c r="J6534" s="32"/>
    </row>
    <row r="6535" spans="10:10" x14ac:dyDescent="0.25">
      <c r="J6535" s="32"/>
    </row>
    <row r="6536" spans="10:10" x14ac:dyDescent="0.25">
      <c r="J6536" s="32"/>
    </row>
    <row r="6537" spans="10:10" x14ac:dyDescent="0.25">
      <c r="J6537" s="32"/>
    </row>
    <row r="6538" spans="10:10" x14ac:dyDescent="0.25">
      <c r="J6538" s="32"/>
    </row>
    <row r="6539" spans="10:10" x14ac:dyDescent="0.25">
      <c r="J6539" s="32"/>
    </row>
    <row r="6540" spans="10:10" x14ac:dyDescent="0.25">
      <c r="J6540" s="32"/>
    </row>
    <row r="6541" spans="10:10" x14ac:dyDescent="0.25">
      <c r="J6541" s="32"/>
    </row>
    <row r="6542" spans="10:10" x14ac:dyDescent="0.25">
      <c r="J6542" s="32"/>
    </row>
    <row r="6543" spans="10:10" x14ac:dyDescent="0.25">
      <c r="J6543" s="32"/>
    </row>
    <row r="6544" spans="10:10" x14ac:dyDescent="0.25">
      <c r="J6544" s="32"/>
    </row>
    <row r="6545" spans="10:10" x14ac:dyDescent="0.25">
      <c r="J6545" s="32"/>
    </row>
    <row r="6546" spans="10:10" x14ac:dyDescent="0.25">
      <c r="J6546" s="32"/>
    </row>
    <row r="6547" spans="10:10" x14ac:dyDescent="0.25">
      <c r="J6547" s="32"/>
    </row>
    <row r="6548" spans="10:10" x14ac:dyDescent="0.25">
      <c r="J6548" s="32"/>
    </row>
    <row r="6549" spans="10:10" x14ac:dyDescent="0.25">
      <c r="J6549" s="32"/>
    </row>
    <row r="6550" spans="10:10" x14ac:dyDescent="0.25">
      <c r="J6550" s="32"/>
    </row>
    <row r="6551" spans="10:10" x14ac:dyDescent="0.25">
      <c r="J6551" s="32"/>
    </row>
    <row r="6552" spans="10:10" x14ac:dyDescent="0.25">
      <c r="J6552" s="32"/>
    </row>
    <row r="6553" spans="10:10" x14ac:dyDescent="0.25">
      <c r="J6553" s="32"/>
    </row>
    <row r="6554" spans="10:10" x14ac:dyDescent="0.25">
      <c r="J6554" s="32"/>
    </row>
    <row r="6555" spans="10:10" x14ac:dyDescent="0.25">
      <c r="J6555" s="32"/>
    </row>
    <row r="6556" spans="10:10" x14ac:dyDescent="0.25">
      <c r="J6556" s="32"/>
    </row>
    <row r="6557" spans="10:10" x14ac:dyDescent="0.25">
      <c r="J6557" s="32"/>
    </row>
    <row r="6558" spans="10:10" x14ac:dyDescent="0.25">
      <c r="J6558" s="32"/>
    </row>
    <row r="6559" spans="10:10" x14ac:dyDescent="0.25">
      <c r="J6559" s="32"/>
    </row>
    <row r="6560" spans="10:10" x14ac:dyDescent="0.25">
      <c r="J6560" s="32"/>
    </row>
    <row r="6561" spans="10:10" x14ac:dyDescent="0.25">
      <c r="J6561" s="32"/>
    </row>
    <row r="6562" spans="10:10" x14ac:dyDescent="0.25">
      <c r="J6562" s="32"/>
    </row>
    <row r="6563" spans="10:10" x14ac:dyDescent="0.25">
      <c r="J6563" s="32"/>
    </row>
    <row r="6564" spans="10:10" x14ac:dyDescent="0.25">
      <c r="J6564" s="32"/>
    </row>
    <row r="6565" spans="10:10" x14ac:dyDescent="0.25">
      <c r="J6565" s="32"/>
    </row>
    <row r="6566" spans="10:10" x14ac:dyDescent="0.25">
      <c r="J6566" s="32"/>
    </row>
    <row r="6567" spans="10:10" x14ac:dyDescent="0.25">
      <c r="J6567" s="32"/>
    </row>
    <row r="6568" spans="10:10" x14ac:dyDescent="0.25">
      <c r="J6568" s="32"/>
    </row>
    <row r="6569" spans="10:10" x14ac:dyDescent="0.25">
      <c r="J6569" s="32"/>
    </row>
    <row r="6570" spans="10:10" x14ac:dyDescent="0.25">
      <c r="J6570" s="32"/>
    </row>
    <row r="6571" spans="10:10" x14ac:dyDescent="0.25">
      <c r="J6571" s="32"/>
    </row>
    <row r="6572" spans="10:10" x14ac:dyDescent="0.25">
      <c r="J6572" s="32"/>
    </row>
    <row r="6573" spans="10:10" x14ac:dyDescent="0.25">
      <c r="J6573" s="32"/>
    </row>
    <row r="6574" spans="10:10" x14ac:dyDescent="0.25">
      <c r="J6574" s="32"/>
    </row>
    <row r="6575" spans="10:10" x14ac:dyDescent="0.25">
      <c r="J6575" s="32"/>
    </row>
    <row r="6576" spans="10:10" x14ac:dyDescent="0.25">
      <c r="J6576" s="32"/>
    </row>
    <row r="6577" spans="10:10" x14ac:dyDescent="0.25">
      <c r="J6577" s="32"/>
    </row>
    <row r="6578" spans="10:10" x14ac:dyDescent="0.25">
      <c r="J6578" s="32"/>
    </row>
    <row r="6579" spans="10:10" x14ac:dyDescent="0.25">
      <c r="J6579" s="32"/>
    </row>
    <row r="6580" spans="10:10" x14ac:dyDescent="0.25">
      <c r="J6580" s="32"/>
    </row>
    <row r="6581" spans="10:10" x14ac:dyDescent="0.25">
      <c r="J6581" s="32"/>
    </row>
    <row r="6582" spans="10:10" x14ac:dyDescent="0.25">
      <c r="J6582" s="32"/>
    </row>
    <row r="6583" spans="10:10" x14ac:dyDescent="0.25">
      <c r="J6583" s="32"/>
    </row>
    <row r="6584" spans="10:10" x14ac:dyDescent="0.25">
      <c r="J6584" s="32"/>
    </row>
    <row r="6585" spans="10:10" x14ac:dyDescent="0.25">
      <c r="J6585" s="32"/>
    </row>
    <row r="6586" spans="10:10" x14ac:dyDescent="0.25">
      <c r="J6586" s="32"/>
    </row>
    <row r="6587" spans="10:10" x14ac:dyDescent="0.25">
      <c r="J6587" s="32"/>
    </row>
    <row r="6588" spans="10:10" x14ac:dyDescent="0.25">
      <c r="J6588" s="32"/>
    </row>
    <row r="6589" spans="10:10" x14ac:dyDescent="0.25">
      <c r="J6589" s="32"/>
    </row>
    <row r="6590" spans="10:10" x14ac:dyDescent="0.25">
      <c r="J6590" s="32"/>
    </row>
    <row r="6591" spans="10:10" x14ac:dyDescent="0.25">
      <c r="J6591" s="32"/>
    </row>
    <row r="6592" spans="10:10" x14ac:dyDescent="0.25">
      <c r="J6592" s="32"/>
    </row>
    <row r="6593" spans="10:10" x14ac:dyDescent="0.25">
      <c r="J6593" s="32"/>
    </row>
    <row r="6594" spans="10:10" x14ac:dyDescent="0.25">
      <c r="J6594" s="32"/>
    </row>
    <row r="6595" spans="10:10" x14ac:dyDescent="0.25">
      <c r="J6595" s="32"/>
    </row>
    <row r="6596" spans="10:10" x14ac:dyDescent="0.25">
      <c r="J6596" s="32"/>
    </row>
    <row r="6597" spans="10:10" x14ac:dyDescent="0.25">
      <c r="J6597" s="32"/>
    </row>
    <row r="6598" spans="10:10" x14ac:dyDescent="0.25">
      <c r="J6598" s="32"/>
    </row>
    <row r="6599" spans="10:10" x14ac:dyDescent="0.25">
      <c r="J6599" s="32"/>
    </row>
    <row r="6600" spans="10:10" x14ac:dyDescent="0.25">
      <c r="J6600" s="32"/>
    </row>
    <row r="6601" spans="10:10" x14ac:dyDescent="0.25">
      <c r="J6601" s="32"/>
    </row>
    <row r="6602" spans="10:10" x14ac:dyDescent="0.25">
      <c r="J6602" s="32"/>
    </row>
    <row r="6603" spans="10:10" x14ac:dyDescent="0.25">
      <c r="J6603" s="32"/>
    </row>
    <row r="6604" spans="10:10" x14ac:dyDescent="0.25">
      <c r="J6604" s="32"/>
    </row>
    <row r="6605" spans="10:10" x14ac:dyDescent="0.25">
      <c r="J6605" s="32"/>
    </row>
    <row r="6606" spans="10:10" x14ac:dyDescent="0.25">
      <c r="J6606" s="32"/>
    </row>
    <row r="6607" spans="10:10" x14ac:dyDescent="0.25">
      <c r="J6607" s="32"/>
    </row>
    <row r="6608" spans="10:10" x14ac:dyDescent="0.25">
      <c r="J6608" s="32"/>
    </row>
    <row r="6609" spans="10:10" x14ac:dyDescent="0.25">
      <c r="J6609" s="32"/>
    </row>
    <row r="6610" spans="10:10" x14ac:dyDescent="0.25">
      <c r="J6610" s="32"/>
    </row>
    <row r="6611" spans="10:10" x14ac:dyDescent="0.25">
      <c r="J6611" s="32"/>
    </row>
    <row r="6612" spans="10:10" x14ac:dyDescent="0.25">
      <c r="J6612" s="32"/>
    </row>
    <row r="6613" spans="10:10" x14ac:dyDescent="0.25">
      <c r="J6613" s="32"/>
    </row>
    <row r="6614" spans="10:10" x14ac:dyDescent="0.25">
      <c r="J6614" s="32"/>
    </row>
    <row r="6615" spans="10:10" x14ac:dyDescent="0.25">
      <c r="J6615" s="32"/>
    </row>
    <row r="6616" spans="10:10" x14ac:dyDescent="0.25">
      <c r="J6616" s="32"/>
    </row>
    <row r="6617" spans="10:10" x14ac:dyDescent="0.25">
      <c r="J6617" s="32"/>
    </row>
    <row r="6618" spans="10:10" x14ac:dyDescent="0.25">
      <c r="J6618" s="32"/>
    </row>
    <row r="6619" spans="10:10" x14ac:dyDescent="0.25">
      <c r="J6619" s="32"/>
    </row>
    <row r="6620" spans="10:10" x14ac:dyDescent="0.25">
      <c r="J6620" s="32"/>
    </row>
    <row r="6621" spans="10:10" x14ac:dyDescent="0.25">
      <c r="J6621" s="32"/>
    </row>
    <row r="6622" spans="10:10" x14ac:dyDescent="0.25">
      <c r="J6622" s="32"/>
    </row>
    <row r="6623" spans="10:10" x14ac:dyDescent="0.25">
      <c r="J6623" s="32"/>
    </row>
    <row r="6624" spans="10:10" x14ac:dyDescent="0.25">
      <c r="J6624" s="32"/>
    </row>
    <row r="6625" spans="10:10" x14ac:dyDescent="0.25">
      <c r="J6625" s="32"/>
    </row>
    <row r="6626" spans="10:10" x14ac:dyDescent="0.25">
      <c r="J6626" s="32"/>
    </row>
    <row r="6627" spans="10:10" x14ac:dyDescent="0.25">
      <c r="J6627" s="32"/>
    </row>
    <row r="6628" spans="10:10" x14ac:dyDescent="0.25">
      <c r="J6628" s="32"/>
    </row>
    <row r="6629" spans="10:10" x14ac:dyDescent="0.25">
      <c r="J6629" s="32"/>
    </row>
    <row r="6630" spans="10:10" x14ac:dyDescent="0.25">
      <c r="J6630" s="32"/>
    </row>
    <row r="6631" spans="10:10" x14ac:dyDescent="0.25">
      <c r="J6631" s="32"/>
    </row>
    <row r="6632" spans="10:10" x14ac:dyDescent="0.25">
      <c r="J6632" s="32"/>
    </row>
    <row r="6633" spans="10:10" x14ac:dyDescent="0.25">
      <c r="J6633" s="32"/>
    </row>
    <row r="6634" spans="10:10" x14ac:dyDescent="0.25">
      <c r="J6634" s="32"/>
    </row>
    <row r="6635" spans="10:10" x14ac:dyDescent="0.25">
      <c r="J6635" s="32"/>
    </row>
    <row r="6636" spans="10:10" x14ac:dyDescent="0.25">
      <c r="J6636" s="32"/>
    </row>
    <row r="6637" spans="10:10" x14ac:dyDescent="0.25">
      <c r="J6637" s="32"/>
    </row>
    <row r="6638" spans="10:10" x14ac:dyDescent="0.25">
      <c r="J6638" s="32"/>
    </row>
    <row r="6639" spans="10:10" x14ac:dyDescent="0.25">
      <c r="J6639" s="32"/>
    </row>
    <row r="6640" spans="10:10" x14ac:dyDescent="0.25">
      <c r="J6640" s="32"/>
    </row>
    <row r="6641" spans="10:10" x14ac:dyDescent="0.25">
      <c r="J6641" s="32"/>
    </row>
    <row r="6642" spans="10:10" x14ac:dyDescent="0.25">
      <c r="J6642" s="32"/>
    </row>
    <row r="6643" spans="10:10" x14ac:dyDescent="0.25">
      <c r="J6643" s="32"/>
    </row>
    <row r="6644" spans="10:10" x14ac:dyDescent="0.25">
      <c r="J6644" s="32"/>
    </row>
    <row r="6645" spans="10:10" x14ac:dyDescent="0.25">
      <c r="J6645" s="32"/>
    </row>
    <row r="6646" spans="10:10" x14ac:dyDescent="0.25">
      <c r="J6646" s="32"/>
    </row>
    <row r="6647" spans="10:10" x14ac:dyDescent="0.25">
      <c r="J6647" s="32"/>
    </row>
    <row r="6648" spans="10:10" x14ac:dyDescent="0.25">
      <c r="J6648" s="32"/>
    </row>
    <row r="6649" spans="10:10" x14ac:dyDescent="0.25">
      <c r="J6649" s="32"/>
    </row>
    <row r="6650" spans="10:10" x14ac:dyDescent="0.25">
      <c r="J6650" s="32"/>
    </row>
    <row r="6651" spans="10:10" x14ac:dyDescent="0.25">
      <c r="J6651" s="32"/>
    </row>
    <row r="6652" spans="10:10" x14ac:dyDescent="0.25">
      <c r="J6652" s="32"/>
    </row>
    <row r="6653" spans="10:10" x14ac:dyDescent="0.25">
      <c r="J6653" s="32"/>
    </row>
    <row r="6654" spans="10:10" x14ac:dyDescent="0.25">
      <c r="J6654" s="32"/>
    </row>
    <row r="6655" spans="10:10" x14ac:dyDescent="0.25">
      <c r="J6655" s="32"/>
    </row>
    <row r="6656" spans="10:10" x14ac:dyDescent="0.25">
      <c r="J6656" s="32"/>
    </row>
    <row r="6657" spans="10:10" x14ac:dyDescent="0.25">
      <c r="J6657" s="32"/>
    </row>
    <row r="6658" spans="10:10" x14ac:dyDescent="0.25">
      <c r="J6658" s="32"/>
    </row>
    <row r="6659" spans="10:10" x14ac:dyDescent="0.25">
      <c r="J6659" s="32"/>
    </row>
    <row r="6660" spans="10:10" x14ac:dyDescent="0.25">
      <c r="J6660" s="32"/>
    </row>
    <row r="6661" spans="10:10" x14ac:dyDescent="0.25">
      <c r="J6661" s="32"/>
    </row>
    <row r="6662" spans="10:10" x14ac:dyDescent="0.25">
      <c r="J6662" s="32"/>
    </row>
    <row r="6663" spans="10:10" x14ac:dyDescent="0.25">
      <c r="J6663" s="32"/>
    </row>
    <row r="6664" spans="10:10" x14ac:dyDescent="0.25">
      <c r="J6664" s="32"/>
    </row>
    <row r="6665" spans="10:10" x14ac:dyDescent="0.25">
      <c r="J6665" s="32"/>
    </row>
    <row r="6666" spans="10:10" x14ac:dyDescent="0.25">
      <c r="J6666" s="32"/>
    </row>
    <row r="6667" spans="10:10" x14ac:dyDescent="0.25">
      <c r="J6667" s="32"/>
    </row>
    <row r="6668" spans="10:10" x14ac:dyDescent="0.25">
      <c r="J6668" s="32"/>
    </row>
    <row r="6669" spans="10:10" x14ac:dyDescent="0.25">
      <c r="J6669" s="32"/>
    </row>
    <row r="6670" spans="10:10" x14ac:dyDescent="0.25">
      <c r="J6670" s="32"/>
    </row>
    <row r="6671" spans="10:10" x14ac:dyDescent="0.25">
      <c r="J6671" s="32"/>
    </row>
    <row r="6672" spans="10:10" x14ac:dyDescent="0.25">
      <c r="J6672" s="32"/>
    </row>
    <row r="6673" spans="10:10" x14ac:dyDescent="0.25">
      <c r="J6673" s="32"/>
    </row>
    <row r="6674" spans="10:10" x14ac:dyDescent="0.25">
      <c r="J6674" s="32"/>
    </row>
    <row r="6675" spans="10:10" x14ac:dyDescent="0.25">
      <c r="J6675" s="32"/>
    </row>
    <row r="6676" spans="10:10" x14ac:dyDescent="0.25">
      <c r="J6676" s="32"/>
    </row>
    <row r="6677" spans="10:10" x14ac:dyDescent="0.25">
      <c r="J6677" s="32"/>
    </row>
    <row r="6678" spans="10:10" x14ac:dyDescent="0.25">
      <c r="J6678" s="32"/>
    </row>
    <row r="6679" spans="10:10" x14ac:dyDescent="0.25">
      <c r="J6679" s="32"/>
    </row>
    <row r="6680" spans="10:10" x14ac:dyDescent="0.25">
      <c r="J6680" s="32"/>
    </row>
    <row r="6681" spans="10:10" x14ac:dyDescent="0.25">
      <c r="J6681" s="32"/>
    </row>
    <row r="6682" spans="10:10" x14ac:dyDescent="0.25">
      <c r="J6682" s="32"/>
    </row>
    <row r="6683" spans="10:10" x14ac:dyDescent="0.25">
      <c r="J6683" s="32"/>
    </row>
    <row r="6684" spans="10:10" x14ac:dyDescent="0.25">
      <c r="J6684" s="32"/>
    </row>
    <row r="6685" spans="10:10" x14ac:dyDescent="0.25">
      <c r="J6685" s="32"/>
    </row>
    <row r="6686" spans="10:10" x14ac:dyDescent="0.25">
      <c r="J6686" s="32"/>
    </row>
    <row r="6687" spans="10:10" x14ac:dyDescent="0.25">
      <c r="J6687" s="32"/>
    </row>
    <row r="6688" spans="10:10" x14ac:dyDescent="0.25">
      <c r="J6688" s="32"/>
    </row>
    <row r="6689" spans="10:10" x14ac:dyDescent="0.25">
      <c r="J6689" s="32"/>
    </row>
    <row r="6690" spans="10:10" x14ac:dyDescent="0.25">
      <c r="J6690" s="32"/>
    </row>
    <row r="6691" spans="10:10" x14ac:dyDescent="0.25">
      <c r="J6691" s="32"/>
    </row>
    <row r="6692" spans="10:10" x14ac:dyDescent="0.25">
      <c r="J6692" s="32"/>
    </row>
    <row r="6693" spans="10:10" x14ac:dyDescent="0.25">
      <c r="J6693" s="32"/>
    </row>
    <row r="6694" spans="10:10" x14ac:dyDescent="0.25">
      <c r="J6694" s="32"/>
    </row>
    <row r="6695" spans="10:10" x14ac:dyDescent="0.25">
      <c r="J6695" s="32"/>
    </row>
    <row r="6696" spans="10:10" x14ac:dyDescent="0.25">
      <c r="J6696" s="32"/>
    </row>
    <row r="6697" spans="10:10" x14ac:dyDescent="0.25">
      <c r="J6697" s="32"/>
    </row>
    <row r="6698" spans="10:10" x14ac:dyDescent="0.25">
      <c r="J6698" s="32"/>
    </row>
    <row r="6699" spans="10:10" x14ac:dyDescent="0.25">
      <c r="J6699" s="32"/>
    </row>
    <row r="6700" spans="10:10" x14ac:dyDescent="0.25">
      <c r="J6700" s="32"/>
    </row>
    <row r="6701" spans="10:10" x14ac:dyDescent="0.25">
      <c r="J6701" s="32"/>
    </row>
    <row r="6702" spans="10:10" x14ac:dyDescent="0.25">
      <c r="J6702" s="32"/>
    </row>
    <row r="6703" spans="10:10" x14ac:dyDescent="0.25">
      <c r="J6703" s="32"/>
    </row>
    <row r="6704" spans="10:10" x14ac:dyDescent="0.25">
      <c r="J6704" s="32"/>
    </row>
    <row r="6705" spans="10:10" x14ac:dyDescent="0.25">
      <c r="J6705" s="32"/>
    </row>
    <row r="6706" spans="10:10" x14ac:dyDescent="0.25">
      <c r="J6706" s="32"/>
    </row>
    <row r="6707" spans="10:10" x14ac:dyDescent="0.25">
      <c r="J6707" s="32"/>
    </row>
    <row r="6708" spans="10:10" x14ac:dyDescent="0.25">
      <c r="J6708" s="32"/>
    </row>
    <row r="6709" spans="10:10" x14ac:dyDescent="0.25">
      <c r="J6709" s="32"/>
    </row>
    <row r="6710" spans="10:10" x14ac:dyDescent="0.25">
      <c r="J6710" s="32"/>
    </row>
    <row r="6711" spans="10:10" x14ac:dyDescent="0.25">
      <c r="J6711" s="32"/>
    </row>
    <row r="6712" spans="10:10" x14ac:dyDescent="0.25">
      <c r="J6712" s="32"/>
    </row>
    <row r="6713" spans="10:10" x14ac:dyDescent="0.25">
      <c r="J6713" s="32"/>
    </row>
    <row r="6714" spans="10:10" x14ac:dyDescent="0.25">
      <c r="J6714" s="32"/>
    </row>
    <row r="6715" spans="10:10" x14ac:dyDescent="0.25">
      <c r="J6715" s="32"/>
    </row>
    <row r="6716" spans="10:10" x14ac:dyDescent="0.25">
      <c r="J6716" s="32"/>
    </row>
    <row r="6717" spans="10:10" x14ac:dyDescent="0.25">
      <c r="J6717" s="32"/>
    </row>
    <row r="6718" spans="10:10" x14ac:dyDescent="0.25">
      <c r="J6718" s="32"/>
    </row>
    <row r="6719" spans="10:10" x14ac:dyDescent="0.25">
      <c r="J6719" s="32"/>
    </row>
    <row r="6720" spans="10:10" x14ac:dyDescent="0.25">
      <c r="J6720" s="32"/>
    </row>
    <row r="6721" spans="10:10" x14ac:dyDescent="0.25">
      <c r="J6721" s="32"/>
    </row>
    <row r="6722" spans="10:10" x14ac:dyDescent="0.25">
      <c r="J6722" s="32"/>
    </row>
    <row r="6723" spans="10:10" x14ac:dyDescent="0.25">
      <c r="J6723" s="32"/>
    </row>
    <row r="6724" spans="10:10" x14ac:dyDescent="0.25">
      <c r="J6724" s="32"/>
    </row>
    <row r="6725" spans="10:10" x14ac:dyDescent="0.25">
      <c r="J6725" s="32"/>
    </row>
    <row r="6726" spans="10:10" x14ac:dyDescent="0.25">
      <c r="J6726" s="32"/>
    </row>
    <row r="6727" spans="10:10" x14ac:dyDescent="0.25">
      <c r="J6727" s="32"/>
    </row>
    <row r="6728" spans="10:10" x14ac:dyDescent="0.25">
      <c r="J6728" s="32"/>
    </row>
    <row r="6729" spans="10:10" x14ac:dyDescent="0.25">
      <c r="J6729" s="32"/>
    </row>
    <row r="6730" spans="10:10" x14ac:dyDescent="0.25">
      <c r="J6730" s="32"/>
    </row>
    <row r="6731" spans="10:10" x14ac:dyDescent="0.25">
      <c r="J6731" s="32"/>
    </row>
    <row r="6732" spans="10:10" x14ac:dyDescent="0.25">
      <c r="J6732" s="32"/>
    </row>
    <row r="6733" spans="10:10" x14ac:dyDescent="0.25">
      <c r="J6733" s="32"/>
    </row>
    <row r="6734" spans="10:10" x14ac:dyDescent="0.25">
      <c r="J6734" s="32"/>
    </row>
    <row r="6735" spans="10:10" x14ac:dyDescent="0.25">
      <c r="J6735" s="32"/>
    </row>
    <row r="6736" spans="10:10" x14ac:dyDescent="0.25">
      <c r="J6736" s="32"/>
    </row>
    <row r="6737" spans="10:10" x14ac:dyDescent="0.25">
      <c r="J6737" s="32"/>
    </row>
    <row r="6738" spans="10:10" x14ac:dyDescent="0.25">
      <c r="J6738" s="32"/>
    </row>
    <row r="6739" spans="10:10" x14ac:dyDescent="0.25">
      <c r="J6739" s="32"/>
    </row>
    <row r="6740" spans="10:10" x14ac:dyDescent="0.25">
      <c r="J6740" s="32"/>
    </row>
    <row r="6741" spans="10:10" x14ac:dyDescent="0.25">
      <c r="J6741" s="32"/>
    </row>
    <row r="6742" spans="10:10" x14ac:dyDescent="0.25">
      <c r="J6742" s="32"/>
    </row>
    <row r="6743" spans="10:10" x14ac:dyDescent="0.25">
      <c r="J6743" s="32"/>
    </row>
    <row r="6744" spans="10:10" x14ac:dyDescent="0.25">
      <c r="J6744" s="32"/>
    </row>
    <row r="6745" spans="10:10" x14ac:dyDescent="0.25">
      <c r="J6745" s="32"/>
    </row>
    <row r="6746" spans="10:10" x14ac:dyDescent="0.25">
      <c r="J6746" s="32"/>
    </row>
    <row r="6747" spans="10:10" x14ac:dyDescent="0.25">
      <c r="J6747" s="32"/>
    </row>
    <row r="6748" spans="10:10" x14ac:dyDescent="0.25">
      <c r="J6748" s="32"/>
    </row>
    <row r="6749" spans="10:10" x14ac:dyDescent="0.25">
      <c r="J6749" s="32"/>
    </row>
    <row r="6750" spans="10:10" x14ac:dyDescent="0.25">
      <c r="J6750" s="32"/>
    </row>
    <row r="6751" spans="10:10" x14ac:dyDescent="0.25">
      <c r="J6751" s="32"/>
    </row>
    <row r="6752" spans="10:10" x14ac:dyDescent="0.25">
      <c r="J6752" s="32"/>
    </row>
    <row r="6753" spans="10:10" x14ac:dyDescent="0.25">
      <c r="J6753" s="32"/>
    </row>
    <row r="6754" spans="10:10" x14ac:dyDescent="0.25">
      <c r="J6754" s="32"/>
    </row>
    <row r="6755" spans="10:10" x14ac:dyDescent="0.25">
      <c r="J6755" s="32"/>
    </row>
    <row r="6756" spans="10:10" x14ac:dyDescent="0.25">
      <c r="J6756" s="32"/>
    </row>
    <row r="6757" spans="10:10" x14ac:dyDescent="0.25">
      <c r="J6757" s="32"/>
    </row>
    <row r="6758" spans="10:10" x14ac:dyDescent="0.25">
      <c r="J6758" s="32"/>
    </row>
    <row r="6759" spans="10:10" x14ac:dyDescent="0.25">
      <c r="J6759" s="32"/>
    </row>
    <row r="6760" spans="10:10" x14ac:dyDescent="0.25">
      <c r="J6760" s="32"/>
    </row>
    <row r="6761" spans="10:10" x14ac:dyDescent="0.25">
      <c r="J6761" s="32"/>
    </row>
    <row r="6762" spans="10:10" x14ac:dyDescent="0.25">
      <c r="J6762" s="32"/>
    </row>
    <row r="6763" spans="10:10" x14ac:dyDescent="0.25">
      <c r="J6763" s="32"/>
    </row>
    <row r="6764" spans="10:10" x14ac:dyDescent="0.25">
      <c r="J6764" s="32"/>
    </row>
    <row r="6765" spans="10:10" x14ac:dyDescent="0.25">
      <c r="J6765" s="32"/>
    </row>
    <row r="6766" spans="10:10" x14ac:dyDescent="0.25">
      <c r="J6766" s="32"/>
    </row>
    <row r="6767" spans="10:10" x14ac:dyDescent="0.25">
      <c r="J6767" s="32"/>
    </row>
    <row r="6768" spans="10:10" x14ac:dyDescent="0.25">
      <c r="J6768" s="32"/>
    </row>
    <row r="6769" spans="10:10" x14ac:dyDescent="0.25">
      <c r="J6769" s="32"/>
    </row>
    <row r="6770" spans="10:10" x14ac:dyDescent="0.25">
      <c r="J6770" s="32"/>
    </row>
    <row r="6771" spans="10:10" x14ac:dyDescent="0.25">
      <c r="J6771" s="32"/>
    </row>
    <row r="6772" spans="10:10" x14ac:dyDescent="0.25">
      <c r="J6772" s="32"/>
    </row>
    <row r="6773" spans="10:10" x14ac:dyDescent="0.25">
      <c r="J6773" s="32"/>
    </row>
    <row r="6774" spans="10:10" x14ac:dyDescent="0.25">
      <c r="J6774" s="32"/>
    </row>
    <row r="6775" spans="10:10" x14ac:dyDescent="0.25">
      <c r="J6775" s="32"/>
    </row>
    <row r="6776" spans="10:10" x14ac:dyDescent="0.25">
      <c r="J6776" s="32"/>
    </row>
    <row r="6777" spans="10:10" x14ac:dyDescent="0.25">
      <c r="J6777" s="32"/>
    </row>
    <row r="6778" spans="10:10" x14ac:dyDescent="0.25">
      <c r="J6778" s="32"/>
    </row>
    <row r="6779" spans="10:10" x14ac:dyDescent="0.25">
      <c r="J6779" s="32"/>
    </row>
    <row r="6780" spans="10:10" x14ac:dyDescent="0.25">
      <c r="J6780" s="32"/>
    </row>
    <row r="6781" spans="10:10" x14ac:dyDescent="0.25">
      <c r="J6781" s="32"/>
    </row>
    <row r="6782" spans="10:10" x14ac:dyDescent="0.25">
      <c r="J6782" s="32"/>
    </row>
    <row r="6783" spans="10:10" x14ac:dyDescent="0.25">
      <c r="J6783" s="32"/>
    </row>
    <row r="6784" spans="10:10" x14ac:dyDescent="0.25">
      <c r="J6784" s="32"/>
    </row>
    <row r="6785" spans="10:10" x14ac:dyDescent="0.25">
      <c r="J6785" s="32"/>
    </row>
    <row r="6786" spans="10:10" x14ac:dyDescent="0.25">
      <c r="J6786" s="32"/>
    </row>
    <row r="6787" spans="10:10" x14ac:dyDescent="0.25">
      <c r="J6787" s="32"/>
    </row>
    <row r="6788" spans="10:10" x14ac:dyDescent="0.25">
      <c r="J6788" s="32"/>
    </row>
    <row r="6789" spans="10:10" x14ac:dyDescent="0.25">
      <c r="J6789" s="32"/>
    </row>
    <row r="6790" spans="10:10" x14ac:dyDescent="0.25">
      <c r="J6790" s="32"/>
    </row>
    <row r="6791" spans="10:10" x14ac:dyDescent="0.25">
      <c r="J6791" s="32"/>
    </row>
    <row r="6792" spans="10:10" x14ac:dyDescent="0.25">
      <c r="J6792" s="32"/>
    </row>
    <row r="6793" spans="10:10" x14ac:dyDescent="0.25">
      <c r="J6793" s="32"/>
    </row>
    <row r="6794" spans="10:10" x14ac:dyDescent="0.25">
      <c r="J6794" s="32"/>
    </row>
    <row r="6795" spans="10:10" x14ac:dyDescent="0.25">
      <c r="J6795" s="32"/>
    </row>
    <row r="6796" spans="10:10" x14ac:dyDescent="0.25">
      <c r="J6796" s="32"/>
    </row>
    <row r="6797" spans="10:10" x14ac:dyDescent="0.25">
      <c r="J6797" s="32"/>
    </row>
    <row r="6798" spans="10:10" x14ac:dyDescent="0.25">
      <c r="J6798" s="32"/>
    </row>
    <row r="6799" spans="10:10" x14ac:dyDescent="0.25">
      <c r="J6799" s="32"/>
    </row>
    <row r="6800" spans="10:10" x14ac:dyDescent="0.25">
      <c r="J6800" s="32"/>
    </row>
    <row r="6801" spans="10:10" x14ac:dyDescent="0.25">
      <c r="J6801" s="32"/>
    </row>
    <row r="6802" spans="10:10" x14ac:dyDescent="0.25">
      <c r="J6802" s="32"/>
    </row>
    <row r="6803" spans="10:10" x14ac:dyDescent="0.25">
      <c r="J6803" s="32"/>
    </row>
    <row r="6804" spans="10:10" x14ac:dyDescent="0.25">
      <c r="J6804" s="32"/>
    </row>
    <row r="6805" spans="10:10" x14ac:dyDescent="0.25">
      <c r="J6805" s="32"/>
    </row>
    <row r="6806" spans="10:10" x14ac:dyDescent="0.25">
      <c r="J6806" s="32"/>
    </row>
    <row r="6807" spans="10:10" x14ac:dyDescent="0.25">
      <c r="J6807" s="32"/>
    </row>
    <row r="6808" spans="10:10" x14ac:dyDescent="0.25">
      <c r="J6808" s="32"/>
    </row>
    <row r="6809" spans="10:10" x14ac:dyDescent="0.25">
      <c r="J6809" s="32"/>
    </row>
    <row r="6810" spans="10:10" x14ac:dyDescent="0.25">
      <c r="J6810" s="32"/>
    </row>
    <row r="6811" spans="10:10" x14ac:dyDescent="0.25">
      <c r="J6811" s="32"/>
    </row>
    <row r="6812" spans="10:10" x14ac:dyDescent="0.25">
      <c r="J6812" s="32"/>
    </row>
    <row r="6813" spans="10:10" x14ac:dyDescent="0.25">
      <c r="J6813" s="32"/>
    </row>
    <row r="6814" spans="10:10" x14ac:dyDescent="0.25">
      <c r="J6814" s="32"/>
    </row>
    <row r="6815" spans="10:10" x14ac:dyDescent="0.25">
      <c r="J6815" s="32"/>
    </row>
    <row r="6816" spans="10:10" x14ac:dyDescent="0.25">
      <c r="J6816" s="32"/>
    </row>
    <row r="6817" spans="10:10" x14ac:dyDescent="0.25">
      <c r="J6817" s="32"/>
    </row>
    <row r="6818" spans="10:10" x14ac:dyDescent="0.25">
      <c r="J6818" s="32"/>
    </row>
    <row r="6819" spans="10:10" x14ac:dyDescent="0.25">
      <c r="J6819" s="32"/>
    </row>
    <row r="6820" spans="10:10" x14ac:dyDescent="0.25">
      <c r="J6820" s="32"/>
    </row>
    <row r="6821" spans="10:10" x14ac:dyDescent="0.25">
      <c r="J6821" s="32"/>
    </row>
    <row r="6822" spans="10:10" x14ac:dyDescent="0.25">
      <c r="J6822" s="32"/>
    </row>
    <row r="6823" spans="10:10" x14ac:dyDescent="0.25">
      <c r="J6823" s="32"/>
    </row>
    <row r="6824" spans="10:10" x14ac:dyDescent="0.25">
      <c r="J6824" s="32"/>
    </row>
    <row r="6825" spans="10:10" x14ac:dyDescent="0.25">
      <c r="J6825" s="32"/>
    </row>
    <row r="6826" spans="10:10" x14ac:dyDescent="0.25">
      <c r="J6826" s="32"/>
    </row>
    <row r="6827" spans="10:10" x14ac:dyDescent="0.25">
      <c r="J6827" s="32"/>
    </row>
    <row r="6828" spans="10:10" x14ac:dyDescent="0.25">
      <c r="J6828" s="32"/>
    </row>
    <row r="6829" spans="10:10" x14ac:dyDescent="0.25">
      <c r="J6829" s="32"/>
    </row>
    <row r="6830" spans="10:10" x14ac:dyDescent="0.25">
      <c r="J6830" s="32"/>
    </row>
    <row r="6831" spans="10:10" x14ac:dyDescent="0.25">
      <c r="J6831" s="32"/>
    </row>
    <row r="6832" spans="10:10" x14ac:dyDescent="0.25">
      <c r="J6832" s="32"/>
    </row>
    <row r="6833" spans="10:10" x14ac:dyDescent="0.25">
      <c r="J6833" s="32"/>
    </row>
    <row r="6834" spans="10:10" x14ac:dyDescent="0.25">
      <c r="J6834" s="32"/>
    </row>
    <row r="6835" spans="10:10" x14ac:dyDescent="0.25">
      <c r="J6835" s="32"/>
    </row>
    <row r="6836" spans="10:10" x14ac:dyDescent="0.25">
      <c r="J6836" s="32"/>
    </row>
    <row r="6837" spans="10:10" x14ac:dyDescent="0.25">
      <c r="J6837" s="32"/>
    </row>
    <row r="6838" spans="10:10" x14ac:dyDescent="0.25">
      <c r="J6838" s="32"/>
    </row>
    <row r="6839" spans="10:10" x14ac:dyDescent="0.25">
      <c r="J6839" s="32"/>
    </row>
    <row r="6840" spans="10:10" x14ac:dyDescent="0.25">
      <c r="J6840" s="32"/>
    </row>
    <row r="6841" spans="10:10" x14ac:dyDescent="0.25">
      <c r="J6841" s="32"/>
    </row>
    <row r="6842" spans="10:10" x14ac:dyDescent="0.25">
      <c r="J6842" s="32"/>
    </row>
    <row r="6843" spans="10:10" x14ac:dyDescent="0.25">
      <c r="J6843" s="32"/>
    </row>
    <row r="6844" spans="10:10" x14ac:dyDescent="0.25">
      <c r="J6844" s="32"/>
    </row>
    <row r="6845" spans="10:10" x14ac:dyDescent="0.25">
      <c r="J6845" s="32"/>
    </row>
    <row r="6846" spans="10:10" x14ac:dyDescent="0.25">
      <c r="J6846" s="32"/>
    </row>
    <row r="6847" spans="10:10" x14ac:dyDescent="0.25">
      <c r="J6847" s="32"/>
    </row>
    <row r="6848" spans="10:10" x14ac:dyDescent="0.25">
      <c r="J6848" s="32"/>
    </row>
    <row r="6849" spans="10:10" x14ac:dyDescent="0.25">
      <c r="J6849" s="32"/>
    </row>
    <row r="6850" spans="10:10" x14ac:dyDescent="0.25">
      <c r="J6850" s="32"/>
    </row>
    <row r="6851" spans="10:10" x14ac:dyDescent="0.25">
      <c r="J6851" s="32"/>
    </row>
    <row r="6852" spans="10:10" x14ac:dyDescent="0.25">
      <c r="J6852" s="32"/>
    </row>
    <row r="6853" spans="10:10" x14ac:dyDescent="0.25">
      <c r="J6853" s="32"/>
    </row>
    <row r="6854" spans="10:10" x14ac:dyDescent="0.25">
      <c r="J6854" s="32"/>
    </row>
    <row r="6855" spans="10:10" x14ac:dyDescent="0.25">
      <c r="J6855" s="32"/>
    </row>
    <row r="6856" spans="10:10" x14ac:dyDescent="0.25">
      <c r="J6856" s="32"/>
    </row>
    <row r="6857" spans="10:10" x14ac:dyDescent="0.25">
      <c r="J6857" s="32"/>
    </row>
    <row r="6858" spans="10:10" x14ac:dyDescent="0.25">
      <c r="J6858" s="32"/>
    </row>
    <row r="6859" spans="10:10" x14ac:dyDescent="0.25">
      <c r="J6859" s="32"/>
    </row>
    <row r="6860" spans="10:10" x14ac:dyDescent="0.25">
      <c r="J6860" s="32"/>
    </row>
    <row r="6861" spans="10:10" x14ac:dyDescent="0.25">
      <c r="J6861" s="32"/>
    </row>
    <row r="6862" spans="10:10" x14ac:dyDescent="0.25">
      <c r="J6862" s="32"/>
    </row>
    <row r="6863" spans="10:10" x14ac:dyDescent="0.25">
      <c r="J6863" s="32"/>
    </row>
    <row r="6864" spans="10:10" x14ac:dyDescent="0.25">
      <c r="J6864" s="32"/>
    </row>
    <row r="6865" spans="10:10" x14ac:dyDescent="0.25">
      <c r="J6865" s="32"/>
    </row>
    <row r="6866" spans="10:10" x14ac:dyDescent="0.25">
      <c r="J6866" s="32"/>
    </row>
    <row r="6867" spans="10:10" x14ac:dyDescent="0.25">
      <c r="J6867" s="32"/>
    </row>
    <row r="6868" spans="10:10" x14ac:dyDescent="0.25">
      <c r="J6868" s="32"/>
    </row>
    <row r="6869" spans="10:10" x14ac:dyDescent="0.25">
      <c r="J6869" s="32"/>
    </row>
    <row r="6870" spans="10:10" x14ac:dyDescent="0.25">
      <c r="J6870" s="32"/>
    </row>
    <row r="6871" spans="10:10" x14ac:dyDescent="0.25">
      <c r="J6871" s="32"/>
    </row>
    <row r="6872" spans="10:10" x14ac:dyDescent="0.25">
      <c r="J6872" s="32"/>
    </row>
    <row r="6873" spans="10:10" x14ac:dyDescent="0.25">
      <c r="J6873" s="32"/>
    </row>
    <row r="6874" spans="10:10" x14ac:dyDescent="0.25">
      <c r="J6874" s="32"/>
    </row>
    <row r="6875" spans="10:10" x14ac:dyDescent="0.25">
      <c r="J6875" s="32"/>
    </row>
    <row r="6876" spans="10:10" x14ac:dyDescent="0.25">
      <c r="J6876" s="32"/>
    </row>
    <row r="6877" spans="10:10" x14ac:dyDescent="0.25">
      <c r="J6877" s="32"/>
    </row>
    <row r="6878" spans="10:10" x14ac:dyDescent="0.25">
      <c r="J6878" s="32"/>
    </row>
    <row r="6879" spans="10:10" x14ac:dyDescent="0.25">
      <c r="J6879" s="32"/>
    </row>
    <row r="6880" spans="10:10" x14ac:dyDescent="0.25">
      <c r="J6880" s="32"/>
    </row>
    <row r="6881" spans="10:10" x14ac:dyDescent="0.25">
      <c r="J6881" s="32"/>
    </row>
    <row r="6882" spans="10:10" x14ac:dyDescent="0.25">
      <c r="J6882" s="32"/>
    </row>
    <row r="6883" spans="10:10" x14ac:dyDescent="0.25">
      <c r="J6883" s="32"/>
    </row>
    <row r="6884" spans="10:10" x14ac:dyDescent="0.25">
      <c r="J6884" s="32"/>
    </row>
    <row r="6885" spans="10:10" x14ac:dyDescent="0.25">
      <c r="J6885" s="32"/>
    </row>
    <row r="6886" spans="10:10" x14ac:dyDescent="0.25">
      <c r="J6886" s="32"/>
    </row>
    <row r="6887" spans="10:10" x14ac:dyDescent="0.25">
      <c r="J6887" s="32"/>
    </row>
    <row r="6888" spans="10:10" x14ac:dyDescent="0.25">
      <c r="J6888" s="32"/>
    </row>
    <row r="6889" spans="10:10" x14ac:dyDescent="0.25">
      <c r="J6889" s="32"/>
    </row>
    <row r="6890" spans="10:10" x14ac:dyDescent="0.25">
      <c r="J6890" s="32"/>
    </row>
    <row r="6891" spans="10:10" x14ac:dyDescent="0.25">
      <c r="J6891" s="32"/>
    </row>
    <row r="6892" spans="10:10" x14ac:dyDescent="0.25">
      <c r="J6892" s="32"/>
    </row>
    <row r="6893" spans="10:10" x14ac:dyDescent="0.25">
      <c r="J6893" s="32"/>
    </row>
    <row r="6894" spans="10:10" x14ac:dyDescent="0.25">
      <c r="J6894" s="32"/>
    </row>
    <row r="6895" spans="10:10" x14ac:dyDescent="0.25">
      <c r="J6895" s="32"/>
    </row>
    <row r="6896" spans="10:10" x14ac:dyDescent="0.25">
      <c r="J6896" s="32"/>
    </row>
    <row r="6897" spans="10:10" x14ac:dyDescent="0.25">
      <c r="J6897" s="32"/>
    </row>
    <row r="6898" spans="10:10" x14ac:dyDescent="0.25">
      <c r="J6898" s="32"/>
    </row>
    <row r="6899" spans="10:10" x14ac:dyDescent="0.25">
      <c r="J6899" s="32"/>
    </row>
    <row r="6900" spans="10:10" x14ac:dyDescent="0.25">
      <c r="J6900" s="32"/>
    </row>
    <row r="6901" spans="10:10" x14ac:dyDescent="0.25">
      <c r="J6901" s="32"/>
    </row>
    <row r="6902" spans="10:10" x14ac:dyDescent="0.25">
      <c r="J6902" s="32"/>
    </row>
    <row r="6903" spans="10:10" x14ac:dyDescent="0.25">
      <c r="J6903" s="32"/>
    </row>
    <row r="6904" spans="10:10" x14ac:dyDescent="0.25">
      <c r="J6904" s="32"/>
    </row>
    <row r="6905" spans="10:10" x14ac:dyDescent="0.25">
      <c r="J6905" s="32"/>
    </row>
    <row r="6906" spans="10:10" x14ac:dyDescent="0.25">
      <c r="J6906" s="32"/>
    </row>
    <row r="6907" spans="10:10" x14ac:dyDescent="0.25">
      <c r="J6907" s="32"/>
    </row>
    <row r="6908" spans="10:10" x14ac:dyDescent="0.25">
      <c r="J6908" s="32"/>
    </row>
    <row r="6909" spans="10:10" x14ac:dyDescent="0.25">
      <c r="J6909" s="32"/>
    </row>
    <row r="6910" spans="10:10" x14ac:dyDescent="0.25">
      <c r="J6910" s="32"/>
    </row>
    <row r="6911" spans="10:10" x14ac:dyDescent="0.25">
      <c r="J6911" s="32"/>
    </row>
    <row r="6912" spans="10:10" x14ac:dyDescent="0.25">
      <c r="J6912" s="32"/>
    </row>
    <row r="6913" spans="10:10" x14ac:dyDescent="0.25">
      <c r="J6913" s="32"/>
    </row>
    <row r="6914" spans="10:10" x14ac:dyDescent="0.25">
      <c r="J6914" s="32"/>
    </row>
    <row r="6915" spans="10:10" x14ac:dyDescent="0.25">
      <c r="J6915" s="32"/>
    </row>
    <row r="6916" spans="10:10" x14ac:dyDescent="0.25">
      <c r="J6916" s="32"/>
    </row>
    <row r="6917" spans="10:10" x14ac:dyDescent="0.25">
      <c r="J6917" s="32"/>
    </row>
    <row r="6918" spans="10:10" x14ac:dyDescent="0.25">
      <c r="J6918" s="32"/>
    </row>
    <row r="6919" spans="10:10" x14ac:dyDescent="0.25">
      <c r="J6919" s="32"/>
    </row>
    <row r="6920" spans="10:10" x14ac:dyDescent="0.25">
      <c r="J6920" s="32"/>
    </row>
    <row r="6921" spans="10:10" x14ac:dyDescent="0.25">
      <c r="J6921" s="32"/>
    </row>
    <row r="6922" spans="10:10" x14ac:dyDescent="0.25">
      <c r="J6922" s="32"/>
    </row>
    <row r="6923" spans="10:10" x14ac:dyDescent="0.25">
      <c r="J6923" s="32"/>
    </row>
    <row r="6924" spans="10:10" x14ac:dyDescent="0.25">
      <c r="J6924" s="32"/>
    </row>
    <row r="6925" spans="10:10" x14ac:dyDescent="0.25">
      <c r="J6925" s="32"/>
    </row>
    <row r="6926" spans="10:10" x14ac:dyDescent="0.25">
      <c r="J6926" s="32"/>
    </row>
    <row r="6927" spans="10:10" x14ac:dyDescent="0.25">
      <c r="J6927" s="32"/>
    </row>
    <row r="6928" spans="10:10" x14ac:dyDescent="0.25">
      <c r="J6928" s="32"/>
    </row>
    <row r="6929" spans="10:10" x14ac:dyDescent="0.25">
      <c r="J6929" s="32"/>
    </row>
    <row r="6930" spans="10:10" x14ac:dyDescent="0.25">
      <c r="J6930" s="32"/>
    </row>
    <row r="6931" spans="10:10" x14ac:dyDescent="0.25">
      <c r="J6931" s="32"/>
    </row>
    <row r="6932" spans="10:10" x14ac:dyDescent="0.25">
      <c r="J6932" s="32"/>
    </row>
    <row r="6933" spans="10:10" x14ac:dyDescent="0.25">
      <c r="J6933" s="32"/>
    </row>
    <row r="6934" spans="10:10" x14ac:dyDescent="0.25">
      <c r="J6934" s="32"/>
    </row>
    <row r="6935" spans="10:10" x14ac:dyDescent="0.25">
      <c r="J6935" s="32"/>
    </row>
    <row r="6936" spans="10:10" x14ac:dyDescent="0.25">
      <c r="J6936" s="32"/>
    </row>
    <row r="6937" spans="10:10" x14ac:dyDescent="0.25">
      <c r="J6937" s="32"/>
    </row>
    <row r="6938" spans="10:10" x14ac:dyDescent="0.25">
      <c r="J6938" s="32"/>
    </row>
    <row r="6939" spans="10:10" x14ac:dyDescent="0.25">
      <c r="J6939" s="32"/>
    </row>
    <row r="6940" spans="10:10" x14ac:dyDescent="0.25">
      <c r="J6940" s="32"/>
    </row>
    <row r="6941" spans="10:10" x14ac:dyDescent="0.25">
      <c r="J6941" s="32"/>
    </row>
    <row r="6942" spans="10:10" x14ac:dyDescent="0.25">
      <c r="J6942" s="32"/>
    </row>
    <row r="6943" spans="10:10" x14ac:dyDescent="0.25">
      <c r="J6943" s="32"/>
    </row>
    <row r="6944" spans="10:10" x14ac:dyDescent="0.25">
      <c r="J6944" s="32"/>
    </row>
    <row r="6945" spans="10:10" x14ac:dyDescent="0.25">
      <c r="J6945" s="32"/>
    </row>
    <row r="6946" spans="10:10" x14ac:dyDescent="0.25">
      <c r="J6946" s="32"/>
    </row>
    <row r="6947" spans="10:10" x14ac:dyDescent="0.25">
      <c r="J6947" s="32"/>
    </row>
    <row r="6948" spans="10:10" x14ac:dyDescent="0.25">
      <c r="J6948" s="32"/>
    </row>
    <row r="6949" spans="10:10" x14ac:dyDescent="0.25">
      <c r="J6949" s="32"/>
    </row>
    <row r="6950" spans="10:10" x14ac:dyDescent="0.25">
      <c r="J6950" s="32"/>
    </row>
    <row r="6951" spans="10:10" x14ac:dyDescent="0.25">
      <c r="J6951" s="32"/>
    </row>
    <row r="6952" spans="10:10" x14ac:dyDescent="0.25">
      <c r="J6952" s="32"/>
    </row>
    <row r="6953" spans="10:10" x14ac:dyDescent="0.25">
      <c r="J6953" s="32"/>
    </row>
    <row r="6954" spans="10:10" x14ac:dyDescent="0.25">
      <c r="J6954" s="32"/>
    </row>
    <row r="6955" spans="10:10" x14ac:dyDescent="0.25">
      <c r="J6955" s="32"/>
    </row>
    <row r="6956" spans="10:10" x14ac:dyDescent="0.25">
      <c r="J6956" s="32"/>
    </row>
    <row r="6957" spans="10:10" x14ac:dyDescent="0.25">
      <c r="J6957" s="32"/>
    </row>
    <row r="6958" spans="10:10" x14ac:dyDescent="0.25">
      <c r="J6958" s="32"/>
    </row>
    <row r="6959" spans="10:10" x14ac:dyDescent="0.25">
      <c r="J6959" s="32"/>
    </row>
    <row r="6960" spans="10:10" x14ac:dyDescent="0.25">
      <c r="J6960" s="32"/>
    </row>
    <row r="6961" spans="10:10" x14ac:dyDescent="0.25">
      <c r="J6961" s="32"/>
    </row>
    <row r="6962" spans="10:10" x14ac:dyDescent="0.25">
      <c r="J6962" s="32"/>
    </row>
    <row r="6963" spans="10:10" x14ac:dyDescent="0.25">
      <c r="J6963" s="32"/>
    </row>
    <row r="6964" spans="10:10" x14ac:dyDescent="0.25">
      <c r="J6964" s="32"/>
    </row>
    <row r="6965" spans="10:10" x14ac:dyDescent="0.25">
      <c r="J6965" s="32"/>
    </row>
    <row r="6966" spans="10:10" x14ac:dyDescent="0.25">
      <c r="J6966" s="32"/>
    </row>
    <row r="6967" spans="10:10" x14ac:dyDescent="0.25">
      <c r="J6967" s="32"/>
    </row>
    <row r="6968" spans="10:10" x14ac:dyDescent="0.25">
      <c r="J6968" s="32"/>
    </row>
    <row r="6969" spans="10:10" x14ac:dyDescent="0.25">
      <c r="J6969" s="32"/>
    </row>
    <row r="6970" spans="10:10" x14ac:dyDescent="0.25">
      <c r="J6970" s="32"/>
    </row>
    <row r="6971" spans="10:10" x14ac:dyDescent="0.25">
      <c r="J6971" s="32"/>
    </row>
    <row r="6972" spans="10:10" x14ac:dyDescent="0.25">
      <c r="J6972" s="32"/>
    </row>
    <row r="6973" spans="10:10" x14ac:dyDescent="0.25">
      <c r="J6973" s="32"/>
    </row>
    <row r="6974" spans="10:10" x14ac:dyDescent="0.25">
      <c r="J6974" s="32"/>
    </row>
    <row r="6975" spans="10:10" x14ac:dyDescent="0.25">
      <c r="J6975" s="32"/>
    </row>
    <row r="6976" spans="10:10" x14ac:dyDescent="0.25">
      <c r="J6976" s="32"/>
    </row>
    <row r="6977" spans="10:10" x14ac:dyDescent="0.25">
      <c r="J6977" s="32"/>
    </row>
    <row r="6978" spans="10:10" x14ac:dyDescent="0.25">
      <c r="J6978" s="32"/>
    </row>
    <row r="6979" spans="10:10" x14ac:dyDescent="0.25">
      <c r="J6979" s="32"/>
    </row>
    <row r="6980" spans="10:10" x14ac:dyDescent="0.25">
      <c r="J6980" s="32"/>
    </row>
    <row r="6981" spans="10:10" x14ac:dyDescent="0.25">
      <c r="J6981" s="32"/>
    </row>
    <row r="6982" spans="10:10" x14ac:dyDescent="0.25">
      <c r="J6982" s="32"/>
    </row>
    <row r="6983" spans="10:10" x14ac:dyDescent="0.25">
      <c r="J6983" s="32"/>
    </row>
    <row r="6984" spans="10:10" x14ac:dyDescent="0.25">
      <c r="J6984" s="32"/>
    </row>
    <row r="6985" spans="10:10" x14ac:dyDescent="0.25">
      <c r="J6985" s="32"/>
    </row>
    <row r="6986" spans="10:10" x14ac:dyDescent="0.25">
      <c r="J6986" s="32"/>
    </row>
    <row r="6987" spans="10:10" x14ac:dyDescent="0.25">
      <c r="J6987" s="32"/>
    </row>
    <row r="6988" spans="10:10" x14ac:dyDescent="0.25">
      <c r="J6988" s="32"/>
    </row>
    <row r="6989" spans="10:10" x14ac:dyDescent="0.25">
      <c r="J6989" s="32"/>
    </row>
    <row r="6990" spans="10:10" x14ac:dyDescent="0.25">
      <c r="J6990" s="32"/>
    </row>
    <row r="6991" spans="10:10" x14ac:dyDescent="0.25">
      <c r="J6991" s="32"/>
    </row>
    <row r="6992" spans="10:10" x14ac:dyDescent="0.25">
      <c r="J6992" s="32"/>
    </row>
    <row r="6993" spans="10:10" x14ac:dyDescent="0.25">
      <c r="J6993" s="32"/>
    </row>
    <row r="6994" spans="10:10" x14ac:dyDescent="0.25">
      <c r="J6994" s="32"/>
    </row>
    <row r="6995" spans="10:10" x14ac:dyDescent="0.25">
      <c r="J6995" s="32"/>
    </row>
    <row r="6996" spans="10:10" x14ac:dyDescent="0.25">
      <c r="J6996" s="32"/>
    </row>
    <row r="6997" spans="10:10" x14ac:dyDescent="0.25">
      <c r="J6997" s="32"/>
    </row>
    <row r="6998" spans="10:10" x14ac:dyDescent="0.25">
      <c r="J6998" s="32"/>
    </row>
    <row r="6999" spans="10:10" x14ac:dyDescent="0.25">
      <c r="J6999" s="32"/>
    </row>
    <row r="7000" spans="10:10" x14ac:dyDescent="0.25">
      <c r="J7000" s="32"/>
    </row>
    <row r="7001" spans="10:10" x14ac:dyDescent="0.25">
      <c r="J7001" s="32"/>
    </row>
    <row r="7002" spans="10:10" x14ac:dyDescent="0.25">
      <c r="J7002" s="32"/>
    </row>
    <row r="7003" spans="10:10" x14ac:dyDescent="0.25">
      <c r="J7003" s="32"/>
    </row>
    <row r="7004" spans="10:10" x14ac:dyDescent="0.25">
      <c r="J7004" s="32"/>
    </row>
    <row r="7005" spans="10:10" x14ac:dyDescent="0.25">
      <c r="J7005" s="32"/>
    </row>
    <row r="7006" spans="10:10" x14ac:dyDescent="0.25">
      <c r="J7006" s="32"/>
    </row>
    <row r="7007" spans="10:10" x14ac:dyDescent="0.25">
      <c r="J7007" s="32"/>
    </row>
    <row r="7008" spans="10:10" x14ac:dyDescent="0.25">
      <c r="J7008" s="32"/>
    </row>
    <row r="7009" spans="10:10" x14ac:dyDescent="0.25">
      <c r="J7009" s="32"/>
    </row>
    <row r="7010" spans="10:10" x14ac:dyDescent="0.25">
      <c r="J7010" s="32"/>
    </row>
    <row r="7011" spans="10:10" x14ac:dyDescent="0.25">
      <c r="J7011" s="32"/>
    </row>
    <row r="7012" spans="10:10" x14ac:dyDescent="0.25">
      <c r="J7012" s="32"/>
    </row>
    <row r="7013" spans="10:10" x14ac:dyDescent="0.25">
      <c r="J7013" s="32"/>
    </row>
    <row r="7014" spans="10:10" x14ac:dyDescent="0.25">
      <c r="J7014" s="32"/>
    </row>
    <row r="7015" spans="10:10" x14ac:dyDescent="0.25">
      <c r="J7015" s="32"/>
    </row>
    <row r="7016" spans="10:10" x14ac:dyDescent="0.25">
      <c r="J7016" s="32"/>
    </row>
    <row r="7017" spans="10:10" x14ac:dyDescent="0.25">
      <c r="J7017" s="32"/>
    </row>
    <row r="7018" spans="10:10" x14ac:dyDescent="0.25">
      <c r="J7018" s="32"/>
    </row>
    <row r="7019" spans="10:10" x14ac:dyDescent="0.25">
      <c r="J7019" s="32"/>
    </row>
    <row r="7020" spans="10:10" x14ac:dyDescent="0.25">
      <c r="J7020" s="32"/>
    </row>
    <row r="7021" spans="10:10" x14ac:dyDescent="0.25">
      <c r="J7021" s="32"/>
    </row>
    <row r="7022" spans="10:10" x14ac:dyDescent="0.25">
      <c r="J7022" s="32"/>
    </row>
    <row r="7023" spans="10:10" x14ac:dyDescent="0.25">
      <c r="J7023" s="32"/>
    </row>
    <row r="7024" spans="10:10" x14ac:dyDescent="0.25">
      <c r="J7024" s="32"/>
    </row>
    <row r="7025" spans="10:10" x14ac:dyDescent="0.25">
      <c r="J7025" s="32"/>
    </row>
    <row r="7026" spans="10:10" x14ac:dyDescent="0.25">
      <c r="J7026" s="32"/>
    </row>
    <row r="7027" spans="10:10" x14ac:dyDescent="0.25">
      <c r="J7027" s="32"/>
    </row>
    <row r="7028" spans="10:10" x14ac:dyDescent="0.25">
      <c r="J7028" s="32"/>
    </row>
    <row r="7029" spans="10:10" x14ac:dyDescent="0.25">
      <c r="J7029" s="32"/>
    </row>
    <row r="7030" spans="10:10" x14ac:dyDescent="0.25">
      <c r="J7030" s="32"/>
    </row>
    <row r="7031" spans="10:10" x14ac:dyDescent="0.25">
      <c r="J7031" s="32"/>
    </row>
    <row r="7032" spans="10:10" x14ac:dyDescent="0.25">
      <c r="J7032" s="32"/>
    </row>
    <row r="7033" spans="10:10" x14ac:dyDescent="0.25">
      <c r="J7033" s="32"/>
    </row>
    <row r="7034" spans="10:10" x14ac:dyDescent="0.25">
      <c r="J7034" s="32"/>
    </row>
    <row r="7035" spans="10:10" x14ac:dyDescent="0.25">
      <c r="J7035" s="32"/>
    </row>
    <row r="7036" spans="10:10" x14ac:dyDescent="0.25">
      <c r="J7036" s="32"/>
    </row>
    <row r="7037" spans="10:10" x14ac:dyDescent="0.25">
      <c r="J7037" s="32"/>
    </row>
    <row r="7038" spans="10:10" x14ac:dyDescent="0.25">
      <c r="J7038" s="32"/>
    </row>
    <row r="7039" spans="10:10" x14ac:dyDescent="0.25">
      <c r="J7039" s="32"/>
    </row>
    <row r="7040" spans="10:10" x14ac:dyDescent="0.25">
      <c r="J7040" s="32"/>
    </row>
    <row r="7041" spans="10:10" x14ac:dyDescent="0.25">
      <c r="J7041" s="32"/>
    </row>
    <row r="7042" spans="10:10" x14ac:dyDescent="0.25">
      <c r="J7042" s="32"/>
    </row>
    <row r="7043" spans="10:10" x14ac:dyDescent="0.25">
      <c r="J7043" s="32"/>
    </row>
    <row r="7044" spans="10:10" x14ac:dyDescent="0.25">
      <c r="J7044" s="32"/>
    </row>
    <row r="7045" spans="10:10" x14ac:dyDescent="0.25">
      <c r="J7045" s="32"/>
    </row>
    <row r="7046" spans="10:10" x14ac:dyDescent="0.25">
      <c r="J7046" s="32"/>
    </row>
    <row r="7047" spans="10:10" x14ac:dyDescent="0.25">
      <c r="J7047" s="32"/>
    </row>
    <row r="7048" spans="10:10" x14ac:dyDescent="0.25">
      <c r="J7048" s="32"/>
    </row>
    <row r="7049" spans="10:10" x14ac:dyDescent="0.25">
      <c r="J7049" s="32"/>
    </row>
    <row r="7050" spans="10:10" x14ac:dyDescent="0.25">
      <c r="J7050" s="32"/>
    </row>
    <row r="7051" spans="10:10" x14ac:dyDescent="0.25">
      <c r="J7051" s="32"/>
    </row>
    <row r="7052" spans="10:10" x14ac:dyDescent="0.25">
      <c r="J7052" s="32"/>
    </row>
    <row r="7053" spans="10:10" x14ac:dyDescent="0.25">
      <c r="J7053" s="32"/>
    </row>
    <row r="7054" spans="10:10" x14ac:dyDescent="0.25">
      <c r="J7054" s="32"/>
    </row>
    <row r="7055" spans="10:10" x14ac:dyDescent="0.25">
      <c r="J7055" s="32"/>
    </row>
    <row r="7056" spans="10:10" x14ac:dyDescent="0.25">
      <c r="J7056" s="32"/>
    </row>
    <row r="7057" spans="10:10" x14ac:dyDescent="0.25">
      <c r="J7057" s="32"/>
    </row>
    <row r="7058" spans="10:10" x14ac:dyDescent="0.25">
      <c r="J7058" s="32"/>
    </row>
    <row r="7059" spans="10:10" x14ac:dyDescent="0.25">
      <c r="J7059" s="32"/>
    </row>
    <row r="7060" spans="10:10" x14ac:dyDescent="0.25">
      <c r="J7060" s="32"/>
    </row>
    <row r="7061" spans="10:10" x14ac:dyDescent="0.25">
      <c r="J7061" s="32"/>
    </row>
    <row r="7062" spans="10:10" x14ac:dyDescent="0.25">
      <c r="J7062" s="32"/>
    </row>
    <row r="7063" spans="10:10" x14ac:dyDescent="0.25">
      <c r="J7063" s="32"/>
    </row>
    <row r="7064" spans="10:10" x14ac:dyDescent="0.25">
      <c r="J7064" s="32"/>
    </row>
    <row r="7065" spans="10:10" x14ac:dyDescent="0.25">
      <c r="J7065" s="32"/>
    </row>
    <row r="7066" spans="10:10" x14ac:dyDescent="0.25">
      <c r="J7066" s="32"/>
    </row>
    <row r="7067" spans="10:10" x14ac:dyDescent="0.25">
      <c r="J7067" s="32"/>
    </row>
    <row r="7068" spans="10:10" x14ac:dyDescent="0.25">
      <c r="J7068" s="32"/>
    </row>
    <row r="7069" spans="10:10" x14ac:dyDescent="0.25">
      <c r="J7069" s="32"/>
    </row>
    <row r="7070" spans="10:10" x14ac:dyDescent="0.25">
      <c r="J7070" s="32"/>
    </row>
    <row r="7071" spans="10:10" x14ac:dyDescent="0.25">
      <c r="J7071" s="32"/>
    </row>
    <row r="7072" spans="10:10" x14ac:dyDescent="0.25">
      <c r="J7072" s="32"/>
    </row>
    <row r="7073" spans="10:10" x14ac:dyDescent="0.25">
      <c r="J7073" s="32"/>
    </row>
    <row r="7074" spans="10:10" x14ac:dyDescent="0.25">
      <c r="J7074" s="32"/>
    </row>
    <row r="7075" spans="10:10" x14ac:dyDescent="0.25">
      <c r="J7075" s="32"/>
    </row>
    <row r="7076" spans="10:10" x14ac:dyDescent="0.25">
      <c r="J7076" s="32"/>
    </row>
    <row r="7077" spans="10:10" x14ac:dyDescent="0.25">
      <c r="J7077" s="32"/>
    </row>
    <row r="7078" spans="10:10" x14ac:dyDescent="0.25">
      <c r="J7078" s="32"/>
    </row>
    <row r="7079" spans="10:10" x14ac:dyDescent="0.25">
      <c r="J7079" s="32"/>
    </row>
    <row r="7080" spans="10:10" x14ac:dyDescent="0.25">
      <c r="J7080" s="32"/>
    </row>
    <row r="7081" spans="10:10" x14ac:dyDescent="0.25">
      <c r="J7081" s="32"/>
    </row>
    <row r="7082" spans="10:10" x14ac:dyDescent="0.25">
      <c r="J7082" s="32"/>
    </row>
    <row r="7083" spans="10:10" x14ac:dyDescent="0.25">
      <c r="J7083" s="32"/>
    </row>
    <row r="7084" spans="10:10" x14ac:dyDescent="0.25">
      <c r="J7084" s="32"/>
    </row>
    <row r="7085" spans="10:10" x14ac:dyDescent="0.25">
      <c r="J7085" s="32"/>
    </row>
    <row r="7086" spans="10:10" x14ac:dyDescent="0.25">
      <c r="J7086" s="32"/>
    </row>
    <row r="7087" spans="10:10" x14ac:dyDescent="0.25">
      <c r="J7087" s="32"/>
    </row>
    <row r="7088" spans="10:10" x14ac:dyDescent="0.25">
      <c r="J7088" s="32"/>
    </row>
    <row r="7089" spans="10:10" x14ac:dyDescent="0.25">
      <c r="J7089" s="32"/>
    </row>
    <row r="7090" spans="10:10" x14ac:dyDescent="0.25">
      <c r="J7090" s="32"/>
    </row>
    <row r="7091" spans="10:10" x14ac:dyDescent="0.25">
      <c r="J7091" s="32"/>
    </row>
    <row r="7092" spans="10:10" x14ac:dyDescent="0.25">
      <c r="J7092" s="32"/>
    </row>
    <row r="7093" spans="10:10" x14ac:dyDescent="0.25">
      <c r="J7093" s="32"/>
    </row>
    <row r="7094" spans="10:10" x14ac:dyDescent="0.25">
      <c r="J7094" s="32"/>
    </row>
    <row r="7095" spans="10:10" x14ac:dyDescent="0.25">
      <c r="J7095" s="32"/>
    </row>
    <row r="7096" spans="10:10" x14ac:dyDescent="0.25">
      <c r="J7096" s="32"/>
    </row>
    <row r="7097" spans="10:10" x14ac:dyDescent="0.25">
      <c r="J7097" s="32"/>
    </row>
    <row r="7098" spans="10:10" x14ac:dyDescent="0.25">
      <c r="J7098" s="32"/>
    </row>
    <row r="7099" spans="10:10" x14ac:dyDescent="0.25">
      <c r="J7099" s="32"/>
    </row>
    <row r="7100" spans="10:10" x14ac:dyDescent="0.25">
      <c r="J7100" s="32"/>
    </row>
    <row r="7101" spans="10:10" x14ac:dyDescent="0.25">
      <c r="J7101" s="32"/>
    </row>
    <row r="7102" spans="10:10" x14ac:dyDescent="0.25">
      <c r="J7102" s="32"/>
    </row>
    <row r="7103" spans="10:10" x14ac:dyDescent="0.25">
      <c r="J7103" s="32"/>
    </row>
    <row r="7104" spans="10:10" x14ac:dyDescent="0.25">
      <c r="J7104" s="32"/>
    </row>
    <row r="7105" spans="10:10" x14ac:dyDescent="0.25">
      <c r="J7105" s="32"/>
    </row>
    <row r="7106" spans="10:10" x14ac:dyDescent="0.25">
      <c r="J7106" s="32"/>
    </row>
    <row r="7107" spans="10:10" x14ac:dyDescent="0.25">
      <c r="J7107" s="32"/>
    </row>
    <row r="7108" spans="10:10" x14ac:dyDescent="0.25">
      <c r="J7108" s="32"/>
    </row>
    <row r="7109" spans="10:10" x14ac:dyDescent="0.25">
      <c r="J7109" s="32"/>
    </row>
    <row r="7110" spans="10:10" x14ac:dyDescent="0.25">
      <c r="J7110" s="32"/>
    </row>
    <row r="7111" spans="10:10" x14ac:dyDescent="0.25">
      <c r="J7111" s="32"/>
    </row>
    <row r="7112" spans="10:10" x14ac:dyDescent="0.25">
      <c r="J7112" s="32"/>
    </row>
    <row r="7113" spans="10:10" x14ac:dyDescent="0.25">
      <c r="J7113" s="32"/>
    </row>
    <row r="7114" spans="10:10" x14ac:dyDescent="0.25">
      <c r="J7114" s="32"/>
    </row>
    <row r="7115" spans="10:10" x14ac:dyDescent="0.25">
      <c r="J7115" s="32"/>
    </row>
    <row r="7116" spans="10:10" x14ac:dyDescent="0.25">
      <c r="J7116" s="32"/>
    </row>
    <row r="7117" spans="10:10" x14ac:dyDescent="0.25">
      <c r="J7117" s="32"/>
    </row>
    <row r="7118" spans="10:10" x14ac:dyDescent="0.25">
      <c r="J7118" s="32"/>
    </row>
    <row r="7119" spans="10:10" x14ac:dyDescent="0.25">
      <c r="J7119" s="32"/>
    </row>
    <row r="7120" spans="10:10" x14ac:dyDescent="0.25">
      <c r="J7120" s="32"/>
    </row>
    <row r="7121" spans="10:10" x14ac:dyDescent="0.25">
      <c r="J7121" s="32"/>
    </row>
    <row r="7122" spans="10:10" x14ac:dyDescent="0.25">
      <c r="J7122" s="32"/>
    </row>
    <row r="7123" spans="10:10" x14ac:dyDescent="0.25">
      <c r="J7123" s="32"/>
    </row>
    <row r="7124" spans="10:10" x14ac:dyDescent="0.25">
      <c r="J7124" s="32"/>
    </row>
    <row r="7125" spans="10:10" x14ac:dyDescent="0.25">
      <c r="J7125" s="32"/>
    </row>
    <row r="7126" spans="10:10" x14ac:dyDescent="0.25">
      <c r="J7126" s="32"/>
    </row>
    <row r="7127" spans="10:10" x14ac:dyDescent="0.25">
      <c r="J7127" s="32"/>
    </row>
    <row r="7128" spans="10:10" x14ac:dyDescent="0.25">
      <c r="J7128" s="32"/>
    </row>
    <row r="7129" spans="10:10" x14ac:dyDescent="0.25">
      <c r="J7129" s="32"/>
    </row>
    <row r="7130" spans="10:10" x14ac:dyDescent="0.25">
      <c r="J7130" s="32"/>
    </row>
    <row r="7131" spans="10:10" x14ac:dyDescent="0.25">
      <c r="J7131" s="32"/>
    </row>
    <row r="7132" spans="10:10" x14ac:dyDescent="0.25">
      <c r="J7132" s="32"/>
    </row>
    <row r="7133" spans="10:10" x14ac:dyDescent="0.25">
      <c r="J7133" s="32"/>
    </row>
    <row r="7134" spans="10:10" x14ac:dyDescent="0.25">
      <c r="J7134" s="32"/>
    </row>
    <row r="7135" spans="10:10" x14ac:dyDescent="0.25">
      <c r="J7135" s="32"/>
    </row>
    <row r="7136" spans="10:10" x14ac:dyDescent="0.25">
      <c r="J7136" s="32"/>
    </row>
    <row r="7137" spans="10:10" x14ac:dyDescent="0.25">
      <c r="J7137" s="32"/>
    </row>
    <row r="7138" spans="10:10" x14ac:dyDescent="0.25">
      <c r="J7138" s="32"/>
    </row>
    <row r="7139" spans="10:10" x14ac:dyDescent="0.25">
      <c r="J7139" s="32"/>
    </row>
    <row r="7140" spans="10:10" x14ac:dyDescent="0.25">
      <c r="J7140" s="32"/>
    </row>
    <row r="7141" spans="10:10" x14ac:dyDescent="0.25">
      <c r="J7141" s="32"/>
    </row>
    <row r="7142" spans="10:10" x14ac:dyDescent="0.25">
      <c r="J7142" s="32"/>
    </row>
    <row r="7143" spans="10:10" x14ac:dyDescent="0.25">
      <c r="J7143" s="32"/>
    </row>
    <row r="7144" spans="10:10" x14ac:dyDescent="0.25">
      <c r="J7144" s="32"/>
    </row>
    <row r="7145" spans="10:10" x14ac:dyDescent="0.25">
      <c r="J7145" s="32"/>
    </row>
    <row r="7146" spans="10:10" x14ac:dyDescent="0.25">
      <c r="J7146" s="32"/>
    </row>
    <row r="7147" spans="10:10" x14ac:dyDescent="0.25">
      <c r="J7147" s="32"/>
    </row>
    <row r="7148" spans="10:10" x14ac:dyDescent="0.25">
      <c r="J7148" s="32"/>
    </row>
    <row r="7149" spans="10:10" x14ac:dyDescent="0.25">
      <c r="J7149" s="32"/>
    </row>
    <row r="7150" spans="10:10" x14ac:dyDescent="0.25">
      <c r="J7150" s="32"/>
    </row>
    <row r="7151" spans="10:10" x14ac:dyDescent="0.25">
      <c r="J7151" s="32"/>
    </row>
    <row r="7152" spans="10:10" x14ac:dyDescent="0.25">
      <c r="J7152" s="32"/>
    </row>
    <row r="7153" spans="10:10" x14ac:dyDescent="0.25">
      <c r="J7153" s="32"/>
    </row>
    <row r="7154" spans="10:10" x14ac:dyDescent="0.25">
      <c r="J7154" s="32"/>
    </row>
    <row r="7155" spans="10:10" x14ac:dyDescent="0.25">
      <c r="J7155" s="32"/>
    </row>
    <row r="7156" spans="10:10" x14ac:dyDescent="0.25">
      <c r="J7156" s="32"/>
    </row>
    <row r="7157" spans="10:10" x14ac:dyDescent="0.25">
      <c r="J7157" s="32"/>
    </row>
    <row r="7158" spans="10:10" x14ac:dyDescent="0.25">
      <c r="J7158" s="32"/>
    </row>
    <row r="7159" spans="10:10" x14ac:dyDescent="0.25">
      <c r="J7159" s="32"/>
    </row>
    <row r="7160" spans="10:10" x14ac:dyDescent="0.25">
      <c r="J7160" s="32"/>
    </row>
    <row r="7161" spans="10:10" x14ac:dyDescent="0.25">
      <c r="J7161" s="32"/>
    </row>
    <row r="7162" spans="10:10" x14ac:dyDescent="0.25">
      <c r="J7162" s="32"/>
    </row>
    <row r="7163" spans="10:10" x14ac:dyDescent="0.25">
      <c r="J7163" s="32"/>
    </row>
    <row r="7164" spans="10:10" x14ac:dyDescent="0.25">
      <c r="J7164" s="32"/>
    </row>
    <row r="7165" spans="10:10" x14ac:dyDescent="0.25">
      <c r="J7165" s="32"/>
    </row>
    <row r="7166" spans="10:10" x14ac:dyDescent="0.25">
      <c r="J7166" s="32"/>
    </row>
    <row r="7167" spans="10:10" x14ac:dyDescent="0.25">
      <c r="J7167" s="32"/>
    </row>
    <row r="7168" spans="10:10" x14ac:dyDescent="0.25">
      <c r="J7168" s="32"/>
    </row>
    <row r="7169" spans="10:10" x14ac:dyDescent="0.25">
      <c r="J7169" s="32"/>
    </row>
    <row r="7170" spans="10:10" x14ac:dyDescent="0.25">
      <c r="J7170" s="32"/>
    </row>
    <row r="7171" spans="10:10" x14ac:dyDescent="0.25">
      <c r="J7171" s="32"/>
    </row>
    <row r="7172" spans="10:10" x14ac:dyDescent="0.25">
      <c r="J7172" s="32"/>
    </row>
    <row r="7173" spans="10:10" x14ac:dyDescent="0.25">
      <c r="J7173" s="32"/>
    </row>
    <row r="7174" spans="10:10" x14ac:dyDescent="0.25">
      <c r="J7174" s="32"/>
    </row>
    <row r="7175" spans="10:10" x14ac:dyDescent="0.25">
      <c r="J7175" s="32"/>
    </row>
    <row r="7176" spans="10:10" x14ac:dyDescent="0.25">
      <c r="J7176" s="32"/>
    </row>
    <row r="7177" spans="10:10" x14ac:dyDescent="0.25">
      <c r="J7177" s="32"/>
    </row>
    <row r="7178" spans="10:10" x14ac:dyDescent="0.25">
      <c r="J7178" s="32"/>
    </row>
    <row r="7179" spans="10:10" x14ac:dyDescent="0.25">
      <c r="J7179" s="32"/>
    </row>
    <row r="7180" spans="10:10" x14ac:dyDescent="0.25">
      <c r="J7180" s="32"/>
    </row>
    <row r="7181" spans="10:10" x14ac:dyDescent="0.25">
      <c r="J7181" s="32"/>
    </row>
    <row r="7182" spans="10:10" x14ac:dyDescent="0.25">
      <c r="J7182" s="32"/>
    </row>
    <row r="7183" spans="10:10" x14ac:dyDescent="0.25">
      <c r="J7183" s="32"/>
    </row>
    <row r="7184" spans="10:10" x14ac:dyDescent="0.25">
      <c r="J7184" s="32"/>
    </row>
    <row r="7185" spans="10:10" x14ac:dyDescent="0.25">
      <c r="J7185" s="32"/>
    </row>
    <row r="7186" spans="10:10" x14ac:dyDescent="0.25">
      <c r="J7186" s="32"/>
    </row>
    <row r="7187" spans="10:10" x14ac:dyDescent="0.25">
      <c r="J7187" s="32"/>
    </row>
    <row r="7188" spans="10:10" x14ac:dyDescent="0.25">
      <c r="J7188" s="32"/>
    </row>
    <row r="7189" spans="10:10" x14ac:dyDescent="0.25">
      <c r="J7189" s="32"/>
    </row>
    <row r="7190" spans="10:10" x14ac:dyDescent="0.25">
      <c r="J7190" s="32"/>
    </row>
    <row r="7191" spans="10:10" x14ac:dyDescent="0.25">
      <c r="J7191" s="32"/>
    </row>
    <row r="7192" spans="10:10" x14ac:dyDescent="0.25">
      <c r="J7192" s="32"/>
    </row>
    <row r="7193" spans="10:10" x14ac:dyDescent="0.25">
      <c r="J7193" s="32"/>
    </row>
    <row r="7194" spans="10:10" x14ac:dyDescent="0.25">
      <c r="J7194" s="32"/>
    </row>
    <row r="7195" spans="10:10" x14ac:dyDescent="0.25">
      <c r="J7195" s="32"/>
    </row>
    <row r="7196" spans="10:10" x14ac:dyDescent="0.25">
      <c r="J7196" s="32"/>
    </row>
    <row r="7197" spans="10:10" x14ac:dyDescent="0.25">
      <c r="J7197" s="32"/>
    </row>
    <row r="7198" spans="10:10" x14ac:dyDescent="0.25">
      <c r="J7198" s="32"/>
    </row>
    <row r="7199" spans="10:10" x14ac:dyDescent="0.25">
      <c r="J7199" s="32"/>
    </row>
    <row r="7200" spans="10:10" x14ac:dyDescent="0.25">
      <c r="J7200" s="32"/>
    </row>
    <row r="7201" spans="10:10" x14ac:dyDescent="0.25">
      <c r="J7201" s="32"/>
    </row>
    <row r="7202" spans="10:10" x14ac:dyDescent="0.25">
      <c r="J7202" s="32"/>
    </row>
    <row r="7203" spans="10:10" x14ac:dyDescent="0.25">
      <c r="J7203" s="32"/>
    </row>
    <row r="7204" spans="10:10" x14ac:dyDescent="0.25">
      <c r="J7204" s="32"/>
    </row>
    <row r="7205" spans="10:10" x14ac:dyDescent="0.25">
      <c r="J7205" s="32"/>
    </row>
    <row r="7206" spans="10:10" x14ac:dyDescent="0.25">
      <c r="J7206" s="32"/>
    </row>
    <row r="7207" spans="10:10" x14ac:dyDescent="0.25">
      <c r="J7207" s="32"/>
    </row>
    <row r="7208" spans="10:10" x14ac:dyDescent="0.25">
      <c r="J7208" s="32"/>
    </row>
    <row r="7209" spans="10:10" x14ac:dyDescent="0.25">
      <c r="J7209" s="32"/>
    </row>
    <row r="7210" spans="10:10" x14ac:dyDescent="0.25">
      <c r="J7210" s="32"/>
    </row>
    <row r="7211" spans="10:10" x14ac:dyDescent="0.25">
      <c r="J7211" s="32"/>
    </row>
    <row r="7212" spans="10:10" x14ac:dyDescent="0.25">
      <c r="J7212" s="32"/>
    </row>
    <row r="7213" spans="10:10" x14ac:dyDescent="0.25">
      <c r="J7213" s="32"/>
    </row>
    <row r="7214" spans="10:10" x14ac:dyDescent="0.25">
      <c r="J7214" s="32"/>
    </row>
    <row r="7215" spans="10:10" x14ac:dyDescent="0.25">
      <c r="J7215" s="32"/>
    </row>
    <row r="7216" spans="10:10" x14ac:dyDescent="0.25">
      <c r="J7216" s="32"/>
    </row>
    <row r="7217" spans="10:10" x14ac:dyDescent="0.25">
      <c r="J7217" s="32"/>
    </row>
    <row r="7218" spans="10:10" x14ac:dyDescent="0.25">
      <c r="J7218" s="32"/>
    </row>
    <row r="7219" spans="10:10" x14ac:dyDescent="0.25">
      <c r="J7219" s="32"/>
    </row>
    <row r="7220" spans="10:10" x14ac:dyDescent="0.25">
      <c r="J7220" s="32"/>
    </row>
    <row r="7221" spans="10:10" x14ac:dyDescent="0.25">
      <c r="J7221" s="32"/>
    </row>
    <row r="7222" spans="10:10" x14ac:dyDescent="0.25">
      <c r="J7222" s="32"/>
    </row>
    <row r="7223" spans="10:10" x14ac:dyDescent="0.25">
      <c r="J7223" s="32"/>
    </row>
    <row r="7224" spans="10:10" x14ac:dyDescent="0.25">
      <c r="J7224" s="32"/>
    </row>
    <row r="7225" spans="10:10" x14ac:dyDescent="0.25">
      <c r="J7225" s="32"/>
    </row>
    <row r="7226" spans="10:10" x14ac:dyDescent="0.25">
      <c r="J7226" s="32"/>
    </row>
    <row r="7227" spans="10:10" x14ac:dyDescent="0.25">
      <c r="J7227" s="32"/>
    </row>
    <row r="7228" spans="10:10" x14ac:dyDescent="0.25">
      <c r="J7228" s="32"/>
    </row>
    <row r="7229" spans="10:10" x14ac:dyDescent="0.25">
      <c r="J7229" s="32"/>
    </row>
    <row r="7230" spans="10:10" x14ac:dyDescent="0.25">
      <c r="J7230" s="32"/>
    </row>
    <row r="7231" spans="10:10" x14ac:dyDescent="0.25">
      <c r="J7231" s="32"/>
    </row>
    <row r="7232" spans="10:10" x14ac:dyDescent="0.25">
      <c r="J7232" s="32"/>
    </row>
    <row r="7233" spans="10:10" x14ac:dyDescent="0.25">
      <c r="J7233" s="32"/>
    </row>
    <row r="7234" spans="10:10" x14ac:dyDescent="0.25">
      <c r="J7234" s="32"/>
    </row>
    <row r="7235" spans="10:10" x14ac:dyDescent="0.25">
      <c r="J7235" s="32"/>
    </row>
    <row r="7236" spans="10:10" x14ac:dyDescent="0.25">
      <c r="J7236" s="32"/>
    </row>
    <row r="7237" spans="10:10" x14ac:dyDescent="0.25">
      <c r="J7237" s="32"/>
    </row>
    <row r="7238" spans="10:10" x14ac:dyDescent="0.25">
      <c r="J7238" s="32"/>
    </row>
    <row r="7239" spans="10:10" x14ac:dyDescent="0.25">
      <c r="J7239" s="32"/>
    </row>
    <row r="7240" spans="10:10" x14ac:dyDescent="0.25">
      <c r="J7240" s="32"/>
    </row>
    <row r="7241" spans="10:10" x14ac:dyDescent="0.25">
      <c r="J7241" s="32"/>
    </row>
    <row r="7242" spans="10:10" x14ac:dyDescent="0.25">
      <c r="J7242" s="32"/>
    </row>
    <row r="7243" spans="10:10" x14ac:dyDescent="0.25">
      <c r="J7243" s="32"/>
    </row>
    <row r="7244" spans="10:10" x14ac:dyDescent="0.25">
      <c r="J7244" s="32"/>
    </row>
    <row r="7245" spans="10:10" x14ac:dyDescent="0.25">
      <c r="J7245" s="32"/>
    </row>
    <row r="7246" spans="10:10" x14ac:dyDescent="0.25">
      <c r="J7246" s="32"/>
    </row>
    <row r="7247" spans="10:10" x14ac:dyDescent="0.25">
      <c r="J7247" s="32"/>
    </row>
    <row r="7248" spans="10:10" x14ac:dyDescent="0.25">
      <c r="J7248" s="32"/>
    </row>
    <row r="7249" spans="10:10" x14ac:dyDescent="0.25">
      <c r="J7249" s="32"/>
    </row>
    <row r="7250" spans="10:10" x14ac:dyDescent="0.25">
      <c r="J7250" s="32"/>
    </row>
    <row r="7251" spans="10:10" x14ac:dyDescent="0.25">
      <c r="J7251" s="32"/>
    </row>
    <row r="7252" spans="10:10" x14ac:dyDescent="0.25">
      <c r="J7252" s="32"/>
    </row>
    <row r="7253" spans="10:10" x14ac:dyDescent="0.25">
      <c r="J7253" s="32"/>
    </row>
    <row r="7254" spans="10:10" x14ac:dyDescent="0.25">
      <c r="J7254" s="32"/>
    </row>
    <row r="7255" spans="10:10" x14ac:dyDescent="0.25">
      <c r="J7255" s="32"/>
    </row>
    <row r="7256" spans="10:10" x14ac:dyDescent="0.25">
      <c r="J7256" s="32"/>
    </row>
    <row r="7257" spans="10:10" x14ac:dyDescent="0.25">
      <c r="J7257" s="32"/>
    </row>
    <row r="7258" spans="10:10" x14ac:dyDescent="0.25">
      <c r="J7258" s="32"/>
    </row>
    <row r="7259" spans="10:10" x14ac:dyDescent="0.25">
      <c r="J7259" s="32"/>
    </row>
    <row r="7260" spans="10:10" x14ac:dyDescent="0.25">
      <c r="J7260" s="32"/>
    </row>
    <row r="7261" spans="10:10" x14ac:dyDescent="0.25">
      <c r="J7261" s="32"/>
    </row>
    <row r="7262" spans="10:10" x14ac:dyDescent="0.25">
      <c r="J7262" s="32"/>
    </row>
    <row r="7263" spans="10:10" x14ac:dyDescent="0.25">
      <c r="J7263" s="32"/>
    </row>
    <row r="7264" spans="10:10" x14ac:dyDescent="0.25">
      <c r="J7264" s="32"/>
    </row>
    <row r="7265" spans="10:10" x14ac:dyDescent="0.25">
      <c r="J7265" s="32"/>
    </row>
    <row r="7266" spans="10:10" x14ac:dyDescent="0.25">
      <c r="J7266" s="32"/>
    </row>
    <row r="7267" spans="10:10" x14ac:dyDescent="0.25">
      <c r="J7267" s="32"/>
    </row>
    <row r="7268" spans="10:10" x14ac:dyDescent="0.25">
      <c r="J7268" s="32"/>
    </row>
    <row r="7269" spans="10:10" x14ac:dyDescent="0.25">
      <c r="J7269" s="32"/>
    </row>
    <row r="7270" spans="10:10" x14ac:dyDescent="0.25">
      <c r="J7270" s="32"/>
    </row>
    <row r="7271" spans="10:10" x14ac:dyDescent="0.25">
      <c r="J7271" s="32"/>
    </row>
    <row r="7272" spans="10:10" x14ac:dyDescent="0.25">
      <c r="J7272" s="32"/>
    </row>
    <row r="7273" spans="10:10" x14ac:dyDescent="0.25">
      <c r="J7273" s="32"/>
    </row>
    <row r="7274" spans="10:10" x14ac:dyDescent="0.25">
      <c r="J7274" s="32"/>
    </row>
    <row r="7275" spans="10:10" x14ac:dyDescent="0.25">
      <c r="J7275" s="32"/>
    </row>
    <row r="7276" spans="10:10" x14ac:dyDescent="0.25">
      <c r="J7276" s="32"/>
    </row>
    <row r="7277" spans="10:10" x14ac:dyDescent="0.25">
      <c r="J7277" s="32"/>
    </row>
    <row r="7278" spans="10:10" x14ac:dyDescent="0.25">
      <c r="J7278" s="32"/>
    </row>
    <row r="7279" spans="10:10" x14ac:dyDescent="0.25">
      <c r="J7279" s="32"/>
    </row>
    <row r="7280" spans="10:10" x14ac:dyDescent="0.25">
      <c r="J7280" s="32"/>
    </row>
    <row r="7281" spans="10:10" x14ac:dyDescent="0.25">
      <c r="J7281" s="32"/>
    </row>
    <row r="7282" spans="10:10" x14ac:dyDescent="0.25">
      <c r="J7282" s="32"/>
    </row>
    <row r="7283" spans="10:10" x14ac:dyDescent="0.25">
      <c r="J7283" s="32"/>
    </row>
    <row r="7284" spans="10:10" x14ac:dyDescent="0.25">
      <c r="J7284" s="32"/>
    </row>
    <row r="7285" spans="10:10" x14ac:dyDescent="0.25">
      <c r="J7285" s="32"/>
    </row>
    <row r="7286" spans="10:10" x14ac:dyDescent="0.25">
      <c r="J7286" s="32"/>
    </row>
    <row r="7287" spans="10:10" x14ac:dyDescent="0.25">
      <c r="J7287" s="32"/>
    </row>
    <row r="7288" spans="10:10" x14ac:dyDescent="0.25">
      <c r="J7288" s="32"/>
    </row>
    <row r="7289" spans="10:10" x14ac:dyDescent="0.25">
      <c r="J7289" s="32"/>
    </row>
    <row r="7290" spans="10:10" x14ac:dyDescent="0.25">
      <c r="J7290" s="32"/>
    </row>
    <row r="7291" spans="10:10" x14ac:dyDescent="0.25">
      <c r="J7291" s="32"/>
    </row>
    <row r="7292" spans="10:10" x14ac:dyDescent="0.25">
      <c r="J7292" s="32"/>
    </row>
    <row r="7293" spans="10:10" x14ac:dyDescent="0.25">
      <c r="J7293" s="32"/>
    </row>
    <row r="7294" spans="10:10" x14ac:dyDescent="0.25">
      <c r="J7294" s="32"/>
    </row>
    <row r="7295" spans="10:10" x14ac:dyDescent="0.25">
      <c r="J7295" s="32"/>
    </row>
    <row r="7296" spans="10:10" x14ac:dyDescent="0.25">
      <c r="J7296" s="32"/>
    </row>
    <row r="7297" spans="10:10" x14ac:dyDescent="0.25">
      <c r="J7297" s="32"/>
    </row>
    <row r="7298" spans="10:10" x14ac:dyDescent="0.25">
      <c r="J7298" s="32"/>
    </row>
    <row r="7299" spans="10:10" x14ac:dyDescent="0.25">
      <c r="J7299" s="32"/>
    </row>
    <row r="7300" spans="10:10" x14ac:dyDescent="0.25">
      <c r="J7300" s="32"/>
    </row>
    <row r="7301" spans="10:10" x14ac:dyDescent="0.25">
      <c r="J7301" s="32"/>
    </row>
    <row r="7302" spans="10:10" x14ac:dyDescent="0.25">
      <c r="J7302" s="32"/>
    </row>
    <row r="7303" spans="10:10" x14ac:dyDescent="0.25">
      <c r="J7303" s="32"/>
    </row>
    <row r="7304" spans="10:10" x14ac:dyDescent="0.25">
      <c r="J7304" s="32"/>
    </row>
    <row r="7305" spans="10:10" x14ac:dyDescent="0.25">
      <c r="J7305" s="32"/>
    </row>
    <row r="7306" spans="10:10" x14ac:dyDescent="0.25">
      <c r="J7306" s="32"/>
    </row>
    <row r="7307" spans="10:10" x14ac:dyDescent="0.25">
      <c r="J7307" s="32"/>
    </row>
    <row r="7308" spans="10:10" x14ac:dyDescent="0.25">
      <c r="J7308" s="32"/>
    </row>
    <row r="7309" spans="10:10" x14ac:dyDescent="0.25">
      <c r="J7309" s="32"/>
    </row>
    <row r="7310" spans="10:10" x14ac:dyDescent="0.25">
      <c r="J7310" s="32"/>
    </row>
    <row r="7311" spans="10:10" x14ac:dyDescent="0.25">
      <c r="J7311" s="32"/>
    </row>
    <row r="7312" spans="10:10" x14ac:dyDescent="0.25">
      <c r="J7312" s="32"/>
    </row>
    <row r="7313" spans="10:10" x14ac:dyDescent="0.25">
      <c r="J7313" s="32"/>
    </row>
    <row r="7314" spans="10:10" x14ac:dyDescent="0.25">
      <c r="J7314" s="32"/>
    </row>
    <row r="7315" spans="10:10" x14ac:dyDescent="0.25">
      <c r="J7315" s="32"/>
    </row>
    <row r="7316" spans="10:10" x14ac:dyDescent="0.25">
      <c r="J7316" s="32"/>
    </row>
    <row r="7317" spans="10:10" x14ac:dyDescent="0.25">
      <c r="J7317" s="32"/>
    </row>
    <row r="7318" spans="10:10" x14ac:dyDescent="0.25">
      <c r="J7318" s="32"/>
    </row>
    <row r="7319" spans="10:10" x14ac:dyDescent="0.25">
      <c r="J7319" s="32"/>
    </row>
    <row r="7320" spans="10:10" x14ac:dyDescent="0.25">
      <c r="J7320" s="32"/>
    </row>
    <row r="7321" spans="10:10" x14ac:dyDescent="0.25">
      <c r="J7321" s="32"/>
    </row>
    <row r="7322" spans="10:10" x14ac:dyDescent="0.25">
      <c r="J7322" s="32"/>
    </row>
    <row r="7323" spans="10:10" x14ac:dyDescent="0.25">
      <c r="J7323" s="32"/>
    </row>
    <row r="7324" spans="10:10" x14ac:dyDescent="0.25">
      <c r="J7324" s="32"/>
    </row>
    <row r="7325" spans="10:10" x14ac:dyDescent="0.25">
      <c r="J7325" s="32"/>
    </row>
    <row r="7326" spans="10:10" x14ac:dyDescent="0.25">
      <c r="J7326" s="32"/>
    </row>
    <row r="7327" spans="10:10" x14ac:dyDescent="0.25">
      <c r="J7327" s="32"/>
    </row>
    <row r="7328" spans="10:10" x14ac:dyDescent="0.25">
      <c r="J7328" s="32"/>
    </row>
    <row r="7329" spans="10:10" x14ac:dyDescent="0.25">
      <c r="J7329" s="32"/>
    </row>
    <row r="7330" spans="10:10" x14ac:dyDescent="0.25">
      <c r="J7330" s="32"/>
    </row>
    <row r="7331" spans="10:10" x14ac:dyDescent="0.25">
      <c r="J7331" s="32"/>
    </row>
    <row r="7332" spans="10:10" x14ac:dyDescent="0.25">
      <c r="J7332" s="32"/>
    </row>
    <row r="7333" spans="10:10" x14ac:dyDescent="0.25">
      <c r="J7333" s="32"/>
    </row>
    <row r="7334" spans="10:10" x14ac:dyDescent="0.25">
      <c r="J7334" s="32"/>
    </row>
    <row r="7335" spans="10:10" x14ac:dyDescent="0.25">
      <c r="J7335" s="32"/>
    </row>
    <row r="7336" spans="10:10" x14ac:dyDescent="0.25">
      <c r="J7336" s="32"/>
    </row>
    <row r="7337" spans="10:10" x14ac:dyDescent="0.25">
      <c r="J7337" s="32"/>
    </row>
    <row r="7338" spans="10:10" x14ac:dyDescent="0.25">
      <c r="J7338" s="32"/>
    </row>
    <row r="7339" spans="10:10" x14ac:dyDescent="0.25">
      <c r="J7339" s="32"/>
    </row>
    <row r="7340" spans="10:10" x14ac:dyDescent="0.25">
      <c r="J7340" s="32"/>
    </row>
    <row r="7341" spans="10:10" x14ac:dyDescent="0.25">
      <c r="J7341" s="32"/>
    </row>
    <row r="7342" spans="10:10" x14ac:dyDescent="0.25">
      <c r="J7342" s="32"/>
    </row>
    <row r="7343" spans="10:10" x14ac:dyDescent="0.25">
      <c r="J7343" s="32"/>
    </row>
    <row r="7344" spans="10:10" x14ac:dyDescent="0.25">
      <c r="J7344" s="32"/>
    </row>
    <row r="7345" spans="10:10" x14ac:dyDescent="0.25">
      <c r="J7345" s="32"/>
    </row>
    <row r="7346" spans="10:10" x14ac:dyDescent="0.25">
      <c r="J7346" s="32"/>
    </row>
    <row r="7347" spans="10:10" x14ac:dyDescent="0.25">
      <c r="J7347" s="32"/>
    </row>
    <row r="7348" spans="10:10" x14ac:dyDescent="0.25">
      <c r="J7348" s="32"/>
    </row>
    <row r="7349" spans="10:10" x14ac:dyDescent="0.25">
      <c r="J7349" s="32"/>
    </row>
    <row r="7350" spans="10:10" x14ac:dyDescent="0.25">
      <c r="J7350" s="32"/>
    </row>
    <row r="7351" spans="10:10" x14ac:dyDescent="0.25">
      <c r="J7351" s="32"/>
    </row>
    <row r="7352" spans="10:10" x14ac:dyDescent="0.25">
      <c r="J7352" s="32"/>
    </row>
    <row r="7353" spans="10:10" x14ac:dyDescent="0.25">
      <c r="J7353" s="32"/>
    </row>
    <row r="7354" spans="10:10" x14ac:dyDescent="0.25">
      <c r="J7354" s="32"/>
    </row>
    <row r="7355" spans="10:10" x14ac:dyDescent="0.25">
      <c r="J7355" s="32"/>
    </row>
    <row r="7356" spans="10:10" x14ac:dyDescent="0.25">
      <c r="J7356" s="32"/>
    </row>
    <row r="7357" spans="10:10" x14ac:dyDescent="0.25">
      <c r="J7357" s="32"/>
    </row>
    <row r="7358" spans="10:10" x14ac:dyDescent="0.25">
      <c r="J7358" s="32"/>
    </row>
    <row r="7359" spans="10:10" x14ac:dyDescent="0.25">
      <c r="J7359" s="32"/>
    </row>
    <row r="7360" spans="10:10" x14ac:dyDescent="0.25">
      <c r="J7360" s="32"/>
    </row>
    <row r="7361" spans="10:10" x14ac:dyDescent="0.25">
      <c r="J7361" s="32"/>
    </row>
    <row r="7362" spans="10:10" x14ac:dyDescent="0.25">
      <c r="J7362" s="32"/>
    </row>
    <row r="7363" spans="10:10" x14ac:dyDescent="0.25">
      <c r="J7363" s="32"/>
    </row>
    <row r="7364" spans="10:10" x14ac:dyDescent="0.25">
      <c r="J7364" s="32"/>
    </row>
    <row r="7365" spans="10:10" x14ac:dyDescent="0.25">
      <c r="J7365" s="32"/>
    </row>
    <row r="7366" spans="10:10" x14ac:dyDescent="0.25">
      <c r="J7366" s="32"/>
    </row>
    <row r="7367" spans="10:10" x14ac:dyDescent="0.25">
      <c r="J7367" s="32"/>
    </row>
    <row r="7368" spans="10:10" x14ac:dyDescent="0.25">
      <c r="J7368" s="32"/>
    </row>
    <row r="7369" spans="10:10" x14ac:dyDescent="0.25">
      <c r="J7369" s="32"/>
    </row>
    <row r="7370" spans="10:10" x14ac:dyDescent="0.25">
      <c r="J7370" s="32"/>
    </row>
    <row r="7371" spans="10:10" x14ac:dyDescent="0.25">
      <c r="J7371" s="32"/>
    </row>
    <row r="7372" spans="10:10" x14ac:dyDescent="0.25">
      <c r="J7372" s="32"/>
    </row>
    <row r="7373" spans="10:10" x14ac:dyDescent="0.25">
      <c r="J7373" s="32"/>
    </row>
    <row r="7374" spans="10:10" x14ac:dyDescent="0.25">
      <c r="J7374" s="32"/>
    </row>
    <row r="7375" spans="10:10" x14ac:dyDescent="0.25">
      <c r="J7375" s="32"/>
    </row>
    <row r="7376" spans="10:10" x14ac:dyDescent="0.25">
      <c r="J7376" s="32"/>
    </row>
    <row r="7377" spans="10:10" x14ac:dyDescent="0.25">
      <c r="J7377" s="32"/>
    </row>
    <row r="7378" spans="10:10" x14ac:dyDescent="0.25">
      <c r="J7378" s="32"/>
    </row>
    <row r="7379" spans="10:10" x14ac:dyDescent="0.25">
      <c r="J7379" s="32"/>
    </row>
    <row r="7380" spans="10:10" x14ac:dyDescent="0.25">
      <c r="J7380" s="32"/>
    </row>
    <row r="7381" spans="10:10" x14ac:dyDescent="0.25">
      <c r="J7381" s="32"/>
    </row>
    <row r="7382" spans="10:10" x14ac:dyDescent="0.25">
      <c r="J7382" s="32"/>
    </row>
    <row r="7383" spans="10:10" x14ac:dyDescent="0.25">
      <c r="J7383" s="32"/>
    </row>
    <row r="7384" spans="10:10" x14ac:dyDescent="0.25">
      <c r="J7384" s="32"/>
    </row>
    <row r="7385" spans="10:10" x14ac:dyDescent="0.25">
      <c r="J7385" s="32"/>
    </row>
    <row r="7386" spans="10:10" x14ac:dyDescent="0.25">
      <c r="J7386" s="32"/>
    </row>
    <row r="7387" spans="10:10" x14ac:dyDescent="0.25">
      <c r="J7387" s="32"/>
    </row>
    <row r="7388" spans="10:10" x14ac:dyDescent="0.25">
      <c r="J7388" s="32"/>
    </row>
    <row r="7389" spans="10:10" x14ac:dyDescent="0.25">
      <c r="J7389" s="32"/>
    </row>
    <row r="7390" spans="10:10" x14ac:dyDescent="0.25">
      <c r="J7390" s="32"/>
    </row>
    <row r="7391" spans="10:10" x14ac:dyDescent="0.25">
      <c r="J7391" s="32"/>
    </row>
    <row r="7392" spans="10:10" x14ac:dyDescent="0.25">
      <c r="J7392" s="32"/>
    </row>
    <row r="7393" spans="10:10" x14ac:dyDescent="0.25">
      <c r="J7393" s="32"/>
    </row>
    <row r="7394" spans="10:10" x14ac:dyDescent="0.25">
      <c r="J7394" s="32"/>
    </row>
    <row r="7395" spans="10:10" x14ac:dyDescent="0.25">
      <c r="J7395" s="32"/>
    </row>
    <row r="7396" spans="10:10" x14ac:dyDescent="0.25">
      <c r="J7396" s="32"/>
    </row>
    <row r="7397" spans="10:10" x14ac:dyDescent="0.25">
      <c r="J7397" s="32"/>
    </row>
    <row r="7398" spans="10:10" x14ac:dyDescent="0.25">
      <c r="J7398" s="32"/>
    </row>
    <row r="7399" spans="10:10" x14ac:dyDescent="0.25">
      <c r="J7399" s="32"/>
    </row>
    <row r="7400" spans="10:10" x14ac:dyDescent="0.25">
      <c r="J7400" s="32"/>
    </row>
    <row r="7401" spans="10:10" x14ac:dyDescent="0.25">
      <c r="J7401" s="32"/>
    </row>
    <row r="7402" spans="10:10" x14ac:dyDescent="0.25">
      <c r="J7402" s="32"/>
    </row>
    <row r="7403" spans="10:10" x14ac:dyDescent="0.25">
      <c r="J7403" s="32"/>
    </row>
    <row r="7404" spans="10:10" x14ac:dyDescent="0.25">
      <c r="J7404" s="32"/>
    </row>
    <row r="7405" spans="10:10" x14ac:dyDescent="0.25">
      <c r="J7405" s="32"/>
    </row>
    <row r="7406" spans="10:10" x14ac:dyDescent="0.25">
      <c r="J7406" s="32"/>
    </row>
    <row r="7407" spans="10:10" x14ac:dyDescent="0.25">
      <c r="J7407" s="32"/>
    </row>
    <row r="7408" spans="10:10" x14ac:dyDescent="0.25">
      <c r="J7408" s="32"/>
    </row>
    <row r="7409" spans="10:10" x14ac:dyDescent="0.25">
      <c r="J7409" s="32"/>
    </row>
    <row r="7410" spans="10:10" x14ac:dyDescent="0.25">
      <c r="J7410" s="32"/>
    </row>
    <row r="7411" spans="10:10" x14ac:dyDescent="0.25">
      <c r="J7411" s="32"/>
    </row>
    <row r="7412" spans="10:10" x14ac:dyDescent="0.25">
      <c r="J7412" s="32"/>
    </row>
    <row r="7413" spans="10:10" x14ac:dyDescent="0.25">
      <c r="J7413" s="32"/>
    </row>
    <row r="7414" spans="10:10" x14ac:dyDescent="0.25">
      <c r="J7414" s="32"/>
    </row>
    <row r="7415" spans="10:10" x14ac:dyDescent="0.25">
      <c r="J7415" s="32"/>
    </row>
    <row r="7416" spans="10:10" x14ac:dyDescent="0.25">
      <c r="J7416" s="32"/>
    </row>
    <row r="7417" spans="10:10" x14ac:dyDescent="0.25">
      <c r="J7417" s="32"/>
    </row>
    <row r="7418" spans="10:10" x14ac:dyDescent="0.25">
      <c r="J7418" s="32"/>
    </row>
    <row r="7419" spans="10:10" x14ac:dyDescent="0.25">
      <c r="J7419" s="32"/>
    </row>
    <row r="7420" spans="10:10" x14ac:dyDescent="0.25">
      <c r="J7420" s="32"/>
    </row>
    <row r="7421" spans="10:10" x14ac:dyDescent="0.25">
      <c r="J7421" s="32"/>
    </row>
    <row r="7422" spans="10:10" x14ac:dyDescent="0.25">
      <c r="J7422" s="32"/>
    </row>
    <row r="7423" spans="10:10" x14ac:dyDescent="0.25">
      <c r="J7423" s="32"/>
    </row>
    <row r="7424" spans="10:10" x14ac:dyDescent="0.25">
      <c r="J7424" s="32"/>
    </row>
    <row r="7425" spans="10:10" x14ac:dyDescent="0.25">
      <c r="J7425" s="32"/>
    </row>
    <row r="7426" spans="10:10" x14ac:dyDescent="0.25">
      <c r="J7426" s="32"/>
    </row>
    <row r="7427" spans="10:10" x14ac:dyDescent="0.25">
      <c r="J7427" s="32"/>
    </row>
    <row r="7428" spans="10:10" x14ac:dyDescent="0.25">
      <c r="J7428" s="32"/>
    </row>
    <row r="7429" spans="10:10" x14ac:dyDescent="0.25">
      <c r="J7429" s="32"/>
    </row>
    <row r="7430" spans="10:10" x14ac:dyDescent="0.25">
      <c r="J7430" s="32"/>
    </row>
    <row r="7431" spans="10:10" x14ac:dyDescent="0.25">
      <c r="J7431" s="32"/>
    </row>
    <row r="7432" spans="10:10" x14ac:dyDescent="0.25">
      <c r="J7432" s="32"/>
    </row>
    <row r="7433" spans="10:10" x14ac:dyDescent="0.25">
      <c r="J7433" s="32"/>
    </row>
    <row r="7434" spans="10:10" x14ac:dyDescent="0.25">
      <c r="J7434" s="32"/>
    </row>
    <row r="7435" spans="10:10" x14ac:dyDescent="0.25">
      <c r="J7435" s="32"/>
    </row>
    <row r="7436" spans="10:10" x14ac:dyDescent="0.25">
      <c r="J7436" s="32"/>
    </row>
    <row r="7437" spans="10:10" x14ac:dyDescent="0.25">
      <c r="J7437" s="32"/>
    </row>
    <row r="7438" spans="10:10" x14ac:dyDescent="0.25">
      <c r="J7438" s="32"/>
    </row>
    <row r="7439" spans="10:10" x14ac:dyDescent="0.25">
      <c r="J7439" s="32"/>
    </row>
    <row r="7440" spans="10:10" x14ac:dyDescent="0.25">
      <c r="J7440" s="32"/>
    </row>
    <row r="7441" spans="10:10" x14ac:dyDescent="0.25">
      <c r="J7441" s="32"/>
    </row>
    <row r="7442" spans="10:10" x14ac:dyDescent="0.25">
      <c r="J7442" s="32"/>
    </row>
    <row r="7443" spans="10:10" x14ac:dyDescent="0.25">
      <c r="J7443" s="32"/>
    </row>
    <row r="7444" spans="10:10" x14ac:dyDescent="0.25">
      <c r="J7444" s="32"/>
    </row>
    <row r="7445" spans="10:10" x14ac:dyDescent="0.25">
      <c r="J7445" s="32"/>
    </row>
    <row r="7446" spans="10:10" x14ac:dyDescent="0.25">
      <c r="J7446" s="32"/>
    </row>
    <row r="7447" spans="10:10" x14ac:dyDescent="0.25">
      <c r="J7447" s="32"/>
    </row>
    <row r="7448" spans="10:10" x14ac:dyDescent="0.25">
      <c r="J7448" s="32"/>
    </row>
    <row r="7449" spans="10:10" x14ac:dyDescent="0.25">
      <c r="J7449" s="32"/>
    </row>
    <row r="7450" spans="10:10" x14ac:dyDescent="0.25">
      <c r="J7450" s="32"/>
    </row>
    <row r="7451" spans="10:10" x14ac:dyDescent="0.25">
      <c r="J7451" s="32"/>
    </row>
    <row r="7452" spans="10:10" x14ac:dyDescent="0.25">
      <c r="J7452" s="32"/>
    </row>
    <row r="7453" spans="10:10" x14ac:dyDescent="0.25">
      <c r="J7453" s="32"/>
    </row>
    <row r="7454" spans="10:10" x14ac:dyDescent="0.25">
      <c r="J7454" s="32"/>
    </row>
    <row r="7455" spans="10:10" x14ac:dyDescent="0.25">
      <c r="J7455" s="32"/>
    </row>
    <row r="7456" spans="10:10" x14ac:dyDescent="0.25">
      <c r="J7456" s="32"/>
    </row>
    <row r="7457" spans="10:10" x14ac:dyDescent="0.25">
      <c r="J7457" s="32"/>
    </row>
    <row r="7458" spans="10:10" x14ac:dyDescent="0.25">
      <c r="J7458" s="32"/>
    </row>
    <row r="7459" spans="10:10" x14ac:dyDescent="0.25">
      <c r="J7459" s="32"/>
    </row>
    <row r="7460" spans="10:10" x14ac:dyDescent="0.25">
      <c r="J7460" s="32"/>
    </row>
    <row r="7461" spans="10:10" x14ac:dyDescent="0.25">
      <c r="J7461" s="32"/>
    </row>
    <row r="7462" spans="10:10" x14ac:dyDescent="0.25">
      <c r="J7462" s="32"/>
    </row>
    <row r="7463" spans="10:10" x14ac:dyDescent="0.25">
      <c r="J7463" s="32"/>
    </row>
    <row r="7464" spans="10:10" x14ac:dyDescent="0.25">
      <c r="J7464" s="32"/>
    </row>
    <row r="7465" spans="10:10" x14ac:dyDescent="0.25">
      <c r="J7465" s="32"/>
    </row>
    <row r="7466" spans="10:10" x14ac:dyDescent="0.25">
      <c r="J7466" s="32"/>
    </row>
    <row r="7467" spans="10:10" x14ac:dyDescent="0.25">
      <c r="J7467" s="32"/>
    </row>
    <row r="7468" spans="10:10" x14ac:dyDescent="0.25">
      <c r="J7468" s="32"/>
    </row>
    <row r="7469" spans="10:10" x14ac:dyDescent="0.25">
      <c r="J7469" s="32"/>
    </row>
    <row r="7470" spans="10:10" x14ac:dyDescent="0.25">
      <c r="J7470" s="32"/>
    </row>
    <row r="7471" spans="10:10" x14ac:dyDescent="0.25">
      <c r="J7471" s="32"/>
    </row>
    <row r="7472" spans="10:10" x14ac:dyDescent="0.25">
      <c r="J7472" s="32"/>
    </row>
    <row r="7473" spans="10:10" x14ac:dyDescent="0.25">
      <c r="J7473" s="32"/>
    </row>
    <row r="7474" spans="10:10" x14ac:dyDescent="0.25">
      <c r="J7474" s="32"/>
    </row>
    <row r="7475" spans="10:10" x14ac:dyDescent="0.25">
      <c r="J7475" s="32"/>
    </row>
    <row r="7476" spans="10:10" x14ac:dyDescent="0.25">
      <c r="J7476" s="32"/>
    </row>
    <row r="7477" spans="10:10" x14ac:dyDescent="0.25">
      <c r="J7477" s="32"/>
    </row>
    <row r="7478" spans="10:10" x14ac:dyDescent="0.25">
      <c r="J7478" s="32"/>
    </row>
    <row r="7479" spans="10:10" x14ac:dyDescent="0.25">
      <c r="J7479" s="32"/>
    </row>
    <row r="7480" spans="10:10" x14ac:dyDescent="0.25">
      <c r="J7480" s="32"/>
    </row>
    <row r="7481" spans="10:10" x14ac:dyDescent="0.25">
      <c r="J7481" s="32"/>
    </row>
    <row r="7482" spans="10:10" x14ac:dyDescent="0.25">
      <c r="J7482" s="32"/>
    </row>
    <row r="7483" spans="10:10" x14ac:dyDescent="0.25">
      <c r="J7483" s="32"/>
    </row>
    <row r="7484" spans="10:10" x14ac:dyDescent="0.25">
      <c r="J7484" s="32"/>
    </row>
    <row r="7485" spans="10:10" x14ac:dyDescent="0.25">
      <c r="J7485" s="32"/>
    </row>
    <row r="7486" spans="10:10" x14ac:dyDescent="0.25">
      <c r="J7486" s="32"/>
    </row>
    <row r="7487" spans="10:10" x14ac:dyDescent="0.25">
      <c r="J7487" s="32"/>
    </row>
    <row r="7488" spans="10:10" x14ac:dyDescent="0.25">
      <c r="J7488" s="32"/>
    </row>
    <row r="7489" spans="10:10" x14ac:dyDescent="0.25">
      <c r="J7489" s="32"/>
    </row>
    <row r="7490" spans="10:10" x14ac:dyDescent="0.25">
      <c r="J7490" s="32"/>
    </row>
    <row r="7491" spans="10:10" x14ac:dyDescent="0.25">
      <c r="J7491" s="32"/>
    </row>
    <row r="7492" spans="10:10" x14ac:dyDescent="0.25">
      <c r="J7492" s="32"/>
    </row>
    <row r="7493" spans="10:10" x14ac:dyDescent="0.25">
      <c r="J7493" s="32"/>
    </row>
    <row r="7494" spans="10:10" x14ac:dyDescent="0.25">
      <c r="J7494" s="32"/>
    </row>
    <row r="7495" spans="10:10" x14ac:dyDescent="0.25">
      <c r="J7495" s="32"/>
    </row>
    <row r="7496" spans="10:10" x14ac:dyDescent="0.25">
      <c r="J7496" s="32"/>
    </row>
    <row r="7497" spans="10:10" x14ac:dyDescent="0.25">
      <c r="J7497" s="32"/>
    </row>
    <row r="7498" spans="10:10" x14ac:dyDescent="0.25">
      <c r="J7498" s="32"/>
    </row>
    <row r="7499" spans="10:10" x14ac:dyDescent="0.25">
      <c r="J7499" s="32"/>
    </row>
    <row r="7500" spans="10:10" x14ac:dyDescent="0.25">
      <c r="J7500" s="32"/>
    </row>
    <row r="7501" spans="10:10" x14ac:dyDescent="0.25">
      <c r="J7501" s="32"/>
    </row>
    <row r="7502" spans="10:10" x14ac:dyDescent="0.25">
      <c r="J7502" s="32"/>
    </row>
    <row r="7503" spans="10:10" x14ac:dyDescent="0.25">
      <c r="J7503" s="32"/>
    </row>
    <row r="7504" spans="10:10" x14ac:dyDescent="0.25">
      <c r="J7504" s="32"/>
    </row>
    <row r="7505" spans="10:10" x14ac:dyDescent="0.25">
      <c r="J7505" s="32"/>
    </row>
    <row r="7506" spans="10:10" x14ac:dyDescent="0.25">
      <c r="J7506" s="32"/>
    </row>
    <row r="7507" spans="10:10" x14ac:dyDescent="0.25">
      <c r="J7507" s="32"/>
    </row>
    <row r="7508" spans="10:10" x14ac:dyDescent="0.25">
      <c r="J7508" s="32"/>
    </row>
    <row r="7509" spans="10:10" x14ac:dyDescent="0.25">
      <c r="J7509" s="32"/>
    </row>
    <row r="7510" spans="10:10" x14ac:dyDescent="0.25">
      <c r="J7510" s="32"/>
    </row>
    <row r="7511" spans="10:10" x14ac:dyDescent="0.25">
      <c r="J7511" s="32"/>
    </row>
    <row r="7512" spans="10:10" x14ac:dyDescent="0.25">
      <c r="J7512" s="32"/>
    </row>
    <row r="7513" spans="10:10" x14ac:dyDescent="0.25">
      <c r="J7513" s="32"/>
    </row>
    <row r="7514" spans="10:10" x14ac:dyDescent="0.25">
      <c r="J7514" s="32"/>
    </row>
    <row r="7515" spans="10:10" x14ac:dyDescent="0.25">
      <c r="J7515" s="32"/>
    </row>
    <row r="7516" spans="10:10" x14ac:dyDescent="0.25">
      <c r="J7516" s="32"/>
    </row>
    <row r="7517" spans="10:10" x14ac:dyDescent="0.25">
      <c r="J7517" s="32"/>
    </row>
    <row r="7518" spans="10:10" x14ac:dyDescent="0.25">
      <c r="J7518" s="32"/>
    </row>
    <row r="7519" spans="10:10" x14ac:dyDescent="0.25">
      <c r="J7519" s="32"/>
    </row>
    <row r="7520" spans="10:10" x14ac:dyDescent="0.25">
      <c r="J7520" s="32"/>
    </row>
    <row r="7521" spans="10:10" x14ac:dyDescent="0.25">
      <c r="J7521" s="32"/>
    </row>
    <row r="7522" spans="10:10" x14ac:dyDescent="0.25">
      <c r="J7522" s="32"/>
    </row>
    <row r="7523" spans="10:10" x14ac:dyDescent="0.25">
      <c r="J7523" s="32"/>
    </row>
    <row r="7524" spans="10:10" x14ac:dyDescent="0.25">
      <c r="J7524" s="32"/>
    </row>
    <row r="7525" spans="10:10" x14ac:dyDescent="0.25">
      <c r="J7525" s="32"/>
    </row>
    <row r="7526" spans="10:10" x14ac:dyDescent="0.25">
      <c r="J7526" s="32"/>
    </row>
    <row r="7527" spans="10:10" x14ac:dyDescent="0.25">
      <c r="J7527" s="32"/>
    </row>
    <row r="7528" spans="10:10" x14ac:dyDescent="0.25">
      <c r="J7528" s="32"/>
    </row>
    <row r="7529" spans="10:10" x14ac:dyDescent="0.25">
      <c r="J7529" s="32"/>
    </row>
    <row r="7530" spans="10:10" x14ac:dyDescent="0.25">
      <c r="J7530" s="32"/>
    </row>
    <row r="7531" spans="10:10" x14ac:dyDescent="0.25">
      <c r="J7531" s="32"/>
    </row>
    <row r="7532" spans="10:10" x14ac:dyDescent="0.25">
      <c r="J7532" s="32"/>
    </row>
    <row r="7533" spans="10:10" x14ac:dyDescent="0.25">
      <c r="J7533" s="32"/>
    </row>
    <row r="7534" spans="10:10" x14ac:dyDescent="0.25">
      <c r="J7534" s="32"/>
    </row>
    <row r="7535" spans="10:10" x14ac:dyDescent="0.25">
      <c r="J7535" s="32"/>
    </row>
    <row r="7536" spans="10:10" x14ac:dyDescent="0.25">
      <c r="J7536" s="32"/>
    </row>
    <row r="7537" spans="10:10" x14ac:dyDescent="0.25">
      <c r="J7537" s="32"/>
    </row>
    <row r="7538" spans="10:10" x14ac:dyDescent="0.25">
      <c r="J7538" s="32"/>
    </row>
    <row r="7539" spans="10:10" x14ac:dyDescent="0.25">
      <c r="J7539" s="32"/>
    </row>
    <row r="7540" spans="10:10" x14ac:dyDescent="0.25">
      <c r="J7540" s="32"/>
    </row>
    <row r="7541" spans="10:10" x14ac:dyDescent="0.25">
      <c r="J7541" s="32"/>
    </row>
    <row r="7542" spans="10:10" x14ac:dyDescent="0.25">
      <c r="J7542" s="32"/>
    </row>
    <row r="7543" spans="10:10" x14ac:dyDescent="0.25">
      <c r="J7543" s="32"/>
    </row>
    <row r="7544" spans="10:10" x14ac:dyDescent="0.25">
      <c r="J7544" s="32"/>
    </row>
    <row r="7545" spans="10:10" x14ac:dyDescent="0.25">
      <c r="J7545" s="32"/>
    </row>
    <row r="7546" spans="10:10" x14ac:dyDescent="0.25">
      <c r="J7546" s="32"/>
    </row>
    <row r="7547" spans="10:10" x14ac:dyDescent="0.25">
      <c r="J7547" s="32"/>
    </row>
    <row r="7548" spans="10:10" x14ac:dyDescent="0.25">
      <c r="J7548" s="32"/>
    </row>
    <row r="7549" spans="10:10" x14ac:dyDescent="0.25">
      <c r="J7549" s="32"/>
    </row>
    <row r="7550" spans="10:10" x14ac:dyDescent="0.25">
      <c r="J7550" s="32"/>
    </row>
    <row r="7551" spans="10:10" x14ac:dyDescent="0.25">
      <c r="J7551" s="32"/>
    </row>
    <row r="7552" spans="10:10" x14ac:dyDescent="0.25">
      <c r="J7552" s="32"/>
    </row>
    <row r="7553" spans="10:10" x14ac:dyDescent="0.25">
      <c r="J7553" s="32"/>
    </row>
    <row r="7554" spans="10:10" x14ac:dyDescent="0.25">
      <c r="J7554" s="32"/>
    </row>
    <row r="7555" spans="10:10" x14ac:dyDescent="0.25">
      <c r="J7555" s="32"/>
    </row>
    <row r="7556" spans="10:10" x14ac:dyDescent="0.25">
      <c r="J7556" s="32"/>
    </row>
    <row r="7557" spans="10:10" x14ac:dyDescent="0.25">
      <c r="J7557" s="32"/>
    </row>
    <row r="7558" spans="10:10" x14ac:dyDescent="0.25">
      <c r="J7558" s="32"/>
    </row>
    <row r="7559" spans="10:10" x14ac:dyDescent="0.25">
      <c r="J7559" s="32"/>
    </row>
    <row r="7560" spans="10:10" x14ac:dyDescent="0.25">
      <c r="J7560" s="32"/>
    </row>
    <row r="7561" spans="10:10" x14ac:dyDescent="0.25">
      <c r="J7561" s="32"/>
    </row>
    <row r="7562" spans="10:10" x14ac:dyDescent="0.25">
      <c r="J7562" s="32"/>
    </row>
    <row r="7563" spans="10:10" x14ac:dyDescent="0.25">
      <c r="J7563" s="32"/>
    </row>
    <row r="7564" spans="10:10" x14ac:dyDescent="0.25">
      <c r="J7564" s="32"/>
    </row>
    <row r="7565" spans="10:10" x14ac:dyDescent="0.25">
      <c r="J7565" s="32"/>
    </row>
    <row r="7566" spans="10:10" x14ac:dyDescent="0.25">
      <c r="J7566" s="32"/>
    </row>
    <row r="7567" spans="10:10" x14ac:dyDescent="0.25">
      <c r="J7567" s="32"/>
    </row>
    <row r="7568" spans="10:10" x14ac:dyDescent="0.25">
      <c r="J7568" s="32"/>
    </row>
    <row r="7569" spans="10:10" x14ac:dyDescent="0.25">
      <c r="J7569" s="32"/>
    </row>
    <row r="7570" spans="10:10" x14ac:dyDescent="0.25">
      <c r="J7570" s="32"/>
    </row>
    <row r="7571" spans="10:10" x14ac:dyDescent="0.25">
      <c r="J7571" s="32"/>
    </row>
    <row r="7572" spans="10:10" x14ac:dyDescent="0.25">
      <c r="J7572" s="32"/>
    </row>
    <row r="7573" spans="10:10" x14ac:dyDescent="0.25">
      <c r="J7573" s="32"/>
    </row>
    <row r="7574" spans="10:10" x14ac:dyDescent="0.25">
      <c r="J7574" s="32"/>
    </row>
    <row r="7575" spans="10:10" x14ac:dyDescent="0.25">
      <c r="J7575" s="32"/>
    </row>
    <row r="7576" spans="10:10" x14ac:dyDescent="0.25">
      <c r="J7576" s="32"/>
    </row>
    <row r="7577" spans="10:10" x14ac:dyDescent="0.25">
      <c r="J7577" s="32"/>
    </row>
    <row r="7578" spans="10:10" x14ac:dyDescent="0.25">
      <c r="J7578" s="32"/>
    </row>
    <row r="7579" spans="10:10" x14ac:dyDescent="0.25">
      <c r="J7579" s="32"/>
    </row>
    <row r="7580" spans="10:10" x14ac:dyDescent="0.25">
      <c r="J7580" s="32"/>
    </row>
    <row r="7581" spans="10:10" x14ac:dyDescent="0.25">
      <c r="J7581" s="32"/>
    </row>
    <row r="7582" spans="10:10" x14ac:dyDescent="0.25">
      <c r="J7582" s="32"/>
    </row>
    <row r="7583" spans="10:10" x14ac:dyDescent="0.25">
      <c r="J7583" s="32"/>
    </row>
    <row r="7584" spans="10:10" x14ac:dyDescent="0.25">
      <c r="J7584" s="32"/>
    </row>
    <row r="7585" spans="10:10" x14ac:dyDescent="0.25">
      <c r="J7585" s="32"/>
    </row>
    <row r="7586" spans="10:10" x14ac:dyDescent="0.25">
      <c r="J7586" s="32"/>
    </row>
    <row r="7587" spans="10:10" x14ac:dyDescent="0.25">
      <c r="J7587" s="32"/>
    </row>
    <row r="7588" spans="10:10" x14ac:dyDescent="0.25">
      <c r="J7588" s="32"/>
    </row>
    <row r="7589" spans="10:10" x14ac:dyDescent="0.25">
      <c r="J7589" s="32"/>
    </row>
    <row r="7590" spans="10:10" x14ac:dyDescent="0.25">
      <c r="J7590" s="32"/>
    </row>
    <row r="7591" spans="10:10" x14ac:dyDescent="0.25">
      <c r="J7591" s="32"/>
    </row>
    <row r="7592" spans="10:10" x14ac:dyDescent="0.25">
      <c r="J7592" s="32"/>
    </row>
    <row r="7593" spans="10:10" x14ac:dyDescent="0.25">
      <c r="J7593" s="32"/>
    </row>
    <row r="7594" spans="10:10" x14ac:dyDescent="0.25">
      <c r="J7594" s="32"/>
    </row>
    <row r="7595" spans="10:10" x14ac:dyDescent="0.25">
      <c r="J7595" s="32"/>
    </row>
    <row r="7596" spans="10:10" x14ac:dyDescent="0.25">
      <c r="J7596" s="32"/>
    </row>
    <row r="7597" spans="10:10" x14ac:dyDescent="0.25">
      <c r="J7597" s="32"/>
    </row>
    <row r="7598" spans="10:10" x14ac:dyDescent="0.25">
      <c r="J7598" s="32"/>
    </row>
    <row r="7599" spans="10:10" x14ac:dyDescent="0.25">
      <c r="J7599" s="32"/>
    </row>
    <row r="7600" spans="10:10" x14ac:dyDescent="0.25">
      <c r="J7600" s="32"/>
    </row>
    <row r="7601" spans="10:10" x14ac:dyDescent="0.25">
      <c r="J7601" s="32"/>
    </row>
    <row r="7602" spans="10:10" x14ac:dyDescent="0.25">
      <c r="J7602" s="32"/>
    </row>
    <row r="7603" spans="10:10" x14ac:dyDescent="0.25">
      <c r="J7603" s="32"/>
    </row>
    <row r="7604" spans="10:10" x14ac:dyDescent="0.25">
      <c r="J7604" s="32"/>
    </row>
    <row r="7605" spans="10:10" x14ac:dyDescent="0.25">
      <c r="J7605" s="32"/>
    </row>
    <row r="7606" spans="10:10" x14ac:dyDescent="0.25">
      <c r="J7606" s="32"/>
    </row>
    <row r="7607" spans="10:10" x14ac:dyDescent="0.25">
      <c r="J7607" s="32"/>
    </row>
    <row r="7608" spans="10:10" x14ac:dyDescent="0.25">
      <c r="J7608" s="32"/>
    </row>
    <row r="7609" spans="10:10" x14ac:dyDescent="0.25">
      <c r="J7609" s="32"/>
    </row>
    <row r="7610" spans="10:10" x14ac:dyDescent="0.25">
      <c r="J7610" s="32"/>
    </row>
    <row r="7611" spans="10:10" x14ac:dyDescent="0.25">
      <c r="J7611" s="32"/>
    </row>
    <row r="7612" spans="10:10" x14ac:dyDescent="0.25">
      <c r="J7612" s="32"/>
    </row>
    <row r="7613" spans="10:10" x14ac:dyDescent="0.25">
      <c r="J7613" s="32"/>
    </row>
    <row r="7614" spans="10:10" x14ac:dyDescent="0.25">
      <c r="J7614" s="32"/>
    </row>
    <row r="7615" spans="10:10" x14ac:dyDescent="0.25">
      <c r="J7615" s="32"/>
    </row>
    <row r="7616" spans="10:10" x14ac:dyDescent="0.25">
      <c r="J7616" s="32"/>
    </row>
    <row r="7617" spans="10:10" x14ac:dyDescent="0.25">
      <c r="J7617" s="32"/>
    </row>
    <row r="7618" spans="10:10" x14ac:dyDescent="0.25">
      <c r="J7618" s="32"/>
    </row>
    <row r="7619" spans="10:10" x14ac:dyDescent="0.25">
      <c r="J7619" s="32"/>
    </row>
    <row r="7620" spans="10:10" x14ac:dyDescent="0.25">
      <c r="J7620" s="32"/>
    </row>
    <row r="7621" spans="10:10" x14ac:dyDescent="0.25">
      <c r="J7621" s="32"/>
    </row>
    <row r="7622" spans="10:10" x14ac:dyDescent="0.25">
      <c r="J7622" s="32"/>
    </row>
    <row r="7623" spans="10:10" x14ac:dyDescent="0.25">
      <c r="J7623" s="32"/>
    </row>
    <row r="7624" spans="10:10" x14ac:dyDescent="0.25">
      <c r="J7624" s="32"/>
    </row>
    <row r="7625" spans="10:10" x14ac:dyDescent="0.25">
      <c r="J7625" s="32"/>
    </row>
    <row r="7626" spans="10:10" x14ac:dyDescent="0.25">
      <c r="J7626" s="32"/>
    </row>
    <row r="7627" spans="10:10" x14ac:dyDescent="0.25">
      <c r="J7627" s="32"/>
    </row>
    <row r="7628" spans="10:10" x14ac:dyDescent="0.25">
      <c r="J7628" s="32"/>
    </row>
    <row r="7629" spans="10:10" x14ac:dyDescent="0.25">
      <c r="J7629" s="32"/>
    </row>
    <row r="7630" spans="10:10" x14ac:dyDescent="0.25">
      <c r="J7630" s="32"/>
    </row>
    <row r="7631" spans="10:10" x14ac:dyDescent="0.25">
      <c r="J7631" s="32"/>
    </row>
    <row r="7632" spans="10:10" x14ac:dyDescent="0.25">
      <c r="J7632" s="32"/>
    </row>
    <row r="7633" spans="10:10" x14ac:dyDescent="0.25">
      <c r="J7633" s="32"/>
    </row>
    <row r="7634" spans="10:10" x14ac:dyDescent="0.25">
      <c r="J7634" s="32"/>
    </row>
    <row r="7635" spans="10:10" x14ac:dyDescent="0.25">
      <c r="J7635" s="32"/>
    </row>
    <row r="7636" spans="10:10" x14ac:dyDescent="0.25">
      <c r="J7636" s="32"/>
    </row>
    <row r="7637" spans="10:10" x14ac:dyDescent="0.25">
      <c r="J7637" s="32"/>
    </row>
    <row r="7638" spans="10:10" x14ac:dyDescent="0.25">
      <c r="J7638" s="32"/>
    </row>
    <row r="7639" spans="10:10" x14ac:dyDescent="0.25">
      <c r="J7639" s="32"/>
    </row>
    <row r="7640" spans="10:10" x14ac:dyDescent="0.25">
      <c r="J7640" s="32"/>
    </row>
    <row r="7641" spans="10:10" x14ac:dyDescent="0.25">
      <c r="J7641" s="32"/>
    </row>
    <row r="7642" spans="10:10" x14ac:dyDescent="0.25">
      <c r="J7642" s="32"/>
    </row>
    <row r="7643" spans="10:10" x14ac:dyDescent="0.25">
      <c r="J7643" s="32"/>
    </row>
    <row r="7644" spans="10:10" x14ac:dyDescent="0.25">
      <c r="J7644" s="32"/>
    </row>
    <row r="7645" spans="10:10" x14ac:dyDescent="0.25">
      <c r="J7645" s="32"/>
    </row>
    <row r="7646" spans="10:10" x14ac:dyDescent="0.25">
      <c r="J7646" s="32"/>
    </row>
    <row r="7647" spans="10:10" x14ac:dyDescent="0.25">
      <c r="J7647" s="32"/>
    </row>
    <row r="7648" spans="10:10" x14ac:dyDescent="0.25">
      <c r="J7648" s="32"/>
    </row>
    <row r="7649" spans="10:10" x14ac:dyDescent="0.25">
      <c r="J7649" s="32"/>
    </row>
    <row r="7650" spans="10:10" x14ac:dyDescent="0.25">
      <c r="J7650" s="32"/>
    </row>
    <row r="7651" spans="10:10" x14ac:dyDescent="0.25">
      <c r="J7651" s="32"/>
    </row>
    <row r="7652" spans="10:10" x14ac:dyDescent="0.25">
      <c r="J7652" s="32"/>
    </row>
    <row r="7653" spans="10:10" x14ac:dyDescent="0.25">
      <c r="J7653" s="32"/>
    </row>
    <row r="7654" spans="10:10" x14ac:dyDescent="0.25">
      <c r="J7654" s="32"/>
    </row>
    <row r="7655" spans="10:10" x14ac:dyDescent="0.25">
      <c r="J7655" s="32"/>
    </row>
    <row r="7656" spans="10:10" x14ac:dyDescent="0.25">
      <c r="J7656" s="32"/>
    </row>
    <row r="7657" spans="10:10" x14ac:dyDescent="0.25">
      <c r="J7657" s="32"/>
    </row>
    <row r="7658" spans="10:10" x14ac:dyDescent="0.25">
      <c r="J7658" s="32"/>
    </row>
    <row r="7659" spans="10:10" x14ac:dyDescent="0.25">
      <c r="J7659" s="32"/>
    </row>
    <row r="7660" spans="10:10" x14ac:dyDescent="0.25">
      <c r="J7660" s="32"/>
    </row>
    <row r="7661" spans="10:10" x14ac:dyDescent="0.25">
      <c r="J7661" s="32"/>
    </row>
    <row r="7662" spans="10:10" x14ac:dyDescent="0.25">
      <c r="J7662" s="32"/>
    </row>
    <row r="7663" spans="10:10" x14ac:dyDescent="0.25">
      <c r="J7663" s="32"/>
    </row>
    <row r="7664" spans="10:10" x14ac:dyDescent="0.25">
      <c r="J7664" s="32"/>
    </row>
    <row r="7665" spans="10:10" x14ac:dyDescent="0.25">
      <c r="J7665" s="32"/>
    </row>
    <row r="7666" spans="10:10" x14ac:dyDescent="0.25">
      <c r="J7666" s="32"/>
    </row>
    <row r="7667" spans="10:10" x14ac:dyDescent="0.25">
      <c r="J7667" s="32"/>
    </row>
    <row r="7668" spans="10:10" x14ac:dyDescent="0.25">
      <c r="J7668" s="32"/>
    </row>
    <row r="7669" spans="10:10" x14ac:dyDescent="0.25">
      <c r="J7669" s="32"/>
    </row>
    <row r="7670" spans="10:10" x14ac:dyDescent="0.25">
      <c r="J7670" s="32"/>
    </row>
    <row r="7671" spans="10:10" x14ac:dyDescent="0.25">
      <c r="J7671" s="32"/>
    </row>
    <row r="7672" spans="10:10" x14ac:dyDescent="0.25">
      <c r="J7672" s="32"/>
    </row>
    <row r="7673" spans="10:10" x14ac:dyDescent="0.25">
      <c r="J7673" s="32"/>
    </row>
    <row r="7674" spans="10:10" x14ac:dyDescent="0.25">
      <c r="J7674" s="32"/>
    </row>
    <row r="7675" spans="10:10" x14ac:dyDescent="0.25">
      <c r="J7675" s="32"/>
    </row>
    <row r="7676" spans="10:10" x14ac:dyDescent="0.25">
      <c r="J7676" s="32"/>
    </row>
    <row r="7677" spans="10:10" x14ac:dyDescent="0.25">
      <c r="J7677" s="32"/>
    </row>
    <row r="7678" spans="10:10" x14ac:dyDescent="0.25">
      <c r="J7678" s="32"/>
    </row>
    <row r="7679" spans="10:10" x14ac:dyDescent="0.25">
      <c r="J7679" s="32"/>
    </row>
    <row r="7680" spans="10:10" x14ac:dyDescent="0.25">
      <c r="J7680" s="32"/>
    </row>
    <row r="7681" spans="10:10" x14ac:dyDescent="0.25">
      <c r="J7681" s="32"/>
    </row>
    <row r="7682" spans="10:10" x14ac:dyDescent="0.25">
      <c r="J7682" s="32"/>
    </row>
    <row r="7683" spans="10:10" x14ac:dyDescent="0.25">
      <c r="J7683" s="32"/>
    </row>
    <row r="7684" spans="10:10" x14ac:dyDescent="0.25">
      <c r="J7684" s="32"/>
    </row>
    <row r="7685" spans="10:10" x14ac:dyDescent="0.25">
      <c r="J7685" s="32"/>
    </row>
    <row r="7686" spans="10:10" x14ac:dyDescent="0.25">
      <c r="J7686" s="32"/>
    </row>
    <row r="7687" spans="10:10" x14ac:dyDescent="0.25">
      <c r="J7687" s="32"/>
    </row>
    <row r="7688" spans="10:10" x14ac:dyDescent="0.25">
      <c r="J7688" s="32"/>
    </row>
    <row r="7689" spans="10:10" x14ac:dyDescent="0.25">
      <c r="J7689" s="32"/>
    </row>
    <row r="7690" spans="10:10" x14ac:dyDescent="0.25">
      <c r="J7690" s="32"/>
    </row>
    <row r="7691" spans="10:10" x14ac:dyDescent="0.25">
      <c r="J7691" s="32"/>
    </row>
    <row r="7692" spans="10:10" x14ac:dyDescent="0.25">
      <c r="J7692" s="32"/>
    </row>
    <row r="7693" spans="10:10" x14ac:dyDescent="0.25">
      <c r="J7693" s="32"/>
    </row>
    <row r="7694" spans="10:10" x14ac:dyDescent="0.25">
      <c r="J7694" s="32"/>
    </row>
    <row r="7695" spans="10:10" x14ac:dyDescent="0.25">
      <c r="J7695" s="32"/>
    </row>
    <row r="7696" spans="10:10" x14ac:dyDescent="0.25">
      <c r="J7696" s="32"/>
    </row>
    <row r="7697" spans="10:10" x14ac:dyDescent="0.25">
      <c r="J7697" s="32"/>
    </row>
    <row r="7698" spans="10:10" x14ac:dyDescent="0.25">
      <c r="J7698" s="32"/>
    </row>
    <row r="7699" spans="10:10" x14ac:dyDescent="0.25">
      <c r="J7699" s="32"/>
    </row>
    <row r="7700" spans="10:10" x14ac:dyDescent="0.25">
      <c r="J7700" s="32"/>
    </row>
    <row r="7701" spans="10:10" x14ac:dyDescent="0.25">
      <c r="J7701" s="32"/>
    </row>
    <row r="7702" spans="10:10" x14ac:dyDescent="0.25">
      <c r="J7702" s="32"/>
    </row>
    <row r="7703" spans="10:10" x14ac:dyDescent="0.25">
      <c r="J7703" s="32"/>
    </row>
    <row r="7704" spans="10:10" x14ac:dyDescent="0.25">
      <c r="J7704" s="32"/>
    </row>
    <row r="7705" spans="10:10" x14ac:dyDescent="0.25">
      <c r="J7705" s="32"/>
    </row>
    <row r="7706" spans="10:10" x14ac:dyDescent="0.25">
      <c r="J7706" s="32"/>
    </row>
    <row r="7707" spans="10:10" x14ac:dyDescent="0.25">
      <c r="J7707" s="32"/>
    </row>
    <row r="7708" spans="10:10" x14ac:dyDescent="0.25">
      <c r="J7708" s="32"/>
    </row>
    <row r="7709" spans="10:10" x14ac:dyDescent="0.25">
      <c r="J7709" s="32"/>
    </row>
    <row r="7710" spans="10:10" x14ac:dyDescent="0.25">
      <c r="J7710" s="32"/>
    </row>
    <row r="7711" spans="10:10" x14ac:dyDescent="0.25">
      <c r="J7711" s="32"/>
    </row>
    <row r="7712" spans="10:10" x14ac:dyDescent="0.25">
      <c r="J7712" s="32"/>
    </row>
    <row r="7713" spans="10:10" x14ac:dyDescent="0.25">
      <c r="J7713" s="32"/>
    </row>
    <row r="7714" spans="10:10" x14ac:dyDescent="0.25">
      <c r="J7714" s="32"/>
    </row>
    <row r="7715" spans="10:10" x14ac:dyDescent="0.25">
      <c r="J7715" s="32"/>
    </row>
    <row r="7716" spans="10:10" x14ac:dyDescent="0.25">
      <c r="J7716" s="32"/>
    </row>
    <row r="7717" spans="10:10" x14ac:dyDescent="0.25">
      <c r="J7717" s="32"/>
    </row>
    <row r="7718" spans="10:10" x14ac:dyDescent="0.25">
      <c r="J7718" s="32"/>
    </row>
    <row r="7719" spans="10:10" x14ac:dyDescent="0.25">
      <c r="J7719" s="32"/>
    </row>
    <row r="7720" spans="10:10" x14ac:dyDescent="0.25">
      <c r="J7720" s="32"/>
    </row>
    <row r="7721" spans="10:10" x14ac:dyDescent="0.25">
      <c r="J7721" s="32"/>
    </row>
    <row r="7722" spans="10:10" x14ac:dyDescent="0.25">
      <c r="J7722" s="32"/>
    </row>
    <row r="7723" spans="10:10" x14ac:dyDescent="0.25">
      <c r="J7723" s="32"/>
    </row>
    <row r="7724" spans="10:10" x14ac:dyDescent="0.25">
      <c r="J7724" s="32"/>
    </row>
    <row r="7725" spans="10:10" x14ac:dyDescent="0.25">
      <c r="J7725" s="32"/>
    </row>
    <row r="7726" spans="10:10" x14ac:dyDescent="0.25">
      <c r="J7726" s="32"/>
    </row>
    <row r="7727" spans="10:10" x14ac:dyDescent="0.25">
      <c r="J7727" s="32"/>
    </row>
    <row r="7728" spans="10:10" x14ac:dyDescent="0.25">
      <c r="J7728" s="32"/>
    </row>
    <row r="7729" spans="10:10" x14ac:dyDescent="0.25">
      <c r="J7729" s="32"/>
    </row>
    <row r="7730" spans="10:10" x14ac:dyDescent="0.25">
      <c r="J7730" s="32"/>
    </row>
    <row r="7731" spans="10:10" x14ac:dyDescent="0.25">
      <c r="J7731" s="32"/>
    </row>
    <row r="7732" spans="10:10" x14ac:dyDescent="0.25">
      <c r="J7732" s="32"/>
    </row>
    <row r="7733" spans="10:10" x14ac:dyDescent="0.25">
      <c r="J7733" s="32"/>
    </row>
    <row r="7734" spans="10:10" x14ac:dyDescent="0.25">
      <c r="J7734" s="32"/>
    </row>
    <row r="7735" spans="10:10" x14ac:dyDescent="0.25">
      <c r="J7735" s="32"/>
    </row>
    <row r="7736" spans="10:10" x14ac:dyDescent="0.25">
      <c r="J7736" s="32"/>
    </row>
    <row r="7737" spans="10:10" x14ac:dyDescent="0.25">
      <c r="J7737" s="32"/>
    </row>
    <row r="7738" spans="10:10" x14ac:dyDescent="0.25">
      <c r="J7738" s="32"/>
    </row>
    <row r="7739" spans="10:10" x14ac:dyDescent="0.25">
      <c r="J7739" s="32"/>
    </row>
    <row r="7740" spans="10:10" x14ac:dyDescent="0.25">
      <c r="J7740" s="32"/>
    </row>
    <row r="7741" spans="10:10" x14ac:dyDescent="0.25">
      <c r="J7741" s="32"/>
    </row>
    <row r="7742" spans="10:10" x14ac:dyDescent="0.25">
      <c r="J7742" s="32"/>
    </row>
    <row r="7743" spans="10:10" x14ac:dyDescent="0.25">
      <c r="J7743" s="32"/>
    </row>
    <row r="7744" spans="10:10" x14ac:dyDescent="0.25">
      <c r="J7744" s="32"/>
    </row>
    <row r="7745" spans="10:10" x14ac:dyDescent="0.25">
      <c r="J7745" s="32"/>
    </row>
    <row r="7746" spans="10:10" x14ac:dyDescent="0.25">
      <c r="J7746" s="32"/>
    </row>
    <row r="7747" spans="10:10" x14ac:dyDescent="0.25">
      <c r="J7747" s="32"/>
    </row>
    <row r="7748" spans="10:10" x14ac:dyDescent="0.25">
      <c r="J7748" s="32"/>
    </row>
    <row r="7749" spans="10:10" x14ac:dyDescent="0.25">
      <c r="J7749" s="32"/>
    </row>
    <row r="7750" spans="10:10" x14ac:dyDescent="0.25">
      <c r="J7750" s="32"/>
    </row>
    <row r="7751" spans="10:10" x14ac:dyDescent="0.25">
      <c r="J7751" s="32"/>
    </row>
    <row r="7752" spans="10:10" x14ac:dyDescent="0.25">
      <c r="J7752" s="32"/>
    </row>
    <row r="7753" spans="10:10" x14ac:dyDescent="0.25">
      <c r="J7753" s="32"/>
    </row>
    <row r="7754" spans="10:10" x14ac:dyDescent="0.25">
      <c r="J7754" s="32"/>
    </row>
    <row r="7755" spans="10:10" x14ac:dyDescent="0.25">
      <c r="J7755" s="32"/>
    </row>
    <row r="7756" spans="10:10" x14ac:dyDescent="0.25">
      <c r="J7756" s="32"/>
    </row>
    <row r="7757" spans="10:10" x14ac:dyDescent="0.25">
      <c r="J7757" s="32"/>
    </row>
    <row r="7758" spans="10:10" x14ac:dyDescent="0.25">
      <c r="J7758" s="32"/>
    </row>
    <row r="7759" spans="10:10" x14ac:dyDescent="0.25">
      <c r="J7759" s="32"/>
    </row>
    <row r="7760" spans="10:10" x14ac:dyDescent="0.25">
      <c r="J7760" s="32"/>
    </row>
    <row r="7761" spans="10:10" x14ac:dyDescent="0.25">
      <c r="J7761" s="32"/>
    </row>
    <row r="7762" spans="10:10" x14ac:dyDescent="0.25">
      <c r="J7762" s="32"/>
    </row>
    <row r="7763" spans="10:10" x14ac:dyDescent="0.25">
      <c r="J7763" s="32"/>
    </row>
    <row r="7764" spans="10:10" x14ac:dyDescent="0.25">
      <c r="J7764" s="32"/>
    </row>
    <row r="7765" spans="10:10" x14ac:dyDescent="0.25">
      <c r="J7765" s="32"/>
    </row>
    <row r="7766" spans="10:10" x14ac:dyDescent="0.25">
      <c r="J7766" s="32"/>
    </row>
    <row r="7767" spans="10:10" x14ac:dyDescent="0.25">
      <c r="J7767" s="32"/>
    </row>
    <row r="7768" spans="10:10" x14ac:dyDescent="0.25">
      <c r="J7768" s="32"/>
    </row>
    <row r="7769" spans="10:10" x14ac:dyDescent="0.25">
      <c r="J7769" s="32"/>
    </row>
    <row r="7770" spans="10:10" x14ac:dyDescent="0.25">
      <c r="J7770" s="32"/>
    </row>
    <row r="7771" spans="10:10" x14ac:dyDescent="0.25">
      <c r="J7771" s="32"/>
    </row>
    <row r="7772" spans="10:10" x14ac:dyDescent="0.25">
      <c r="J7772" s="32"/>
    </row>
    <row r="7773" spans="10:10" x14ac:dyDescent="0.25">
      <c r="J7773" s="32"/>
    </row>
    <row r="7774" spans="10:10" x14ac:dyDescent="0.25">
      <c r="J7774" s="32"/>
    </row>
    <row r="7775" spans="10:10" x14ac:dyDescent="0.25">
      <c r="J7775" s="32"/>
    </row>
    <row r="7776" spans="10:10" x14ac:dyDescent="0.25">
      <c r="J7776" s="32"/>
    </row>
    <row r="7777" spans="10:10" x14ac:dyDescent="0.25">
      <c r="J7777" s="32"/>
    </row>
    <row r="7778" spans="10:10" x14ac:dyDescent="0.25">
      <c r="J7778" s="32"/>
    </row>
    <row r="7779" spans="10:10" x14ac:dyDescent="0.25">
      <c r="J7779" s="32"/>
    </row>
    <row r="7780" spans="10:10" x14ac:dyDescent="0.25">
      <c r="J7780" s="32"/>
    </row>
    <row r="7781" spans="10:10" x14ac:dyDescent="0.25">
      <c r="J7781" s="32"/>
    </row>
    <row r="7782" spans="10:10" x14ac:dyDescent="0.25">
      <c r="J7782" s="32"/>
    </row>
    <row r="7783" spans="10:10" x14ac:dyDescent="0.25">
      <c r="J7783" s="32"/>
    </row>
    <row r="7784" spans="10:10" x14ac:dyDescent="0.25">
      <c r="J7784" s="32"/>
    </row>
    <row r="7785" spans="10:10" x14ac:dyDescent="0.25">
      <c r="J7785" s="32"/>
    </row>
    <row r="7786" spans="10:10" x14ac:dyDescent="0.25">
      <c r="J7786" s="32"/>
    </row>
    <row r="7787" spans="10:10" x14ac:dyDescent="0.25">
      <c r="J7787" s="32"/>
    </row>
    <row r="7788" spans="10:10" x14ac:dyDescent="0.25">
      <c r="J7788" s="32"/>
    </row>
    <row r="7789" spans="10:10" x14ac:dyDescent="0.25">
      <c r="J7789" s="32"/>
    </row>
    <row r="7790" spans="10:10" x14ac:dyDescent="0.25">
      <c r="J7790" s="32"/>
    </row>
    <row r="7791" spans="10:10" x14ac:dyDescent="0.25">
      <c r="J7791" s="32"/>
    </row>
    <row r="7792" spans="10:10" x14ac:dyDescent="0.25">
      <c r="J7792" s="32"/>
    </row>
    <row r="7793" spans="10:10" x14ac:dyDescent="0.25">
      <c r="J7793" s="32"/>
    </row>
    <row r="7794" spans="10:10" x14ac:dyDescent="0.25">
      <c r="J7794" s="32"/>
    </row>
    <row r="7795" spans="10:10" x14ac:dyDescent="0.25">
      <c r="J7795" s="32"/>
    </row>
    <row r="7796" spans="10:10" x14ac:dyDescent="0.25">
      <c r="J7796" s="32"/>
    </row>
    <row r="7797" spans="10:10" x14ac:dyDescent="0.25">
      <c r="J7797" s="32"/>
    </row>
    <row r="7798" spans="10:10" x14ac:dyDescent="0.25">
      <c r="J7798" s="32"/>
    </row>
    <row r="7799" spans="10:10" x14ac:dyDescent="0.25">
      <c r="J7799" s="32"/>
    </row>
    <row r="7800" spans="10:10" x14ac:dyDescent="0.25">
      <c r="J7800" s="32"/>
    </row>
    <row r="7801" spans="10:10" x14ac:dyDescent="0.25">
      <c r="J7801" s="32"/>
    </row>
    <row r="7802" spans="10:10" x14ac:dyDescent="0.25">
      <c r="J7802" s="32"/>
    </row>
    <row r="7803" spans="10:10" x14ac:dyDescent="0.25">
      <c r="J7803" s="32"/>
    </row>
    <row r="7804" spans="10:10" x14ac:dyDescent="0.25">
      <c r="J7804" s="32"/>
    </row>
    <row r="7805" spans="10:10" x14ac:dyDescent="0.25">
      <c r="J7805" s="32"/>
    </row>
    <row r="7806" spans="10:10" x14ac:dyDescent="0.25">
      <c r="J7806" s="32"/>
    </row>
    <row r="7807" spans="10:10" x14ac:dyDescent="0.25">
      <c r="J7807" s="32"/>
    </row>
    <row r="7808" spans="10:10" x14ac:dyDescent="0.25">
      <c r="J7808" s="32"/>
    </row>
    <row r="7809" spans="10:10" x14ac:dyDescent="0.25">
      <c r="J7809" s="32"/>
    </row>
    <row r="7810" spans="10:10" x14ac:dyDescent="0.25">
      <c r="J7810" s="32"/>
    </row>
    <row r="7811" spans="10:10" x14ac:dyDescent="0.25">
      <c r="J7811" s="32"/>
    </row>
    <row r="7812" spans="10:10" x14ac:dyDescent="0.25">
      <c r="J7812" s="32"/>
    </row>
    <row r="7813" spans="10:10" x14ac:dyDescent="0.25">
      <c r="J7813" s="32"/>
    </row>
    <row r="7814" spans="10:10" x14ac:dyDescent="0.25">
      <c r="J7814" s="32"/>
    </row>
    <row r="7815" spans="10:10" x14ac:dyDescent="0.25">
      <c r="J7815" s="32"/>
    </row>
    <row r="7816" spans="10:10" x14ac:dyDescent="0.25">
      <c r="J7816" s="32"/>
    </row>
    <row r="7817" spans="10:10" x14ac:dyDescent="0.25">
      <c r="J7817" s="32"/>
    </row>
    <row r="7818" spans="10:10" x14ac:dyDescent="0.25">
      <c r="J7818" s="32"/>
    </row>
    <row r="7819" spans="10:10" x14ac:dyDescent="0.25">
      <c r="J7819" s="32"/>
    </row>
    <row r="7820" spans="10:10" x14ac:dyDescent="0.25">
      <c r="J7820" s="32"/>
    </row>
    <row r="7821" spans="10:10" x14ac:dyDescent="0.25">
      <c r="J7821" s="32"/>
    </row>
    <row r="7822" spans="10:10" x14ac:dyDescent="0.25">
      <c r="J7822" s="32"/>
    </row>
    <row r="7823" spans="10:10" x14ac:dyDescent="0.25">
      <c r="J7823" s="32"/>
    </row>
    <row r="7824" spans="10:10" x14ac:dyDescent="0.25">
      <c r="J7824" s="32"/>
    </row>
    <row r="7825" spans="10:10" x14ac:dyDescent="0.25">
      <c r="J7825" s="32"/>
    </row>
    <row r="7826" spans="10:10" x14ac:dyDescent="0.25">
      <c r="J7826" s="32"/>
    </row>
    <row r="7827" spans="10:10" x14ac:dyDescent="0.25">
      <c r="J7827" s="32"/>
    </row>
    <row r="7828" spans="10:10" x14ac:dyDescent="0.25">
      <c r="J7828" s="32"/>
    </row>
    <row r="7829" spans="10:10" x14ac:dyDescent="0.25">
      <c r="J7829" s="32"/>
    </row>
    <row r="7830" spans="10:10" x14ac:dyDescent="0.25">
      <c r="J7830" s="32"/>
    </row>
    <row r="7831" spans="10:10" x14ac:dyDescent="0.25">
      <c r="J7831" s="32"/>
    </row>
    <row r="7832" spans="10:10" x14ac:dyDescent="0.25">
      <c r="J7832" s="32"/>
    </row>
    <row r="7833" spans="10:10" x14ac:dyDescent="0.25">
      <c r="J7833" s="32"/>
    </row>
    <row r="7834" spans="10:10" x14ac:dyDescent="0.25">
      <c r="J7834" s="32"/>
    </row>
    <row r="7835" spans="10:10" x14ac:dyDescent="0.25">
      <c r="J7835" s="32"/>
    </row>
    <row r="7836" spans="10:10" x14ac:dyDescent="0.25">
      <c r="J7836" s="32"/>
    </row>
    <row r="7837" spans="10:10" x14ac:dyDescent="0.25">
      <c r="J7837" s="32"/>
    </row>
    <row r="7838" spans="10:10" x14ac:dyDescent="0.25">
      <c r="J7838" s="32"/>
    </row>
    <row r="7839" spans="10:10" x14ac:dyDescent="0.25">
      <c r="J7839" s="32"/>
    </row>
    <row r="7840" spans="10:10" x14ac:dyDescent="0.25">
      <c r="J7840" s="32"/>
    </row>
    <row r="7841" spans="10:10" x14ac:dyDescent="0.25">
      <c r="J7841" s="32"/>
    </row>
    <row r="7842" spans="10:10" x14ac:dyDescent="0.25">
      <c r="J7842" s="32"/>
    </row>
    <row r="7843" spans="10:10" x14ac:dyDescent="0.25">
      <c r="J7843" s="32"/>
    </row>
    <row r="7844" spans="10:10" x14ac:dyDescent="0.25">
      <c r="J7844" s="32"/>
    </row>
    <row r="7845" spans="10:10" x14ac:dyDescent="0.25">
      <c r="J7845" s="32"/>
    </row>
    <row r="7846" spans="10:10" x14ac:dyDescent="0.25">
      <c r="J7846" s="32"/>
    </row>
    <row r="7847" spans="10:10" x14ac:dyDescent="0.25">
      <c r="J7847" s="32"/>
    </row>
    <row r="7848" spans="10:10" x14ac:dyDescent="0.25">
      <c r="J7848" s="32"/>
    </row>
    <row r="7849" spans="10:10" x14ac:dyDescent="0.25">
      <c r="J7849" s="32"/>
    </row>
    <row r="7850" spans="10:10" x14ac:dyDescent="0.25">
      <c r="J7850" s="32"/>
    </row>
    <row r="7851" spans="10:10" x14ac:dyDescent="0.25">
      <c r="J7851" s="32"/>
    </row>
    <row r="7852" spans="10:10" x14ac:dyDescent="0.25">
      <c r="J7852" s="32"/>
    </row>
    <row r="7853" spans="10:10" x14ac:dyDescent="0.25">
      <c r="J7853" s="32"/>
    </row>
    <row r="7854" spans="10:10" x14ac:dyDescent="0.25">
      <c r="J7854" s="32"/>
    </row>
    <row r="7855" spans="10:10" x14ac:dyDescent="0.25">
      <c r="J7855" s="32"/>
    </row>
    <row r="7856" spans="10:10" x14ac:dyDescent="0.25">
      <c r="J7856" s="32"/>
    </row>
    <row r="7857" spans="10:10" x14ac:dyDescent="0.25">
      <c r="J7857" s="32"/>
    </row>
    <row r="7858" spans="10:10" x14ac:dyDescent="0.25">
      <c r="J7858" s="32"/>
    </row>
    <row r="7859" spans="10:10" x14ac:dyDescent="0.25">
      <c r="J7859" s="32"/>
    </row>
    <row r="7860" spans="10:10" x14ac:dyDescent="0.25">
      <c r="J7860" s="32"/>
    </row>
    <row r="7861" spans="10:10" x14ac:dyDescent="0.25">
      <c r="J7861" s="32"/>
    </row>
    <row r="7862" spans="10:10" x14ac:dyDescent="0.25">
      <c r="J7862" s="32"/>
    </row>
    <row r="7863" spans="10:10" x14ac:dyDescent="0.25">
      <c r="J7863" s="32"/>
    </row>
    <row r="7864" spans="10:10" x14ac:dyDescent="0.25">
      <c r="J7864" s="32"/>
    </row>
    <row r="7865" spans="10:10" x14ac:dyDescent="0.25">
      <c r="J7865" s="32"/>
    </row>
    <row r="7866" spans="10:10" x14ac:dyDescent="0.25">
      <c r="J7866" s="32"/>
    </row>
    <row r="7867" spans="10:10" x14ac:dyDescent="0.25">
      <c r="J7867" s="32"/>
    </row>
    <row r="7868" spans="10:10" x14ac:dyDescent="0.25">
      <c r="J7868" s="32"/>
    </row>
    <row r="7869" spans="10:10" x14ac:dyDescent="0.25">
      <c r="J7869" s="32"/>
    </row>
    <row r="7870" spans="10:10" x14ac:dyDescent="0.25">
      <c r="J7870" s="32"/>
    </row>
    <row r="7871" spans="10:10" x14ac:dyDescent="0.25">
      <c r="J7871" s="32"/>
    </row>
    <row r="7872" spans="10:10" x14ac:dyDescent="0.25">
      <c r="J7872" s="32"/>
    </row>
    <row r="7873" spans="10:10" x14ac:dyDescent="0.25">
      <c r="J7873" s="32"/>
    </row>
    <row r="7874" spans="10:10" x14ac:dyDescent="0.25">
      <c r="J7874" s="32"/>
    </row>
    <row r="7875" spans="10:10" x14ac:dyDescent="0.25">
      <c r="J7875" s="32"/>
    </row>
    <row r="7876" spans="10:10" x14ac:dyDescent="0.25">
      <c r="J7876" s="32"/>
    </row>
    <row r="7877" spans="10:10" x14ac:dyDescent="0.25">
      <c r="J7877" s="32"/>
    </row>
    <row r="7878" spans="10:10" x14ac:dyDescent="0.25">
      <c r="J7878" s="32"/>
    </row>
    <row r="7879" spans="10:10" x14ac:dyDescent="0.25">
      <c r="J7879" s="32"/>
    </row>
    <row r="7880" spans="10:10" x14ac:dyDescent="0.25">
      <c r="J7880" s="32"/>
    </row>
    <row r="7881" spans="10:10" x14ac:dyDescent="0.25">
      <c r="J7881" s="32"/>
    </row>
    <row r="7882" spans="10:10" x14ac:dyDescent="0.25">
      <c r="J7882" s="32"/>
    </row>
    <row r="7883" spans="10:10" x14ac:dyDescent="0.25">
      <c r="J7883" s="32"/>
    </row>
    <row r="7884" spans="10:10" x14ac:dyDescent="0.25">
      <c r="J7884" s="32"/>
    </row>
    <row r="7885" spans="10:10" x14ac:dyDescent="0.25">
      <c r="J7885" s="32"/>
    </row>
    <row r="7886" spans="10:10" x14ac:dyDescent="0.25">
      <c r="J7886" s="32"/>
    </row>
    <row r="7887" spans="10:10" x14ac:dyDescent="0.25">
      <c r="J7887" s="32"/>
    </row>
    <row r="7888" spans="10:10" x14ac:dyDescent="0.25">
      <c r="J7888" s="32"/>
    </row>
    <row r="7889" spans="10:10" x14ac:dyDescent="0.25">
      <c r="J7889" s="32"/>
    </row>
    <row r="7890" spans="10:10" x14ac:dyDescent="0.25">
      <c r="J7890" s="32"/>
    </row>
    <row r="7891" spans="10:10" x14ac:dyDescent="0.25">
      <c r="J7891" s="32"/>
    </row>
    <row r="7892" spans="10:10" x14ac:dyDescent="0.25">
      <c r="J7892" s="32"/>
    </row>
    <row r="7893" spans="10:10" x14ac:dyDescent="0.25">
      <c r="J7893" s="32"/>
    </row>
    <row r="7894" spans="10:10" x14ac:dyDescent="0.25">
      <c r="J7894" s="32"/>
    </row>
    <row r="7895" spans="10:10" x14ac:dyDescent="0.25">
      <c r="J7895" s="32"/>
    </row>
    <row r="7896" spans="10:10" x14ac:dyDescent="0.25">
      <c r="J7896" s="32"/>
    </row>
    <row r="7897" spans="10:10" x14ac:dyDescent="0.25">
      <c r="J7897" s="32"/>
    </row>
    <row r="7898" spans="10:10" x14ac:dyDescent="0.25">
      <c r="J7898" s="32"/>
    </row>
    <row r="7899" spans="10:10" x14ac:dyDescent="0.25">
      <c r="J7899" s="32"/>
    </row>
    <row r="7900" spans="10:10" x14ac:dyDescent="0.25">
      <c r="J7900" s="32"/>
    </row>
    <row r="7901" spans="10:10" x14ac:dyDescent="0.25">
      <c r="J7901" s="32"/>
    </row>
    <row r="7902" spans="10:10" x14ac:dyDescent="0.25">
      <c r="J7902" s="32"/>
    </row>
    <row r="7903" spans="10:10" x14ac:dyDescent="0.25">
      <c r="J7903" s="32"/>
    </row>
    <row r="7904" spans="10:10" x14ac:dyDescent="0.25">
      <c r="J7904" s="32"/>
    </row>
    <row r="7905" spans="10:10" x14ac:dyDescent="0.25">
      <c r="J7905" s="32"/>
    </row>
    <row r="7906" spans="10:10" x14ac:dyDescent="0.25">
      <c r="J7906" s="32"/>
    </row>
    <row r="7907" spans="10:10" x14ac:dyDescent="0.25">
      <c r="J7907" s="32"/>
    </row>
    <row r="7908" spans="10:10" x14ac:dyDescent="0.25">
      <c r="J7908" s="32"/>
    </row>
    <row r="7909" spans="10:10" x14ac:dyDescent="0.25">
      <c r="J7909" s="32"/>
    </row>
    <row r="7910" spans="10:10" x14ac:dyDescent="0.25">
      <c r="J7910" s="32"/>
    </row>
    <row r="7911" spans="10:10" x14ac:dyDescent="0.25">
      <c r="J7911" s="32"/>
    </row>
    <row r="7912" spans="10:10" x14ac:dyDescent="0.25">
      <c r="J7912" s="32"/>
    </row>
    <row r="7913" spans="10:10" x14ac:dyDescent="0.25">
      <c r="J7913" s="32"/>
    </row>
    <row r="7914" spans="10:10" x14ac:dyDescent="0.25">
      <c r="J7914" s="32"/>
    </row>
    <row r="7915" spans="10:10" x14ac:dyDescent="0.25">
      <c r="J7915" s="32"/>
    </row>
    <row r="7916" spans="10:10" x14ac:dyDescent="0.25">
      <c r="J7916" s="32"/>
    </row>
    <row r="7917" spans="10:10" x14ac:dyDescent="0.25">
      <c r="J7917" s="32"/>
    </row>
    <row r="7918" spans="10:10" x14ac:dyDescent="0.25">
      <c r="J7918" s="32"/>
    </row>
    <row r="7919" spans="10:10" x14ac:dyDescent="0.25">
      <c r="J7919" s="32"/>
    </row>
    <row r="7920" spans="10:10" x14ac:dyDescent="0.25">
      <c r="J7920" s="32"/>
    </row>
    <row r="7921" spans="10:10" x14ac:dyDescent="0.25">
      <c r="J7921" s="32"/>
    </row>
    <row r="7922" spans="10:10" x14ac:dyDescent="0.25">
      <c r="J7922" s="32"/>
    </row>
    <row r="7923" spans="10:10" x14ac:dyDescent="0.25">
      <c r="J7923" s="32"/>
    </row>
    <row r="7924" spans="10:10" x14ac:dyDescent="0.25">
      <c r="J7924" s="32"/>
    </row>
    <row r="7925" spans="10:10" x14ac:dyDescent="0.25">
      <c r="J7925" s="32"/>
    </row>
    <row r="7926" spans="10:10" x14ac:dyDescent="0.25">
      <c r="J7926" s="32"/>
    </row>
    <row r="7927" spans="10:10" x14ac:dyDescent="0.25">
      <c r="J7927" s="32"/>
    </row>
    <row r="7928" spans="10:10" x14ac:dyDescent="0.25">
      <c r="J7928" s="32"/>
    </row>
    <row r="7929" spans="10:10" x14ac:dyDescent="0.25">
      <c r="J7929" s="32"/>
    </row>
    <row r="7930" spans="10:10" x14ac:dyDescent="0.25">
      <c r="J7930" s="32"/>
    </row>
    <row r="7931" spans="10:10" x14ac:dyDescent="0.25">
      <c r="J7931" s="32"/>
    </row>
    <row r="7932" spans="10:10" x14ac:dyDescent="0.25">
      <c r="J7932" s="32"/>
    </row>
    <row r="7933" spans="10:10" x14ac:dyDescent="0.25">
      <c r="J7933" s="32"/>
    </row>
    <row r="7934" spans="10:10" x14ac:dyDescent="0.25">
      <c r="J7934" s="32"/>
    </row>
    <row r="7935" spans="10:10" x14ac:dyDescent="0.25">
      <c r="J7935" s="32"/>
    </row>
    <row r="7936" spans="10:10" x14ac:dyDescent="0.25">
      <c r="J7936" s="32"/>
    </row>
    <row r="7937" spans="10:10" x14ac:dyDescent="0.25">
      <c r="J7937" s="32"/>
    </row>
    <row r="7938" spans="10:10" x14ac:dyDescent="0.25">
      <c r="J7938" s="32"/>
    </row>
    <row r="7939" spans="10:10" x14ac:dyDescent="0.25">
      <c r="J7939" s="32"/>
    </row>
    <row r="7940" spans="10:10" x14ac:dyDescent="0.25">
      <c r="J7940" s="32"/>
    </row>
    <row r="7941" spans="10:10" x14ac:dyDescent="0.25">
      <c r="J7941" s="32"/>
    </row>
    <row r="7942" spans="10:10" x14ac:dyDescent="0.25">
      <c r="J7942" s="32"/>
    </row>
    <row r="7943" spans="10:10" x14ac:dyDescent="0.25">
      <c r="J7943" s="32"/>
    </row>
    <row r="7944" spans="10:10" x14ac:dyDescent="0.25">
      <c r="J7944" s="32"/>
    </row>
    <row r="7945" spans="10:10" x14ac:dyDescent="0.25">
      <c r="J7945" s="32"/>
    </row>
    <row r="7946" spans="10:10" x14ac:dyDescent="0.25">
      <c r="J7946" s="32"/>
    </row>
    <row r="7947" spans="10:10" x14ac:dyDescent="0.25">
      <c r="J7947" s="32"/>
    </row>
    <row r="7948" spans="10:10" x14ac:dyDescent="0.25">
      <c r="J7948" s="32"/>
    </row>
    <row r="7949" spans="10:10" x14ac:dyDescent="0.25">
      <c r="J7949" s="32"/>
    </row>
    <row r="7950" spans="10:10" x14ac:dyDescent="0.25">
      <c r="J7950" s="32"/>
    </row>
    <row r="7951" spans="10:10" x14ac:dyDescent="0.25">
      <c r="J7951" s="32"/>
    </row>
    <row r="7952" spans="10:10" x14ac:dyDescent="0.25">
      <c r="J7952" s="32"/>
    </row>
    <row r="7953" spans="10:10" x14ac:dyDescent="0.25">
      <c r="J7953" s="32"/>
    </row>
    <row r="7954" spans="10:10" x14ac:dyDescent="0.25">
      <c r="J7954" s="32"/>
    </row>
    <row r="7955" spans="10:10" x14ac:dyDescent="0.25">
      <c r="J7955" s="32"/>
    </row>
    <row r="7956" spans="10:10" x14ac:dyDescent="0.25">
      <c r="J7956" s="32"/>
    </row>
    <row r="7957" spans="10:10" x14ac:dyDescent="0.25">
      <c r="J7957" s="32"/>
    </row>
    <row r="7958" spans="10:10" x14ac:dyDescent="0.25">
      <c r="J7958" s="32"/>
    </row>
    <row r="7959" spans="10:10" x14ac:dyDescent="0.25">
      <c r="J7959" s="32"/>
    </row>
    <row r="7960" spans="10:10" x14ac:dyDescent="0.25">
      <c r="J7960" s="32"/>
    </row>
    <row r="7961" spans="10:10" x14ac:dyDescent="0.25">
      <c r="J7961" s="32"/>
    </row>
    <row r="7962" spans="10:10" x14ac:dyDescent="0.25">
      <c r="J7962" s="32"/>
    </row>
    <row r="7963" spans="10:10" x14ac:dyDescent="0.25">
      <c r="J7963" s="32"/>
    </row>
    <row r="7964" spans="10:10" x14ac:dyDescent="0.25">
      <c r="J7964" s="32"/>
    </row>
    <row r="7965" spans="10:10" x14ac:dyDescent="0.25">
      <c r="J7965" s="32"/>
    </row>
    <row r="7966" spans="10:10" x14ac:dyDescent="0.25">
      <c r="J7966" s="32"/>
    </row>
    <row r="7967" spans="10:10" x14ac:dyDescent="0.25">
      <c r="J7967" s="32"/>
    </row>
    <row r="7968" spans="10:10" x14ac:dyDescent="0.25">
      <c r="J7968" s="32"/>
    </row>
    <row r="7969" spans="10:10" x14ac:dyDescent="0.25">
      <c r="J7969" s="32"/>
    </row>
    <row r="7970" spans="10:10" x14ac:dyDescent="0.25">
      <c r="J7970" s="32"/>
    </row>
    <row r="7971" spans="10:10" x14ac:dyDescent="0.25">
      <c r="J7971" s="32"/>
    </row>
    <row r="7972" spans="10:10" x14ac:dyDescent="0.25">
      <c r="J7972" s="32"/>
    </row>
    <row r="7973" spans="10:10" x14ac:dyDescent="0.25">
      <c r="J7973" s="32"/>
    </row>
    <row r="7974" spans="10:10" x14ac:dyDescent="0.25">
      <c r="J7974" s="32"/>
    </row>
    <row r="7975" spans="10:10" x14ac:dyDescent="0.25">
      <c r="J7975" s="32"/>
    </row>
    <row r="7976" spans="10:10" x14ac:dyDescent="0.25">
      <c r="J7976" s="32"/>
    </row>
    <row r="7977" spans="10:10" x14ac:dyDescent="0.25">
      <c r="J7977" s="32"/>
    </row>
    <row r="7978" spans="10:10" x14ac:dyDescent="0.25">
      <c r="J7978" s="32"/>
    </row>
    <row r="7979" spans="10:10" x14ac:dyDescent="0.25">
      <c r="J7979" s="32"/>
    </row>
    <row r="7980" spans="10:10" x14ac:dyDescent="0.25">
      <c r="J7980" s="32"/>
    </row>
    <row r="7981" spans="10:10" x14ac:dyDescent="0.25">
      <c r="J7981" s="32"/>
    </row>
    <row r="7982" spans="10:10" x14ac:dyDescent="0.25">
      <c r="J7982" s="32"/>
    </row>
    <row r="7983" spans="10:10" x14ac:dyDescent="0.25">
      <c r="J7983" s="32"/>
    </row>
    <row r="7984" spans="10:10" x14ac:dyDescent="0.25">
      <c r="J7984" s="32"/>
    </row>
    <row r="7985" spans="10:10" x14ac:dyDescent="0.25">
      <c r="J7985" s="32"/>
    </row>
    <row r="7986" spans="10:10" x14ac:dyDescent="0.25">
      <c r="J7986" s="32"/>
    </row>
    <row r="7987" spans="10:10" x14ac:dyDescent="0.25">
      <c r="J7987" s="32"/>
    </row>
    <row r="7988" spans="10:10" x14ac:dyDescent="0.25">
      <c r="J7988" s="32"/>
    </row>
    <row r="7989" spans="10:10" x14ac:dyDescent="0.25">
      <c r="J7989" s="32"/>
    </row>
    <row r="7990" spans="10:10" x14ac:dyDescent="0.25">
      <c r="J7990" s="32"/>
    </row>
    <row r="7991" spans="10:10" x14ac:dyDescent="0.25">
      <c r="J7991" s="32"/>
    </row>
    <row r="7992" spans="10:10" x14ac:dyDescent="0.25">
      <c r="J7992" s="32"/>
    </row>
    <row r="7993" spans="10:10" x14ac:dyDescent="0.25">
      <c r="J7993" s="32"/>
    </row>
    <row r="7994" spans="10:10" x14ac:dyDescent="0.25">
      <c r="J7994" s="32"/>
    </row>
    <row r="7995" spans="10:10" x14ac:dyDescent="0.25">
      <c r="J7995" s="32"/>
    </row>
    <row r="7996" spans="10:10" x14ac:dyDescent="0.25">
      <c r="J7996" s="32"/>
    </row>
    <row r="7997" spans="10:10" x14ac:dyDescent="0.25">
      <c r="J7997" s="32"/>
    </row>
    <row r="7998" spans="10:10" x14ac:dyDescent="0.25">
      <c r="J7998" s="32"/>
    </row>
    <row r="7999" spans="10:10" x14ac:dyDescent="0.25">
      <c r="J7999" s="32"/>
    </row>
    <row r="8000" spans="10:10" x14ac:dyDescent="0.25">
      <c r="J8000" s="32"/>
    </row>
    <row r="8001" spans="10:10" x14ac:dyDescent="0.25">
      <c r="J8001" s="32"/>
    </row>
    <row r="8002" spans="10:10" x14ac:dyDescent="0.25">
      <c r="J8002" s="32"/>
    </row>
    <row r="8003" spans="10:10" x14ac:dyDescent="0.25">
      <c r="J8003" s="32"/>
    </row>
    <row r="8004" spans="10:10" x14ac:dyDescent="0.25">
      <c r="J8004" s="32"/>
    </row>
    <row r="8005" spans="10:10" x14ac:dyDescent="0.25">
      <c r="J8005" s="32"/>
    </row>
    <row r="8006" spans="10:10" x14ac:dyDescent="0.25">
      <c r="J8006" s="32"/>
    </row>
    <row r="8007" spans="10:10" x14ac:dyDescent="0.25">
      <c r="J8007" s="32"/>
    </row>
    <row r="8008" spans="10:10" x14ac:dyDescent="0.25">
      <c r="J8008" s="32"/>
    </row>
    <row r="8009" spans="10:10" x14ac:dyDescent="0.25">
      <c r="J8009" s="32"/>
    </row>
    <row r="8010" spans="10:10" x14ac:dyDescent="0.25">
      <c r="J8010" s="32"/>
    </row>
    <row r="8011" spans="10:10" x14ac:dyDescent="0.25">
      <c r="J8011" s="32"/>
    </row>
    <row r="8012" spans="10:10" x14ac:dyDescent="0.25">
      <c r="J8012" s="32"/>
    </row>
    <row r="8013" spans="10:10" x14ac:dyDescent="0.25">
      <c r="J8013" s="32"/>
    </row>
    <row r="8014" spans="10:10" x14ac:dyDescent="0.25">
      <c r="J8014" s="32"/>
    </row>
    <row r="8015" spans="10:10" x14ac:dyDescent="0.25">
      <c r="J8015" s="32"/>
    </row>
    <row r="8016" spans="10:10" x14ac:dyDescent="0.25">
      <c r="J8016" s="32"/>
    </row>
    <row r="8017" spans="10:10" x14ac:dyDescent="0.25">
      <c r="J8017" s="32"/>
    </row>
    <row r="8018" spans="10:10" x14ac:dyDescent="0.25">
      <c r="J8018" s="32"/>
    </row>
    <row r="8019" spans="10:10" x14ac:dyDescent="0.25">
      <c r="J8019" s="32"/>
    </row>
    <row r="8020" spans="10:10" x14ac:dyDescent="0.25">
      <c r="J8020" s="32"/>
    </row>
    <row r="8021" spans="10:10" x14ac:dyDescent="0.25">
      <c r="J8021" s="32"/>
    </row>
    <row r="8022" spans="10:10" x14ac:dyDescent="0.25">
      <c r="J8022" s="32"/>
    </row>
    <row r="8023" spans="10:10" x14ac:dyDescent="0.25">
      <c r="J8023" s="32"/>
    </row>
    <row r="8024" spans="10:10" x14ac:dyDescent="0.25">
      <c r="J8024" s="32"/>
    </row>
    <row r="8025" spans="10:10" x14ac:dyDescent="0.25">
      <c r="J8025" s="32"/>
    </row>
    <row r="8026" spans="10:10" x14ac:dyDescent="0.25">
      <c r="J8026" s="32"/>
    </row>
    <row r="8027" spans="10:10" x14ac:dyDescent="0.25">
      <c r="J8027" s="32"/>
    </row>
    <row r="8028" spans="10:10" x14ac:dyDescent="0.25">
      <c r="J8028" s="32"/>
    </row>
    <row r="8029" spans="10:10" x14ac:dyDescent="0.25">
      <c r="J8029" s="32"/>
    </row>
    <row r="8030" spans="10:10" x14ac:dyDescent="0.25">
      <c r="J8030" s="32"/>
    </row>
    <row r="8031" spans="10:10" x14ac:dyDescent="0.25">
      <c r="J8031" s="32"/>
    </row>
    <row r="8032" spans="10:10" x14ac:dyDescent="0.25">
      <c r="J8032" s="32"/>
    </row>
    <row r="8033" spans="10:10" x14ac:dyDescent="0.25">
      <c r="J8033" s="32"/>
    </row>
    <row r="8034" spans="10:10" x14ac:dyDescent="0.25">
      <c r="J8034" s="32"/>
    </row>
    <row r="8035" spans="10:10" x14ac:dyDescent="0.25">
      <c r="J8035" s="32"/>
    </row>
    <row r="8036" spans="10:10" x14ac:dyDescent="0.25">
      <c r="J8036" s="32"/>
    </row>
    <row r="8037" spans="10:10" x14ac:dyDescent="0.25">
      <c r="J8037" s="32"/>
    </row>
    <row r="8038" spans="10:10" x14ac:dyDescent="0.25">
      <c r="J8038" s="32"/>
    </row>
    <row r="8039" spans="10:10" x14ac:dyDescent="0.25">
      <c r="J8039" s="32"/>
    </row>
    <row r="8040" spans="10:10" x14ac:dyDescent="0.25">
      <c r="J8040" s="32"/>
    </row>
    <row r="8041" spans="10:10" x14ac:dyDescent="0.25">
      <c r="J8041" s="32"/>
    </row>
    <row r="8042" spans="10:10" x14ac:dyDescent="0.25">
      <c r="J8042" s="32"/>
    </row>
    <row r="8043" spans="10:10" x14ac:dyDescent="0.25">
      <c r="J8043" s="32"/>
    </row>
    <row r="8044" spans="10:10" x14ac:dyDescent="0.25">
      <c r="J8044" s="32"/>
    </row>
    <row r="8045" spans="10:10" x14ac:dyDescent="0.25">
      <c r="J8045" s="32"/>
    </row>
    <row r="8046" spans="10:10" x14ac:dyDescent="0.25">
      <c r="J8046" s="32"/>
    </row>
    <row r="8047" spans="10:10" x14ac:dyDescent="0.25">
      <c r="J8047" s="32"/>
    </row>
    <row r="8048" spans="10:10" x14ac:dyDescent="0.25">
      <c r="J8048" s="32"/>
    </row>
    <row r="8049" spans="10:10" x14ac:dyDescent="0.25">
      <c r="J8049" s="32"/>
    </row>
    <row r="8050" spans="10:10" x14ac:dyDescent="0.25">
      <c r="J8050" s="32"/>
    </row>
    <row r="8051" spans="10:10" x14ac:dyDescent="0.25">
      <c r="J8051" s="32"/>
    </row>
    <row r="8052" spans="10:10" x14ac:dyDescent="0.25">
      <c r="J8052" s="32"/>
    </row>
    <row r="8053" spans="10:10" x14ac:dyDescent="0.25">
      <c r="J8053" s="32"/>
    </row>
    <row r="8054" spans="10:10" x14ac:dyDescent="0.25">
      <c r="J8054" s="32"/>
    </row>
    <row r="8055" spans="10:10" x14ac:dyDescent="0.25">
      <c r="J8055" s="32"/>
    </row>
    <row r="8056" spans="10:10" x14ac:dyDescent="0.25">
      <c r="J8056" s="32"/>
    </row>
    <row r="8057" spans="10:10" x14ac:dyDescent="0.25">
      <c r="J8057" s="32"/>
    </row>
    <row r="8058" spans="10:10" x14ac:dyDescent="0.25">
      <c r="J8058" s="32"/>
    </row>
    <row r="8059" spans="10:10" x14ac:dyDescent="0.25">
      <c r="J8059" s="32"/>
    </row>
    <row r="8060" spans="10:10" x14ac:dyDescent="0.25">
      <c r="J8060" s="32"/>
    </row>
    <row r="8061" spans="10:10" x14ac:dyDescent="0.25">
      <c r="J8061" s="32"/>
    </row>
    <row r="8062" spans="10:10" x14ac:dyDescent="0.25">
      <c r="J8062" s="32"/>
    </row>
    <row r="8063" spans="10:10" x14ac:dyDescent="0.25">
      <c r="J8063" s="32"/>
    </row>
    <row r="8064" spans="10:10" x14ac:dyDescent="0.25">
      <c r="J8064" s="32"/>
    </row>
    <row r="8065" spans="10:10" x14ac:dyDescent="0.25">
      <c r="J8065" s="32"/>
    </row>
    <row r="8066" spans="10:10" x14ac:dyDescent="0.25">
      <c r="J8066" s="32"/>
    </row>
    <row r="8067" spans="10:10" x14ac:dyDescent="0.25">
      <c r="J8067" s="32"/>
    </row>
    <row r="8068" spans="10:10" x14ac:dyDescent="0.25">
      <c r="J8068" s="32"/>
    </row>
    <row r="8069" spans="10:10" x14ac:dyDescent="0.25">
      <c r="J8069" s="32"/>
    </row>
    <row r="8070" spans="10:10" x14ac:dyDescent="0.25">
      <c r="J8070" s="32"/>
    </row>
    <row r="8071" spans="10:10" x14ac:dyDescent="0.25">
      <c r="J8071" s="32"/>
    </row>
    <row r="8072" spans="10:10" x14ac:dyDescent="0.25">
      <c r="J8072" s="32"/>
    </row>
    <row r="8073" spans="10:10" x14ac:dyDescent="0.25">
      <c r="J8073" s="32"/>
    </row>
    <row r="8074" spans="10:10" x14ac:dyDescent="0.25">
      <c r="J8074" s="32"/>
    </row>
    <row r="8075" spans="10:10" x14ac:dyDescent="0.25">
      <c r="J8075" s="32"/>
    </row>
    <row r="8076" spans="10:10" x14ac:dyDescent="0.25">
      <c r="J8076" s="32"/>
    </row>
    <row r="8077" spans="10:10" x14ac:dyDescent="0.25">
      <c r="J8077" s="32"/>
    </row>
    <row r="8078" spans="10:10" x14ac:dyDescent="0.25">
      <c r="J8078" s="32"/>
    </row>
    <row r="8079" spans="10:10" x14ac:dyDescent="0.25">
      <c r="J8079" s="32"/>
    </row>
    <row r="8080" spans="10:10" x14ac:dyDescent="0.25">
      <c r="J8080" s="32"/>
    </row>
    <row r="8081" spans="10:10" x14ac:dyDescent="0.25">
      <c r="J8081" s="32"/>
    </row>
    <row r="8082" spans="10:10" x14ac:dyDescent="0.25">
      <c r="J8082" s="32"/>
    </row>
    <row r="8083" spans="10:10" x14ac:dyDescent="0.25">
      <c r="J8083" s="32"/>
    </row>
    <row r="8084" spans="10:10" x14ac:dyDescent="0.25">
      <c r="J8084" s="32"/>
    </row>
    <row r="8085" spans="10:10" x14ac:dyDescent="0.25">
      <c r="J8085" s="32"/>
    </row>
    <row r="8086" spans="10:10" x14ac:dyDescent="0.25">
      <c r="J8086" s="32"/>
    </row>
    <row r="8087" spans="10:10" x14ac:dyDescent="0.25">
      <c r="J8087" s="32"/>
    </row>
    <row r="8088" spans="10:10" x14ac:dyDescent="0.25">
      <c r="J8088" s="32"/>
    </row>
    <row r="8089" spans="10:10" x14ac:dyDescent="0.25">
      <c r="J8089" s="32"/>
    </row>
    <row r="8090" spans="10:10" x14ac:dyDescent="0.25">
      <c r="J8090" s="32"/>
    </row>
    <row r="8091" spans="10:10" x14ac:dyDescent="0.25">
      <c r="J8091" s="32"/>
    </row>
    <row r="8092" spans="10:10" x14ac:dyDescent="0.25">
      <c r="J8092" s="32"/>
    </row>
    <row r="8093" spans="10:10" x14ac:dyDescent="0.25">
      <c r="J8093" s="32"/>
    </row>
    <row r="8094" spans="10:10" x14ac:dyDescent="0.25">
      <c r="J8094" s="32"/>
    </row>
    <row r="8095" spans="10:10" x14ac:dyDescent="0.25">
      <c r="J8095" s="32"/>
    </row>
    <row r="8096" spans="10:10" x14ac:dyDescent="0.25">
      <c r="J8096" s="32"/>
    </row>
    <row r="8097" spans="10:10" x14ac:dyDescent="0.25">
      <c r="J8097" s="32"/>
    </row>
    <row r="8098" spans="10:10" x14ac:dyDescent="0.25">
      <c r="J8098" s="32"/>
    </row>
    <row r="8099" spans="10:10" x14ac:dyDescent="0.25">
      <c r="J8099" s="32"/>
    </row>
    <row r="8100" spans="10:10" x14ac:dyDescent="0.25">
      <c r="J8100" s="32"/>
    </row>
    <row r="8101" spans="10:10" x14ac:dyDescent="0.25">
      <c r="J8101" s="32"/>
    </row>
    <row r="8102" spans="10:10" x14ac:dyDescent="0.25">
      <c r="J8102" s="32"/>
    </row>
    <row r="8103" spans="10:10" x14ac:dyDescent="0.25">
      <c r="J8103" s="32"/>
    </row>
    <row r="8104" spans="10:10" x14ac:dyDescent="0.25">
      <c r="J8104" s="32"/>
    </row>
    <row r="8105" spans="10:10" x14ac:dyDescent="0.25">
      <c r="J8105" s="32"/>
    </row>
    <row r="8106" spans="10:10" x14ac:dyDescent="0.25">
      <c r="J8106" s="32"/>
    </row>
    <row r="8107" spans="10:10" x14ac:dyDescent="0.25">
      <c r="J8107" s="32"/>
    </row>
    <row r="8108" spans="10:10" x14ac:dyDescent="0.25">
      <c r="J8108" s="32"/>
    </row>
    <row r="8109" spans="10:10" x14ac:dyDescent="0.25">
      <c r="J8109" s="32"/>
    </row>
    <row r="8110" spans="10:10" x14ac:dyDescent="0.25">
      <c r="J8110" s="32"/>
    </row>
    <row r="8111" spans="10:10" x14ac:dyDescent="0.25">
      <c r="J8111" s="32"/>
    </row>
    <row r="8112" spans="10:10" x14ac:dyDescent="0.25">
      <c r="J8112" s="32"/>
    </row>
    <row r="8113" spans="10:10" x14ac:dyDescent="0.25">
      <c r="J8113" s="32"/>
    </row>
    <row r="8114" spans="10:10" x14ac:dyDescent="0.25">
      <c r="J8114" s="32"/>
    </row>
    <row r="8115" spans="10:10" x14ac:dyDescent="0.25">
      <c r="J8115" s="32"/>
    </row>
    <row r="8116" spans="10:10" x14ac:dyDescent="0.25">
      <c r="J8116" s="32"/>
    </row>
    <row r="8117" spans="10:10" x14ac:dyDescent="0.25">
      <c r="J8117" s="32"/>
    </row>
    <row r="8118" spans="10:10" x14ac:dyDescent="0.25">
      <c r="J8118" s="32"/>
    </row>
    <row r="8119" spans="10:10" x14ac:dyDescent="0.25">
      <c r="J8119" s="32"/>
    </row>
    <row r="8120" spans="10:10" x14ac:dyDescent="0.25">
      <c r="J8120" s="32"/>
    </row>
    <row r="8121" spans="10:10" x14ac:dyDescent="0.25">
      <c r="J8121" s="32"/>
    </row>
    <row r="8122" spans="10:10" x14ac:dyDescent="0.25">
      <c r="J8122" s="32"/>
    </row>
    <row r="8123" spans="10:10" x14ac:dyDescent="0.25">
      <c r="J8123" s="32"/>
    </row>
    <row r="8124" spans="10:10" x14ac:dyDescent="0.25">
      <c r="J8124" s="32"/>
    </row>
    <row r="8125" spans="10:10" x14ac:dyDescent="0.25">
      <c r="J8125" s="32"/>
    </row>
    <row r="8126" spans="10:10" x14ac:dyDescent="0.25">
      <c r="J8126" s="32"/>
    </row>
    <row r="8127" spans="10:10" x14ac:dyDescent="0.25">
      <c r="J8127" s="32"/>
    </row>
    <row r="8128" spans="10:10" x14ac:dyDescent="0.25">
      <c r="J8128" s="32"/>
    </row>
    <row r="8129" spans="10:10" x14ac:dyDescent="0.25">
      <c r="J8129" s="32"/>
    </row>
    <row r="8130" spans="10:10" x14ac:dyDescent="0.25">
      <c r="J8130" s="32"/>
    </row>
    <row r="8131" spans="10:10" x14ac:dyDescent="0.25">
      <c r="J8131" s="32"/>
    </row>
    <row r="8132" spans="10:10" x14ac:dyDescent="0.25">
      <c r="J8132" s="32"/>
    </row>
    <row r="8133" spans="10:10" x14ac:dyDescent="0.25">
      <c r="J8133" s="32"/>
    </row>
    <row r="8134" spans="10:10" x14ac:dyDescent="0.25">
      <c r="J8134" s="32"/>
    </row>
    <row r="8135" spans="10:10" x14ac:dyDescent="0.25">
      <c r="J8135" s="32"/>
    </row>
    <row r="8136" spans="10:10" x14ac:dyDescent="0.25">
      <c r="J8136" s="32"/>
    </row>
    <row r="8137" spans="10:10" x14ac:dyDescent="0.25">
      <c r="J8137" s="32"/>
    </row>
    <row r="8138" spans="10:10" x14ac:dyDescent="0.25">
      <c r="J8138" s="32"/>
    </row>
    <row r="8139" spans="10:10" x14ac:dyDescent="0.25">
      <c r="J8139" s="32"/>
    </row>
    <row r="8140" spans="10:10" x14ac:dyDescent="0.25">
      <c r="J8140" s="32"/>
    </row>
    <row r="8141" spans="10:10" x14ac:dyDescent="0.25">
      <c r="J8141" s="32"/>
    </row>
    <row r="8142" spans="10:10" x14ac:dyDescent="0.25">
      <c r="J8142" s="32"/>
    </row>
    <row r="8143" spans="10:10" x14ac:dyDescent="0.25">
      <c r="J8143" s="32"/>
    </row>
    <row r="8144" spans="10:10" x14ac:dyDescent="0.25">
      <c r="J8144" s="32"/>
    </row>
    <row r="8145" spans="10:10" x14ac:dyDescent="0.25">
      <c r="J8145" s="32"/>
    </row>
    <row r="8146" spans="10:10" x14ac:dyDescent="0.25">
      <c r="J8146" s="32"/>
    </row>
    <row r="8147" spans="10:10" x14ac:dyDescent="0.25">
      <c r="J8147" s="32"/>
    </row>
    <row r="8148" spans="10:10" x14ac:dyDescent="0.25">
      <c r="J8148" s="32"/>
    </row>
    <row r="8149" spans="10:10" x14ac:dyDescent="0.25">
      <c r="J8149" s="32"/>
    </row>
    <row r="8150" spans="10:10" x14ac:dyDescent="0.25">
      <c r="J8150" s="32"/>
    </row>
    <row r="8151" spans="10:10" x14ac:dyDescent="0.25">
      <c r="J8151" s="32"/>
    </row>
    <row r="8152" spans="10:10" x14ac:dyDescent="0.25">
      <c r="J8152" s="32"/>
    </row>
    <row r="8153" spans="10:10" x14ac:dyDescent="0.25">
      <c r="J8153" s="32"/>
    </row>
    <row r="8154" spans="10:10" x14ac:dyDescent="0.25">
      <c r="J8154" s="32"/>
    </row>
    <row r="8155" spans="10:10" x14ac:dyDescent="0.25">
      <c r="J8155" s="32"/>
    </row>
    <row r="8156" spans="10:10" x14ac:dyDescent="0.25">
      <c r="J8156" s="32"/>
    </row>
    <row r="8157" spans="10:10" x14ac:dyDescent="0.25">
      <c r="J8157" s="32"/>
    </row>
    <row r="8158" spans="10:10" x14ac:dyDescent="0.25">
      <c r="J8158" s="32"/>
    </row>
    <row r="8159" spans="10:10" x14ac:dyDescent="0.25">
      <c r="J8159" s="32"/>
    </row>
    <row r="8160" spans="10:10" x14ac:dyDescent="0.25">
      <c r="J8160" s="32"/>
    </row>
    <row r="8161" spans="10:10" x14ac:dyDescent="0.25">
      <c r="J8161" s="32"/>
    </row>
    <row r="8162" spans="10:10" x14ac:dyDescent="0.25">
      <c r="J8162" s="32"/>
    </row>
    <row r="8163" spans="10:10" x14ac:dyDescent="0.25">
      <c r="J8163" s="32"/>
    </row>
    <row r="8164" spans="10:10" x14ac:dyDescent="0.25">
      <c r="J8164" s="32"/>
    </row>
    <row r="8165" spans="10:10" x14ac:dyDescent="0.25">
      <c r="J8165" s="32"/>
    </row>
    <row r="8166" spans="10:10" x14ac:dyDescent="0.25">
      <c r="J8166" s="32"/>
    </row>
    <row r="8167" spans="10:10" x14ac:dyDescent="0.25">
      <c r="J8167" s="32"/>
    </row>
    <row r="8168" spans="10:10" x14ac:dyDescent="0.25">
      <c r="J8168" s="32"/>
    </row>
    <row r="8169" spans="10:10" x14ac:dyDescent="0.25">
      <c r="J8169" s="32"/>
    </row>
    <row r="8170" spans="10:10" x14ac:dyDescent="0.25">
      <c r="J8170" s="32"/>
    </row>
    <row r="8171" spans="10:10" x14ac:dyDescent="0.25">
      <c r="J8171" s="32"/>
    </row>
    <row r="8172" spans="10:10" x14ac:dyDescent="0.25">
      <c r="J8172" s="32"/>
    </row>
    <row r="8173" spans="10:10" x14ac:dyDescent="0.25">
      <c r="J8173" s="32"/>
    </row>
    <row r="8174" spans="10:10" x14ac:dyDescent="0.25">
      <c r="J8174" s="32"/>
    </row>
    <row r="8175" spans="10:10" x14ac:dyDescent="0.25">
      <c r="J8175" s="32"/>
    </row>
    <row r="8176" spans="10:10" x14ac:dyDescent="0.25">
      <c r="J8176" s="32"/>
    </row>
    <row r="8177" spans="10:10" x14ac:dyDescent="0.25">
      <c r="J8177" s="32"/>
    </row>
    <row r="8178" spans="10:10" x14ac:dyDescent="0.25">
      <c r="J8178" s="32"/>
    </row>
    <row r="8179" spans="10:10" x14ac:dyDescent="0.25">
      <c r="J8179" s="32"/>
    </row>
    <row r="8180" spans="10:10" x14ac:dyDescent="0.25">
      <c r="J8180" s="32"/>
    </row>
    <row r="8181" spans="10:10" x14ac:dyDescent="0.25">
      <c r="J8181" s="32"/>
    </row>
    <row r="8182" spans="10:10" x14ac:dyDescent="0.25">
      <c r="J8182" s="32"/>
    </row>
    <row r="8183" spans="10:10" x14ac:dyDescent="0.25">
      <c r="J8183" s="32"/>
    </row>
    <row r="8184" spans="10:10" x14ac:dyDescent="0.25">
      <c r="J8184" s="32"/>
    </row>
    <row r="8185" spans="10:10" x14ac:dyDescent="0.25">
      <c r="J8185" s="32"/>
    </row>
    <row r="8186" spans="10:10" x14ac:dyDescent="0.25">
      <c r="J8186" s="32"/>
    </row>
    <row r="8187" spans="10:10" x14ac:dyDescent="0.25">
      <c r="J8187" s="32"/>
    </row>
    <row r="8188" spans="10:10" x14ac:dyDescent="0.25">
      <c r="J8188" s="32"/>
    </row>
    <row r="8189" spans="10:10" x14ac:dyDescent="0.25">
      <c r="J8189" s="32"/>
    </row>
    <row r="8190" spans="10:10" x14ac:dyDescent="0.25">
      <c r="J8190" s="32"/>
    </row>
    <row r="8191" spans="10:10" x14ac:dyDescent="0.25">
      <c r="J8191" s="32"/>
    </row>
    <row r="8192" spans="10:10" x14ac:dyDescent="0.25">
      <c r="J8192" s="32"/>
    </row>
    <row r="8193" spans="10:10" x14ac:dyDescent="0.25">
      <c r="J8193" s="32"/>
    </row>
    <row r="8194" spans="10:10" x14ac:dyDescent="0.25">
      <c r="J8194" s="32"/>
    </row>
    <row r="8195" spans="10:10" x14ac:dyDescent="0.25">
      <c r="J8195" s="32"/>
    </row>
    <row r="8196" spans="10:10" x14ac:dyDescent="0.25">
      <c r="J8196" s="32"/>
    </row>
    <row r="8197" spans="10:10" x14ac:dyDescent="0.25">
      <c r="J8197" s="32"/>
    </row>
    <row r="8198" spans="10:10" x14ac:dyDescent="0.25">
      <c r="J8198" s="32"/>
    </row>
    <row r="8199" spans="10:10" x14ac:dyDescent="0.25">
      <c r="J8199" s="32"/>
    </row>
    <row r="8200" spans="10:10" x14ac:dyDescent="0.25">
      <c r="J8200" s="32"/>
    </row>
    <row r="8201" spans="10:10" x14ac:dyDescent="0.25">
      <c r="J8201" s="32"/>
    </row>
    <row r="8202" spans="10:10" x14ac:dyDescent="0.25">
      <c r="J8202" s="32"/>
    </row>
    <row r="8203" spans="10:10" x14ac:dyDescent="0.25">
      <c r="J8203" s="32"/>
    </row>
    <row r="8204" spans="10:10" x14ac:dyDescent="0.25">
      <c r="J8204" s="32"/>
    </row>
    <row r="8205" spans="10:10" x14ac:dyDescent="0.25">
      <c r="J8205" s="32"/>
    </row>
    <row r="8206" spans="10:10" x14ac:dyDescent="0.25">
      <c r="J8206" s="32"/>
    </row>
    <row r="8207" spans="10:10" x14ac:dyDescent="0.25">
      <c r="J8207" s="32"/>
    </row>
    <row r="8208" spans="10:10" x14ac:dyDescent="0.25">
      <c r="J8208" s="32"/>
    </row>
    <row r="8209" spans="10:10" x14ac:dyDescent="0.25">
      <c r="J8209" s="32"/>
    </row>
    <row r="8210" spans="10:10" x14ac:dyDescent="0.25">
      <c r="J8210" s="32"/>
    </row>
    <row r="8211" spans="10:10" x14ac:dyDescent="0.25">
      <c r="J8211" s="32"/>
    </row>
    <row r="8212" spans="10:10" x14ac:dyDescent="0.25">
      <c r="J8212" s="32"/>
    </row>
    <row r="8213" spans="10:10" x14ac:dyDescent="0.25">
      <c r="J8213" s="32"/>
    </row>
    <row r="8214" spans="10:10" x14ac:dyDescent="0.25">
      <c r="J8214" s="32"/>
    </row>
    <row r="8215" spans="10:10" x14ac:dyDescent="0.25">
      <c r="J8215" s="32"/>
    </row>
    <row r="8216" spans="10:10" x14ac:dyDescent="0.25">
      <c r="J8216" s="32"/>
    </row>
    <row r="8217" spans="10:10" x14ac:dyDescent="0.25">
      <c r="J8217" s="32"/>
    </row>
    <row r="8218" spans="10:10" x14ac:dyDescent="0.25">
      <c r="J8218" s="32"/>
    </row>
    <row r="8219" spans="10:10" x14ac:dyDescent="0.25">
      <c r="J8219" s="32"/>
    </row>
    <row r="8220" spans="10:10" x14ac:dyDescent="0.25">
      <c r="J8220" s="32"/>
    </row>
    <row r="8221" spans="10:10" x14ac:dyDescent="0.25">
      <c r="J8221" s="32"/>
    </row>
    <row r="8222" spans="10:10" x14ac:dyDescent="0.25">
      <c r="J8222" s="32"/>
    </row>
    <row r="8223" spans="10:10" x14ac:dyDescent="0.25">
      <c r="J8223" s="32"/>
    </row>
    <row r="8224" spans="10:10" x14ac:dyDescent="0.25">
      <c r="J8224" s="32"/>
    </row>
    <row r="8225" spans="10:10" x14ac:dyDescent="0.25">
      <c r="J8225" s="32"/>
    </row>
    <row r="8226" spans="10:10" x14ac:dyDescent="0.25">
      <c r="J8226" s="32"/>
    </row>
    <row r="8227" spans="10:10" x14ac:dyDescent="0.25">
      <c r="J8227" s="32"/>
    </row>
    <row r="8228" spans="10:10" x14ac:dyDescent="0.25">
      <c r="J8228" s="32"/>
    </row>
    <row r="8229" spans="10:10" x14ac:dyDescent="0.25">
      <c r="J8229" s="32"/>
    </row>
    <row r="8230" spans="10:10" x14ac:dyDescent="0.25">
      <c r="J8230" s="32"/>
    </row>
    <row r="8231" spans="10:10" x14ac:dyDescent="0.25">
      <c r="J8231" s="32"/>
    </row>
    <row r="8232" spans="10:10" x14ac:dyDescent="0.25">
      <c r="J8232" s="32"/>
    </row>
    <row r="8233" spans="10:10" x14ac:dyDescent="0.25">
      <c r="J8233" s="32"/>
    </row>
    <row r="8234" spans="10:10" x14ac:dyDescent="0.25">
      <c r="J8234" s="32"/>
    </row>
    <row r="8235" spans="10:10" x14ac:dyDescent="0.25">
      <c r="J8235" s="32"/>
    </row>
    <row r="8236" spans="10:10" x14ac:dyDescent="0.25">
      <c r="J8236" s="32"/>
    </row>
    <row r="8237" spans="10:10" x14ac:dyDescent="0.25">
      <c r="J8237" s="32"/>
    </row>
    <row r="8238" spans="10:10" x14ac:dyDescent="0.25">
      <c r="J8238" s="32"/>
    </row>
    <row r="8239" spans="10:10" x14ac:dyDescent="0.25">
      <c r="J8239" s="32"/>
    </row>
    <row r="8240" spans="10:10" x14ac:dyDescent="0.25">
      <c r="J8240" s="32"/>
    </row>
    <row r="8241" spans="10:10" x14ac:dyDescent="0.25">
      <c r="J8241" s="32"/>
    </row>
    <row r="8242" spans="10:10" x14ac:dyDescent="0.25">
      <c r="J8242" s="32"/>
    </row>
    <row r="8243" spans="10:10" x14ac:dyDescent="0.25">
      <c r="J8243" s="32"/>
    </row>
    <row r="8244" spans="10:10" x14ac:dyDescent="0.25">
      <c r="J8244" s="32"/>
    </row>
    <row r="8245" spans="10:10" x14ac:dyDescent="0.25">
      <c r="J8245" s="32"/>
    </row>
    <row r="8246" spans="10:10" x14ac:dyDescent="0.25">
      <c r="J8246" s="32"/>
    </row>
    <row r="8247" spans="10:10" x14ac:dyDescent="0.25">
      <c r="J8247" s="32"/>
    </row>
    <row r="8248" spans="10:10" x14ac:dyDescent="0.25">
      <c r="J8248" s="32"/>
    </row>
    <row r="8249" spans="10:10" x14ac:dyDescent="0.25">
      <c r="J8249" s="32"/>
    </row>
    <row r="8250" spans="10:10" x14ac:dyDescent="0.25">
      <c r="J8250" s="32"/>
    </row>
    <row r="8251" spans="10:10" x14ac:dyDescent="0.25">
      <c r="J8251" s="32"/>
    </row>
    <row r="8252" spans="10:10" x14ac:dyDescent="0.25">
      <c r="J8252" s="32"/>
    </row>
    <row r="8253" spans="10:10" x14ac:dyDescent="0.25">
      <c r="J8253" s="32"/>
    </row>
    <row r="8254" spans="10:10" x14ac:dyDescent="0.25">
      <c r="J8254" s="32"/>
    </row>
    <row r="8255" spans="10:10" x14ac:dyDescent="0.25">
      <c r="J8255" s="32"/>
    </row>
    <row r="8256" spans="10:10" x14ac:dyDescent="0.25">
      <c r="J8256" s="32"/>
    </row>
    <row r="8257" spans="10:10" x14ac:dyDescent="0.25">
      <c r="J8257" s="32"/>
    </row>
    <row r="8258" spans="10:10" x14ac:dyDescent="0.25">
      <c r="J8258" s="32"/>
    </row>
    <row r="8259" spans="10:10" x14ac:dyDescent="0.25">
      <c r="J8259" s="32"/>
    </row>
    <row r="8260" spans="10:10" x14ac:dyDescent="0.25">
      <c r="J8260" s="32"/>
    </row>
    <row r="8261" spans="10:10" x14ac:dyDescent="0.25">
      <c r="J8261" s="32"/>
    </row>
    <row r="8262" spans="10:10" x14ac:dyDescent="0.25">
      <c r="J8262" s="32"/>
    </row>
    <row r="8263" spans="10:10" x14ac:dyDescent="0.25">
      <c r="J8263" s="32"/>
    </row>
    <row r="8264" spans="10:10" x14ac:dyDescent="0.25">
      <c r="J8264" s="32"/>
    </row>
    <row r="8265" spans="10:10" x14ac:dyDescent="0.25">
      <c r="J8265" s="32"/>
    </row>
    <row r="8266" spans="10:10" x14ac:dyDescent="0.25">
      <c r="J8266" s="32"/>
    </row>
    <row r="8267" spans="10:10" x14ac:dyDescent="0.25">
      <c r="J8267" s="32"/>
    </row>
    <row r="8268" spans="10:10" x14ac:dyDescent="0.25">
      <c r="J8268" s="32"/>
    </row>
    <row r="8269" spans="10:10" x14ac:dyDescent="0.25">
      <c r="J8269" s="32"/>
    </row>
    <row r="8270" spans="10:10" x14ac:dyDescent="0.25">
      <c r="J8270" s="32"/>
    </row>
    <row r="8271" spans="10:10" x14ac:dyDescent="0.25">
      <c r="J8271" s="32"/>
    </row>
    <row r="8272" spans="10:10" x14ac:dyDescent="0.25">
      <c r="J8272" s="32"/>
    </row>
    <row r="8273" spans="10:10" x14ac:dyDescent="0.25">
      <c r="J8273" s="32"/>
    </row>
    <row r="8274" spans="10:10" x14ac:dyDescent="0.25">
      <c r="J8274" s="32"/>
    </row>
    <row r="8275" spans="10:10" x14ac:dyDescent="0.25">
      <c r="J8275" s="32"/>
    </row>
    <row r="8276" spans="10:10" x14ac:dyDescent="0.25">
      <c r="J8276" s="32"/>
    </row>
    <row r="8277" spans="10:10" x14ac:dyDescent="0.25">
      <c r="J8277" s="32"/>
    </row>
    <row r="8278" spans="10:10" x14ac:dyDescent="0.25">
      <c r="J8278" s="32"/>
    </row>
    <row r="8279" spans="10:10" x14ac:dyDescent="0.25">
      <c r="J8279" s="32"/>
    </row>
    <row r="8280" spans="10:10" x14ac:dyDescent="0.25">
      <c r="J8280" s="32"/>
    </row>
    <row r="8281" spans="10:10" x14ac:dyDescent="0.25">
      <c r="J8281" s="32"/>
    </row>
    <row r="8282" spans="10:10" x14ac:dyDescent="0.25">
      <c r="J8282" s="32"/>
    </row>
    <row r="8283" spans="10:10" x14ac:dyDescent="0.25">
      <c r="J8283" s="32"/>
    </row>
    <row r="8284" spans="10:10" x14ac:dyDescent="0.25">
      <c r="J8284" s="32"/>
    </row>
    <row r="8285" spans="10:10" x14ac:dyDescent="0.25">
      <c r="J8285" s="32"/>
    </row>
    <row r="8286" spans="10:10" x14ac:dyDescent="0.25">
      <c r="J8286" s="32"/>
    </row>
    <row r="8287" spans="10:10" x14ac:dyDescent="0.25">
      <c r="J8287" s="32"/>
    </row>
    <row r="8288" spans="10:10" x14ac:dyDescent="0.25">
      <c r="J8288" s="32"/>
    </row>
    <row r="8289" spans="10:10" x14ac:dyDescent="0.25">
      <c r="J8289" s="32"/>
    </row>
    <row r="8290" spans="10:10" x14ac:dyDescent="0.25">
      <c r="J8290" s="32"/>
    </row>
    <row r="8291" spans="10:10" x14ac:dyDescent="0.25">
      <c r="J8291" s="32"/>
    </row>
    <row r="8292" spans="10:10" x14ac:dyDescent="0.25">
      <c r="J8292" s="32"/>
    </row>
    <row r="8293" spans="10:10" x14ac:dyDescent="0.25">
      <c r="J8293" s="32"/>
    </row>
    <row r="8294" spans="10:10" x14ac:dyDescent="0.25">
      <c r="J8294" s="32"/>
    </row>
    <row r="8295" spans="10:10" x14ac:dyDescent="0.25">
      <c r="J8295" s="32"/>
    </row>
    <row r="8296" spans="10:10" x14ac:dyDescent="0.25">
      <c r="J8296" s="32"/>
    </row>
    <row r="8297" spans="10:10" x14ac:dyDescent="0.25">
      <c r="J8297" s="32"/>
    </row>
    <row r="8298" spans="10:10" x14ac:dyDescent="0.25">
      <c r="J8298" s="32"/>
    </row>
    <row r="8299" spans="10:10" x14ac:dyDescent="0.25">
      <c r="J8299" s="32"/>
    </row>
    <row r="8300" spans="10:10" x14ac:dyDescent="0.25">
      <c r="J8300" s="32"/>
    </row>
    <row r="8301" spans="10:10" x14ac:dyDescent="0.25">
      <c r="J8301" s="32"/>
    </row>
    <row r="8302" spans="10:10" x14ac:dyDescent="0.25">
      <c r="J8302" s="32"/>
    </row>
    <row r="8303" spans="10:10" x14ac:dyDescent="0.25">
      <c r="J8303" s="32"/>
    </row>
    <row r="8304" spans="10:10" x14ac:dyDescent="0.25">
      <c r="J8304" s="32"/>
    </row>
    <row r="8305" spans="10:10" x14ac:dyDescent="0.25">
      <c r="J8305" s="32"/>
    </row>
    <row r="8306" spans="10:10" x14ac:dyDescent="0.25">
      <c r="J8306" s="32"/>
    </row>
    <row r="8307" spans="10:10" x14ac:dyDescent="0.25">
      <c r="J8307" s="32"/>
    </row>
    <row r="8308" spans="10:10" x14ac:dyDescent="0.25">
      <c r="J8308" s="32"/>
    </row>
    <row r="8309" spans="10:10" x14ac:dyDescent="0.25">
      <c r="J8309" s="32"/>
    </row>
    <row r="8310" spans="10:10" x14ac:dyDescent="0.25">
      <c r="J8310" s="32"/>
    </row>
    <row r="8311" spans="10:10" x14ac:dyDescent="0.25">
      <c r="J8311" s="32"/>
    </row>
    <row r="8312" spans="10:10" x14ac:dyDescent="0.25">
      <c r="J8312" s="32"/>
    </row>
    <row r="8313" spans="10:10" x14ac:dyDescent="0.25">
      <c r="J8313" s="32"/>
    </row>
    <row r="8314" spans="10:10" x14ac:dyDescent="0.25">
      <c r="J8314" s="32"/>
    </row>
    <row r="8315" spans="10:10" x14ac:dyDescent="0.25">
      <c r="J8315" s="32"/>
    </row>
    <row r="8316" spans="10:10" x14ac:dyDescent="0.25">
      <c r="J8316" s="32"/>
    </row>
    <row r="8317" spans="10:10" x14ac:dyDescent="0.25">
      <c r="J8317" s="32"/>
    </row>
    <row r="8318" spans="10:10" x14ac:dyDescent="0.25">
      <c r="J8318" s="32"/>
    </row>
    <row r="8319" spans="10:10" x14ac:dyDescent="0.25">
      <c r="J8319" s="32"/>
    </row>
    <row r="8320" spans="10:10" x14ac:dyDescent="0.25">
      <c r="J8320" s="32"/>
    </row>
    <row r="8321" spans="10:10" x14ac:dyDescent="0.25">
      <c r="J8321" s="32"/>
    </row>
    <row r="8322" spans="10:10" x14ac:dyDescent="0.25">
      <c r="J8322" s="32"/>
    </row>
    <row r="8323" spans="10:10" x14ac:dyDescent="0.25">
      <c r="J8323" s="32"/>
    </row>
    <row r="8324" spans="10:10" x14ac:dyDescent="0.25">
      <c r="J8324" s="32"/>
    </row>
    <row r="8325" spans="10:10" x14ac:dyDescent="0.25">
      <c r="J8325" s="32"/>
    </row>
    <row r="8326" spans="10:10" x14ac:dyDescent="0.25">
      <c r="J8326" s="32"/>
    </row>
    <row r="8327" spans="10:10" x14ac:dyDescent="0.25">
      <c r="J8327" s="32"/>
    </row>
    <row r="8328" spans="10:10" x14ac:dyDescent="0.25">
      <c r="J8328" s="32"/>
    </row>
    <row r="8329" spans="10:10" x14ac:dyDescent="0.25">
      <c r="J8329" s="32"/>
    </row>
    <row r="8330" spans="10:10" x14ac:dyDescent="0.25">
      <c r="J8330" s="32"/>
    </row>
    <row r="8331" spans="10:10" x14ac:dyDescent="0.25">
      <c r="J8331" s="32"/>
    </row>
    <row r="8332" spans="10:10" x14ac:dyDescent="0.25">
      <c r="J8332" s="32"/>
    </row>
    <row r="8333" spans="10:10" x14ac:dyDescent="0.25">
      <c r="J8333" s="32"/>
    </row>
    <row r="8334" spans="10:10" x14ac:dyDescent="0.25">
      <c r="J8334" s="32"/>
    </row>
    <row r="8335" spans="10:10" x14ac:dyDescent="0.25">
      <c r="J8335" s="32"/>
    </row>
    <row r="8336" spans="10:10" x14ac:dyDescent="0.25">
      <c r="J8336" s="32"/>
    </row>
    <row r="8337" spans="10:10" x14ac:dyDescent="0.25">
      <c r="J8337" s="32"/>
    </row>
    <row r="8338" spans="10:10" x14ac:dyDescent="0.25">
      <c r="J8338" s="32"/>
    </row>
    <row r="8339" spans="10:10" x14ac:dyDescent="0.25">
      <c r="J8339" s="32"/>
    </row>
    <row r="8340" spans="10:10" x14ac:dyDescent="0.25">
      <c r="J8340" s="32"/>
    </row>
    <row r="8341" spans="10:10" x14ac:dyDescent="0.25">
      <c r="J8341" s="32"/>
    </row>
    <row r="8342" spans="10:10" x14ac:dyDescent="0.25">
      <c r="J8342" s="32"/>
    </row>
    <row r="8343" spans="10:10" x14ac:dyDescent="0.25">
      <c r="J8343" s="32"/>
    </row>
    <row r="8344" spans="10:10" x14ac:dyDescent="0.25">
      <c r="J8344" s="32"/>
    </row>
    <row r="8345" spans="10:10" x14ac:dyDescent="0.25">
      <c r="J8345" s="32"/>
    </row>
    <row r="8346" spans="10:10" x14ac:dyDescent="0.25">
      <c r="J8346" s="32"/>
    </row>
    <row r="8347" spans="10:10" x14ac:dyDescent="0.25">
      <c r="J8347" s="32"/>
    </row>
    <row r="8348" spans="10:10" x14ac:dyDescent="0.25">
      <c r="J8348" s="32"/>
    </row>
    <row r="8349" spans="10:10" x14ac:dyDescent="0.25">
      <c r="J8349" s="32"/>
    </row>
    <row r="8350" spans="10:10" x14ac:dyDescent="0.25">
      <c r="J8350" s="32"/>
    </row>
    <row r="8351" spans="10:10" x14ac:dyDescent="0.25">
      <c r="J8351" s="32"/>
    </row>
    <row r="8352" spans="10:10" x14ac:dyDescent="0.25">
      <c r="J8352" s="32"/>
    </row>
    <row r="8353" spans="10:10" x14ac:dyDescent="0.25">
      <c r="J8353" s="32"/>
    </row>
    <row r="8354" spans="10:10" x14ac:dyDescent="0.25">
      <c r="J8354" s="32"/>
    </row>
    <row r="8355" spans="10:10" x14ac:dyDescent="0.25">
      <c r="J8355" s="32"/>
    </row>
    <row r="8356" spans="10:10" x14ac:dyDescent="0.25">
      <c r="J8356" s="32"/>
    </row>
    <row r="8357" spans="10:10" x14ac:dyDescent="0.25">
      <c r="J8357" s="32"/>
    </row>
    <row r="8358" spans="10:10" x14ac:dyDescent="0.25">
      <c r="J8358" s="32"/>
    </row>
    <row r="8359" spans="10:10" x14ac:dyDescent="0.25">
      <c r="J8359" s="32"/>
    </row>
    <row r="8360" spans="10:10" x14ac:dyDescent="0.25">
      <c r="J8360" s="32"/>
    </row>
    <row r="8361" spans="10:10" x14ac:dyDescent="0.25">
      <c r="J8361" s="32"/>
    </row>
    <row r="8362" spans="10:10" x14ac:dyDescent="0.25">
      <c r="J8362" s="32"/>
    </row>
    <row r="8363" spans="10:10" x14ac:dyDescent="0.25">
      <c r="J8363" s="32"/>
    </row>
    <row r="8364" spans="10:10" x14ac:dyDescent="0.25">
      <c r="J8364" s="32"/>
    </row>
    <row r="8365" spans="10:10" x14ac:dyDescent="0.25">
      <c r="J8365" s="32"/>
    </row>
    <row r="8366" spans="10:10" x14ac:dyDescent="0.25">
      <c r="J8366" s="32"/>
    </row>
    <row r="8367" spans="10:10" x14ac:dyDescent="0.25">
      <c r="J8367" s="32"/>
    </row>
    <row r="8368" spans="10:10" x14ac:dyDescent="0.25">
      <c r="J8368" s="32"/>
    </row>
    <row r="8369" spans="10:10" x14ac:dyDescent="0.25">
      <c r="J8369" s="32"/>
    </row>
    <row r="8370" spans="10:10" x14ac:dyDescent="0.25">
      <c r="J8370" s="32"/>
    </row>
    <row r="8371" spans="10:10" x14ac:dyDescent="0.25">
      <c r="J8371" s="32"/>
    </row>
    <row r="8372" spans="10:10" x14ac:dyDescent="0.25">
      <c r="J8372" s="32"/>
    </row>
    <row r="8373" spans="10:10" x14ac:dyDescent="0.25">
      <c r="J8373" s="32"/>
    </row>
    <row r="8374" spans="10:10" x14ac:dyDescent="0.25">
      <c r="J8374" s="32"/>
    </row>
    <row r="8375" spans="10:10" x14ac:dyDescent="0.25">
      <c r="J8375" s="32"/>
    </row>
    <row r="8376" spans="10:10" x14ac:dyDescent="0.25">
      <c r="J8376" s="32"/>
    </row>
    <row r="8377" spans="10:10" x14ac:dyDescent="0.25">
      <c r="J8377" s="32"/>
    </row>
    <row r="8378" spans="10:10" x14ac:dyDescent="0.25">
      <c r="J8378" s="32"/>
    </row>
    <row r="8379" spans="10:10" x14ac:dyDescent="0.25">
      <c r="J8379" s="32"/>
    </row>
    <row r="8380" spans="10:10" x14ac:dyDescent="0.25">
      <c r="J8380" s="32"/>
    </row>
    <row r="8381" spans="10:10" x14ac:dyDescent="0.25">
      <c r="J8381" s="32"/>
    </row>
    <row r="8382" spans="10:10" x14ac:dyDescent="0.25">
      <c r="J8382" s="32"/>
    </row>
    <row r="8383" spans="10:10" x14ac:dyDescent="0.25">
      <c r="J8383" s="32"/>
    </row>
    <row r="8384" spans="10:10" x14ac:dyDescent="0.25">
      <c r="J8384" s="32"/>
    </row>
    <row r="8385" spans="10:10" x14ac:dyDescent="0.25">
      <c r="J8385" s="32"/>
    </row>
    <row r="8386" spans="10:10" x14ac:dyDescent="0.25">
      <c r="J8386" s="32"/>
    </row>
    <row r="8387" spans="10:10" x14ac:dyDescent="0.25">
      <c r="J8387" s="32"/>
    </row>
    <row r="8388" spans="10:10" x14ac:dyDescent="0.25">
      <c r="J8388" s="32"/>
    </row>
    <row r="8389" spans="10:10" x14ac:dyDescent="0.25">
      <c r="J8389" s="32"/>
    </row>
    <row r="8390" spans="10:10" x14ac:dyDescent="0.25">
      <c r="J8390" s="32"/>
    </row>
    <row r="8391" spans="10:10" x14ac:dyDescent="0.25">
      <c r="J8391" s="32"/>
    </row>
    <row r="8392" spans="10:10" x14ac:dyDescent="0.25">
      <c r="J8392" s="32"/>
    </row>
    <row r="8393" spans="10:10" x14ac:dyDescent="0.25">
      <c r="J8393" s="32"/>
    </row>
    <row r="8394" spans="10:10" x14ac:dyDescent="0.25">
      <c r="J8394" s="32"/>
    </row>
    <row r="8395" spans="10:10" x14ac:dyDescent="0.25">
      <c r="J8395" s="32"/>
    </row>
    <row r="8396" spans="10:10" x14ac:dyDescent="0.25">
      <c r="J8396" s="32"/>
    </row>
    <row r="8397" spans="10:10" x14ac:dyDescent="0.25">
      <c r="J8397" s="32"/>
    </row>
    <row r="8398" spans="10:10" x14ac:dyDescent="0.25">
      <c r="J8398" s="32"/>
    </row>
    <row r="8399" spans="10:10" x14ac:dyDescent="0.25">
      <c r="J8399" s="32"/>
    </row>
    <row r="8400" spans="10:10" x14ac:dyDescent="0.25">
      <c r="J8400" s="32"/>
    </row>
    <row r="8401" spans="10:10" x14ac:dyDescent="0.25">
      <c r="J8401" s="32"/>
    </row>
    <row r="8402" spans="10:10" x14ac:dyDescent="0.25">
      <c r="J8402" s="32"/>
    </row>
    <row r="8403" spans="10:10" x14ac:dyDescent="0.25">
      <c r="J8403" s="32"/>
    </row>
    <row r="8404" spans="10:10" x14ac:dyDescent="0.25">
      <c r="J8404" s="32"/>
    </row>
    <row r="8405" spans="10:10" x14ac:dyDescent="0.25">
      <c r="J8405" s="32"/>
    </row>
    <row r="8406" spans="10:10" x14ac:dyDescent="0.25">
      <c r="J8406" s="32"/>
    </row>
    <row r="8407" spans="10:10" x14ac:dyDescent="0.25">
      <c r="J8407" s="32"/>
    </row>
    <row r="8408" spans="10:10" x14ac:dyDescent="0.25">
      <c r="J8408" s="32"/>
    </row>
    <row r="8409" spans="10:10" x14ac:dyDescent="0.25">
      <c r="J8409" s="32"/>
    </row>
    <row r="8410" spans="10:10" x14ac:dyDescent="0.25">
      <c r="J8410" s="32"/>
    </row>
    <row r="8411" spans="10:10" x14ac:dyDescent="0.25">
      <c r="J8411" s="32"/>
    </row>
    <row r="8412" spans="10:10" x14ac:dyDescent="0.25">
      <c r="J8412" s="32"/>
    </row>
    <row r="8413" spans="10:10" x14ac:dyDescent="0.25">
      <c r="J8413" s="32"/>
    </row>
    <row r="8414" spans="10:10" x14ac:dyDescent="0.25">
      <c r="J8414" s="32"/>
    </row>
    <row r="8415" spans="10:10" x14ac:dyDescent="0.25">
      <c r="J8415" s="32"/>
    </row>
    <row r="8416" spans="10:10" x14ac:dyDescent="0.25">
      <c r="J8416" s="32"/>
    </row>
    <row r="8417" spans="10:10" x14ac:dyDescent="0.25">
      <c r="J8417" s="32"/>
    </row>
    <row r="8418" spans="10:10" x14ac:dyDescent="0.25">
      <c r="J8418" s="32"/>
    </row>
    <row r="8419" spans="10:10" x14ac:dyDescent="0.25">
      <c r="J8419" s="32"/>
    </row>
    <row r="8420" spans="10:10" x14ac:dyDescent="0.25">
      <c r="J8420" s="32"/>
    </row>
    <row r="8421" spans="10:10" x14ac:dyDescent="0.25">
      <c r="J8421" s="32"/>
    </row>
    <row r="8422" spans="10:10" x14ac:dyDescent="0.25">
      <c r="J8422" s="32"/>
    </row>
    <row r="8423" spans="10:10" x14ac:dyDescent="0.25">
      <c r="J8423" s="32"/>
    </row>
    <row r="8424" spans="10:10" x14ac:dyDescent="0.25">
      <c r="J8424" s="32"/>
    </row>
    <row r="8425" spans="10:10" x14ac:dyDescent="0.25">
      <c r="J8425" s="32"/>
    </row>
    <row r="8426" spans="10:10" x14ac:dyDescent="0.25">
      <c r="J8426" s="32"/>
    </row>
    <row r="8427" spans="10:10" x14ac:dyDescent="0.25">
      <c r="J8427" s="32"/>
    </row>
    <row r="8428" spans="10:10" x14ac:dyDescent="0.25">
      <c r="J8428" s="32"/>
    </row>
    <row r="8429" spans="10:10" x14ac:dyDescent="0.25">
      <c r="J8429" s="32"/>
    </row>
    <row r="8430" spans="10:10" x14ac:dyDescent="0.25">
      <c r="J8430" s="32"/>
    </row>
    <row r="8431" spans="10:10" x14ac:dyDescent="0.25">
      <c r="J8431" s="32"/>
    </row>
    <row r="8432" spans="10:10" x14ac:dyDescent="0.25">
      <c r="J8432" s="32"/>
    </row>
    <row r="8433" spans="10:10" x14ac:dyDescent="0.25">
      <c r="J8433" s="32"/>
    </row>
    <row r="8434" spans="10:10" x14ac:dyDescent="0.25">
      <c r="J8434" s="32"/>
    </row>
    <row r="8435" spans="10:10" x14ac:dyDescent="0.25">
      <c r="J8435" s="32"/>
    </row>
    <row r="8436" spans="10:10" x14ac:dyDescent="0.25">
      <c r="J8436" s="32"/>
    </row>
    <row r="8437" spans="10:10" x14ac:dyDescent="0.25">
      <c r="J8437" s="32"/>
    </row>
    <row r="8438" spans="10:10" x14ac:dyDescent="0.25">
      <c r="J8438" s="32"/>
    </row>
    <row r="8439" spans="10:10" x14ac:dyDescent="0.25">
      <c r="J8439" s="32"/>
    </row>
    <row r="8440" spans="10:10" x14ac:dyDescent="0.25">
      <c r="J8440" s="32"/>
    </row>
    <row r="8441" spans="10:10" x14ac:dyDescent="0.25">
      <c r="J8441" s="32"/>
    </row>
    <row r="8442" spans="10:10" x14ac:dyDescent="0.25">
      <c r="J8442" s="32"/>
    </row>
    <row r="8443" spans="10:10" x14ac:dyDescent="0.25">
      <c r="J8443" s="32"/>
    </row>
    <row r="8444" spans="10:10" x14ac:dyDescent="0.25">
      <c r="J8444" s="32"/>
    </row>
    <row r="8445" spans="10:10" x14ac:dyDescent="0.25">
      <c r="J8445" s="32"/>
    </row>
    <row r="8446" spans="10:10" x14ac:dyDescent="0.25">
      <c r="J8446" s="32"/>
    </row>
    <row r="8447" spans="10:10" x14ac:dyDescent="0.25">
      <c r="J8447" s="32"/>
    </row>
    <row r="8448" spans="10:10" x14ac:dyDescent="0.25">
      <c r="J8448" s="32"/>
    </row>
    <row r="8449" spans="10:10" x14ac:dyDescent="0.25">
      <c r="J8449" s="32"/>
    </row>
    <row r="8450" spans="10:10" x14ac:dyDescent="0.25">
      <c r="J8450" s="32"/>
    </row>
    <row r="8451" spans="10:10" x14ac:dyDescent="0.25">
      <c r="J8451" s="32"/>
    </row>
    <row r="8452" spans="10:10" x14ac:dyDescent="0.25">
      <c r="J8452" s="32"/>
    </row>
    <row r="8453" spans="10:10" x14ac:dyDescent="0.25">
      <c r="J8453" s="32"/>
    </row>
    <row r="8454" spans="10:10" x14ac:dyDescent="0.25">
      <c r="J8454" s="32"/>
    </row>
    <row r="8455" spans="10:10" x14ac:dyDescent="0.25">
      <c r="J8455" s="32"/>
    </row>
    <row r="8456" spans="10:10" x14ac:dyDescent="0.25">
      <c r="J8456" s="32"/>
    </row>
    <row r="8457" spans="10:10" x14ac:dyDescent="0.25">
      <c r="J8457" s="32"/>
    </row>
    <row r="8458" spans="10:10" x14ac:dyDescent="0.25">
      <c r="J8458" s="32"/>
    </row>
    <row r="8459" spans="10:10" x14ac:dyDescent="0.25">
      <c r="J8459" s="32"/>
    </row>
    <row r="8460" spans="10:10" x14ac:dyDescent="0.25">
      <c r="J8460" s="32"/>
    </row>
    <row r="8461" spans="10:10" x14ac:dyDescent="0.25">
      <c r="J8461" s="32"/>
    </row>
    <row r="8462" spans="10:10" x14ac:dyDescent="0.25">
      <c r="J8462" s="32"/>
    </row>
    <row r="8463" spans="10:10" x14ac:dyDescent="0.25">
      <c r="J8463" s="32"/>
    </row>
    <row r="8464" spans="10:10" x14ac:dyDescent="0.25">
      <c r="J8464" s="32"/>
    </row>
    <row r="8465" spans="10:10" x14ac:dyDescent="0.25">
      <c r="J8465" s="32"/>
    </row>
    <row r="8466" spans="10:10" x14ac:dyDescent="0.25">
      <c r="J8466" s="32"/>
    </row>
    <row r="8467" spans="10:10" x14ac:dyDescent="0.25">
      <c r="J8467" s="32"/>
    </row>
    <row r="8468" spans="10:10" x14ac:dyDescent="0.25">
      <c r="J8468" s="32"/>
    </row>
    <row r="8469" spans="10:10" x14ac:dyDescent="0.25">
      <c r="J8469" s="32"/>
    </row>
    <row r="8470" spans="10:10" x14ac:dyDescent="0.25">
      <c r="J8470" s="32"/>
    </row>
    <row r="8471" spans="10:10" x14ac:dyDescent="0.25">
      <c r="J8471" s="32"/>
    </row>
    <row r="8472" spans="10:10" x14ac:dyDescent="0.25">
      <c r="J8472" s="32"/>
    </row>
    <row r="8473" spans="10:10" x14ac:dyDescent="0.25">
      <c r="J8473" s="32"/>
    </row>
    <row r="8474" spans="10:10" x14ac:dyDescent="0.25">
      <c r="J8474" s="32"/>
    </row>
    <row r="8475" spans="10:10" x14ac:dyDescent="0.25">
      <c r="J8475" s="32"/>
    </row>
    <row r="8476" spans="10:10" x14ac:dyDescent="0.25">
      <c r="J8476" s="32"/>
    </row>
    <row r="8477" spans="10:10" x14ac:dyDescent="0.25">
      <c r="J8477" s="32"/>
    </row>
    <row r="8478" spans="10:10" x14ac:dyDescent="0.25">
      <c r="J8478" s="32"/>
    </row>
    <row r="8479" spans="10:10" x14ac:dyDescent="0.25">
      <c r="J8479" s="32"/>
    </row>
    <row r="8480" spans="10:10" x14ac:dyDescent="0.25">
      <c r="J8480" s="32"/>
    </row>
    <row r="8481" spans="10:10" x14ac:dyDescent="0.25">
      <c r="J8481" s="32"/>
    </row>
    <row r="8482" spans="10:10" x14ac:dyDescent="0.25">
      <c r="J8482" s="32"/>
    </row>
    <row r="8483" spans="10:10" x14ac:dyDescent="0.25">
      <c r="J8483" s="32"/>
    </row>
    <row r="8484" spans="10:10" x14ac:dyDescent="0.25">
      <c r="J8484" s="32"/>
    </row>
    <row r="8485" spans="10:10" x14ac:dyDescent="0.25">
      <c r="J8485" s="32"/>
    </row>
    <row r="8486" spans="10:10" x14ac:dyDescent="0.25">
      <c r="J8486" s="32"/>
    </row>
    <row r="8487" spans="10:10" x14ac:dyDescent="0.25">
      <c r="J8487" s="32"/>
    </row>
    <row r="8488" spans="10:10" x14ac:dyDescent="0.25">
      <c r="J8488" s="32"/>
    </row>
    <row r="8489" spans="10:10" x14ac:dyDescent="0.25">
      <c r="J8489" s="32"/>
    </row>
    <row r="8490" spans="10:10" x14ac:dyDescent="0.25">
      <c r="J8490" s="32"/>
    </row>
    <row r="8491" spans="10:10" x14ac:dyDescent="0.25">
      <c r="J8491" s="32"/>
    </row>
    <row r="8492" spans="10:10" x14ac:dyDescent="0.25">
      <c r="J8492" s="32"/>
    </row>
    <row r="8493" spans="10:10" x14ac:dyDescent="0.25">
      <c r="J8493" s="32"/>
    </row>
    <row r="8494" spans="10:10" x14ac:dyDescent="0.25">
      <c r="J8494" s="32"/>
    </row>
    <row r="8495" spans="10:10" x14ac:dyDescent="0.25">
      <c r="J8495" s="32"/>
    </row>
    <row r="8496" spans="10:10" x14ac:dyDescent="0.25">
      <c r="J8496" s="32"/>
    </row>
    <row r="8497" spans="10:10" x14ac:dyDescent="0.25">
      <c r="J8497" s="32"/>
    </row>
    <row r="8498" spans="10:10" x14ac:dyDescent="0.25">
      <c r="J8498" s="32"/>
    </row>
    <row r="8499" spans="10:10" x14ac:dyDescent="0.25">
      <c r="J8499" s="32"/>
    </row>
    <row r="8500" spans="10:10" x14ac:dyDescent="0.25">
      <c r="J8500" s="32"/>
    </row>
    <row r="8501" spans="10:10" x14ac:dyDescent="0.25">
      <c r="J8501" s="32"/>
    </row>
    <row r="8502" spans="10:10" x14ac:dyDescent="0.25">
      <c r="J8502" s="32"/>
    </row>
    <row r="8503" spans="10:10" x14ac:dyDescent="0.25">
      <c r="J8503" s="32"/>
    </row>
    <row r="8504" spans="10:10" x14ac:dyDescent="0.25">
      <c r="J8504" s="32"/>
    </row>
    <row r="8505" spans="10:10" x14ac:dyDescent="0.25">
      <c r="J8505" s="32"/>
    </row>
    <row r="8506" spans="10:10" x14ac:dyDescent="0.25">
      <c r="J8506" s="32"/>
    </row>
    <row r="8507" spans="10:10" x14ac:dyDescent="0.25">
      <c r="J8507" s="32"/>
    </row>
    <row r="8508" spans="10:10" x14ac:dyDescent="0.25">
      <c r="J8508" s="32"/>
    </row>
    <row r="8509" spans="10:10" x14ac:dyDescent="0.25">
      <c r="J8509" s="32"/>
    </row>
    <row r="8510" spans="10:10" x14ac:dyDescent="0.25">
      <c r="J8510" s="32"/>
    </row>
    <row r="8511" spans="10:10" x14ac:dyDescent="0.25">
      <c r="J8511" s="32"/>
    </row>
    <row r="8512" spans="10:10" x14ac:dyDescent="0.25">
      <c r="J8512" s="32"/>
    </row>
    <row r="8513" spans="10:10" x14ac:dyDescent="0.25">
      <c r="J8513" s="32"/>
    </row>
    <row r="8514" spans="10:10" x14ac:dyDescent="0.25">
      <c r="J8514" s="32"/>
    </row>
    <row r="8515" spans="10:10" x14ac:dyDescent="0.25">
      <c r="J8515" s="32"/>
    </row>
    <row r="8516" spans="10:10" x14ac:dyDescent="0.25">
      <c r="J8516" s="32"/>
    </row>
    <row r="8517" spans="10:10" x14ac:dyDescent="0.25">
      <c r="J8517" s="32"/>
    </row>
    <row r="8518" spans="10:10" x14ac:dyDescent="0.25">
      <c r="J8518" s="32"/>
    </row>
    <row r="8519" spans="10:10" x14ac:dyDescent="0.25">
      <c r="J8519" s="32"/>
    </row>
    <row r="8520" spans="10:10" x14ac:dyDescent="0.25">
      <c r="J8520" s="32"/>
    </row>
    <row r="8521" spans="10:10" x14ac:dyDescent="0.25">
      <c r="J8521" s="32"/>
    </row>
    <row r="8522" spans="10:10" x14ac:dyDescent="0.25">
      <c r="J8522" s="32"/>
    </row>
    <row r="8523" spans="10:10" x14ac:dyDescent="0.25">
      <c r="J8523" s="32"/>
    </row>
    <row r="8524" spans="10:10" x14ac:dyDescent="0.25">
      <c r="J8524" s="32"/>
    </row>
    <row r="8525" spans="10:10" x14ac:dyDescent="0.25">
      <c r="J8525" s="32"/>
    </row>
    <row r="8526" spans="10:10" x14ac:dyDescent="0.25">
      <c r="J8526" s="32"/>
    </row>
    <row r="8527" spans="10:10" x14ac:dyDescent="0.25">
      <c r="J8527" s="32"/>
    </row>
    <row r="8528" spans="10:10" x14ac:dyDescent="0.25">
      <c r="J8528" s="32"/>
    </row>
    <row r="8529" spans="10:10" x14ac:dyDescent="0.25">
      <c r="J8529" s="32"/>
    </row>
    <row r="8530" spans="10:10" x14ac:dyDescent="0.25">
      <c r="J8530" s="32"/>
    </row>
    <row r="8531" spans="10:10" x14ac:dyDescent="0.25">
      <c r="J8531" s="32"/>
    </row>
    <row r="8532" spans="10:10" x14ac:dyDescent="0.25">
      <c r="J8532" s="32"/>
    </row>
    <row r="8533" spans="10:10" x14ac:dyDescent="0.25">
      <c r="J8533" s="32"/>
    </row>
    <row r="8534" spans="10:10" x14ac:dyDescent="0.25">
      <c r="J8534" s="32"/>
    </row>
    <row r="8535" spans="10:10" x14ac:dyDescent="0.25">
      <c r="J8535" s="32"/>
    </row>
    <row r="8536" spans="10:10" x14ac:dyDescent="0.25">
      <c r="J8536" s="32"/>
    </row>
    <row r="8537" spans="10:10" x14ac:dyDescent="0.25">
      <c r="J8537" s="32"/>
    </row>
    <row r="8538" spans="10:10" x14ac:dyDescent="0.25">
      <c r="J8538" s="32"/>
    </row>
    <row r="8539" spans="10:10" x14ac:dyDescent="0.25">
      <c r="J8539" s="32"/>
    </row>
    <row r="8540" spans="10:10" x14ac:dyDescent="0.25">
      <c r="J8540" s="32"/>
    </row>
    <row r="8541" spans="10:10" x14ac:dyDescent="0.25">
      <c r="J8541" s="32"/>
    </row>
    <row r="8542" spans="10:10" x14ac:dyDescent="0.25">
      <c r="J8542" s="32"/>
    </row>
    <row r="8543" spans="10:10" x14ac:dyDescent="0.25">
      <c r="J8543" s="32"/>
    </row>
    <row r="8544" spans="10:10" x14ac:dyDescent="0.25">
      <c r="J8544" s="32"/>
    </row>
    <row r="8545" spans="10:10" x14ac:dyDescent="0.25">
      <c r="J8545" s="32"/>
    </row>
    <row r="8546" spans="10:10" x14ac:dyDescent="0.25">
      <c r="J8546" s="32"/>
    </row>
    <row r="8547" spans="10:10" x14ac:dyDescent="0.25">
      <c r="J8547" s="32"/>
    </row>
    <row r="8548" spans="10:10" x14ac:dyDescent="0.25">
      <c r="J8548" s="32"/>
    </row>
    <row r="8549" spans="10:10" x14ac:dyDescent="0.25">
      <c r="J8549" s="32"/>
    </row>
    <row r="8550" spans="10:10" x14ac:dyDescent="0.25">
      <c r="J8550" s="32"/>
    </row>
    <row r="8551" spans="10:10" x14ac:dyDescent="0.25">
      <c r="J8551" s="32"/>
    </row>
    <row r="8552" spans="10:10" x14ac:dyDescent="0.25">
      <c r="J8552" s="32"/>
    </row>
    <row r="8553" spans="10:10" x14ac:dyDescent="0.25">
      <c r="J8553" s="32"/>
    </row>
    <row r="8554" spans="10:10" x14ac:dyDescent="0.25">
      <c r="J8554" s="32"/>
    </row>
    <row r="8555" spans="10:10" x14ac:dyDescent="0.25">
      <c r="J8555" s="32"/>
    </row>
    <row r="8556" spans="10:10" x14ac:dyDescent="0.25">
      <c r="J8556" s="32"/>
    </row>
    <row r="8557" spans="10:10" x14ac:dyDescent="0.25">
      <c r="J8557" s="32"/>
    </row>
    <row r="8558" spans="10:10" x14ac:dyDescent="0.25">
      <c r="J8558" s="32"/>
    </row>
    <row r="8559" spans="10:10" x14ac:dyDescent="0.25">
      <c r="J8559" s="32"/>
    </row>
    <row r="8560" spans="10:10" x14ac:dyDescent="0.25">
      <c r="J8560" s="32"/>
    </row>
    <row r="8561" spans="10:10" x14ac:dyDescent="0.25">
      <c r="J8561" s="32"/>
    </row>
    <row r="8562" spans="10:10" x14ac:dyDescent="0.25">
      <c r="J8562" s="32"/>
    </row>
    <row r="8563" spans="10:10" x14ac:dyDescent="0.25">
      <c r="J8563" s="32"/>
    </row>
    <row r="8564" spans="10:10" x14ac:dyDescent="0.25">
      <c r="J8564" s="32"/>
    </row>
    <row r="8565" spans="10:10" x14ac:dyDescent="0.25">
      <c r="J8565" s="32"/>
    </row>
    <row r="8566" spans="10:10" x14ac:dyDescent="0.25">
      <c r="J8566" s="32"/>
    </row>
    <row r="8567" spans="10:10" x14ac:dyDescent="0.25">
      <c r="J8567" s="32"/>
    </row>
    <row r="8568" spans="10:10" x14ac:dyDescent="0.25">
      <c r="J8568" s="32"/>
    </row>
    <row r="8569" spans="10:10" x14ac:dyDescent="0.25">
      <c r="J8569" s="32"/>
    </row>
    <row r="8570" spans="10:10" x14ac:dyDescent="0.25">
      <c r="J8570" s="32"/>
    </row>
    <row r="8571" spans="10:10" x14ac:dyDescent="0.25">
      <c r="J8571" s="32"/>
    </row>
    <row r="8572" spans="10:10" x14ac:dyDescent="0.25">
      <c r="J8572" s="32"/>
    </row>
    <row r="8573" spans="10:10" x14ac:dyDescent="0.25">
      <c r="J8573" s="32"/>
    </row>
    <row r="8574" spans="10:10" x14ac:dyDescent="0.25">
      <c r="J8574" s="32"/>
    </row>
    <row r="8575" spans="10:10" x14ac:dyDescent="0.25">
      <c r="J8575" s="32"/>
    </row>
    <row r="8576" spans="10:10" x14ac:dyDescent="0.25">
      <c r="J8576" s="32"/>
    </row>
    <row r="8577" spans="10:10" x14ac:dyDescent="0.25">
      <c r="J8577" s="32"/>
    </row>
    <row r="8578" spans="10:10" x14ac:dyDescent="0.25">
      <c r="J8578" s="32"/>
    </row>
    <row r="8579" spans="10:10" x14ac:dyDescent="0.25">
      <c r="J8579" s="32"/>
    </row>
    <row r="8580" spans="10:10" x14ac:dyDescent="0.25">
      <c r="J8580" s="32"/>
    </row>
    <row r="8581" spans="10:10" x14ac:dyDescent="0.25">
      <c r="J8581" s="32"/>
    </row>
    <row r="8582" spans="10:10" x14ac:dyDescent="0.25">
      <c r="J8582" s="32"/>
    </row>
    <row r="8583" spans="10:10" x14ac:dyDescent="0.25">
      <c r="J8583" s="32"/>
    </row>
    <row r="8584" spans="10:10" x14ac:dyDescent="0.25">
      <c r="J8584" s="32"/>
    </row>
    <row r="8585" spans="10:10" x14ac:dyDescent="0.25">
      <c r="J8585" s="32"/>
    </row>
    <row r="8586" spans="10:10" x14ac:dyDescent="0.25">
      <c r="J8586" s="32"/>
    </row>
    <row r="8587" spans="10:10" x14ac:dyDescent="0.25">
      <c r="J8587" s="32"/>
    </row>
    <row r="8588" spans="10:10" x14ac:dyDescent="0.25">
      <c r="J8588" s="32"/>
    </row>
    <row r="8589" spans="10:10" x14ac:dyDescent="0.25">
      <c r="J8589" s="32"/>
    </row>
    <row r="8590" spans="10:10" x14ac:dyDescent="0.25">
      <c r="J8590" s="32"/>
    </row>
    <row r="8591" spans="10:10" x14ac:dyDescent="0.25">
      <c r="J8591" s="32"/>
    </row>
    <row r="8592" spans="10:10" x14ac:dyDescent="0.25">
      <c r="J8592" s="32"/>
    </row>
    <row r="8593" spans="10:10" x14ac:dyDescent="0.25">
      <c r="J8593" s="32"/>
    </row>
    <row r="8594" spans="10:10" x14ac:dyDescent="0.25">
      <c r="J8594" s="32"/>
    </row>
    <row r="8595" spans="10:10" x14ac:dyDescent="0.25">
      <c r="J8595" s="32"/>
    </row>
    <row r="8596" spans="10:10" x14ac:dyDescent="0.25">
      <c r="J8596" s="32"/>
    </row>
    <row r="8597" spans="10:10" x14ac:dyDescent="0.25">
      <c r="J8597" s="32"/>
    </row>
    <row r="8598" spans="10:10" x14ac:dyDescent="0.25">
      <c r="J8598" s="32"/>
    </row>
    <row r="8599" spans="10:10" x14ac:dyDescent="0.25">
      <c r="J8599" s="32"/>
    </row>
    <row r="8600" spans="10:10" x14ac:dyDescent="0.25">
      <c r="J8600" s="32"/>
    </row>
    <row r="8601" spans="10:10" x14ac:dyDescent="0.25">
      <c r="J8601" s="32"/>
    </row>
    <row r="8602" spans="10:10" x14ac:dyDescent="0.25">
      <c r="J8602" s="32"/>
    </row>
    <row r="8603" spans="10:10" x14ac:dyDescent="0.25">
      <c r="J8603" s="32"/>
    </row>
    <row r="8604" spans="10:10" x14ac:dyDescent="0.25">
      <c r="J8604" s="32"/>
    </row>
    <row r="8605" spans="10:10" x14ac:dyDescent="0.25">
      <c r="J8605" s="32"/>
    </row>
    <row r="8606" spans="10:10" x14ac:dyDescent="0.25">
      <c r="J8606" s="32"/>
    </row>
    <row r="8607" spans="10:10" x14ac:dyDescent="0.25">
      <c r="J8607" s="32"/>
    </row>
    <row r="8608" spans="10:10" x14ac:dyDescent="0.25">
      <c r="J8608" s="32"/>
    </row>
    <row r="8609" spans="10:10" x14ac:dyDescent="0.25">
      <c r="J8609" s="32"/>
    </row>
    <row r="8610" spans="10:10" x14ac:dyDescent="0.25">
      <c r="J8610" s="32"/>
    </row>
    <row r="8611" spans="10:10" x14ac:dyDescent="0.25">
      <c r="J8611" s="32"/>
    </row>
    <row r="8612" spans="10:10" x14ac:dyDescent="0.25">
      <c r="J8612" s="32"/>
    </row>
    <row r="8613" spans="10:10" x14ac:dyDescent="0.25">
      <c r="J8613" s="32"/>
    </row>
    <row r="8614" spans="10:10" x14ac:dyDescent="0.25">
      <c r="J8614" s="32"/>
    </row>
    <row r="8615" spans="10:10" x14ac:dyDescent="0.25">
      <c r="J8615" s="32"/>
    </row>
    <row r="8616" spans="10:10" x14ac:dyDescent="0.25">
      <c r="J8616" s="32"/>
    </row>
    <row r="8617" spans="10:10" x14ac:dyDescent="0.25">
      <c r="J8617" s="32"/>
    </row>
    <row r="8618" spans="10:10" x14ac:dyDescent="0.25">
      <c r="J8618" s="32"/>
    </row>
    <row r="8619" spans="10:10" x14ac:dyDescent="0.25">
      <c r="J8619" s="32"/>
    </row>
    <row r="8620" spans="10:10" x14ac:dyDescent="0.25">
      <c r="J8620" s="32"/>
    </row>
    <row r="8621" spans="10:10" x14ac:dyDescent="0.25">
      <c r="J8621" s="32"/>
    </row>
    <row r="8622" spans="10:10" x14ac:dyDescent="0.25">
      <c r="J8622" s="32"/>
    </row>
    <row r="8623" spans="10:10" x14ac:dyDescent="0.25">
      <c r="J8623" s="32"/>
    </row>
    <row r="8624" spans="10:10" x14ac:dyDescent="0.25">
      <c r="J8624" s="32"/>
    </row>
    <row r="8625" spans="10:10" x14ac:dyDescent="0.25">
      <c r="J8625" s="32"/>
    </row>
    <row r="8626" spans="10:10" x14ac:dyDescent="0.25">
      <c r="J8626" s="32"/>
    </row>
    <row r="8627" spans="10:10" x14ac:dyDescent="0.25">
      <c r="J8627" s="32"/>
    </row>
    <row r="8628" spans="10:10" x14ac:dyDescent="0.25">
      <c r="J8628" s="32"/>
    </row>
    <row r="8629" spans="10:10" x14ac:dyDescent="0.25">
      <c r="J8629" s="32"/>
    </row>
    <row r="8630" spans="10:10" x14ac:dyDescent="0.25">
      <c r="J8630" s="32"/>
    </row>
    <row r="8631" spans="10:10" x14ac:dyDescent="0.25">
      <c r="J8631" s="32"/>
    </row>
    <row r="8632" spans="10:10" x14ac:dyDescent="0.25">
      <c r="J8632" s="32"/>
    </row>
    <row r="8633" spans="10:10" x14ac:dyDescent="0.25">
      <c r="J8633" s="32"/>
    </row>
    <row r="8634" spans="10:10" x14ac:dyDescent="0.25">
      <c r="J8634" s="32"/>
    </row>
    <row r="8635" spans="10:10" x14ac:dyDescent="0.25">
      <c r="J8635" s="32"/>
    </row>
    <row r="8636" spans="10:10" x14ac:dyDescent="0.25">
      <c r="J8636" s="32"/>
    </row>
    <row r="8637" spans="10:10" x14ac:dyDescent="0.25">
      <c r="J8637" s="32"/>
    </row>
    <row r="8638" spans="10:10" x14ac:dyDescent="0.25">
      <c r="J8638" s="32"/>
    </row>
    <row r="8639" spans="10:10" x14ac:dyDescent="0.25">
      <c r="J8639" s="32"/>
    </row>
    <row r="8640" spans="10:10" x14ac:dyDescent="0.25">
      <c r="J8640" s="32"/>
    </row>
    <row r="8641" spans="10:10" x14ac:dyDescent="0.25">
      <c r="J8641" s="32"/>
    </row>
    <row r="8642" spans="10:10" x14ac:dyDescent="0.25">
      <c r="J8642" s="32"/>
    </row>
    <row r="8643" spans="10:10" x14ac:dyDescent="0.25">
      <c r="J8643" s="32"/>
    </row>
    <row r="8644" spans="10:10" x14ac:dyDescent="0.25">
      <c r="J8644" s="32"/>
    </row>
    <row r="8645" spans="10:10" x14ac:dyDescent="0.25">
      <c r="J8645" s="32"/>
    </row>
    <row r="8646" spans="10:10" x14ac:dyDescent="0.25">
      <c r="J8646" s="32"/>
    </row>
    <row r="8647" spans="10:10" x14ac:dyDescent="0.25">
      <c r="J8647" s="32"/>
    </row>
    <row r="8648" spans="10:10" x14ac:dyDescent="0.25">
      <c r="J8648" s="32"/>
    </row>
    <row r="8649" spans="10:10" x14ac:dyDescent="0.25">
      <c r="J8649" s="32"/>
    </row>
    <row r="8650" spans="10:10" x14ac:dyDescent="0.25">
      <c r="J8650" s="32"/>
    </row>
    <row r="8651" spans="10:10" x14ac:dyDescent="0.25">
      <c r="J8651" s="32"/>
    </row>
    <row r="8652" spans="10:10" x14ac:dyDescent="0.25">
      <c r="J8652" s="32"/>
    </row>
    <row r="8653" spans="10:10" x14ac:dyDescent="0.25">
      <c r="J8653" s="32"/>
    </row>
    <row r="8654" spans="10:10" x14ac:dyDescent="0.25">
      <c r="J8654" s="32"/>
    </row>
    <row r="8655" spans="10:10" x14ac:dyDescent="0.25">
      <c r="J8655" s="32"/>
    </row>
    <row r="8656" spans="10:10" x14ac:dyDescent="0.25">
      <c r="J8656" s="32"/>
    </row>
    <row r="8657" spans="10:10" x14ac:dyDescent="0.25">
      <c r="J8657" s="32"/>
    </row>
    <row r="8658" spans="10:10" x14ac:dyDescent="0.25">
      <c r="J8658" s="32"/>
    </row>
    <row r="8659" spans="10:10" x14ac:dyDescent="0.25">
      <c r="J8659" s="32"/>
    </row>
    <row r="8660" spans="10:10" x14ac:dyDescent="0.25">
      <c r="J8660" s="32"/>
    </row>
    <row r="8661" spans="10:10" x14ac:dyDescent="0.25">
      <c r="J8661" s="32"/>
    </row>
    <row r="8662" spans="10:10" x14ac:dyDescent="0.25">
      <c r="J8662" s="32"/>
    </row>
    <row r="8663" spans="10:10" x14ac:dyDescent="0.25">
      <c r="J8663" s="32"/>
    </row>
    <row r="8664" spans="10:10" x14ac:dyDescent="0.25">
      <c r="J8664" s="32"/>
    </row>
    <row r="8665" spans="10:10" x14ac:dyDescent="0.25">
      <c r="J8665" s="32"/>
    </row>
    <row r="8666" spans="10:10" x14ac:dyDescent="0.25">
      <c r="J8666" s="32"/>
    </row>
    <row r="8667" spans="10:10" x14ac:dyDescent="0.25">
      <c r="J8667" s="32"/>
    </row>
    <row r="8668" spans="10:10" x14ac:dyDescent="0.25">
      <c r="J8668" s="32"/>
    </row>
    <row r="8669" spans="10:10" x14ac:dyDescent="0.25">
      <c r="J8669" s="32"/>
    </row>
    <row r="8670" spans="10:10" x14ac:dyDescent="0.25">
      <c r="J8670" s="32"/>
    </row>
    <row r="8671" spans="10:10" x14ac:dyDescent="0.25">
      <c r="J8671" s="32"/>
    </row>
    <row r="8672" spans="10:10" x14ac:dyDescent="0.25">
      <c r="J8672" s="32"/>
    </row>
    <row r="8673" spans="10:10" x14ac:dyDescent="0.25">
      <c r="J8673" s="32"/>
    </row>
    <row r="8674" spans="10:10" x14ac:dyDescent="0.25">
      <c r="J8674" s="32"/>
    </row>
    <row r="8675" spans="10:10" x14ac:dyDescent="0.25">
      <c r="J8675" s="32"/>
    </row>
    <row r="8676" spans="10:10" x14ac:dyDescent="0.25">
      <c r="J8676" s="32"/>
    </row>
    <row r="8677" spans="10:10" x14ac:dyDescent="0.25">
      <c r="J8677" s="32"/>
    </row>
    <row r="8678" spans="10:10" x14ac:dyDescent="0.25">
      <c r="J8678" s="32"/>
    </row>
    <row r="8679" spans="10:10" x14ac:dyDescent="0.25">
      <c r="J8679" s="32"/>
    </row>
    <row r="8680" spans="10:10" x14ac:dyDescent="0.25">
      <c r="J8680" s="32"/>
    </row>
    <row r="8681" spans="10:10" x14ac:dyDescent="0.25">
      <c r="J8681" s="32"/>
    </row>
    <row r="8682" spans="10:10" x14ac:dyDescent="0.25">
      <c r="J8682" s="32"/>
    </row>
    <row r="8683" spans="10:10" x14ac:dyDescent="0.25">
      <c r="J8683" s="32"/>
    </row>
    <row r="8684" spans="10:10" x14ac:dyDescent="0.25">
      <c r="J8684" s="32"/>
    </row>
    <row r="8685" spans="10:10" x14ac:dyDescent="0.25">
      <c r="J8685" s="32"/>
    </row>
    <row r="8686" spans="10:10" x14ac:dyDescent="0.25">
      <c r="J8686" s="32"/>
    </row>
    <row r="8687" spans="10:10" x14ac:dyDescent="0.25">
      <c r="J8687" s="32"/>
    </row>
    <row r="8688" spans="10:10" x14ac:dyDescent="0.25">
      <c r="J8688" s="32"/>
    </row>
    <row r="8689" spans="10:10" x14ac:dyDescent="0.25">
      <c r="J8689" s="32"/>
    </row>
    <row r="8690" spans="10:10" x14ac:dyDescent="0.25">
      <c r="J8690" s="32"/>
    </row>
    <row r="8691" spans="10:10" x14ac:dyDescent="0.25">
      <c r="J8691" s="32"/>
    </row>
    <row r="8692" spans="10:10" x14ac:dyDescent="0.25">
      <c r="J8692" s="32"/>
    </row>
    <row r="8693" spans="10:10" x14ac:dyDescent="0.25">
      <c r="J8693" s="32"/>
    </row>
    <row r="8694" spans="10:10" x14ac:dyDescent="0.25">
      <c r="J8694" s="32"/>
    </row>
    <row r="8695" spans="10:10" x14ac:dyDescent="0.25">
      <c r="J8695" s="32"/>
    </row>
    <row r="8696" spans="10:10" x14ac:dyDescent="0.25">
      <c r="J8696" s="32"/>
    </row>
    <row r="8697" spans="10:10" x14ac:dyDescent="0.25">
      <c r="J8697" s="32"/>
    </row>
    <row r="8698" spans="10:10" x14ac:dyDescent="0.25">
      <c r="J8698" s="32"/>
    </row>
    <row r="8699" spans="10:10" x14ac:dyDescent="0.25">
      <c r="J8699" s="32"/>
    </row>
    <row r="8700" spans="10:10" x14ac:dyDescent="0.25">
      <c r="J8700" s="32"/>
    </row>
    <row r="8701" spans="10:10" x14ac:dyDescent="0.25">
      <c r="J8701" s="32"/>
    </row>
    <row r="8702" spans="10:10" x14ac:dyDescent="0.25">
      <c r="J8702" s="32"/>
    </row>
    <row r="8703" spans="10:10" x14ac:dyDescent="0.25">
      <c r="J8703" s="32"/>
    </row>
    <row r="8704" spans="10:10" x14ac:dyDescent="0.25">
      <c r="J8704" s="32"/>
    </row>
    <row r="8705" spans="10:10" x14ac:dyDescent="0.25">
      <c r="J8705" s="32"/>
    </row>
    <row r="8706" spans="10:10" x14ac:dyDescent="0.25">
      <c r="J8706" s="32"/>
    </row>
    <row r="8707" spans="10:10" x14ac:dyDescent="0.25">
      <c r="J8707" s="32"/>
    </row>
    <row r="8708" spans="10:10" x14ac:dyDescent="0.25">
      <c r="J8708" s="32"/>
    </row>
    <row r="8709" spans="10:10" x14ac:dyDescent="0.25">
      <c r="J8709" s="32"/>
    </row>
    <row r="8710" spans="10:10" x14ac:dyDescent="0.25">
      <c r="J8710" s="32"/>
    </row>
    <row r="8711" spans="10:10" x14ac:dyDescent="0.25">
      <c r="J8711" s="32"/>
    </row>
    <row r="8712" spans="10:10" x14ac:dyDescent="0.25">
      <c r="J8712" s="32"/>
    </row>
    <row r="8713" spans="10:10" x14ac:dyDescent="0.25">
      <c r="J8713" s="32"/>
    </row>
    <row r="8714" spans="10:10" x14ac:dyDescent="0.25">
      <c r="J8714" s="32"/>
    </row>
    <row r="8715" spans="10:10" x14ac:dyDescent="0.25">
      <c r="J8715" s="32"/>
    </row>
    <row r="8716" spans="10:10" x14ac:dyDescent="0.25">
      <c r="J8716" s="32"/>
    </row>
    <row r="8717" spans="10:10" x14ac:dyDescent="0.25">
      <c r="J8717" s="32"/>
    </row>
    <row r="8718" spans="10:10" x14ac:dyDescent="0.25">
      <c r="J8718" s="32"/>
    </row>
    <row r="8719" spans="10:10" x14ac:dyDescent="0.25">
      <c r="J8719" s="32"/>
    </row>
    <row r="8720" spans="10:10" x14ac:dyDescent="0.25">
      <c r="J8720" s="32"/>
    </row>
    <row r="8721" spans="10:10" x14ac:dyDescent="0.25">
      <c r="J8721" s="32"/>
    </row>
    <row r="8722" spans="10:10" x14ac:dyDescent="0.25">
      <c r="J8722" s="32"/>
    </row>
    <row r="8723" spans="10:10" x14ac:dyDescent="0.25">
      <c r="J8723" s="32"/>
    </row>
    <row r="8724" spans="10:10" x14ac:dyDescent="0.25">
      <c r="J8724" s="32"/>
    </row>
    <row r="8725" spans="10:10" x14ac:dyDescent="0.25">
      <c r="J8725" s="32"/>
    </row>
    <row r="8726" spans="10:10" x14ac:dyDescent="0.25">
      <c r="J8726" s="32"/>
    </row>
    <row r="8727" spans="10:10" x14ac:dyDescent="0.25">
      <c r="J8727" s="32"/>
    </row>
    <row r="8728" spans="10:10" x14ac:dyDescent="0.25">
      <c r="J8728" s="32"/>
    </row>
    <row r="8729" spans="10:10" x14ac:dyDescent="0.25">
      <c r="J8729" s="32"/>
    </row>
    <row r="8730" spans="10:10" x14ac:dyDescent="0.25">
      <c r="J8730" s="32"/>
    </row>
    <row r="8731" spans="10:10" x14ac:dyDescent="0.25">
      <c r="J8731" s="32"/>
    </row>
    <row r="8732" spans="10:10" x14ac:dyDescent="0.25">
      <c r="J8732" s="32"/>
    </row>
    <row r="8733" spans="10:10" x14ac:dyDescent="0.25">
      <c r="J8733" s="32"/>
    </row>
    <row r="8734" spans="10:10" x14ac:dyDescent="0.25">
      <c r="J8734" s="32"/>
    </row>
    <row r="8735" spans="10:10" x14ac:dyDescent="0.25">
      <c r="J8735" s="32"/>
    </row>
    <row r="8736" spans="10:10" x14ac:dyDescent="0.25">
      <c r="J8736" s="32"/>
    </row>
    <row r="8737" spans="10:10" x14ac:dyDescent="0.25">
      <c r="J8737" s="32"/>
    </row>
    <row r="8738" spans="10:10" x14ac:dyDescent="0.25">
      <c r="J8738" s="32"/>
    </row>
    <row r="8739" spans="10:10" x14ac:dyDescent="0.25">
      <c r="J8739" s="32"/>
    </row>
    <row r="8740" spans="10:10" x14ac:dyDescent="0.25">
      <c r="J8740" s="32"/>
    </row>
    <row r="8741" spans="10:10" x14ac:dyDescent="0.25">
      <c r="J8741" s="32"/>
    </row>
    <row r="8742" spans="10:10" x14ac:dyDescent="0.25">
      <c r="J8742" s="32"/>
    </row>
    <row r="8743" spans="10:10" x14ac:dyDescent="0.25">
      <c r="J8743" s="32"/>
    </row>
    <row r="8744" spans="10:10" x14ac:dyDescent="0.25">
      <c r="J8744" s="32"/>
    </row>
    <row r="8745" spans="10:10" x14ac:dyDescent="0.25">
      <c r="J8745" s="32"/>
    </row>
    <row r="8746" spans="10:10" x14ac:dyDescent="0.25">
      <c r="J8746" s="32"/>
    </row>
    <row r="8747" spans="10:10" x14ac:dyDescent="0.25">
      <c r="J8747" s="32"/>
    </row>
    <row r="8748" spans="10:10" x14ac:dyDescent="0.25">
      <c r="J8748" s="32"/>
    </row>
    <row r="8749" spans="10:10" x14ac:dyDescent="0.25">
      <c r="J8749" s="32"/>
    </row>
    <row r="8750" spans="10:10" x14ac:dyDescent="0.25">
      <c r="J8750" s="32"/>
    </row>
    <row r="8751" spans="10:10" x14ac:dyDescent="0.25">
      <c r="J8751" s="32"/>
    </row>
    <row r="8752" spans="10:10" x14ac:dyDescent="0.25">
      <c r="J8752" s="32"/>
    </row>
    <row r="8753" spans="10:10" x14ac:dyDescent="0.25">
      <c r="J8753" s="32"/>
    </row>
    <row r="8754" spans="10:10" x14ac:dyDescent="0.25">
      <c r="J8754" s="32"/>
    </row>
    <row r="8755" spans="10:10" x14ac:dyDescent="0.25">
      <c r="J8755" s="32"/>
    </row>
    <row r="8756" spans="10:10" x14ac:dyDescent="0.25">
      <c r="J8756" s="32"/>
    </row>
    <row r="8757" spans="10:10" x14ac:dyDescent="0.25">
      <c r="J8757" s="32"/>
    </row>
    <row r="8758" spans="10:10" x14ac:dyDescent="0.25">
      <c r="J8758" s="32"/>
    </row>
    <row r="8759" spans="10:10" x14ac:dyDescent="0.25">
      <c r="J8759" s="32"/>
    </row>
    <row r="8760" spans="10:10" x14ac:dyDescent="0.25">
      <c r="J8760" s="32"/>
    </row>
    <row r="8761" spans="10:10" x14ac:dyDescent="0.25">
      <c r="J8761" s="32"/>
    </row>
    <row r="8762" spans="10:10" x14ac:dyDescent="0.25">
      <c r="J8762" s="32"/>
    </row>
    <row r="8763" spans="10:10" x14ac:dyDescent="0.25">
      <c r="J8763" s="32"/>
    </row>
    <row r="8764" spans="10:10" x14ac:dyDescent="0.25">
      <c r="J8764" s="32"/>
    </row>
    <row r="8765" spans="10:10" x14ac:dyDescent="0.25">
      <c r="J8765" s="32"/>
    </row>
    <row r="8766" spans="10:10" x14ac:dyDescent="0.25">
      <c r="J8766" s="32"/>
    </row>
    <row r="8767" spans="10:10" x14ac:dyDescent="0.25">
      <c r="J8767" s="32"/>
    </row>
    <row r="8768" spans="10:10" x14ac:dyDescent="0.25">
      <c r="J8768" s="32"/>
    </row>
    <row r="8769" spans="10:10" x14ac:dyDescent="0.25">
      <c r="J8769" s="32"/>
    </row>
    <row r="8770" spans="10:10" x14ac:dyDescent="0.25">
      <c r="J8770" s="32"/>
    </row>
    <row r="8771" spans="10:10" x14ac:dyDescent="0.25">
      <c r="J8771" s="32"/>
    </row>
    <row r="8772" spans="10:10" x14ac:dyDescent="0.25">
      <c r="J8772" s="32"/>
    </row>
    <row r="8773" spans="10:10" x14ac:dyDescent="0.25">
      <c r="J8773" s="32"/>
    </row>
    <row r="8774" spans="10:10" x14ac:dyDescent="0.25">
      <c r="J8774" s="32"/>
    </row>
    <row r="8775" spans="10:10" x14ac:dyDescent="0.25">
      <c r="J8775" s="32"/>
    </row>
    <row r="8776" spans="10:10" x14ac:dyDescent="0.25">
      <c r="J8776" s="32"/>
    </row>
    <row r="8777" spans="10:10" x14ac:dyDescent="0.25">
      <c r="J8777" s="32"/>
    </row>
    <row r="8778" spans="10:10" x14ac:dyDescent="0.25">
      <c r="J8778" s="32"/>
    </row>
    <row r="8779" spans="10:10" x14ac:dyDescent="0.25">
      <c r="J8779" s="32"/>
    </row>
    <row r="8780" spans="10:10" x14ac:dyDescent="0.25">
      <c r="J8780" s="32"/>
    </row>
    <row r="8781" spans="10:10" x14ac:dyDescent="0.25">
      <c r="J8781" s="32"/>
    </row>
    <row r="8782" spans="10:10" x14ac:dyDescent="0.25">
      <c r="J8782" s="32"/>
    </row>
    <row r="8783" spans="10:10" x14ac:dyDescent="0.25">
      <c r="J8783" s="32"/>
    </row>
    <row r="8784" spans="10:10" x14ac:dyDescent="0.25">
      <c r="J8784" s="32"/>
    </row>
    <row r="8785" spans="10:10" x14ac:dyDescent="0.25">
      <c r="J8785" s="32"/>
    </row>
    <row r="8786" spans="10:10" x14ac:dyDescent="0.25">
      <c r="J8786" s="32"/>
    </row>
    <row r="8787" spans="10:10" x14ac:dyDescent="0.25">
      <c r="J8787" s="32"/>
    </row>
    <row r="8788" spans="10:10" x14ac:dyDescent="0.25">
      <c r="J8788" s="32"/>
    </row>
    <row r="8789" spans="10:10" x14ac:dyDescent="0.25">
      <c r="J8789" s="32"/>
    </row>
    <row r="8790" spans="10:10" x14ac:dyDescent="0.25">
      <c r="J8790" s="32"/>
    </row>
    <row r="8791" spans="10:10" x14ac:dyDescent="0.25">
      <c r="J8791" s="32"/>
    </row>
    <row r="8792" spans="10:10" x14ac:dyDescent="0.25">
      <c r="J8792" s="32"/>
    </row>
    <row r="8793" spans="10:10" x14ac:dyDescent="0.25">
      <c r="J8793" s="32"/>
    </row>
    <row r="8794" spans="10:10" x14ac:dyDescent="0.25">
      <c r="J8794" s="32"/>
    </row>
    <row r="8795" spans="10:10" x14ac:dyDescent="0.25">
      <c r="J8795" s="32"/>
    </row>
    <row r="8796" spans="10:10" x14ac:dyDescent="0.25">
      <c r="J8796" s="32"/>
    </row>
    <row r="8797" spans="10:10" x14ac:dyDescent="0.25">
      <c r="J8797" s="32"/>
    </row>
    <row r="8798" spans="10:10" x14ac:dyDescent="0.25">
      <c r="J8798" s="32"/>
    </row>
    <row r="8799" spans="10:10" x14ac:dyDescent="0.25">
      <c r="J8799" s="32"/>
    </row>
    <row r="8800" spans="10:10" x14ac:dyDescent="0.25">
      <c r="J8800" s="32"/>
    </row>
    <row r="8801" spans="10:10" x14ac:dyDescent="0.25">
      <c r="J8801" s="32"/>
    </row>
    <row r="8802" spans="10:10" x14ac:dyDescent="0.25">
      <c r="J8802" s="32"/>
    </row>
    <row r="8803" spans="10:10" x14ac:dyDescent="0.25">
      <c r="J8803" s="32"/>
    </row>
    <row r="8804" spans="10:10" x14ac:dyDescent="0.25">
      <c r="J8804" s="32"/>
    </row>
    <row r="8805" spans="10:10" x14ac:dyDescent="0.25">
      <c r="J8805" s="32"/>
    </row>
    <row r="8806" spans="10:10" x14ac:dyDescent="0.25">
      <c r="J8806" s="32"/>
    </row>
    <row r="8807" spans="10:10" x14ac:dyDescent="0.25">
      <c r="J8807" s="32"/>
    </row>
    <row r="8808" spans="10:10" x14ac:dyDescent="0.25">
      <c r="J8808" s="32"/>
    </row>
    <row r="8809" spans="10:10" x14ac:dyDescent="0.25">
      <c r="J8809" s="32"/>
    </row>
    <row r="8810" spans="10:10" x14ac:dyDescent="0.25">
      <c r="J8810" s="32"/>
    </row>
    <row r="8811" spans="10:10" x14ac:dyDescent="0.25">
      <c r="J8811" s="32"/>
    </row>
    <row r="8812" spans="10:10" x14ac:dyDescent="0.25">
      <c r="J8812" s="32"/>
    </row>
    <row r="8813" spans="10:10" x14ac:dyDescent="0.25">
      <c r="J8813" s="32"/>
    </row>
    <row r="8814" spans="10:10" x14ac:dyDescent="0.25">
      <c r="J8814" s="32"/>
    </row>
    <row r="8815" spans="10:10" x14ac:dyDescent="0.25">
      <c r="J8815" s="32"/>
    </row>
    <row r="8816" spans="10:10" x14ac:dyDescent="0.25">
      <c r="J8816" s="32"/>
    </row>
    <row r="8817" spans="10:10" x14ac:dyDescent="0.25">
      <c r="J8817" s="32"/>
    </row>
    <row r="8818" spans="10:10" x14ac:dyDescent="0.25">
      <c r="J8818" s="32"/>
    </row>
    <row r="8819" spans="10:10" x14ac:dyDescent="0.25">
      <c r="J8819" s="32"/>
    </row>
    <row r="8820" spans="10:10" x14ac:dyDescent="0.25">
      <c r="J8820" s="32"/>
    </row>
    <row r="8821" spans="10:10" x14ac:dyDescent="0.25">
      <c r="J8821" s="32"/>
    </row>
    <row r="8822" spans="10:10" x14ac:dyDescent="0.25">
      <c r="J8822" s="32"/>
    </row>
    <row r="8823" spans="10:10" x14ac:dyDescent="0.25">
      <c r="J8823" s="32"/>
    </row>
    <row r="8824" spans="10:10" x14ac:dyDescent="0.25">
      <c r="J8824" s="32"/>
    </row>
    <row r="8825" spans="10:10" x14ac:dyDescent="0.25">
      <c r="J8825" s="32"/>
    </row>
    <row r="8826" spans="10:10" x14ac:dyDescent="0.25">
      <c r="J8826" s="32"/>
    </row>
    <row r="8827" spans="10:10" x14ac:dyDescent="0.25">
      <c r="J8827" s="32"/>
    </row>
    <row r="8828" spans="10:10" x14ac:dyDescent="0.25">
      <c r="J8828" s="32"/>
    </row>
    <row r="8829" spans="10:10" x14ac:dyDescent="0.25">
      <c r="J8829" s="32"/>
    </row>
    <row r="8830" spans="10:10" x14ac:dyDescent="0.25">
      <c r="J8830" s="32"/>
    </row>
    <row r="8831" spans="10:10" x14ac:dyDescent="0.25">
      <c r="J8831" s="32"/>
    </row>
    <row r="8832" spans="10:10" x14ac:dyDescent="0.25">
      <c r="J8832" s="32"/>
    </row>
    <row r="8833" spans="1:11" x14ac:dyDescent="0.25">
      <c r="J8833" s="32"/>
    </row>
    <row r="8834" spans="1:11" x14ac:dyDescent="0.25">
      <c r="J8834" s="32"/>
    </row>
    <row r="8835" spans="1:11" x14ac:dyDescent="0.25">
      <c r="J8835" s="32"/>
    </row>
    <row r="8836" spans="1:11" x14ac:dyDescent="0.25">
      <c r="J8836" s="32"/>
    </row>
    <row r="8837" spans="1:11" x14ac:dyDescent="0.25">
      <c r="J8837" s="32"/>
    </row>
    <row r="8838" spans="1:11" x14ac:dyDescent="0.25">
      <c r="J8838" s="32"/>
    </row>
    <row r="8839" spans="1:11" x14ac:dyDescent="0.25">
      <c r="J8839" s="32"/>
    </row>
    <row r="8840" spans="1:11" x14ac:dyDescent="0.25">
      <c r="E8840" s="45"/>
      <c r="J8840" s="32"/>
      <c r="K8840" s="46"/>
    </row>
    <row r="8841" spans="1:11" s="47" customFormat="1" x14ac:dyDescent="0.25">
      <c r="A8841" s="23"/>
      <c r="B8841" s="72"/>
      <c r="C8841" s="41"/>
      <c r="D8841" s="45"/>
      <c r="E8841" s="45"/>
      <c r="F8841" s="28"/>
      <c r="G8841" s="46"/>
      <c r="H8841" s="46"/>
      <c r="I8841" s="46"/>
      <c r="J8841" s="32"/>
      <c r="K8841" s="46"/>
    </row>
    <row r="8842" spans="1:11" s="47" customFormat="1" x14ac:dyDescent="0.25">
      <c r="A8842" s="23"/>
      <c r="B8842" s="72"/>
      <c r="C8842" s="41"/>
      <c r="D8842" s="45"/>
      <c r="E8842" s="45"/>
      <c r="F8842" s="28"/>
      <c r="G8842" s="46"/>
      <c r="H8842" s="46"/>
      <c r="I8842" s="46"/>
      <c r="J8842" s="32"/>
      <c r="K8842" s="46"/>
    </row>
    <row r="8843" spans="1:11" s="47" customFormat="1" x14ac:dyDescent="0.25">
      <c r="A8843" s="23"/>
      <c r="B8843" s="72"/>
      <c r="C8843" s="41"/>
      <c r="D8843" s="45"/>
      <c r="E8843" s="45"/>
      <c r="F8843" s="28"/>
      <c r="G8843" s="48"/>
      <c r="H8843" s="48"/>
      <c r="I8843" s="48"/>
      <c r="J8843" s="32"/>
      <c r="K8843" s="46"/>
    </row>
    <row r="8844" spans="1:11" s="47" customFormat="1" x14ac:dyDescent="0.25">
      <c r="A8844" s="23"/>
      <c r="B8844" s="72"/>
      <c r="C8844" s="41"/>
      <c r="D8844" s="45"/>
      <c r="E8844" s="45"/>
      <c r="F8844" s="28"/>
      <c r="G8844" s="46"/>
      <c r="H8844" s="46"/>
      <c r="I8844" s="46"/>
      <c r="J8844" s="32"/>
      <c r="K8844" s="46"/>
    </row>
    <row r="8845" spans="1:11" s="47" customFormat="1" x14ac:dyDescent="0.25">
      <c r="A8845" s="23"/>
      <c r="B8845" s="72"/>
      <c r="C8845" s="41"/>
      <c r="D8845" s="45"/>
      <c r="E8845" s="45"/>
      <c r="F8845" s="28"/>
      <c r="G8845" s="46"/>
      <c r="H8845" s="46"/>
      <c r="I8845" s="46"/>
      <c r="J8845" s="32"/>
      <c r="K8845" s="46"/>
    </row>
    <row r="8846" spans="1:11" s="47" customFormat="1" x14ac:dyDescent="0.25">
      <c r="A8846" s="23"/>
      <c r="B8846" s="72"/>
      <c r="C8846" s="41"/>
      <c r="D8846" s="45"/>
      <c r="E8846" s="45"/>
      <c r="F8846" s="28"/>
      <c r="G8846" s="46"/>
      <c r="H8846" s="46"/>
      <c r="I8846" s="46"/>
      <c r="J8846" s="32"/>
      <c r="K8846" s="46"/>
    </row>
    <row r="8847" spans="1:11" s="47" customFormat="1" x14ac:dyDescent="0.25">
      <c r="A8847" s="44"/>
      <c r="B8847" s="72"/>
      <c r="C8847" s="45"/>
      <c r="D8847" s="45"/>
      <c r="E8847" s="45"/>
      <c r="F8847" s="28"/>
      <c r="G8847" s="46"/>
      <c r="H8847" s="46"/>
      <c r="I8847" s="46"/>
      <c r="J8847" s="32"/>
      <c r="K8847" s="46"/>
    </row>
    <row r="8848" spans="1:11" s="47" customFormat="1" x14ac:dyDescent="0.25">
      <c r="A8848" s="44"/>
      <c r="B8848" s="50"/>
      <c r="C8848" s="45"/>
      <c r="D8848" s="45"/>
      <c r="E8848" s="45"/>
      <c r="F8848" s="28"/>
      <c r="G8848" s="46"/>
      <c r="H8848" s="46"/>
      <c r="I8848" s="46"/>
      <c r="J8848" s="32"/>
      <c r="K8848" s="46"/>
    </row>
    <row r="8849" spans="1:11" s="47" customFormat="1" x14ac:dyDescent="0.25">
      <c r="A8849" s="44"/>
      <c r="B8849" s="50"/>
      <c r="C8849" s="45"/>
      <c r="D8849" s="45"/>
      <c r="E8849" s="45"/>
      <c r="F8849" s="28"/>
      <c r="G8849" s="46"/>
      <c r="H8849" s="46"/>
      <c r="I8849" s="46"/>
      <c r="J8849" s="32"/>
      <c r="K8849" s="46"/>
    </row>
    <row r="8850" spans="1:11" s="47" customFormat="1" x14ac:dyDescent="0.25">
      <c r="A8850" s="44"/>
      <c r="B8850" s="50"/>
      <c r="C8850" s="45"/>
      <c r="D8850" s="45"/>
      <c r="E8850" s="45"/>
      <c r="F8850" s="28"/>
      <c r="G8850" s="46"/>
      <c r="H8850" s="46"/>
      <c r="I8850" s="46"/>
      <c r="J8850" s="32"/>
      <c r="K8850" s="46"/>
    </row>
    <row r="8851" spans="1:11" s="47" customFormat="1" x14ac:dyDescent="0.25">
      <c r="A8851" s="44"/>
      <c r="B8851" s="50"/>
      <c r="C8851" s="45"/>
      <c r="D8851" s="45"/>
      <c r="E8851" s="45"/>
      <c r="F8851" s="28"/>
      <c r="G8851" s="46"/>
      <c r="H8851" s="46"/>
      <c r="I8851" s="46"/>
      <c r="J8851" s="32"/>
      <c r="K8851" s="46"/>
    </row>
    <row r="8852" spans="1:11" s="47" customFormat="1" x14ac:dyDescent="0.25">
      <c r="A8852" s="44"/>
      <c r="B8852" s="50"/>
      <c r="C8852" s="45"/>
      <c r="D8852" s="45"/>
      <c r="E8852" s="45"/>
      <c r="F8852" s="28"/>
      <c r="G8852" s="46"/>
      <c r="H8852" s="46"/>
      <c r="I8852" s="46"/>
      <c r="J8852" s="32"/>
      <c r="K8852" s="46"/>
    </row>
    <row r="8853" spans="1:11" s="47" customFormat="1" x14ac:dyDescent="0.25">
      <c r="A8853" s="44"/>
      <c r="B8853" s="50"/>
      <c r="C8853" s="45"/>
      <c r="D8853" s="45"/>
      <c r="E8853" s="45"/>
      <c r="F8853" s="28"/>
      <c r="G8853" s="46"/>
      <c r="H8853" s="46"/>
      <c r="I8853" s="46"/>
      <c r="J8853" s="32"/>
      <c r="K8853" s="46"/>
    </row>
    <row r="8854" spans="1:11" s="47" customFormat="1" x14ac:dyDescent="0.25">
      <c r="A8854" s="44"/>
      <c r="B8854" s="50"/>
      <c r="C8854" s="45"/>
      <c r="D8854" s="45"/>
      <c r="E8854" s="45"/>
      <c r="F8854" s="28"/>
      <c r="G8854" s="46"/>
      <c r="H8854" s="46"/>
      <c r="I8854" s="46"/>
      <c r="J8854" s="32"/>
      <c r="K8854" s="46"/>
    </row>
    <row r="8855" spans="1:11" s="47" customFormat="1" x14ac:dyDescent="0.25">
      <c r="A8855" s="44"/>
      <c r="B8855" s="50"/>
      <c r="C8855" s="45"/>
      <c r="D8855" s="45"/>
      <c r="E8855" s="45"/>
      <c r="F8855" s="28"/>
      <c r="G8855" s="46"/>
      <c r="H8855" s="46"/>
      <c r="I8855" s="46"/>
      <c r="J8855" s="32"/>
      <c r="K8855" s="46"/>
    </row>
    <row r="8856" spans="1:11" s="47" customFormat="1" x14ac:dyDescent="0.25">
      <c r="A8856" s="44"/>
      <c r="B8856" s="50"/>
      <c r="C8856" s="45"/>
      <c r="D8856" s="45"/>
      <c r="E8856" s="45"/>
      <c r="F8856" s="28"/>
      <c r="G8856" s="46"/>
      <c r="H8856" s="46"/>
      <c r="I8856" s="46"/>
      <c r="J8856" s="32"/>
      <c r="K8856" s="46"/>
    </row>
    <row r="8857" spans="1:11" s="47" customFormat="1" x14ac:dyDescent="0.25">
      <c r="A8857" s="44"/>
      <c r="B8857" s="50"/>
      <c r="C8857" s="45"/>
      <c r="D8857" s="45"/>
      <c r="E8857" s="45"/>
      <c r="F8857" s="28"/>
      <c r="G8857" s="46"/>
      <c r="H8857" s="46"/>
      <c r="I8857" s="46"/>
      <c r="J8857" s="32"/>
      <c r="K8857" s="46"/>
    </row>
    <row r="8858" spans="1:11" s="47" customFormat="1" x14ac:dyDescent="0.25">
      <c r="A8858" s="44"/>
      <c r="B8858" s="50"/>
      <c r="C8858" s="45"/>
      <c r="D8858" s="45"/>
      <c r="E8858" s="45"/>
      <c r="F8858" s="28"/>
      <c r="G8858" s="46"/>
      <c r="H8858" s="46"/>
      <c r="I8858" s="46"/>
      <c r="J8858" s="32"/>
      <c r="K8858" s="46"/>
    </row>
    <row r="8859" spans="1:11" s="47" customFormat="1" x14ac:dyDescent="0.25">
      <c r="A8859" s="44"/>
      <c r="B8859" s="50"/>
      <c r="C8859" s="45"/>
      <c r="D8859" s="45"/>
      <c r="E8859" s="45"/>
      <c r="F8859" s="28"/>
      <c r="G8859" s="46"/>
      <c r="H8859" s="46"/>
      <c r="I8859" s="46"/>
      <c r="J8859" s="32"/>
      <c r="K8859" s="46"/>
    </row>
    <row r="8860" spans="1:11" s="47" customFormat="1" x14ac:dyDescent="0.25">
      <c r="A8860" s="44"/>
      <c r="B8860" s="50"/>
      <c r="C8860" s="45"/>
      <c r="D8860" s="45"/>
      <c r="E8860" s="45"/>
      <c r="F8860" s="28"/>
      <c r="G8860" s="46"/>
      <c r="H8860" s="46"/>
      <c r="I8860" s="46"/>
      <c r="J8860" s="32"/>
      <c r="K8860" s="46"/>
    </row>
    <row r="8861" spans="1:11" s="47" customFormat="1" x14ac:dyDescent="0.25">
      <c r="A8861" s="44"/>
      <c r="B8861" s="50"/>
      <c r="C8861" s="45"/>
      <c r="D8861" s="45"/>
      <c r="E8861" s="45"/>
      <c r="F8861" s="28"/>
      <c r="G8861" s="46"/>
      <c r="H8861" s="46"/>
      <c r="I8861" s="46"/>
      <c r="J8861" s="32"/>
      <c r="K8861" s="46"/>
    </row>
    <row r="8862" spans="1:11" s="47" customFormat="1" x14ac:dyDescent="0.25">
      <c r="A8862" s="44"/>
      <c r="B8862" s="50"/>
      <c r="C8862" s="45"/>
      <c r="D8862" s="45"/>
      <c r="E8862" s="45"/>
      <c r="F8862" s="28"/>
      <c r="G8862" s="46"/>
      <c r="H8862" s="46"/>
      <c r="I8862" s="46"/>
      <c r="J8862" s="32"/>
      <c r="K8862" s="46"/>
    </row>
    <row r="8863" spans="1:11" s="47" customFormat="1" x14ac:dyDescent="0.25">
      <c r="A8863" s="44"/>
      <c r="B8863" s="50"/>
      <c r="C8863" s="45"/>
      <c r="D8863" s="45"/>
      <c r="E8863" s="45"/>
      <c r="F8863" s="28"/>
      <c r="G8863" s="46"/>
      <c r="H8863" s="46"/>
      <c r="I8863" s="46"/>
      <c r="J8863" s="32"/>
      <c r="K8863" s="46"/>
    </row>
    <row r="8864" spans="1:11" s="47" customFormat="1" x14ac:dyDescent="0.25">
      <c r="A8864" s="44"/>
      <c r="B8864" s="50"/>
      <c r="C8864" s="45"/>
      <c r="D8864" s="45"/>
      <c r="E8864" s="45"/>
      <c r="F8864" s="28"/>
      <c r="G8864" s="46"/>
      <c r="H8864" s="46"/>
      <c r="I8864" s="46"/>
      <c r="J8864" s="32"/>
      <c r="K8864" s="46"/>
    </row>
    <row r="8865" spans="1:11" s="47" customFormat="1" x14ac:dyDescent="0.25">
      <c r="A8865" s="44"/>
      <c r="B8865" s="50"/>
      <c r="C8865" s="45"/>
      <c r="D8865" s="45"/>
      <c r="E8865" s="45"/>
      <c r="F8865" s="28"/>
      <c r="G8865" s="46"/>
      <c r="H8865" s="46"/>
      <c r="I8865" s="46"/>
      <c r="J8865" s="32"/>
      <c r="K8865" s="46"/>
    </row>
    <row r="8866" spans="1:11" s="47" customFormat="1" x14ac:dyDescent="0.25">
      <c r="A8866" s="44"/>
      <c r="B8866" s="50"/>
      <c r="C8866" s="45"/>
      <c r="D8866" s="45"/>
      <c r="E8866" s="45"/>
      <c r="F8866" s="28"/>
      <c r="G8866" s="46"/>
      <c r="H8866" s="46"/>
      <c r="I8866" s="46"/>
      <c r="J8866" s="32"/>
      <c r="K8866" s="46"/>
    </row>
    <row r="8867" spans="1:11" s="47" customFormat="1" x14ac:dyDescent="0.25">
      <c r="A8867" s="44"/>
      <c r="B8867" s="50"/>
      <c r="C8867" s="45"/>
      <c r="D8867" s="45"/>
      <c r="E8867" s="45"/>
      <c r="F8867" s="28"/>
      <c r="G8867" s="46"/>
      <c r="H8867" s="46"/>
      <c r="I8867" s="46"/>
      <c r="J8867" s="32"/>
      <c r="K8867" s="46"/>
    </row>
    <row r="8868" spans="1:11" s="47" customFormat="1" x14ac:dyDescent="0.25">
      <c r="A8868" s="44"/>
      <c r="B8868" s="50"/>
      <c r="C8868" s="45"/>
      <c r="D8868" s="45"/>
      <c r="E8868" s="45"/>
      <c r="F8868" s="28"/>
      <c r="G8868" s="46"/>
      <c r="H8868" s="46"/>
      <c r="I8868" s="46"/>
      <c r="J8868" s="32"/>
      <c r="K8868" s="46"/>
    </row>
    <row r="8869" spans="1:11" s="47" customFormat="1" x14ac:dyDescent="0.25">
      <c r="A8869" s="44"/>
      <c r="B8869" s="50"/>
      <c r="C8869" s="45"/>
      <c r="D8869" s="45"/>
      <c r="E8869" s="45"/>
      <c r="F8869" s="28"/>
      <c r="G8869" s="46"/>
      <c r="H8869" s="46"/>
      <c r="I8869" s="46"/>
      <c r="J8869" s="32"/>
      <c r="K8869" s="46"/>
    </row>
    <row r="8870" spans="1:11" s="47" customFormat="1" x14ac:dyDescent="0.25">
      <c r="A8870" s="44"/>
      <c r="B8870" s="50"/>
      <c r="C8870" s="45"/>
      <c r="D8870" s="45"/>
      <c r="E8870" s="45"/>
      <c r="F8870" s="28"/>
      <c r="G8870" s="46"/>
      <c r="H8870" s="46"/>
      <c r="I8870" s="46"/>
      <c r="J8870" s="32"/>
      <c r="K8870" s="46"/>
    </row>
    <row r="8871" spans="1:11" s="47" customFormat="1" x14ac:dyDescent="0.25">
      <c r="A8871" s="44"/>
      <c r="B8871" s="50"/>
      <c r="C8871" s="45"/>
      <c r="D8871" s="45"/>
      <c r="E8871" s="45"/>
      <c r="F8871" s="28"/>
      <c r="G8871" s="46"/>
      <c r="H8871" s="46"/>
      <c r="I8871" s="46"/>
      <c r="J8871" s="32"/>
      <c r="K8871" s="46"/>
    </row>
    <row r="8872" spans="1:11" s="47" customFormat="1" x14ac:dyDescent="0.25">
      <c r="A8872" s="44"/>
      <c r="B8872" s="50"/>
      <c r="C8872" s="45"/>
      <c r="D8872" s="45"/>
      <c r="E8872" s="45"/>
      <c r="F8872" s="28"/>
      <c r="G8872" s="46"/>
      <c r="H8872" s="46"/>
      <c r="I8872" s="46"/>
      <c r="J8872" s="32"/>
      <c r="K8872" s="46"/>
    </row>
    <row r="8873" spans="1:11" s="47" customFormat="1" x14ac:dyDescent="0.25">
      <c r="A8873" s="44"/>
      <c r="B8873" s="50"/>
      <c r="C8873" s="45"/>
      <c r="D8873" s="45"/>
      <c r="E8873" s="45"/>
      <c r="F8873" s="28"/>
      <c r="G8873" s="46"/>
      <c r="H8873" s="46"/>
      <c r="I8873" s="46"/>
      <c r="J8873" s="32"/>
      <c r="K8873" s="46"/>
    </row>
    <row r="8874" spans="1:11" s="47" customFormat="1" x14ac:dyDescent="0.25">
      <c r="A8874" s="44"/>
      <c r="B8874" s="50"/>
      <c r="C8874" s="45"/>
      <c r="D8874" s="45"/>
      <c r="E8874" s="45"/>
      <c r="F8874" s="28"/>
      <c r="G8874" s="46"/>
      <c r="H8874" s="46"/>
      <c r="I8874" s="46"/>
      <c r="J8874" s="32"/>
      <c r="K8874" s="46"/>
    </row>
    <row r="8875" spans="1:11" s="47" customFormat="1" x14ac:dyDescent="0.25">
      <c r="A8875" s="44"/>
      <c r="B8875" s="50"/>
      <c r="C8875" s="45"/>
      <c r="D8875" s="45"/>
      <c r="E8875" s="45"/>
      <c r="F8875" s="28"/>
      <c r="G8875" s="46"/>
      <c r="H8875" s="46"/>
      <c r="I8875" s="46"/>
      <c r="J8875" s="32"/>
      <c r="K8875" s="46"/>
    </row>
    <row r="8876" spans="1:11" s="47" customFormat="1" x14ac:dyDescent="0.25">
      <c r="A8876" s="44"/>
      <c r="B8876" s="50"/>
      <c r="C8876" s="45"/>
      <c r="D8876" s="45"/>
      <c r="E8876" s="45"/>
      <c r="F8876" s="28"/>
      <c r="G8876" s="46"/>
      <c r="H8876" s="46"/>
      <c r="I8876" s="46"/>
      <c r="J8876" s="32"/>
      <c r="K8876" s="46"/>
    </row>
    <row r="8877" spans="1:11" s="47" customFormat="1" x14ac:dyDescent="0.25">
      <c r="A8877" s="44"/>
      <c r="B8877" s="50"/>
      <c r="C8877" s="45"/>
      <c r="D8877" s="45"/>
      <c r="E8877" s="45"/>
      <c r="F8877" s="28"/>
      <c r="G8877" s="46"/>
      <c r="H8877" s="46"/>
      <c r="I8877" s="46"/>
      <c r="J8877" s="32"/>
      <c r="K8877" s="46"/>
    </row>
    <row r="8878" spans="1:11" s="47" customFormat="1" x14ac:dyDescent="0.25">
      <c r="A8878" s="44"/>
      <c r="B8878" s="50"/>
      <c r="C8878" s="45"/>
      <c r="D8878" s="45"/>
      <c r="E8878" s="45"/>
      <c r="F8878" s="28"/>
      <c r="G8878" s="46"/>
      <c r="H8878" s="46"/>
      <c r="I8878" s="46"/>
      <c r="J8878" s="32"/>
      <c r="K8878" s="46"/>
    </row>
    <row r="8879" spans="1:11" s="47" customFormat="1" x14ac:dyDescent="0.25">
      <c r="A8879" s="44"/>
      <c r="B8879" s="50"/>
      <c r="C8879" s="45"/>
      <c r="D8879" s="45"/>
      <c r="E8879" s="45"/>
      <c r="F8879" s="28"/>
      <c r="G8879" s="46"/>
      <c r="H8879" s="46"/>
      <c r="I8879" s="46"/>
      <c r="J8879" s="32"/>
      <c r="K8879" s="46"/>
    </row>
    <row r="8880" spans="1:11" s="47" customFormat="1" x14ac:dyDescent="0.25">
      <c r="A8880" s="44"/>
      <c r="B8880" s="50"/>
      <c r="C8880" s="45"/>
      <c r="D8880" s="45"/>
      <c r="E8880" s="45"/>
      <c r="F8880" s="28"/>
      <c r="G8880" s="46"/>
      <c r="H8880" s="46"/>
      <c r="I8880" s="46"/>
      <c r="J8880" s="32"/>
      <c r="K8880" s="46"/>
    </row>
    <row r="8881" spans="1:11" s="47" customFormat="1" x14ac:dyDescent="0.25">
      <c r="A8881" s="44"/>
      <c r="B8881" s="50"/>
      <c r="C8881" s="45"/>
      <c r="D8881" s="45"/>
      <c r="E8881" s="45"/>
      <c r="F8881" s="28"/>
      <c r="G8881" s="46"/>
      <c r="H8881" s="46"/>
      <c r="I8881" s="46"/>
      <c r="J8881" s="32"/>
      <c r="K8881" s="46"/>
    </row>
    <row r="8882" spans="1:11" s="47" customFormat="1" x14ac:dyDescent="0.25">
      <c r="A8882" s="44"/>
      <c r="B8882" s="50"/>
      <c r="C8882" s="45"/>
      <c r="D8882" s="45"/>
      <c r="E8882" s="45"/>
      <c r="F8882" s="28"/>
      <c r="G8882" s="46"/>
      <c r="H8882" s="46"/>
      <c r="I8882" s="46"/>
      <c r="J8882" s="32"/>
      <c r="K8882" s="46"/>
    </row>
    <row r="8883" spans="1:11" s="47" customFormat="1" x14ac:dyDescent="0.25">
      <c r="A8883" s="44"/>
      <c r="B8883" s="50"/>
      <c r="C8883" s="45"/>
      <c r="D8883" s="45"/>
      <c r="E8883" s="45"/>
      <c r="F8883" s="28"/>
      <c r="G8883" s="46"/>
      <c r="H8883" s="46"/>
      <c r="I8883" s="46"/>
      <c r="J8883" s="32"/>
      <c r="K8883" s="46"/>
    </row>
    <row r="8884" spans="1:11" s="47" customFormat="1" x14ac:dyDescent="0.25">
      <c r="A8884" s="44"/>
      <c r="B8884" s="50"/>
      <c r="C8884" s="45"/>
      <c r="D8884" s="45"/>
      <c r="E8884" s="45"/>
      <c r="F8884" s="28"/>
      <c r="G8884" s="46"/>
      <c r="H8884" s="46"/>
      <c r="I8884" s="46"/>
      <c r="J8884" s="32"/>
      <c r="K8884" s="46"/>
    </row>
    <row r="8885" spans="1:11" s="47" customFormat="1" x14ac:dyDescent="0.25">
      <c r="A8885" s="44"/>
      <c r="B8885" s="50"/>
      <c r="C8885" s="45"/>
      <c r="D8885" s="45"/>
      <c r="E8885" s="45"/>
      <c r="F8885" s="28"/>
      <c r="G8885" s="46"/>
      <c r="H8885" s="46"/>
      <c r="I8885" s="46"/>
      <c r="J8885" s="32"/>
      <c r="K8885" s="46"/>
    </row>
    <row r="8886" spans="1:11" s="47" customFormat="1" x14ac:dyDescent="0.25">
      <c r="A8886" s="44"/>
      <c r="B8886" s="50"/>
      <c r="C8886" s="45"/>
      <c r="D8886" s="45"/>
      <c r="E8886" s="45"/>
      <c r="F8886" s="28"/>
      <c r="G8886" s="46"/>
      <c r="H8886" s="46"/>
      <c r="I8886" s="46"/>
      <c r="J8886" s="32"/>
      <c r="K8886" s="46"/>
    </row>
    <row r="8887" spans="1:11" s="47" customFormat="1" x14ac:dyDescent="0.25">
      <c r="A8887" s="44"/>
      <c r="B8887" s="50"/>
      <c r="C8887" s="45"/>
      <c r="D8887" s="45"/>
      <c r="E8887" s="45"/>
      <c r="F8887" s="28"/>
      <c r="G8887" s="46"/>
      <c r="H8887" s="46"/>
      <c r="I8887" s="46"/>
      <c r="J8887" s="32"/>
      <c r="K8887" s="46"/>
    </row>
    <row r="8888" spans="1:11" s="47" customFormat="1" x14ac:dyDescent="0.25">
      <c r="A8888" s="44"/>
      <c r="B8888" s="50"/>
      <c r="C8888" s="45"/>
      <c r="D8888" s="45"/>
      <c r="E8888" s="45"/>
      <c r="F8888" s="28"/>
      <c r="G8888" s="46"/>
      <c r="H8888" s="46"/>
      <c r="I8888" s="46"/>
      <c r="J8888" s="32"/>
      <c r="K8888" s="46"/>
    </row>
    <row r="8889" spans="1:11" s="47" customFormat="1" x14ac:dyDescent="0.25">
      <c r="A8889" s="44"/>
      <c r="B8889" s="50"/>
      <c r="C8889" s="45"/>
      <c r="D8889" s="45"/>
      <c r="E8889" s="45"/>
      <c r="F8889" s="28"/>
      <c r="G8889" s="46"/>
      <c r="H8889" s="46"/>
      <c r="I8889" s="46"/>
      <c r="J8889" s="32"/>
      <c r="K8889" s="46"/>
    </row>
    <row r="8890" spans="1:11" s="47" customFormat="1" x14ac:dyDescent="0.25">
      <c r="A8890" s="44"/>
      <c r="B8890" s="50"/>
      <c r="C8890" s="45"/>
      <c r="D8890" s="45"/>
      <c r="E8890" s="45"/>
      <c r="F8890" s="28"/>
      <c r="G8890" s="46"/>
      <c r="H8890" s="46"/>
      <c r="I8890" s="46"/>
      <c r="J8890" s="32"/>
      <c r="K8890" s="46"/>
    </row>
    <row r="8891" spans="1:11" s="47" customFormat="1" x14ac:dyDescent="0.25">
      <c r="A8891" s="44"/>
      <c r="B8891" s="50"/>
      <c r="C8891" s="45"/>
      <c r="D8891" s="45"/>
      <c r="E8891" s="45"/>
      <c r="F8891" s="28"/>
      <c r="G8891" s="46"/>
      <c r="H8891" s="46"/>
      <c r="I8891" s="46"/>
      <c r="J8891" s="32"/>
      <c r="K8891" s="46"/>
    </row>
    <row r="8892" spans="1:11" s="47" customFormat="1" x14ac:dyDescent="0.25">
      <c r="A8892" s="44"/>
      <c r="B8892" s="50"/>
      <c r="C8892" s="45"/>
      <c r="D8892" s="45"/>
      <c r="E8892" s="45"/>
      <c r="F8892" s="28"/>
      <c r="G8892" s="46"/>
      <c r="H8892" s="46"/>
      <c r="I8892" s="46"/>
      <c r="J8892" s="32"/>
      <c r="K8892" s="46"/>
    </row>
    <row r="8893" spans="1:11" s="47" customFormat="1" x14ac:dyDescent="0.25">
      <c r="A8893" s="44"/>
      <c r="B8893" s="50"/>
      <c r="C8893" s="45"/>
      <c r="D8893" s="45"/>
      <c r="E8893" s="45"/>
      <c r="F8893" s="28"/>
      <c r="G8893" s="46"/>
      <c r="H8893" s="46"/>
      <c r="I8893" s="46"/>
      <c r="J8893" s="32"/>
      <c r="K8893" s="46"/>
    </row>
    <row r="8894" spans="1:11" s="47" customFormat="1" x14ac:dyDescent="0.25">
      <c r="A8894" s="44"/>
      <c r="B8894" s="50"/>
      <c r="C8894" s="45"/>
      <c r="D8894" s="45"/>
      <c r="E8894" s="45"/>
      <c r="F8894" s="28"/>
      <c r="G8894" s="46"/>
      <c r="H8894" s="46"/>
      <c r="I8894" s="46"/>
      <c r="J8894" s="32"/>
      <c r="K8894" s="46"/>
    </row>
    <row r="8895" spans="1:11" s="47" customFormat="1" x14ac:dyDescent="0.25">
      <c r="A8895" s="44"/>
      <c r="B8895" s="50"/>
      <c r="C8895" s="45"/>
      <c r="D8895" s="45"/>
      <c r="E8895" s="45"/>
      <c r="F8895" s="28"/>
      <c r="G8895" s="46"/>
      <c r="H8895" s="46"/>
      <c r="I8895" s="46"/>
      <c r="J8895" s="32"/>
      <c r="K8895" s="46"/>
    </row>
    <row r="8896" spans="1:11" s="47" customFormat="1" x14ac:dyDescent="0.25">
      <c r="A8896" s="44"/>
      <c r="B8896" s="50"/>
      <c r="C8896" s="45"/>
      <c r="D8896" s="45"/>
      <c r="E8896" s="45"/>
      <c r="F8896" s="28"/>
      <c r="G8896" s="46"/>
      <c r="H8896" s="46"/>
      <c r="I8896" s="46"/>
      <c r="J8896" s="32"/>
      <c r="K8896" s="46"/>
    </row>
    <row r="8897" spans="1:11" s="47" customFormat="1" x14ac:dyDescent="0.25">
      <c r="A8897" s="44"/>
      <c r="B8897" s="50"/>
      <c r="C8897" s="45"/>
      <c r="D8897" s="45"/>
      <c r="E8897" s="45"/>
      <c r="F8897" s="28"/>
      <c r="G8897" s="46"/>
      <c r="H8897" s="46"/>
      <c r="I8897" s="46"/>
      <c r="J8897" s="32"/>
      <c r="K8897" s="46"/>
    </row>
    <row r="8898" spans="1:11" s="47" customFormat="1" x14ac:dyDescent="0.25">
      <c r="A8898" s="44"/>
      <c r="B8898" s="50"/>
      <c r="C8898" s="45"/>
      <c r="D8898" s="45"/>
      <c r="E8898" s="45"/>
      <c r="F8898" s="28"/>
      <c r="G8898" s="46"/>
      <c r="H8898" s="46"/>
      <c r="I8898" s="46"/>
      <c r="J8898" s="32"/>
      <c r="K8898" s="46"/>
    </row>
    <row r="8899" spans="1:11" s="47" customFormat="1" x14ac:dyDescent="0.25">
      <c r="A8899" s="44"/>
      <c r="B8899" s="50"/>
      <c r="C8899" s="45"/>
      <c r="D8899" s="45"/>
      <c r="E8899" s="45"/>
      <c r="F8899" s="28"/>
      <c r="G8899" s="46"/>
      <c r="H8899" s="46"/>
      <c r="I8899" s="46"/>
      <c r="J8899" s="32"/>
      <c r="K8899" s="46"/>
    </row>
    <row r="8900" spans="1:11" s="47" customFormat="1" x14ac:dyDescent="0.25">
      <c r="A8900" s="44"/>
      <c r="B8900" s="50"/>
      <c r="C8900" s="45"/>
      <c r="D8900" s="45"/>
      <c r="E8900" s="45"/>
      <c r="F8900" s="28"/>
      <c r="G8900" s="46"/>
      <c r="H8900" s="46"/>
      <c r="I8900" s="46"/>
      <c r="J8900" s="32"/>
      <c r="K8900" s="46"/>
    </row>
    <row r="8901" spans="1:11" s="47" customFormat="1" x14ac:dyDescent="0.25">
      <c r="A8901" s="44"/>
      <c r="B8901" s="50"/>
      <c r="C8901" s="45"/>
      <c r="D8901" s="45"/>
      <c r="E8901" s="45"/>
      <c r="F8901" s="28"/>
      <c r="G8901" s="46"/>
      <c r="H8901" s="46"/>
      <c r="I8901" s="46"/>
      <c r="J8901" s="32"/>
      <c r="K8901" s="46"/>
    </row>
    <row r="8902" spans="1:11" s="47" customFormat="1" x14ac:dyDescent="0.25">
      <c r="A8902" s="44"/>
      <c r="B8902" s="50"/>
      <c r="C8902" s="45"/>
      <c r="D8902" s="45"/>
      <c r="E8902" s="45"/>
      <c r="F8902" s="28"/>
      <c r="G8902" s="46"/>
      <c r="H8902" s="46"/>
      <c r="I8902" s="46"/>
      <c r="J8902" s="32"/>
      <c r="K8902" s="46"/>
    </row>
    <row r="8903" spans="1:11" s="47" customFormat="1" x14ac:dyDescent="0.25">
      <c r="A8903" s="44"/>
      <c r="B8903" s="50"/>
      <c r="C8903" s="45"/>
      <c r="D8903" s="45"/>
      <c r="E8903" s="45"/>
      <c r="F8903" s="28"/>
      <c r="G8903" s="46"/>
      <c r="H8903" s="46"/>
      <c r="I8903" s="46"/>
      <c r="J8903" s="32"/>
      <c r="K8903" s="46"/>
    </row>
    <row r="8904" spans="1:11" s="47" customFormat="1" x14ac:dyDescent="0.25">
      <c r="A8904" s="44"/>
      <c r="B8904" s="50"/>
      <c r="C8904" s="45"/>
      <c r="D8904" s="45"/>
      <c r="E8904" s="45"/>
      <c r="F8904" s="28"/>
      <c r="G8904" s="46"/>
      <c r="H8904" s="46"/>
      <c r="I8904" s="46"/>
      <c r="J8904" s="32"/>
      <c r="K8904" s="46"/>
    </row>
    <row r="8905" spans="1:11" s="47" customFormat="1" x14ac:dyDescent="0.25">
      <c r="A8905" s="44"/>
      <c r="B8905" s="50"/>
      <c r="C8905" s="45"/>
      <c r="D8905" s="45"/>
      <c r="E8905" s="45"/>
      <c r="F8905" s="28"/>
      <c r="G8905" s="46"/>
      <c r="H8905" s="46"/>
      <c r="I8905" s="46"/>
      <c r="J8905" s="32"/>
      <c r="K8905" s="46"/>
    </row>
    <row r="8906" spans="1:11" s="47" customFormat="1" x14ac:dyDescent="0.25">
      <c r="A8906" s="44"/>
      <c r="B8906" s="50"/>
      <c r="C8906" s="45"/>
      <c r="D8906" s="45"/>
      <c r="E8906" s="45"/>
      <c r="F8906" s="28"/>
      <c r="G8906" s="46"/>
      <c r="H8906" s="46"/>
      <c r="I8906" s="46"/>
      <c r="J8906" s="32"/>
      <c r="K8906" s="46"/>
    </row>
    <row r="8907" spans="1:11" s="47" customFormat="1" x14ac:dyDescent="0.25">
      <c r="A8907" s="44"/>
      <c r="B8907" s="50"/>
      <c r="C8907" s="45"/>
      <c r="D8907" s="45"/>
      <c r="E8907" s="45"/>
      <c r="F8907" s="28"/>
      <c r="G8907" s="46"/>
      <c r="H8907" s="46"/>
      <c r="I8907" s="46"/>
      <c r="J8907" s="32"/>
      <c r="K8907" s="46"/>
    </row>
    <row r="8908" spans="1:11" s="47" customFormat="1" x14ac:dyDescent="0.25">
      <c r="A8908" s="44"/>
      <c r="B8908" s="50"/>
      <c r="C8908" s="45"/>
      <c r="D8908" s="45"/>
      <c r="E8908" s="45"/>
      <c r="F8908" s="28"/>
      <c r="G8908" s="46"/>
      <c r="H8908" s="46"/>
      <c r="I8908" s="46"/>
      <c r="J8908" s="32"/>
      <c r="K8908" s="46"/>
    </row>
    <row r="8909" spans="1:11" s="47" customFormat="1" x14ac:dyDescent="0.25">
      <c r="A8909" s="44"/>
      <c r="B8909" s="50"/>
      <c r="C8909" s="45"/>
      <c r="D8909" s="45"/>
      <c r="E8909" s="45"/>
      <c r="F8909" s="28"/>
      <c r="G8909" s="46"/>
      <c r="H8909" s="46"/>
      <c r="I8909" s="46"/>
      <c r="J8909" s="32"/>
      <c r="K8909" s="46"/>
    </row>
    <row r="8910" spans="1:11" s="47" customFormat="1" x14ac:dyDescent="0.25">
      <c r="A8910" s="44"/>
      <c r="B8910" s="50"/>
      <c r="C8910" s="45"/>
      <c r="D8910" s="45"/>
      <c r="E8910" s="45"/>
      <c r="F8910" s="28"/>
      <c r="G8910" s="46"/>
      <c r="H8910" s="46"/>
      <c r="I8910" s="46"/>
      <c r="J8910" s="32"/>
      <c r="K8910" s="46"/>
    </row>
    <row r="8911" spans="1:11" s="47" customFormat="1" x14ac:dyDescent="0.25">
      <c r="A8911" s="44"/>
      <c r="B8911" s="50"/>
      <c r="C8911" s="45"/>
      <c r="D8911" s="45"/>
      <c r="E8911" s="45"/>
      <c r="F8911" s="28"/>
      <c r="G8911" s="46"/>
      <c r="H8911" s="46"/>
      <c r="I8911" s="46"/>
      <c r="J8911" s="32"/>
      <c r="K8911" s="46"/>
    </row>
    <row r="8912" spans="1:11" s="47" customFormat="1" x14ac:dyDescent="0.25">
      <c r="A8912" s="44"/>
      <c r="B8912" s="50"/>
      <c r="C8912" s="45"/>
      <c r="D8912" s="45"/>
      <c r="E8912" s="45"/>
      <c r="F8912" s="28"/>
      <c r="G8912" s="46"/>
      <c r="H8912" s="46"/>
      <c r="I8912" s="46"/>
      <c r="J8912" s="32"/>
      <c r="K8912" s="46"/>
    </row>
    <row r="8913" spans="1:11" s="47" customFormat="1" x14ac:dyDescent="0.25">
      <c r="A8913" s="44"/>
      <c r="B8913" s="50"/>
      <c r="C8913" s="45"/>
      <c r="D8913" s="45"/>
      <c r="E8913" s="45"/>
      <c r="F8913" s="28"/>
      <c r="G8913" s="46"/>
      <c r="H8913" s="46"/>
      <c r="I8913" s="46"/>
      <c r="J8913" s="32"/>
      <c r="K8913" s="46"/>
    </row>
    <row r="8914" spans="1:11" s="47" customFormat="1" x14ac:dyDescent="0.25">
      <c r="A8914" s="44"/>
      <c r="B8914" s="50"/>
      <c r="C8914" s="45"/>
      <c r="D8914" s="45"/>
      <c r="E8914" s="45"/>
      <c r="F8914" s="28"/>
      <c r="G8914" s="46"/>
      <c r="H8914" s="46"/>
      <c r="I8914" s="46"/>
      <c r="J8914" s="32"/>
      <c r="K8914" s="46"/>
    </row>
    <row r="8915" spans="1:11" s="47" customFormat="1" x14ac:dyDescent="0.25">
      <c r="A8915" s="44"/>
      <c r="B8915" s="50"/>
      <c r="C8915" s="45"/>
      <c r="D8915" s="45"/>
      <c r="E8915" s="45"/>
      <c r="F8915" s="28"/>
      <c r="G8915" s="46"/>
      <c r="H8915" s="46"/>
      <c r="I8915" s="46"/>
      <c r="J8915" s="32"/>
      <c r="K8915" s="46"/>
    </row>
    <row r="8916" spans="1:11" s="47" customFormat="1" x14ac:dyDescent="0.25">
      <c r="A8916" s="44"/>
      <c r="B8916" s="50"/>
      <c r="C8916" s="45"/>
      <c r="D8916" s="45"/>
      <c r="E8916" s="45"/>
      <c r="F8916" s="28"/>
      <c r="G8916" s="46"/>
      <c r="H8916" s="46"/>
      <c r="I8916" s="46"/>
      <c r="J8916" s="32"/>
      <c r="K8916" s="46"/>
    </row>
    <row r="8917" spans="1:11" s="47" customFormat="1" x14ac:dyDescent="0.25">
      <c r="A8917" s="44"/>
      <c r="B8917" s="50"/>
      <c r="C8917" s="45"/>
      <c r="D8917" s="45"/>
      <c r="E8917" s="45"/>
      <c r="F8917" s="28"/>
      <c r="G8917" s="46"/>
      <c r="H8917" s="46"/>
      <c r="I8917" s="46"/>
      <c r="J8917" s="32"/>
      <c r="K8917" s="46"/>
    </row>
    <row r="8918" spans="1:11" s="47" customFormat="1" x14ac:dyDescent="0.25">
      <c r="A8918" s="44"/>
      <c r="B8918" s="50"/>
      <c r="C8918" s="45"/>
      <c r="D8918" s="45"/>
      <c r="E8918" s="45"/>
      <c r="F8918" s="28"/>
      <c r="G8918" s="46"/>
      <c r="H8918" s="46"/>
      <c r="I8918" s="46"/>
      <c r="J8918" s="32"/>
      <c r="K8918" s="46"/>
    </row>
    <row r="8919" spans="1:11" s="47" customFormat="1" x14ac:dyDescent="0.25">
      <c r="A8919" s="44"/>
      <c r="B8919" s="50"/>
      <c r="C8919" s="45"/>
      <c r="D8919" s="45"/>
      <c r="E8919" s="45"/>
      <c r="F8919" s="28"/>
      <c r="G8919" s="46"/>
      <c r="H8919" s="46"/>
      <c r="I8919" s="46"/>
      <c r="J8919" s="32"/>
      <c r="K8919" s="46"/>
    </row>
    <row r="8920" spans="1:11" s="47" customFormat="1" x14ac:dyDescent="0.25">
      <c r="A8920" s="44"/>
      <c r="B8920" s="50"/>
      <c r="C8920" s="45"/>
      <c r="D8920" s="45"/>
      <c r="E8920" s="45"/>
      <c r="F8920" s="28"/>
      <c r="G8920" s="46"/>
      <c r="H8920" s="46"/>
      <c r="I8920" s="46"/>
      <c r="J8920" s="32"/>
      <c r="K8920" s="46"/>
    </row>
    <row r="8921" spans="1:11" s="47" customFormat="1" x14ac:dyDescent="0.25">
      <c r="A8921" s="44"/>
      <c r="B8921" s="50"/>
      <c r="C8921" s="45"/>
      <c r="D8921" s="45"/>
      <c r="E8921" s="45"/>
      <c r="F8921" s="28"/>
      <c r="G8921" s="46"/>
      <c r="H8921" s="46"/>
      <c r="I8921" s="46"/>
      <c r="J8921" s="32"/>
      <c r="K8921" s="46"/>
    </row>
    <row r="8922" spans="1:11" s="47" customFormat="1" x14ac:dyDescent="0.25">
      <c r="A8922" s="44"/>
      <c r="B8922" s="50"/>
      <c r="C8922" s="45"/>
      <c r="D8922" s="45"/>
      <c r="E8922" s="45"/>
      <c r="F8922" s="28"/>
      <c r="G8922" s="46"/>
      <c r="H8922" s="46"/>
      <c r="I8922" s="46"/>
      <c r="J8922" s="32"/>
      <c r="K8922" s="46"/>
    </row>
    <row r="8923" spans="1:11" s="47" customFormat="1" x14ac:dyDescent="0.25">
      <c r="A8923" s="44"/>
      <c r="B8923" s="50"/>
      <c r="C8923" s="45"/>
      <c r="D8923" s="45"/>
      <c r="E8923" s="45"/>
      <c r="F8923" s="28"/>
      <c r="G8923" s="46"/>
      <c r="H8923" s="46"/>
      <c r="I8923" s="46"/>
      <c r="J8923" s="32"/>
      <c r="K8923" s="46"/>
    </row>
    <row r="8924" spans="1:11" s="47" customFormat="1" x14ac:dyDescent="0.25">
      <c r="A8924" s="44"/>
      <c r="B8924" s="50"/>
      <c r="C8924" s="45"/>
      <c r="D8924" s="45"/>
      <c r="E8924" s="45"/>
      <c r="F8924" s="28"/>
      <c r="G8924" s="46"/>
      <c r="H8924" s="46"/>
      <c r="I8924" s="46"/>
      <c r="J8924" s="32"/>
      <c r="K8924" s="46"/>
    </row>
    <row r="8925" spans="1:11" s="47" customFormat="1" x14ac:dyDescent="0.25">
      <c r="A8925" s="44"/>
      <c r="B8925" s="50"/>
      <c r="C8925" s="45"/>
      <c r="D8925" s="45"/>
      <c r="E8925" s="45"/>
      <c r="F8925" s="28"/>
      <c r="G8925" s="46"/>
      <c r="H8925" s="46"/>
      <c r="I8925" s="46"/>
      <c r="J8925" s="32"/>
      <c r="K8925" s="46"/>
    </row>
    <row r="8926" spans="1:11" s="47" customFormat="1" x14ac:dyDescent="0.25">
      <c r="A8926" s="44"/>
      <c r="B8926" s="50"/>
      <c r="C8926" s="45"/>
      <c r="D8926" s="45"/>
      <c r="E8926" s="45"/>
      <c r="F8926" s="28"/>
      <c r="G8926" s="46"/>
      <c r="H8926" s="46"/>
      <c r="I8926" s="46"/>
      <c r="J8926" s="32"/>
      <c r="K8926" s="46"/>
    </row>
    <row r="8927" spans="1:11" s="47" customFormat="1" x14ac:dyDescent="0.25">
      <c r="A8927" s="44"/>
      <c r="B8927" s="50"/>
      <c r="C8927" s="45"/>
      <c r="D8927" s="45"/>
      <c r="E8927" s="45"/>
      <c r="F8927" s="28"/>
      <c r="G8927" s="46"/>
      <c r="H8927" s="46"/>
      <c r="I8927" s="46"/>
      <c r="J8927" s="32"/>
      <c r="K8927" s="46"/>
    </row>
    <row r="8928" spans="1:11" s="47" customFormat="1" x14ac:dyDescent="0.25">
      <c r="A8928" s="44"/>
      <c r="B8928" s="50"/>
      <c r="C8928" s="45"/>
      <c r="D8928" s="45"/>
      <c r="E8928" s="45"/>
      <c r="F8928" s="28"/>
      <c r="G8928" s="46"/>
      <c r="H8928" s="46"/>
      <c r="I8928" s="46"/>
      <c r="J8928" s="32"/>
      <c r="K8928" s="46"/>
    </row>
    <row r="8929" spans="1:11" s="47" customFormat="1" x14ac:dyDescent="0.25">
      <c r="A8929" s="44"/>
      <c r="B8929" s="50"/>
      <c r="C8929" s="45"/>
      <c r="D8929" s="45"/>
      <c r="E8929" s="45"/>
      <c r="F8929" s="28"/>
      <c r="G8929" s="46"/>
      <c r="H8929" s="46"/>
      <c r="I8929" s="46"/>
      <c r="J8929" s="32"/>
      <c r="K8929" s="46"/>
    </row>
    <row r="8930" spans="1:11" s="47" customFormat="1" x14ac:dyDescent="0.25">
      <c r="A8930" s="44"/>
      <c r="B8930" s="50"/>
      <c r="C8930" s="45"/>
      <c r="D8930" s="45"/>
      <c r="E8930" s="45"/>
      <c r="F8930" s="28"/>
      <c r="G8930" s="46"/>
      <c r="H8930" s="46"/>
      <c r="I8930" s="46"/>
      <c r="J8930" s="32"/>
      <c r="K8930" s="46"/>
    </row>
    <row r="8931" spans="1:11" s="47" customFormat="1" x14ac:dyDescent="0.25">
      <c r="A8931" s="44"/>
      <c r="B8931" s="50"/>
      <c r="C8931" s="45"/>
      <c r="D8931" s="45"/>
      <c r="E8931" s="45"/>
      <c r="F8931" s="28"/>
      <c r="G8931" s="46"/>
      <c r="H8931" s="46"/>
      <c r="I8931" s="46"/>
      <c r="J8931" s="32"/>
      <c r="K8931" s="46"/>
    </row>
    <row r="8932" spans="1:11" s="47" customFormat="1" x14ac:dyDescent="0.25">
      <c r="A8932" s="44"/>
      <c r="B8932" s="50"/>
      <c r="C8932" s="45"/>
      <c r="D8932" s="45"/>
      <c r="E8932" s="45"/>
      <c r="F8932" s="28"/>
      <c r="G8932" s="46"/>
      <c r="H8932" s="46"/>
      <c r="I8932" s="46"/>
      <c r="J8932" s="32"/>
      <c r="K8932" s="46"/>
    </row>
    <row r="8933" spans="1:11" s="47" customFormat="1" x14ac:dyDescent="0.25">
      <c r="A8933" s="44"/>
      <c r="B8933" s="50"/>
      <c r="C8933" s="45"/>
      <c r="D8933" s="45"/>
      <c r="E8933" s="45"/>
      <c r="F8933" s="28"/>
      <c r="G8933" s="46"/>
      <c r="H8933" s="46"/>
      <c r="I8933" s="46"/>
      <c r="J8933" s="32"/>
      <c r="K8933" s="46"/>
    </row>
    <row r="8934" spans="1:11" s="47" customFormat="1" x14ac:dyDescent="0.25">
      <c r="A8934" s="44"/>
      <c r="B8934" s="50"/>
      <c r="C8934" s="45"/>
      <c r="D8934" s="45"/>
      <c r="E8934" s="45"/>
      <c r="F8934" s="28"/>
      <c r="G8934" s="46"/>
      <c r="H8934" s="46"/>
      <c r="I8934" s="46"/>
      <c r="J8934" s="32"/>
      <c r="K8934" s="46"/>
    </row>
    <row r="8935" spans="1:11" s="47" customFormat="1" x14ac:dyDescent="0.25">
      <c r="A8935" s="44"/>
      <c r="B8935" s="50"/>
      <c r="C8935" s="45"/>
      <c r="D8935" s="45"/>
      <c r="E8935" s="45"/>
      <c r="F8935" s="28"/>
      <c r="G8935" s="46"/>
      <c r="H8935" s="46"/>
      <c r="I8935" s="46"/>
      <c r="J8935" s="32"/>
      <c r="K8935" s="46"/>
    </row>
    <row r="8936" spans="1:11" s="47" customFormat="1" x14ac:dyDescent="0.25">
      <c r="A8936" s="44"/>
      <c r="B8936" s="50"/>
      <c r="C8936" s="45"/>
      <c r="D8936" s="45"/>
      <c r="E8936" s="45"/>
      <c r="F8936" s="28"/>
      <c r="G8936" s="46"/>
      <c r="H8936" s="46"/>
      <c r="I8936" s="46"/>
      <c r="J8936" s="32"/>
      <c r="K8936" s="46"/>
    </row>
    <row r="8937" spans="1:11" s="47" customFormat="1" x14ac:dyDescent="0.25">
      <c r="A8937" s="44"/>
      <c r="B8937" s="50"/>
      <c r="C8937" s="45"/>
      <c r="D8937" s="45"/>
      <c r="E8937" s="45"/>
      <c r="F8937" s="28"/>
      <c r="G8937" s="46"/>
      <c r="H8937" s="46"/>
      <c r="I8937" s="46"/>
      <c r="J8937" s="32"/>
      <c r="K8937" s="46"/>
    </row>
    <row r="8938" spans="1:11" s="47" customFormat="1" x14ac:dyDescent="0.25">
      <c r="A8938" s="44"/>
      <c r="B8938" s="50"/>
      <c r="C8938" s="45"/>
      <c r="D8938" s="45"/>
      <c r="E8938" s="45"/>
      <c r="F8938" s="28"/>
      <c r="G8938" s="46"/>
      <c r="H8938" s="46"/>
      <c r="I8938" s="46"/>
      <c r="J8938" s="32"/>
      <c r="K8938" s="46"/>
    </row>
    <row r="8939" spans="1:11" s="47" customFormat="1" x14ac:dyDescent="0.25">
      <c r="A8939" s="44"/>
      <c r="B8939" s="50"/>
      <c r="C8939" s="45"/>
      <c r="D8939" s="45"/>
      <c r="E8939" s="45"/>
      <c r="F8939" s="28"/>
      <c r="G8939" s="46"/>
      <c r="H8939" s="46"/>
      <c r="I8939" s="46"/>
      <c r="J8939" s="32"/>
      <c r="K8939" s="46"/>
    </row>
    <row r="8940" spans="1:11" s="47" customFormat="1" x14ac:dyDescent="0.25">
      <c r="A8940" s="44"/>
      <c r="B8940" s="50"/>
      <c r="C8940" s="45"/>
      <c r="D8940" s="45"/>
      <c r="E8940" s="45"/>
      <c r="F8940" s="28"/>
      <c r="G8940" s="46"/>
      <c r="H8940" s="46"/>
      <c r="I8940" s="46"/>
      <c r="J8940" s="32"/>
      <c r="K8940" s="46"/>
    </row>
    <row r="8941" spans="1:11" s="47" customFormat="1" x14ac:dyDescent="0.25">
      <c r="A8941" s="44"/>
      <c r="B8941" s="50"/>
      <c r="C8941" s="45"/>
      <c r="D8941" s="45"/>
      <c r="E8941" s="45"/>
      <c r="F8941" s="28"/>
      <c r="G8941" s="46"/>
      <c r="H8941" s="46"/>
      <c r="I8941" s="46"/>
      <c r="J8941" s="32"/>
      <c r="K8941" s="46"/>
    </row>
    <row r="8942" spans="1:11" s="47" customFormat="1" x14ac:dyDescent="0.25">
      <c r="A8942" s="44"/>
      <c r="B8942" s="50"/>
      <c r="C8942" s="45"/>
      <c r="D8942" s="45"/>
      <c r="E8942" s="45"/>
      <c r="F8942" s="28"/>
      <c r="G8942" s="46"/>
      <c r="H8942" s="46"/>
      <c r="I8942" s="46"/>
      <c r="J8942" s="32"/>
      <c r="K8942" s="46"/>
    </row>
    <row r="8943" spans="1:11" s="47" customFormat="1" x14ac:dyDescent="0.25">
      <c r="A8943" s="44"/>
      <c r="B8943" s="50"/>
      <c r="C8943" s="45"/>
      <c r="D8943" s="45"/>
      <c r="E8943" s="45"/>
      <c r="F8943" s="28"/>
      <c r="G8943" s="46"/>
      <c r="H8943" s="46"/>
      <c r="I8943" s="46"/>
      <c r="J8943" s="32"/>
      <c r="K8943" s="46"/>
    </row>
    <row r="8944" spans="1:11" s="47" customFormat="1" x14ac:dyDescent="0.25">
      <c r="A8944" s="44"/>
      <c r="B8944" s="50"/>
      <c r="C8944" s="45"/>
      <c r="D8944" s="45"/>
      <c r="E8944" s="45"/>
      <c r="F8944" s="28"/>
      <c r="G8944" s="46"/>
      <c r="H8944" s="46"/>
      <c r="I8944" s="46"/>
      <c r="J8944" s="32"/>
      <c r="K8944" s="46"/>
    </row>
    <row r="8945" spans="1:11" s="47" customFormat="1" x14ac:dyDescent="0.25">
      <c r="A8945" s="44"/>
      <c r="B8945" s="50"/>
      <c r="C8945" s="45"/>
      <c r="D8945" s="45"/>
      <c r="E8945" s="45"/>
      <c r="F8945" s="28"/>
      <c r="G8945" s="46"/>
      <c r="H8945" s="46"/>
      <c r="I8945" s="46"/>
      <c r="J8945" s="32"/>
      <c r="K8945" s="46"/>
    </row>
    <row r="8946" spans="1:11" s="47" customFormat="1" x14ac:dyDescent="0.25">
      <c r="A8946" s="44"/>
      <c r="B8946" s="50"/>
      <c r="C8946" s="45"/>
      <c r="D8946" s="45"/>
      <c r="E8946" s="45"/>
      <c r="F8946" s="28"/>
      <c r="G8946" s="46"/>
      <c r="H8946" s="46"/>
      <c r="I8946" s="46"/>
      <c r="J8946" s="32"/>
      <c r="K8946" s="46"/>
    </row>
    <row r="8947" spans="1:11" s="47" customFormat="1" x14ac:dyDescent="0.25">
      <c r="A8947" s="44"/>
      <c r="B8947" s="50"/>
      <c r="C8947" s="45"/>
      <c r="D8947" s="45"/>
      <c r="E8947" s="45"/>
      <c r="F8947" s="28"/>
      <c r="G8947" s="46"/>
      <c r="H8947" s="46"/>
      <c r="I8947" s="46"/>
      <c r="J8947" s="32"/>
      <c r="K8947" s="46"/>
    </row>
    <row r="8948" spans="1:11" s="47" customFormat="1" x14ac:dyDescent="0.25">
      <c r="A8948" s="44"/>
      <c r="B8948" s="50"/>
      <c r="C8948" s="45"/>
      <c r="D8948" s="45"/>
      <c r="E8948" s="45"/>
      <c r="F8948" s="28"/>
      <c r="G8948" s="46"/>
      <c r="H8948" s="46"/>
      <c r="I8948" s="46"/>
      <c r="J8948" s="32"/>
      <c r="K8948" s="46"/>
    </row>
    <row r="8949" spans="1:11" s="47" customFormat="1" x14ac:dyDescent="0.25">
      <c r="A8949" s="44"/>
      <c r="B8949" s="50"/>
      <c r="C8949" s="45"/>
      <c r="D8949" s="45"/>
      <c r="E8949" s="45"/>
      <c r="F8949" s="28"/>
      <c r="G8949" s="46"/>
      <c r="H8949" s="46"/>
      <c r="I8949" s="46"/>
      <c r="J8949" s="32"/>
      <c r="K8949" s="46"/>
    </row>
    <row r="8950" spans="1:11" s="47" customFormat="1" x14ac:dyDescent="0.25">
      <c r="A8950" s="44"/>
      <c r="B8950" s="50"/>
      <c r="C8950" s="45"/>
      <c r="D8950" s="45"/>
      <c r="E8950" s="45"/>
      <c r="F8950" s="28"/>
      <c r="G8950" s="46"/>
      <c r="H8950" s="46"/>
      <c r="I8950" s="46"/>
      <c r="J8950" s="32"/>
      <c r="K8950" s="46"/>
    </row>
    <row r="8951" spans="1:11" s="47" customFormat="1" x14ac:dyDescent="0.25">
      <c r="A8951" s="44"/>
      <c r="B8951" s="50"/>
      <c r="C8951" s="45"/>
      <c r="D8951" s="45"/>
      <c r="E8951" s="45"/>
      <c r="F8951" s="28"/>
      <c r="G8951" s="46"/>
      <c r="H8951" s="46"/>
      <c r="I8951" s="46"/>
      <c r="J8951" s="32"/>
      <c r="K8951" s="46"/>
    </row>
    <row r="8952" spans="1:11" s="47" customFormat="1" x14ac:dyDescent="0.25">
      <c r="A8952" s="44"/>
      <c r="B8952" s="50"/>
      <c r="C8952" s="45"/>
      <c r="D8952" s="45"/>
      <c r="E8952" s="45"/>
      <c r="F8952" s="28"/>
      <c r="G8952" s="46"/>
      <c r="H8952" s="46"/>
      <c r="I8952" s="46"/>
      <c r="J8952" s="32"/>
      <c r="K8952" s="46"/>
    </row>
    <row r="8953" spans="1:11" s="47" customFormat="1" x14ac:dyDescent="0.25">
      <c r="A8953" s="44"/>
      <c r="B8953" s="50"/>
      <c r="C8953" s="45"/>
      <c r="D8953" s="45"/>
      <c r="E8953" s="45"/>
      <c r="F8953" s="28"/>
      <c r="G8953" s="46"/>
      <c r="H8953" s="46"/>
      <c r="I8953" s="46"/>
      <c r="J8953" s="32"/>
      <c r="K8953" s="46"/>
    </row>
    <row r="8954" spans="1:11" s="47" customFormat="1" x14ac:dyDescent="0.25">
      <c r="A8954" s="44"/>
      <c r="B8954" s="50"/>
      <c r="C8954" s="45"/>
      <c r="D8954" s="45"/>
      <c r="E8954" s="45"/>
      <c r="F8954" s="28"/>
      <c r="G8954" s="46"/>
      <c r="H8954" s="46"/>
      <c r="I8954" s="46"/>
      <c r="J8954" s="32"/>
      <c r="K8954" s="46"/>
    </row>
    <row r="8955" spans="1:11" s="47" customFormat="1" x14ac:dyDescent="0.25">
      <c r="A8955" s="44"/>
      <c r="B8955" s="50"/>
      <c r="C8955" s="45"/>
      <c r="D8955" s="45"/>
      <c r="E8955" s="45"/>
      <c r="F8955" s="28"/>
      <c r="G8955" s="46"/>
      <c r="H8955" s="46"/>
      <c r="I8955" s="46"/>
      <c r="J8955" s="32"/>
      <c r="K8955" s="46"/>
    </row>
    <row r="8956" spans="1:11" s="47" customFormat="1" x14ac:dyDescent="0.25">
      <c r="A8956" s="44"/>
      <c r="B8956" s="50"/>
      <c r="C8956" s="45"/>
      <c r="D8956" s="45"/>
      <c r="E8956" s="45"/>
      <c r="F8956" s="28"/>
      <c r="G8956" s="46"/>
      <c r="H8956" s="46"/>
      <c r="I8956" s="46"/>
      <c r="J8956" s="32"/>
      <c r="K8956" s="46"/>
    </row>
    <row r="8957" spans="1:11" s="47" customFormat="1" x14ac:dyDescent="0.25">
      <c r="A8957" s="44"/>
      <c r="B8957" s="50"/>
      <c r="C8957" s="45"/>
      <c r="D8957" s="45"/>
      <c r="E8957" s="45"/>
      <c r="F8957" s="28"/>
      <c r="G8957" s="46"/>
      <c r="H8957" s="46"/>
      <c r="I8957" s="46"/>
      <c r="J8957" s="32"/>
      <c r="K8957" s="46"/>
    </row>
    <row r="8958" spans="1:11" s="47" customFormat="1" x14ac:dyDescent="0.25">
      <c r="A8958" s="44"/>
      <c r="B8958" s="50"/>
      <c r="C8958" s="45"/>
      <c r="D8958" s="45"/>
      <c r="E8958" s="45"/>
      <c r="F8958" s="28"/>
      <c r="G8958" s="46"/>
      <c r="H8958" s="46"/>
      <c r="I8958" s="46"/>
      <c r="J8958" s="32"/>
      <c r="K8958" s="46"/>
    </row>
    <row r="8959" spans="1:11" s="47" customFormat="1" x14ac:dyDescent="0.25">
      <c r="A8959" s="44"/>
      <c r="B8959" s="50"/>
      <c r="C8959" s="45"/>
      <c r="D8959" s="45"/>
      <c r="E8959" s="45"/>
      <c r="F8959" s="28"/>
      <c r="G8959" s="46"/>
      <c r="H8959" s="46"/>
      <c r="I8959" s="46"/>
      <c r="J8959" s="32"/>
      <c r="K8959" s="46"/>
    </row>
    <row r="8960" spans="1:11" s="47" customFormat="1" x14ac:dyDescent="0.25">
      <c r="A8960" s="44"/>
      <c r="B8960" s="50"/>
      <c r="C8960" s="45"/>
      <c r="D8960" s="45"/>
      <c r="E8960" s="45"/>
      <c r="F8960" s="28"/>
      <c r="G8960" s="46"/>
      <c r="H8960" s="46"/>
      <c r="I8960" s="46"/>
      <c r="J8960" s="32"/>
      <c r="K8960" s="46"/>
    </row>
    <row r="8961" spans="1:11" s="47" customFormat="1" x14ac:dyDescent="0.25">
      <c r="A8961" s="44"/>
      <c r="B8961" s="50"/>
      <c r="C8961" s="45"/>
      <c r="D8961" s="45"/>
      <c r="E8961" s="45"/>
      <c r="F8961" s="28"/>
      <c r="G8961" s="46"/>
      <c r="H8961" s="46"/>
      <c r="I8961" s="46"/>
      <c r="J8961" s="32"/>
      <c r="K8961" s="46"/>
    </row>
    <row r="8962" spans="1:11" s="47" customFormat="1" x14ac:dyDescent="0.25">
      <c r="A8962" s="44"/>
      <c r="B8962" s="50"/>
      <c r="C8962" s="45"/>
      <c r="D8962" s="45"/>
      <c r="E8962" s="45"/>
      <c r="F8962" s="28"/>
      <c r="G8962" s="46"/>
      <c r="H8962" s="46"/>
      <c r="I8962" s="46"/>
      <c r="J8962" s="32"/>
      <c r="K8962" s="46"/>
    </row>
    <row r="8963" spans="1:11" s="47" customFormat="1" x14ac:dyDescent="0.25">
      <c r="A8963" s="44"/>
      <c r="B8963" s="50"/>
      <c r="C8963" s="45"/>
      <c r="D8963" s="45"/>
      <c r="E8963" s="45"/>
      <c r="F8963" s="28"/>
      <c r="G8963" s="46"/>
      <c r="H8963" s="46"/>
      <c r="I8963" s="46"/>
      <c r="J8963" s="32"/>
      <c r="K8963" s="46"/>
    </row>
    <row r="8964" spans="1:11" s="47" customFormat="1" x14ac:dyDescent="0.25">
      <c r="A8964" s="44"/>
      <c r="B8964" s="50"/>
      <c r="C8964" s="45"/>
      <c r="D8964" s="45"/>
      <c r="E8964" s="45"/>
      <c r="F8964" s="28"/>
      <c r="G8964" s="46"/>
      <c r="H8964" s="46"/>
      <c r="I8964" s="46"/>
      <c r="J8964" s="32"/>
      <c r="K8964" s="46"/>
    </row>
    <row r="8965" spans="1:11" s="47" customFormat="1" x14ac:dyDescent="0.25">
      <c r="A8965" s="44"/>
      <c r="B8965" s="50"/>
      <c r="C8965" s="45"/>
      <c r="D8965" s="45"/>
      <c r="E8965" s="45"/>
      <c r="F8965" s="28"/>
      <c r="G8965" s="46"/>
      <c r="H8965" s="46"/>
      <c r="I8965" s="46"/>
      <c r="J8965" s="32"/>
      <c r="K8965" s="46"/>
    </row>
    <row r="8966" spans="1:11" s="47" customFormat="1" x14ac:dyDescent="0.25">
      <c r="A8966" s="44"/>
      <c r="B8966" s="50"/>
      <c r="C8966" s="45"/>
      <c r="D8966" s="45"/>
      <c r="E8966" s="45"/>
      <c r="F8966" s="28"/>
      <c r="G8966" s="46"/>
      <c r="H8966" s="46"/>
      <c r="I8966" s="46"/>
      <c r="J8966" s="32"/>
      <c r="K8966" s="46"/>
    </row>
    <row r="8967" spans="1:11" s="47" customFormat="1" x14ac:dyDescent="0.25">
      <c r="A8967" s="44"/>
      <c r="B8967" s="50"/>
      <c r="C8967" s="45"/>
      <c r="D8967" s="45"/>
      <c r="E8967" s="45"/>
      <c r="F8967" s="28"/>
      <c r="G8967" s="46"/>
      <c r="H8967" s="46"/>
      <c r="I8967" s="46"/>
      <c r="J8967" s="32"/>
      <c r="K8967" s="46"/>
    </row>
    <row r="8968" spans="1:11" s="47" customFormat="1" x14ac:dyDescent="0.25">
      <c r="A8968" s="44"/>
      <c r="B8968" s="50"/>
      <c r="C8968" s="45"/>
      <c r="D8968" s="45"/>
      <c r="E8968" s="45"/>
      <c r="F8968" s="28"/>
      <c r="G8968" s="46"/>
      <c r="H8968" s="46"/>
      <c r="I8968" s="46"/>
      <c r="J8968" s="32"/>
      <c r="K8968" s="46"/>
    </row>
    <row r="8969" spans="1:11" s="47" customFormat="1" x14ac:dyDescent="0.25">
      <c r="A8969" s="44"/>
      <c r="B8969" s="50"/>
      <c r="C8969" s="45"/>
      <c r="D8969" s="45"/>
      <c r="E8969" s="45"/>
      <c r="F8969" s="28"/>
      <c r="G8969" s="46"/>
      <c r="H8969" s="46"/>
      <c r="I8969" s="46"/>
      <c r="J8969" s="32"/>
      <c r="K8969" s="46"/>
    </row>
    <row r="8970" spans="1:11" s="47" customFormat="1" x14ac:dyDescent="0.25">
      <c r="A8970" s="44"/>
      <c r="B8970" s="50"/>
      <c r="C8970" s="45"/>
      <c r="D8970" s="45"/>
      <c r="E8970" s="45"/>
      <c r="F8970" s="28"/>
      <c r="G8970" s="46"/>
      <c r="H8970" s="46"/>
      <c r="I8970" s="46"/>
      <c r="J8970" s="32"/>
      <c r="K8970" s="46"/>
    </row>
    <row r="8971" spans="1:11" s="47" customFormat="1" x14ac:dyDescent="0.25">
      <c r="A8971" s="44"/>
      <c r="B8971" s="50"/>
      <c r="C8971" s="45"/>
      <c r="D8971" s="45"/>
      <c r="E8971" s="45"/>
      <c r="F8971" s="28"/>
      <c r="G8971" s="46"/>
      <c r="H8971" s="46"/>
      <c r="I8971" s="46"/>
      <c r="J8971" s="32"/>
      <c r="K8971" s="46"/>
    </row>
    <row r="8972" spans="1:11" s="47" customFormat="1" x14ac:dyDescent="0.25">
      <c r="A8972" s="44"/>
      <c r="B8972" s="50"/>
      <c r="C8972" s="45"/>
      <c r="D8972" s="45"/>
      <c r="E8972" s="45"/>
      <c r="F8972" s="28"/>
      <c r="G8972" s="46"/>
      <c r="H8972" s="46"/>
      <c r="I8972" s="46"/>
      <c r="J8972" s="32"/>
      <c r="K8972" s="46"/>
    </row>
    <row r="8973" spans="1:11" s="47" customFormat="1" x14ac:dyDescent="0.25">
      <c r="A8973" s="44"/>
      <c r="B8973" s="50"/>
      <c r="C8973" s="45"/>
      <c r="D8973" s="45"/>
      <c r="E8973" s="45"/>
      <c r="F8973" s="28"/>
      <c r="G8973" s="46"/>
      <c r="H8973" s="46"/>
      <c r="I8973" s="46"/>
      <c r="J8973" s="32"/>
      <c r="K8973" s="46"/>
    </row>
    <row r="8974" spans="1:11" s="47" customFormat="1" x14ac:dyDescent="0.25">
      <c r="A8974" s="44"/>
      <c r="B8974" s="50"/>
      <c r="C8974" s="45"/>
      <c r="D8974" s="45"/>
      <c r="E8974" s="45"/>
      <c r="F8974" s="28"/>
      <c r="G8974" s="46"/>
      <c r="H8974" s="46"/>
      <c r="I8974" s="46"/>
      <c r="J8974" s="32"/>
      <c r="K8974" s="46"/>
    </row>
    <row r="8975" spans="1:11" s="47" customFormat="1" x14ac:dyDescent="0.25">
      <c r="A8975" s="44"/>
      <c r="B8975" s="50"/>
      <c r="C8975" s="45"/>
      <c r="D8975" s="45"/>
      <c r="E8975" s="45"/>
      <c r="F8975" s="28"/>
      <c r="G8975" s="46"/>
      <c r="H8975" s="46"/>
      <c r="I8975" s="46"/>
      <c r="J8975" s="32"/>
      <c r="K8975" s="46"/>
    </row>
    <row r="8976" spans="1:11" s="47" customFormat="1" x14ac:dyDescent="0.25">
      <c r="A8976" s="44"/>
      <c r="B8976" s="50"/>
      <c r="C8976" s="45"/>
      <c r="D8976" s="45"/>
      <c r="E8976" s="45"/>
      <c r="F8976" s="28"/>
      <c r="G8976" s="46"/>
      <c r="H8976" s="46"/>
      <c r="I8976" s="46"/>
      <c r="J8976" s="32"/>
      <c r="K8976" s="46"/>
    </row>
    <row r="8977" spans="1:11" s="47" customFormat="1" x14ac:dyDescent="0.25">
      <c r="A8977" s="44"/>
      <c r="B8977" s="50"/>
      <c r="C8977" s="45"/>
      <c r="D8977" s="45"/>
      <c r="E8977" s="45"/>
      <c r="F8977" s="28"/>
      <c r="G8977" s="46"/>
      <c r="H8977" s="46"/>
      <c r="I8977" s="46"/>
      <c r="J8977" s="32"/>
      <c r="K8977" s="46"/>
    </row>
    <row r="8978" spans="1:11" s="47" customFormat="1" x14ac:dyDescent="0.25">
      <c r="A8978" s="44"/>
      <c r="B8978" s="50"/>
      <c r="C8978" s="45"/>
      <c r="D8978" s="45"/>
      <c r="E8978" s="45"/>
      <c r="F8978" s="28"/>
      <c r="G8978" s="46"/>
      <c r="H8978" s="46"/>
      <c r="I8978" s="46"/>
      <c r="J8978" s="32"/>
      <c r="K8978" s="46"/>
    </row>
    <row r="8979" spans="1:11" s="47" customFormat="1" x14ac:dyDescent="0.25">
      <c r="A8979" s="44"/>
      <c r="B8979" s="50"/>
      <c r="C8979" s="45"/>
      <c r="D8979" s="45"/>
      <c r="E8979" s="45"/>
      <c r="F8979" s="28"/>
      <c r="G8979" s="46"/>
      <c r="H8979" s="46"/>
      <c r="I8979" s="46"/>
      <c r="J8979" s="32"/>
      <c r="K8979" s="46"/>
    </row>
    <row r="8980" spans="1:11" s="47" customFormat="1" x14ac:dyDescent="0.25">
      <c r="A8980" s="44"/>
      <c r="B8980" s="50"/>
      <c r="C8980" s="45"/>
      <c r="D8980" s="45"/>
      <c r="E8980" s="45"/>
      <c r="F8980" s="28"/>
      <c r="G8980" s="46"/>
      <c r="H8980" s="46"/>
      <c r="I8980" s="46"/>
      <c r="J8980" s="32"/>
      <c r="K8980" s="46"/>
    </row>
    <row r="8981" spans="1:11" s="47" customFormat="1" x14ac:dyDescent="0.25">
      <c r="A8981" s="44"/>
      <c r="B8981" s="50"/>
      <c r="C8981" s="45"/>
      <c r="D8981" s="45"/>
      <c r="E8981" s="45"/>
      <c r="F8981" s="28"/>
      <c r="G8981" s="46"/>
      <c r="H8981" s="46"/>
      <c r="I8981" s="46"/>
      <c r="J8981" s="32"/>
      <c r="K8981" s="46"/>
    </row>
    <row r="8982" spans="1:11" s="47" customFormat="1" x14ac:dyDescent="0.25">
      <c r="A8982" s="44"/>
      <c r="B8982" s="50"/>
      <c r="C8982" s="45"/>
      <c r="D8982" s="45"/>
      <c r="E8982" s="45"/>
      <c r="F8982" s="28"/>
      <c r="G8982" s="46"/>
      <c r="H8982" s="46"/>
      <c r="I8982" s="46"/>
      <c r="J8982" s="32"/>
      <c r="K8982" s="46"/>
    </row>
    <row r="8983" spans="1:11" s="47" customFormat="1" x14ac:dyDescent="0.25">
      <c r="A8983" s="44"/>
      <c r="B8983" s="50"/>
      <c r="C8983" s="45"/>
      <c r="D8983" s="45"/>
      <c r="E8983" s="45"/>
      <c r="F8983" s="28"/>
      <c r="G8983" s="46"/>
      <c r="H8983" s="46"/>
      <c r="I8983" s="46"/>
      <c r="J8983" s="32"/>
      <c r="K8983" s="46"/>
    </row>
    <row r="8984" spans="1:11" s="47" customFormat="1" x14ac:dyDescent="0.25">
      <c r="A8984" s="44"/>
      <c r="B8984" s="50"/>
      <c r="C8984" s="45"/>
      <c r="D8984" s="45"/>
      <c r="E8984" s="45"/>
      <c r="F8984" s="28"/>
      <c r="G8984" s="46"/>
      <c r="H8984" s="46"/>
      <c r="I8984" s="46"/>
      <c r="J8984" s="32"/>
      <c r="K8984" s="46"/>
    </row>
    <row r="8985" spans="1:11" s="47" customFormat="1" x14ac:dyDescent="0.25">
      <c r="A8985" s="44"/>
      <c r="B8985" s="50"/>
      <c r="C8985" s="45"/>
      <c r="D8985" s="45"/>
      <c r="E8985" s="45"/>
      <c r="F8985" s="28"/>
      <c r="G8985" s="46"/>
      <c r="H8985" s="46"/>
      <c r="I8985" s="46"/>
      <c r="J8985" s="32"/>
      <c r="K8985" s="46"/>
    </row>
    <row r="8986" spans="1:11" s="47" customFormat="1" x14ac:dyDescent="0.25">
      <c r="A8986" s="44"/>
      <c r="B8986" s="50"/>
      <c r="C8986" s="45"/>
      <c r="D8986" s="45"/>
      <c r="E8986" s="45"/>
      <c r="F8986" s="28"/>
      <c r="G8986" s="46"/>
      <c r="H8986" s="46"/>
      <c r="I8986" s="46"/>
      <c r="J8986" s="32"/>
      <c r="K8986" s="46"/>
    </row>
    <row r="8987" spans="1:11" s="47" customFormat="1" x14ac:dyDescent="0.25">
      <c r="A8987" s="44"/>
      <c r="B8987" s="50"/>
      <c r="C8987" s="45"/>
      <c r="D8987" s="45"/>
      <c r="E8987" s="45"/>
      <c r="F8987" s="28"/>
      <c r="G8987" s="46"/>
      <c r="H8987" s="46"/>
      <c r="I8987" s="46"/>
      <c r="J8987" s="32"/>
      <c r="K8987" s="46"/>
    </row>
    <row r="8988" spans="1:11" s="47" customFormat="1" x14ac:dyDescent="0.25">
      <c r="A8988" s="44"/>
      <c r="B8988" s="50"/>
      <c r="C8988" s="45"/>
      <c r="D8988" s="45"/>
      <c r="E8988" s="45"/>
      <c r="F8988" s="28"/>
      <c r="G8988" s="46"/>
      <c r="H8988" s="46"/>
      <c r="I8988" s="46"/>
      <c r="J8988" s="32"/>
      <c r="K8988" s="46"/>
    </row>
    <row r="8989" spans="1:11" s="47" customFormat="1" x14ac:dyDescent="0.25">
      <c r="A8989" s="44"/>
      <c r="B8989" s="50"/>
      <c r="C8989" s="45"/>
      <c r="D8989" s="45"/>
      <c r="E8989" s="45"/>
      <c r="F8989" s="28"/>
      <c r="G8989" s="46"/>
      <c r="H8989" s="46"/>
      <c r="I8989" s="46"/>
      <c r="J8989" s="32"/>
      <c r="K8989" s="46"/>
    </row>
    <row r="8990" spans="1:11" s="47" customFormat="1" x14ac:dyDescent="0.25">
      <c r="A8990" s="44"/>
      <c r="B8990" s="50"/>
      <c r="C8990" s="45"/>
      <c r="D8990" s="45"/>
      <c r="E8990" s="45"/>
      <c r="F8990" s="28"/>
      <c r="G8990" s="46"/>
      <c r="H8990" s="46"/>
      <c r="I8990" s="46"/>
      <c r="J8990" s="32"/>
      <c r="K8990" s="46"/>
    </row>
    <row r="8991" spans="1:11" s="47" customFormat="1" x14ac:dyDescent="0.25">
      <c r="A8991" s="44"/>
      <c r="B8991" s="50"/>
      <c r="C8991" s="45"/>
      <c r="D8991" s="45"/>
      <c r="E8991" s="45"/>
      <c r="F8991" s="28"/>
      <c r="G8991" s="46"/>
      <c r="H8991" s="46"/>
      <c r="I8991" s="46"/>
      <c r="J8991" s="32"/>
      <c r="K8991" s="46"/>
    </row>
    <row r="8992" spans="1:11" s="47" customFormat="1" x14ac:dyDescent="0.25">
      <c r="A8992" s="44"/>
      <c r="B8992" s="50"/>
      <c r="C8992" s="45"/>
      <c r="D8992" s="45"/>
      <c r="E8992" s="45"/>
      <c r="F8992" s="28"/>
      <c r="G8992" s="46"/>
      <c r="H8992" s="46"/>
      <c r="I8992" s="46"/>
      <c r="J8992" s="32"/>
      <c r="K8992" s="46"/>
    </row>
    <row r="8993" spans="1:11" s="47" customFormat="1" x14ac:dyDescent="0.25">
      <c r="A8993" s="44"/>
      <c r="B8993" s="50"/>
      <c r="C8993" s="45"/>
      <c r="D8993" s="45"/>
      <c r="E8993" s="45"/>
      <c r="F8993" s="28"/>
      <c r="G8993" s="46"/>
      <c r="H8993" s="46"/>
      <c r="I8993" s="46"/>
      <c r="J8993" s="32"/>
      <c r="K8993" s="46"/>
    </row>
    <row r="8994" spans="1:11" s="47" customFormat="1" x14ac:dyDescent="0.25">
      <c r="A8994" s="44"/>
      <c r="B8994" s="50"/>
      <c r="C8994" s="45"/>
      <c r="D8994" s="45"/>
      <c r="E8994" s="45"/>
      <c r="F8994" s="28"/>
      <c r="G8994" s="46"/>
      <c r="H8994" s="46"/>
      <c r="I8994" s="46"/>
      <c r="J8994" s="32"/>
      <c r="K8994" s="46"/>
    </row>
    <row r="8995" spans="1:11" s="47" customFormat="1" x14ac:dyDescent="0.25">
      <c r="A8995" s="44"/>
      <c r="B8995" s="50"/>
      <c r="C8995" s="45"/>
      <c r="D8995" s="45"/>
      <c r="E8995" s="45"/>
      <c r="F8995" s="28"/>
      <c r="G8995" s="46"/>
      <c r="H8995" s="46"/>
      <c r="I8995" s="46"/>
      <c r="J8995" s="32"/>
      <c r="K8995" s="46"/>
    </row>
    <row r="8996" spans="1:11" s="47" customFormat="1" x14ac:dyDescent="0.25">
      <c r="A8996" s="44"/>
      <c r="B8996" s="50"/>
      <c r="C8996" s="45"/>
      <c r="D8996" s="45"/>
      <c r="E8996" s="45"/>
      <c r="F8996" s="28"/>
      <c r="G8996" s="46"/>
      <c r="H8996" s="46"/>
      <c r="I8996" s="46"/>
      <c r="J8996" s="32"/>
      <c r="K8996" s="46"/>
    </row>
    <row r="8997" spans="1:11" s="47" customFormat="1" x14ac:dyDescent="0.25">
      <c r="A8997" s="44"/>
      <c r="B8997" s="50"/>
      <c r="C8997" s="45"/>
      <c r="D8997" s="45"/>
      <c r="E8997" s="45"/>
      <c r="F8997" s="28"/>
      <c r="G8997" s="46"/>
      <c r="H8997" s="46"/>
      <c r="I8997" s="46"/>
      <c r="J8997" s="32"/>
      <c r="K8997" s="46"/>
    </row>
    <row r="8998" spans="1:11" s="47" customFormat="1" x14ac:dyDescent="0.25">
      <c r="A8998" s="44"/>
      <c r="B8998" s="50"/>
      <c r="C8998" s="45"/>
      <c r="D8998" s="45"/>
      <c r="E8998" s="45"/>
      <c r="F8998" s="28"/>
      <c r="G8998" s="46"/>
      <c r="H8998" s="46"/>
      <c r="I8998" s="46"/>
      <c r="J8998" s="32"/>
      <c r="K8998" s="46"/>
    </row>
    <row r="8999" spans="1:11" s="47" customFormat="1" x14ac:dyDescent="0.25">
      <c r="A8999" s="44"/>
      <c r="B8999" s="50"/>
      <c r="C8999" s="45"/>
      <c r="D8999" s="45"/>
      <c r="E8999" s="45"/>
      <c r="F8999" s="28"/>
      <c r="G8999" s="46"/>
      <c r="H8999" s="46"/>
      <c r="I8999" s="46"/>
      <c r="J8999" s="32"/>
      <c r="K8999" s="46"/>
    </row>
    <row r="9000" spans="1:11" s="47" customFormat="1" x14ac:dyDescent="0.25">
      <c r="A9000" s="44"/>
      <c r="B9000" s="50"/>
      <c r="C9000" s="45"/>
      <c r="D9000" s="45"/>
      <c r="E9000" s="45"/>
      <c r="F9000" s="28"/>
      <c r="G9000" s="46"/>
      <c r="H9000" s="46"/>
      <c r="I9000" s="46"/>
      <c r="J9000" s="32"/>
      <c r="K9000" s="46"/>
    </row>
    <row r="9001" spans="1:11" s="47" customFormat="1" x14ac:dyDescent="0.25">
      <c r="A9001" s="44"/>
      <c r="B9001" s="50"/>
      <c r="C9001" s="45"/>
      <c r="D9001" s="45"/>
      <c r="E9001" s="45"/>
      <c r="F9001" s="28"/>
      <c r="G9001" s="46"/>
      <c r="H9001" s="46"/>
      <c r="I9001" s="46"/>
      <c r="J9001" s="32"/>
      <c r="K9001" s="46"/>
    </row>
    <row r="9002" spans="1:11" s="47" customFormat="1" x14ac:dyDescent="0.25">
      <c r="A9002" s="44"/>
      <c r="B9002" s="50"/>
      <c r="C9002" s="45"/>
      <c r="D9002" s="45"/>
      <c r="E9002" s="45"/>
      <c r="F9002" s="28"/>
      <c r="G9002" s="46"/>
      <c r="H9002" s="46"/>
      <c r="I9002" s="46"/>
      <c r="J9002" s="32"/>
      <c r="K9002" s="46"/>
    </row>
    <row r="9003" spans="1:11" s="47" customFormat="1" x14ac:dyDescent="0.25">
      <c r="A9003" s="44"/>
      <c r="B9003" s="50"/>
      <c r="C9003" s="45"/>
      <c r="D9003" s="45"/>
      <c r="E9003" s="45"/>
      <c r="F9003" s="28"/>
      <c r="G9003" s="46"/>
      <c r="H9003" s="46"/>
      <c r="I9003" s="46"/>
      <c r="J9003" s="32"/>
      <c r="K9003" s="46"/>
    </row>
    <row r="9004" spans="1:11" s="47" customFormat="1" x14ac:dyDescent="0.25">
      <c r="A9004" s="44"/>
      <c r="B9004" s="50"/>
      <c r="C9004" s="45"/>
      <c r="D9004" s="45"/>
      <c r="E9004" s="45"/>
      <c r="F9004" s="28"/>
      <c r="G9004" s="46"/>
      <c r="H9004" s="46"/>
      <c r="I9004" s="46"/>
      <c r="J9004" s="32"/>
      <c r="K9004" s="46"/>
    </row>
    <row r="9005" spans="1:11" s="47" customFormat="1" x14ac:dyDescent="0.25">
      <c r="A9005" s="44"/>
      <c r="B9005" s="50"/>
      <c r="C9005" s="45"/>
      <c r="D9005" s="45"/>
      <c r="E9005" s="45"/>
      <c r="F9005" s="28"/>
      <c r="G9005" s="46"/>
      <c r="H9005" s="46"/>
      <c r="I9005" s="46"/>
      <c r="J9005" s="32"/>
      <c r="K9005" s="46"/>
    </row>
    <row r="9006" spans="1:11" s="47" customFormat="1" x14ac:dyDescent="0.25">
      <c r="A9006" s="44"/>
      <c r="B9006" s="50"/>
      <c r="C9006" s="45"/>
      <c r="D9006" s="45"/>
      <c r="E9006" s="45"/>
      <c r="F9006" s="28"/>
      <c r="G9006" s="46"/>
      <c r="H9006" s="46"/>
      <c r="I9006" s="46"/>
      <c r="J9006" s="32"/>
      <c r="K9006" s="46"/>
    </row>
    <row r="9007" spans="1:11" s="47" customFormat="1" x14ac:dyDescent="0.25">
      <c r="A9007" s="44"/>
      <c r="B9007" s="50"/>
      <c r="C9007" s="45"/>
      <c r="D9007" s="45"/>
      <c r="E9007" s="45"/>
      <c r="F9007" s="28"/>
      <c r="G9007" s="46"/>
      <c r="H9007" s="46"/>
      <c r="I9007" s="46"/>
      <c r="J9007" s="32"/>
      <c r="K9007" s="46"/>
    </row>
    <row r="9008" spans="1:11" s="47" customFormat="1" x14ac:dyDescent="0.25">
      <c r="A9008" s="44"/>
      <c r="B9008" s="50"/>
      <c r="C9008" s="45"/>
      <c r="D9008" s="45"/>
      <c r="E9008" s="45"/>
      <c r="F9008" s="28"/>
      <c r="G9008" s="46"/>
      <c r="H9008" s="46"/>
      <c r="I9008" s="46"/>
      <c r="J9008" s="32"/>
      <c r="K9008" s="46"/>
    </row>
    <row r="9009" spans="1:11" s="47" customFormat="1" x14ac:dyDescent="0.25">
      <c r="A9009" s="44"/>
      <c r="B9009" s="50"/>
      <c r="C9009" s="45"/>
      <c r="D9009" s="45"/>
      <c r="E9009" s="45"/>
      <c r="F9009" s="28"/>
      <c r="G9009" s="46"/>
      <c r="H9009" s="46"/>
      <c r="I9009" s="46"/>
      <c r="J9009" s="32"/>
      <c r="K9009" s="46"/>
    </row>
    <row r="9010" spans="1:11" s="47" customFormat="1" x14ac:dyDescent="0.25">
      <c r="A9010" s="44"/>
      <c r="B9010" s="50"/>
      <c r="C9010" s="45"/>
      <c r="D9010" s="45"/>
      <c r="E9010" s="45"/>
      <c r="F9010" s="28"/>
      <c r="G9010" s="46"/>
      <c r="H9010" s="46"/>
      <c r="I9010" s="46"/>
      <c r="J9010" s="32"/>
      <c r="K9010" s="46"/>
    </row>
    <row r="9011" spans="1:11" s="47" customFormat="1" x14ac:dyDescent="0.25">
      <c r="A9011" s="44"/>
      <c r="B9011" s="50"/>
      <c r="C9011" s="45"/>
      <c r="D9011" s="45"/>
      <c r="E9011" s="45"/>
      <c r="F9011" s="28"/>
      <c r="G9011" s="46"/>
      <c r="H9011" s="46"/>
      <c r="I9011" s="46"/>
      <c r="J9011" s="32"/>
      <c r="K9011" s="46"/>
    </row>
    <row r="9012" spans="1:11" s="47" customFormat="1" x14ac:dyDescent="0.25">
      <c r="A9012" s="44"/>
      <c r="B9012" s="50"/>
      <c r="C9012" s="45"/>
      <c r="D9012" s="45"/>
      <c r="E9012" s="45"/>
      <c r="F9012" s="28"/>
      <c r="G9012" s="46"/>
      <c r="H9012" s="46"/>
      <c r="I9012" s="46"/>
      <c r="J9012" s="32"/>
      <c r="K9012" s="46"/>
    </row>
    <row r="9013" spans="1:11" s="47" customFormat="1" x14ac:dyDescent="0.25">
      <c r="A9013" s="44"/>
      <c r="B9013" s="50"/>
      <c r="C9013" s="45"/>
      <c r="D9013" s="45"/>
      <c r="E9013" s="45"/>
      <c r="F9013" s="28"/>
      <c r="G9013" s="46"/>
      <c r="H9013" s="46"/>
      <c r="I9013" s="46"/>
      <c r="J9013" s="32"/>
      <c r="K9013" s="46"/>
    </row>
    <row r="9014" spans="1:11" s="47" customFormat="1" x14ac:dyDescent="0.25">
      <c r="A9014" s="44"/>
      <c r="B9014" s="50"/>
      <c r="C9014" s="45"/>
      <c r="D9014" s="45"/>
      <c r="E9014" s="45"/>
      <c r="F9014" s="28"/>
      <c r="G9014" s="46"/>
      <c r="H9014" s="46"/>
      <c r="I9014" s="46"/>
      <c r="J9014" s="32"/>
      <c r="K9014" s="46"/>
    </row>
    <row r="9015" spans="1:11" s="47" customFormat="1" x14ac:dyDescent="0.25">
      <c r="A9015" s="44"/>
      <c r="B9015" s="50"/>
      <c r="C9015" s="45"/>
      <c r="D9015" s="45"/>
      <c r="E9015" s="45"/>
      <c r="F9015" s="28"/>
      <c r="G9015" s="46"/>
      <c r="H9015" s="46"/>
      <c r="I9015" s="46"/>
      <c r="J9015" s="32"/>
      <c r="K9015" s="46"/>
    </row>
    <row r="9016" spans="1:11" s="47" customFormat="1" x14ac:dyDescent="0.25">
      <c r="A9016" s="44"/>
      <c r="B9016" s="50"/>
      <c r="C9016" s="45"/>
      <c r="D9016" s="45"/>
      <c r="E9016" s="45"/>
      <c r="F9016" s="28"/>
      <c r="G9016" s="46"/>
      <c r="H9016" s="46"/>
      <c r="I9016" s="46"/>
      <c r="J9016" s="32"/>
      <c r="K9016" s="46"/>
    </row>
    <row r="9017" spans="1:11" s="47" customFormat="1" x14ac:dyDescent="0.25">
      <c r="A9017" s="44"/>
      <c r="B9017" s="50"/>
      <c r="C9017" s="45"/>
      <c r="D9017" s="45"/>
      <c r="E9017" s="45"/>
      <c r="F9017" s="28"/>
      <c r="G9017" s="46"/>
      <c r="H9017" s="46"/>
      <c r="I9017" s="46"/>
      <c r="J9017" s="32"/>
      <c r="K9017" s="46"/>
    </row>
    <row r="9018" spans="1:11" s="47" customFormat="1" x14ac:dyDescent="0.25">
      <c r="A9018" s="44"/>
      <c r="B9018" s="50"/>
      <c r="C9018" s="45"/>
      <c r="D9018" s="45"/>
      <c r="E9018" s="45"/>
      <c r="F9018" s="28"/>
      <c r="G9018" s="46"/>
      <c r="H9018" s="46"/>
      <c r="I9018" s="46"/>
      <c r="J9018" s="32"/>
      <c r="K9018" s="46"/>
    </row>
    <row r="9019" spans="1:11" s="47" customFormat="1" x14ac:dyDescent="0.25">
      <c r="A9019" s="44"/>
      <c r="B9019" s="50"/>
      <c r="C9019" s="45"/>
      <c r="D9019" s="45"/>
      <c r="E9019" s="45"/>
      <c r="F9019" s="28"/>
      <c r="G9019" s="46"/>
      <c r="H9019" s="46"/>
      <c r="I9019" s="46"/>
      <c r="J9019" s="32"/>
      <c r="K9019" s="46"/>
    </row>
    <row r="9020" spans="1:11" s="47" customFormat="1" x14ac:dyDescent="0.25">
      <c r="A9020" s="44"/>
      <c r="B9020" s="50"/>
      <c r="C9020" s="45"/>
      <c r="D9020" s="45"/>
      <c r="E9020" s="45"/>
      <c r="F9020" s="28"/>
      <c r="G9020" s="46"/>
      <c r="H9020" s="46"/>
      <c r="I9020" s="46"/>
      <c r="J9020" s="32"/>
      <c r="K9020" s="46"/>
    </row>
    <row r="9021" spans="1:11" s="47" customFormat="1" x14ac:dyDescent="0.25">
      <c r="A9021" s="44"/>
      <c r="B9021" s="50"/>
      <c r="C9021" s="45"/>
      <c r="D9021" s="45"/>
      <c r="E9021" s="45"/>
      <c r="F9021" s="28"/>
      <c r="G9021" s="46"/>
      <c r="H9021" s="46"/>
      <c r="I9021" s="46"/>
      <c r="J9021" s="32"/>
      <c r="K9021" s="46"/>
    </row>
    <row r="9022" spans="1:11" s="47" customFormat="1" x14ac:dyDescent="0.25">
      <c r="A9022" s="44"/>
      <c r="B9022" s="50"/>
      <c r="C9022" s="45"/>
      <c r="D9022" s="45"/>
      <c r="E9022" s="45"/>
      <c r="F9022" s="28"/>
      <c r="G9022" s="46"/>
      <c r="H9022" s="46"/>
      <c r="I9022" s="46"/>
      <c r="J9022" s="32"/>
      <c r="K9022" s="46"/>
    </row>
    <row r="9023" spans="1:11" s="47" customFormat="1" x14ac:dyDescent="0.25">
      <c r="A9023" s="44"/>
      <c r="B9023" s="50"/>
      <c r="C9023" s="45"/>
      <c r="D9023" s="45"/>
      <c r="E9023" s="45"/>
      <c r="F9023" s="28"/>
      <c r="G9023" s="46"/>
      <c r="H9023" s="46"/>
      <c r="I9023" s="46"/>
      <c r="J9023" s="32"/>
      <c r="K9023" s="46"/>
    </row>
    <row r="9024" spans="1:11" s="47" customFormat="1" x14ac:dyDescent="0.25">
      <c r="A9024" s="44"/>
      <c r="B9024" s="50"/>
      <c r="C9024" s="45"/>
      <c r="D9024" s="45"/>
      <c r="E9024" s="45"/>
      <c r="F9024" s="28"/>
      <c r="G9024" s="46"/>
      <c r="H9024" s="46"/>
      <c r="I9024" s="46"/>
      <c r="J9024" s="32"/>
      <c r="K9024" s="46"/>
    </row>
    <row r="9025" spans="1:11" s="47" customFormat="1" x14ac:dyDescent="0.25">
      <c r="A9025" s="44"/>
      <c r="B9025" s="50"/>
      <c r="C9025" s="45"/>
      <c r="D9025" s="45"/>
      <c r="E9025" s="45"/>
      <c r="F9025" s="28"/>
      <c r="G9025" s="46"/>
      <c r="H9025" s="46"/>
      <c r="I9025" s="46"/>
      <c r="J9025" s="32"/>
      <c r="K9025" s="46"/>
    </row>
    <row r="9026" spans="1:11" s="47" customFormat="1" x14ac:dyDescent="0.25">
      <c r="A9026" s="44"/>
      <c r="B9026" s="50"/>
      <c r="C9026" s="45"/>
      <c r="D9026" s="45"/>
      <c r="E9026" s="45"/>
      <c r="F9026" s="28"/>
      <c r="G9026" s="46"/>
      <c r="H9026" s="46"/>
      <c r="I9026" s="46"/>
      <c r="J9026" s="32"/>
      <c r="K9026" s="46"/>
    </row>
    <row r="9027" spans="1:11" s="47" customFormat="1" x14ac:dyDescent="0.25">
      <c r="A9027" s="44"/>
      <c r="B9027" s="50"/>
      <c r="C9027" s="45"/>
      <c r="D9027" s="45"/>
      <c r="E9027" s="45"/>
      <c r="F9027" s="28"/>
      <c r="G9027" s="46"/>
      <c r="H9027" s="46"/>
      <c r="I9027" s="46"/>
      <c r="J9027" s="32"/>
      <c r="K9027" s="46"/>
    </row>
    <row r="9028" spans="1:11" s="47" customFormat="1" x14ac:dyDescent="0.25">
      <c r="A9028" s="44"/>
      <c r="B9028" s="50"/>
      <c r="C9028" s="45"/>
      <c r="D9028" s="45"/>
      <c r="E9028" s="45"/>
      <c r="F9028" s="28"/>
      <c r="G9028" s="46"/>
      <c r="H9028" s="46"/>
      <c r="I9028" s="46"/>
      <c r="J9028" s="32"/>
      <c r="K9028" s="46"/>
    </row>
    <row r="9029" spans="1:11" s="47" customFormat="1" x14ac:dyDescent="0.25">
      <c r="A9029" s="44"/>
      <c r="B9029" s="50"/>
      <c r="C9029" s="45"/>
      <c r="D9029" s="45"/>
      <c r="E9029" s="45"/>
      <c r="F9029" s="28"/>
      <c r="G9029" s="46"/>
      <c r="H9029" s="46"/>
      <c r="I9029" s="46"/>
      <c r="J9029" s="32"/>
      <c r="K9029" s="46"/>
    </row>
    <row r="9030" spans="1:11" s="47" customFormat="1" x14ac:dyDescent="0.25">
      <c r="A9030" s="44"/>
      <c r="B9030" s="50"/>
      <c r="C9030" s="45"/>
      <c r="D9030" s="45"/>
      <c r="E9030" s="45"/>
      <c r="F9030" s="28"/>
      <c r="G9030" s="46"/>
      <c r="H9030" s="46"/>
      <c r="I9030" s="46"/>
      <c r="J9030" s="32"/>
      <c r="K9030" s="46"/>
    </row>
    <row r="9031" spans="1:11" s="47" customFormat="1" x14ac:dyDescent="0.25">
      <c r="A9031" s="44"/>
      <c r="B9031" s="50"/>
      <c r="C9031" s="45"/>
      <c r="D9031" s="45"/>
      <c r="E9031" s="45"/>
      <c r="F9031" s="28"/>
      <c r="G9031" s="46"/>
      <c r="H9031" s="46"/>
      <c r="I9031" s="46"/>
      <c r="J9031" s="32"/>
      <c r="K9031" s="46"/>
    </row>
    <row r="9032" spans="1:11" s="47" customFormat="1" x14ac:dyDescent="0.25">
      <c r="A9032" s="44"/>
      <c r="B9032" s="50"/>
      <c r="C9032" s="45"/>
      <c r="D9032" s="45"/>
      <c r="E9032" s="45"/>
      <c r="F9032" s="28"/>
      <c r="G9032" s="46"/>
      <c r="H9032" s="46"/>
      <c r="I9032" s="46"/>
      <c r="J9032" s="32"/>
      <c r="K9032" s="46"/>
    </row>
    <row r="9033" spans="1:11" s="47" customFormat="1" x14ac:dyDescent="0.25">
      <c r="A9033" s="44"/>
      <c r="B9033" s="50"/>
      <c r="C9033" s="45"/>
      <c r="D9033" s="45"/>
      <c r="E9033" s="45"/>
      <c r="F9033" s="28"/>
      <c r="G9033" s="46"/>
      <c r="H9033" s="46"/>
      <c r="I9033" s="46"/>
      <c r="J9033" s="32"/>
      <c r="K9033" s="46"/>
    </row>
    <row r="9034" spans="1:11" s="47" customFormat="1" x14ac:dyDescent="0.25">
      <c r="A9034" s="44"/>
      <c r="B9034" s="50"/>
      <c r="C9034" s="45"/>
      <c r="D9034" s="45"/>
      <c r="E9034" s="45"/>
      <c r="F9034" s="28"/>
      <c r="G9034" s="46"/>
      <c r="H9034" s="46"/>
      <c r="I9034" s="46"/>
      <c r="J9034" s="32"/>
      <c r="K9034" s="46"/>
    </row>
    <row r="9035" spans="1:11" s="47" customFormat="1" x14ac:dyDescent="0.25">
      <c r="A9035" s="44"/>
      <c r="B9035" s="50"/>
      <c r="C9035" s="45"/>
      <c r="D9035" s="45"/>
      <c r="E9035" s="45"/>
      <c r="F9035" s="28"/>
      <c r="G9035" s="46"/>
      <c r="H9035" s="46"/>
      <c r="I9035" s="46"/>
      <c r="J9035" s="32"/>
      <c r="K9035" s="46"/>
    </row>
    <row r="9036" spans="1:11" s="47" customFormat="1" x14ac:dyDescent="0.25">
      <c r="A9036" s="44"/>
      <c r="B9036" s="50"/>
      <c r="C9036" s="45"/>
      <c r="D9036" s="45"/>
      <c r="E9036" s="45"/>
      <c r="F9036" s="28"/>
      <c r="G9036" s="46"/>
      <c r="H9036" s="46"/>
      <c r="I9036" s="46"/>
      <c r="J9036" s="32"/>
      <c r="K9036" s="46"/>
    </row>
    <row r="9037" spans="1:11" s="47" customFormat="1" x14ac:dyDescent="0.25">
      <c r="A9037" s="44"/>
      <c r="B9037" s="50"/>
      <c r="C9037" s="45"/>
      <c r="D9037" s="45"/>
      <c r="E9037" s="45"/>
      <c r="F9037" s="28"/>
      <c r="G9037" s="46"/>
      <c r="H9037" s="46"/>
      <c r="I9037" s="46"/>
      <c r="J9037" s="32"/>
      <c r="K9037" s="46"/>
    </row>
    <row r="9038" spans="1:11" s="47" customFormat="1" x14ac:dyDescent="0.25">
      <c r="A9038" s="44"/>
      <c r="B9038" s="50"/>
      <c r="C9038" s="45"/>
      <c r="D9038" s="45"/>
      <c r="E9038" s="45"/>
      <c r="F9038" s="28"/>
      <c r="G9038" s="46"/>
      <c r="H9038" s="46"/>
      <c r="I9038" s="46"/>
      <c r="J9038" s="32"/>
      <c r="K9038" s="46"/>
    </row>
    <row r="9039" spans="1:11" s="47" customFormat="1" x14ac:dyDescent="0.25">
      <c r="A9039" s="44"/>
      <c r="B9039" s="50"/>
      <c r="C9039" s="45"/>
      <c r="D9039" s="45"/>
      <c r="E9039" s="45"/>
      <c r="F9039" s="28"/>
      <c r="G9039" s="46"/>
      <c r="H9039" s="46"/>
      <c r="I9039" s="46"/>
      <c r="J9039" s="32"/>
      <c r="K9039" s="46"/>
    </row>
    <row r="9040" spans="1:11" s="47" customFormat="1" x14ac:dyDescent="0.25">
      <c r="A9040" s="44"/>
      <c r="B9040" s="50"/>
      <c r="C9040" s="45"/>
      <c r="D9040" s="45"/>
      <c r="E9040" s="45"/>
      <c r="F9040" s="28"/>
      <c r="G9040" s="46"/>
      <c r="H9040" s="46"/>
      <c r="I9040" s="46"/>
      <c r="J9040" s="32"/>
      <c r="K9040" s="46"/>
    </row>
    <row r="9041" spans="1:11" s="47" customFormat="1" x14ac:dyDescent="0.25">
      <c r="A9041" s="44"/>
      <c r="B9041" s="50"/>
      <c r="C9041" s="45"/>
      <c r="D9041" s="45"/>
      <c r="E9041" s="45"/>
      <c r="F9041" s="28"/>
      <c r="G9041" s="46"/>
      <c r="H9041" s="46"/>
      <c r="I9041" s="46"/>
      <c r="J9041" s="32"/>
      <c r="K9041" s="46"/>
    </row>
    <row r="9042" spans="1:11" s="47" customFormat="1" x14ac:dyDescent="0.25">
      <c r="A9042" s="44"/>
      <c r="B9042" s="50"/>
      <c r="C9042" s="45"/>
      <c r="D9042" s="45"/>
      <c r="E9042" s="45"/>
      <c r="F9042" s="28"/>
      <c r="G9042" s="46"/>
      <c r="H9042" s="46"/>
      <c r="I9042" s="46"/>
      <c r="J9042" s="32"/>
      <c r="K9042" s="46"/>
    </row>
    <row r="9043" spans="1:11" s="47" customFormat="1" x14ac:dyDescent="0.25">
      <c r="A9043" s="44"/>
      <c r="B9043" s="50"/>
      <c r="C9043" s="45"/>
      <c r="D9043" s="45"/>
      <c r="E9043" s="45"/>
      <c r="F9043" s="28"/>
      <c r="G9043" s="46"/>
      <c r="H9043" s="46"/>
      <c r="I9043" s="46"/>
      <c r="J9043" s="32"/>
      <c r="K9043" s="46"/>
    </row>
    <row r="9044" spans="1:11" s="47" customFormat="1" x14ac:dyDescent="0.25">
      <c r="A9044" s="44"/>
      <c r="B9044" s="50"/>
      <c r="C9044" s="45"/>
      <c r="D9044" s="45"/>
      <c r="E9044" s="45"/>
      <c r="F9044" s="28"/>
      <c r="G9044" s="46"/>
      <c r="H9044" s="46"/>
      <c r="I9044" s="46"/>
      <c r="J9044" s="32"/>
      <c r="K9044" s="46"/>
    </row>
    <row r="9045" spans="1:11" s="47" customFormat="1" x14ac:dyDescent="0.25">
      <c r="A9045" s="44"/>
      <c r="B9045" s="50"/>
      <c r="C9045" s="45"/>
      <c r="D9045" s="45"/>
      <c r="E9045" s="45"/>
      <c r="F9045" s="28"/>
      <c r="G9045" s="46"/>
      <c r="H9045" s="46"/>
      <c r="I9045" s="46"/>
      <c r="J9045" s="32"/>
      <c r="K9045" s="46"/>
    </row>
    <row r="9046" spans="1:11" s="47" customFormat="1" x14ac:dyDescent="0.25">
      <c r="A9046" s="44"/>
      <c r="B9046" s="50"/>
      <c r="C9046" s="45"/>
      <c r="D9046" s="45"/>
      <c r="E9046" s="45"/>
      <c r="F9046" s="28"/>
      <c r="G9046" s="46"/>
      <c r="H9046" s="46"/>
      <c r="I9046" s="46"/>
      <c r="J9046" s="32"/>
      <c r="K9046" s="46"/>
    </row>
    <row r="9047" spans="1:11" s="47" customFormat="1" x14ac:dyDescent="0.25">
      <c r="A9047" s="44"/>
      <c r="B9047" s="50"/>
      <c r="C9047" s="45"/>
      <c r="D9047" s="45"/>
      <c r="E9047" s="45"/>
      <c r="F9047" s="28"/>
      <c r="G9047" s="46"/>
      <c r="H9047" s="46"/>
      <c r="I9047" s="46"/>
      <c r="J9047" s="32"/>
      <c r="K9047" s="46"/>
    </row>
    <row r="9048" spans="1:11" s="47" customFormat="1" x14ac:dyDescent="0.25">
      <c r="A9048" s="44"/>
      <c r="B9048" s="50"/>
      <c r="C9048" s="45"/>
      <c r="D9048" s="45"/>
      <c r="E9048" s="45"/>
      <c r="F9048" s="28"/>
      <c r="G9048" s="46"/>
      <c r="H9048" s="46"/>
      <c r="I9048" s="46"/>
      <c r="J9048" s="32"/>
      <c r="K9048" s="46"/>
    </row>
    <row r="9049" spans="1:11" s="47" customFormat="1" x14ac:dyDescent="0.25">
      <c r="A9049" s="44"/>
      <c r="B9049" s="50"/>
      <c r="C9049" s="45"/>
      <c r="D9049" s="45"/>
      <c r="E9049" s="45"/>
      <c r="F9049" s="28"/>
      <c r="G9049" s="46"/>
      <c r="H9049" s="46"/>
      <c r="I9049" s="46"/>
      <c r="J9049" s="32"/>
      <c r="K9049" s="46"/>
    </row>
    <row r="9050" spans="1:11" s="47" customFormat="1" x14ac:dyDescent="0.25">
      <c r="A9050" s="44"/>
      <c r="B9050" s="50"/>
      <c r="C9050" s="45"/>
      <c r="D9050" s="45"/>
      <c r="E9050" s="45"/>
      <c r="F9050" s="28"/>
      <c r="G9050" s="46"/>
      <c r="H9050" s="46"/>
      <c r="I9050" s="46"/>
      <c r="J9050" s="32"/>
      <c r="K9050" s="46"/>
    </row>
    <row r="9051" spans="1:11" s="47" customFormat="1" x14ac:dyDescent="0.25">
      <c r="A9051" s="44"/>
      <c r="B9051" s="50"/>
      <c r="C9051" s="45"/>
      <c r="D9051" s="45"/>
      <c r="E9051" s="45"/>
      <c r="F9051" s="28"/>
      <c r="G9051" s="46"/>
      <c r="H9051" s="46"/>
      <c r="I9051" s="46"/>
      <c r="J9051" s="32"/>
      <c r="K9051" s="46"/>
    </row>
    <row r="9052" spans="1:11" s="47" customFormat="1" x14ac:dyDescent="0.25">
      <c r="A9052" s="44"/>
      <c r="B9052" s="50"/>
      <c r="C9052" s="45"/>
      <c r="D9052" s="45"/>
      <c r="E9052" s="45"/>
      <c r="F9052" s="28"/>
      <c r="G9052" s="46"/>
      <c r="H9052" s="46"/>
      <c r="I9052" s="46"/>
      <c r="J9052" s="32"/>
      <c r="K9052" s="46"/>
    </row>
    <row r="9053" spans="1:11" s="47" customFormat="1" x14ac:dyDescent="0.25">
      <c r="A9053" s="44"/>
      <c r="B9053" s="50"/>
      <c r="C9053" s="45"/>
      <c r="D9053" s="45"/>
      <c r="E9053" s="45"/>
      <c r="F9053" s="28"/>
      <c r="G9053" s="46"/>
      <c r="H9053" s="46"/>
      <c r="I9053" s="46"/>
      <c r="J9053" s="32"/>
      <c r="K9053" s="46"/>
    </row>
    <row r="9054" spans="1:11" s="47" customFormat="1" x14ac:dyDescent="0.25">
      <c r="A9054" s="44"/>
      <c r="B9054" s="50"/>
      <c r="C9054" s="45"/>
      <c r="D9054" s="45"/>
      <c r="E9054" s="45"/>
      <c r="F9054" s="28"/>
      <c r="G9054" s="46"/>
      <c r="H9054" s="46"/>
      <c r="I9054" s="46"/>
      <c r="J9054" s="32"/>
      <c r="K9054" s="46"/>
    </row>
    <row r="9055" spans="1:11" s="47" customFormat="1" x14ac:dyDescent="0.25">
      <c r="A9055" s="44"/>
      <c r="B9055" s="50"/>
      <c r="C9055" s="45"/>
      <c r="D9055" s="45"/>
      <c r="E9055" s="45"/>
      <c r="F9055" s="28"/>
      <c r="G9055" s="46"/>
      <c r="H9055" s="46"/>
      <c r="I9055" s="46"/>
      <c r="J9055" s="32"/>
      <c r="K9055" s="46"/>
    </row>
    <row r="9056" spans="1:11" s="47" customFormat="1" x14ac:dyDescent="0.25">
      <c r="A9056" s="44"/>
      <c r="B9056" s="50"/>
      <c r="C9056" s="45"/>
      <c r="D9056" s="45"/>
      <c r="E9056" s="45"/>
      <c r="F9056" s="28"/>
      <c r="G9056" s="46"/>
      <c r="H9056" s="46"/>
      <c r="I9056" s="46"/>
      <c r="J9056" s="32"/>
      <c r="K9056" s="46"/>
    </row>
    <row r="9057" spans="1:11" s="47" customFormat="1" x14ac:dyDescent="0.25">
      <c r="A9057" s="44"/>
      <c r="B9057" s="50"/>
      <c r="C9057" s="45"/>
      <c r="D9057" s="45"/>
      <c r="E9057" s="45"/>
      <c r="F9057" s="28"/>
      <c r="G9057" s="46"/>
      <c r="H9057" s="46"/>
      <c r="I9057" s="46"/>
      <c r="J9057" s="32"/>
      <c r="K9057" s="46"/>
    </row>
    <row r="9058" spans="1:11" s="47" customFormat="1" x14ac:dyDescent="0.25">
      <c r="A9058" s="44"/>
      <c r="B9058" s="50"/>
      <c r="C9058" s="45"/>
      <c r="D9058" s="45"/>
      <c r="E9058" s="45"/>
      <c r="F9058" s="28"/>
      <c r="G9058" s="46"/>
      <c r="H9058" s="46"/>
      <c r="I9058" s="46"/>
      <c r="J9058" s="32"/>
      <c r="K9058" s="46"/>
    </row>
    <row r="9059" spans="1:11" s="47" customFormat="1" x14ac:dyDescent="0.25">
      <c r="A9059" s="44"/>
      <c r="B9059" s="50"/>
      <c r="C9059" s="45"/>
      <c r="D9059" s="45"/>
      <c r="E9059" s="45"/>
      <c r="F9059" s="28"/>
      <c r="G9059" s="46"/>
      <c r="H9059" s="46"/>
      <c r="I9059" s="46"/>
      <c r="J9059" s="32"/>
      <c r="K9059" s="46"/>
    </row>
    <row r="9060" spans="1:11" s="47" customFormat="1" x14ac:dyDescent="0.25">
      <c r="A9060" s="44"/>
      <c r="B9060" s="50"/>
      <c r="C9060" s="45"/>
      <c r="D9060" s="45"/>
      <c r="E9060" s="45"/>
      <c r="F9060" s="28"/>
      <c r="G9060" s="46"/>
      <c r="H9060" s="46"/>
      <c r="I9060" s="46"/>
      <c r="J9060" s="32"/>
      <c r="K9060" s="46"/>
    </row>
    <row r="9061" spans="1:11" s="47" customFormat="1" x14ac:dyDescent="0.25">
      <c r="A9061" s="44"/>
      <c r="B9061" s="50"/>
      <c r="C9061" s="45"/>
      <c r="D9061" s="45"/>
      <c r="E9061" s="45"/>
      <c r="F9061" s="28"/>
      <c r="G9061" s="46"/>
      <c r="H9061" s="46"/>
      <c r="I9061" s="46"/>
      <c r="J9061" s="32"/>
      <c r="K9061" s="46"/>
    </row>
    <row r="9062" spans="1:11" s="47" customFormat="1" x14ac:dyDescent="0.25">
      <c r="A9062" s="44"/>
      <c r="B9062" s="50"/>
      <c r="C9062" s="45"/>
      <c r="D9062" s="45"/>
      <c r="E9062" s="45"/>
      <c r="F9062" s="28"/>
      <c r="G9062" s="46"/>
      <c r="H9062" s="46"/>
      <c r="I9062" s="46"/>
      <c r="J9062" s="32"/>
      <c r="K9062" s="46"/>
    </row>
    <row r="9063" spans="1:11" s="47" customFormat="1" x14ac:dyDescent="0.25">
      <c r="A9063" s="44"/>
      <c r="B9063" s="50"/>
      <c r="C9063" s="45"/>
      <c r="D9063" s="45"/>
      <c r="E9063" s="45"/>
      <c r="F9063" s="28"/>
      <c r="G9063" s="46"/>
      <c r="H9063" s="46"/>
      <c r="I9063" s="46"/>
      <c r="J9063" s="32"/>
      <c r="K9063" s="46"/>
    </row>
    <row r="9064" spans="1:11" s="47" customFormat="1" x14ac:dyDescent="0.25">
      <c r="A9064" s="44"/>
      <c r="B9064" s="50"/>
      <c r="C9064" s="45"/>
      <c r="D9064" s="45"/>
      <c r="E9064" s="45"/>
      <c r="F9064" s="28"/>
      <c r="G9064" s="46"/>
      <c r="H9064" s="46"/>
      <c r="I9064" s="46"/>
      <c r="J9064" s="32"/>
      <c r="K9064" s="46"/>
    </row>
    <row r="9065" spans="1:11" s="47" customFormat="1" x14ac:dyDescent="0.25">
      <c r="A9065" s="44"/>
      <c r="B9065" s="50"/>
      <c r="C9065" s="45"/>
      <c r="D9065" s="45"/>
      <c r="E9065" s="45"/>
      <c r="F9065" s="28"/>
      <c r="G9065" s="46"/>
      <c r="H9065" s="46"/>
      <c r="I9065" s="46"/>
      <c r="J9065" s="32"/>
      <c r="K9065" s="46"/>
    </row>
    <row r="9066" spans="1:11" s="47" customFormat="1" x14ac:dyDescent="0.25">
      <c r="A9066" s="44"/>
      <c r="B9066" s="50"/>
      <c r="C9066" s="45"/>
      <c r="D9066" s="45"/>
      <c r="E9066" s="45"/>
      <c r="F9066" s="28"/>
      <c r="G9066" s="46"/>
      <c r="H9066" s="46"/>
      <c r="I9066" s="46"/>
      <c r="J9066" s="32"/>
      <c r="K9066" s="46"/>
    </row>
    <row r="9067" spans="1:11" s="47" customFormat="1" x14ac:dyDescent="0.25">
      <c r="A9067" s="44"/>
      <c r="B9067" s="50"/>
      <c r="C9067" s="45"/>
      <c r="D9067" s="45"/>
      <c r="E9067" s="45"/>
      <c r="F9067" s="28"/>
      <c r="G9067" s="46"/>
      <c r="H9067" s="46"/>
      <c r="I9067" s="46"/>
      <c r="J9067" s="32"/>
      <c r="K9067" s="46"/>
    </row>
    <row r="9068" spans="1:11" s="47" customFormat="1" x14ac:dyDescent="0.25">
      <c r="A9068" s="44"/>
      <c r="B9068" s="50"/>
      <c r="C9068" s="45"/>
      <c r="D9068" s="45"/>
      <c r="E9068" s="45"/>
      <c r="F9068" s="28"/>
      <c r="G9068" s="46"/>
      <c r="H9068" s="46"/>
      <c r="I9068" s="46"/>
      <c r="J9068" s="32"/>
      <c r="K9068" s="46"/>
    </row>
    <row r="9069" spans="1:11" s="47" customFormat="1" x14ac:dyDescent="0.25">
      <c r="A9069" s="44"/>
      <c r="B9069" s="50"/>
      <c r="C9069" s="45"/>
      <c r="D9069" s="45"/>
      <c r="E9069" s="45"/>
      <c r="F9069" s="28"/>
      <c r="G9069" s="46"/>
      <c r="H9069" s="46"/>
      <c r="I9069" s="46"/>
      <c r="J9069" s="32"/>
      <c r="K9069" s="46"/>
    </row>
    <row r="9070" spans="1:11" s="47" customFormat="1" x14ac:dyDescent="0.25">
      <c r="A9070" s="44"/>
      <c r="B9070" s="50"/>
      <c r="C9070" s="45"/>
      <c r="D9070" s="45"/>
      <c r="E9070" s="45"/>
      <c r="F9070" s="28"/>
      <c r="G9070" s="46"/>
      <c r="H9070" s="46"/>
      <c r="I9070" s="46"/>
      <c r="J9070" s="32"/>
      <c r="K9070" s="46"/>
    </row>
    <row r="9071" spans="1:11" s="47" customFormat="1" x14ac:dyDescent="0.25">
      <c r="A9071" s="44"/>
      <c r="B9071" s="50"/>
      <c r="C9071" s="45"/>
      <c r="D9071" s="45"/>
      <c r="E9071" s="45"/>
      <c r="F9071" s="28"/>
      <c r="G9071" s="46"/>
      <c r="H9071" s="46"/>
      <c r="I9071" s="46"/>
      <c r="J9071" s="32"/>
      <c r="K9071" s="46"/>
    </row>
    <row r="9072" spans="1:11" s="47" customFormat="1" x14ac:dyDescent="0.25">
      <c r="A9072" s="44"/>
      <c r="B9072" s="50"/>
      <c r="C9072" s="45"/>
      <c r="D9072" s="45"/>
      <c r="E9072" s="45"/>
      <c r="F9072" s="28"/>
      <c r="G9072" s="46"/>
      <c r="H9072" s="46"/>
      <c r="I9072" s="46"/>
      <c r="J9072" s="32"/>
      <c r="K9072" s="46"/>
    </row>
    <row r="9073" spans="1:11" s="47" customFormat="1" x14ac:dyDescent="0.25">
      <c r="A9073" s="44"/>
      <c r="B9073" s="50"/>
      <c r="C9073" s="45"/>
      <c r="D9073" s="45"/>
      <c r="E9073" s="45"/>
      <c r="F9073" s="28"/>
      <c r="G9073" s="46"/>
      <c r="H9073" s="46"/>
      <c r="I9073" s="46"/>
      <c r="J9073" s="32"/>
      <c r="K9073" s="46"/>
    </row>
    <row r="9074" spans="1:11" s="47" customFormat="1" x14ac:dyDescent="0.25">
      <c r="A9074" s="44"/>
      <c r="B9074" s="50"/>
      <c r="C9074" s="45"/>
      <c r="D9074" s="45"/>
      <c r="E9074" s="45"/>
      <c r="F9074" s="28"/>
      <c r="G9074" s="46"/>
      <c r="H9074" s="46"/>
      <c r="I9074" s="46"/>
      <c r="J9074" s="32"/>
      <c r="K9074" s="46"/>
    </row>
    <row r="9075" spans="1:11" s="47" customFormat="1" x14ac:dyDescent="0.25">
      <c r="A9075" s="44"/>
      <c r="B9075" s="50"/>
      <c r="C9075" s="45"/>
      <c r="D9075" s="45"/>
      <c r="E9075" s="45"/>
      <c r="F9075" s="28"/>
      <c r="G9075" s="46"/>
      <c r="H9075" s="46"/>
      <c r="I9075" s="46"/>
      <c r="J9075" s="32"/>
      <c r="K9075" s="46"/>
    </row>
    <row r="9076" spans="1:11" s="47" customFormat="1" x14ac:dyDescent="0.25">
      <c r="A9076" s="44"/>
      <c r="B9076" s="50"/>
      <c r="C9076" s="45"/>
      <c r="D9076" s="45"/>
      <c r="E9076" s="45"/>
      <c r="F9076" s="28"/>
      <c r="G9076" s="46"/>
      <c r="H9076" s="46"/>
      <c r="I9076" s="46"/>
      <c r="J9076" s="32"/>
      <c r="K9076" s="46"/>
    </row>
    <row r="9077" spans="1:11" s="47" customFormat="1" x14ac:dyDescent="0.25">
      <c r="A9077" s="44"/>
      <c r="B9077" s="50"/>
      <c r="C9077" s="45"/>
      <c r="D9077" s="45"/>
      <c r="E9077" s="45"/>
      <c r="F9077" s="28"/>
      <c r="G9077" s="46"/>
      <c r="H9077" s="46"/>
      <c r="I9077" s="46"/>
      <c r="J9077" s="32"/>
      <c r="K9077" s="46"/>
    </row>
    <row r="9078" spans="1:11" s="47" customFormat="1" x14ac:dyDescent="0.25">
      <c r="A9078" s="44"/>
      <c r="B9078" s="50"/>
      <c r="C9078" s="45"/>
      <c r="D9078" s="45"/>
      <c r="E9078" s="45"/>
      <c r="F9078" s="28"/>
      <c r="G9078" s="46"/>
      <c r="H9078" s="46"/>
      <c r="I9078" s="46"/>
      <c r="J9078" s="32"/>
      <c r="K9078" s="46"/>
    </row>
    <row r="9079" spans="1:11" s="47" customFormat="1" x14ac:dyDescent="0.25">
      <c r="A9079" s="44"/>
      <c r="B9079" s="50"/>
      <c r="C9079" s="45"/>
      <c r="D9079" s="45"/>
      <c r="E9079" s="45"/>
      <c r="F9079" s="28"/>
      <c r="G9079" s="46"/>
      <c r="H9079" s="46"/>
      <c r="I9079" s="46"/>
      <c r="J9079" s="32"/>
      <c r="K9079" s="46"/>
    </row>
    <row r="9080" spans="1:11" s="47" customFormat="1" x14ac:dyDescent="0.25">
      <c r="A9080" s="44"/>
      <c r="B9080" s="50"/>
      <c r="C9080" s="45"/>
      <c r="D9080" s="45"/>
      <c r="E9080" s="45"/>
      <c r="F9080" s="28"/>
      <c r="G9080" s="46"/>
      <c r="H9080" s="46"/>
      <c r="I9080" s="46"/>
      <c r="J9080" s="32"/>
      <c r="K9080" s="46"/>
    </row>
    <row r="9081" spans="1:11" s="47" customFormat="1" x14ac:dyDescent="0.25">
      <c r="A9081" s="44"/>
      <c r="B9081" s="50"/>
      <c r="C9081" s="45"/>
      <c r="D9081" s="45"/>
      <c r="E9081" s="45"/>
      <c r="F9081" s="28"/>
      <c r="G9081" s="46"/>
      <c r="H9081" s="46"/>
      <c r="I9081" s="46"/>
      <c r="J9081" s="32"/>
      <c r="K9081" s="46"/>
    </row>
    <row r="9082" spans="1:11" s="47" customFormat="1" x14ac:dyDescent="0.25">
      <c r="A9082" s="44"/>
      <c r="B9082" s="50"/>
      <c r="C9082" s="45"/>
      <c r="D9082" s="45"/>
      <c r="E9082" s="45"/>
      <c r="F9082" s="28"/>
      <c r="G9082" s="46"/>
      <c r="H9082" s="46"/>
      <c r="I9082" s="46"/>
      <c r="J9082" s="32"/>
      <c r="K9082" s="46"/>
    </row>
    <row r="9083" spans="1:11" s="47" customFormat="1" x14ac:dyDescent="0.25">
      <c r="A9083" s="44"/>
      <c r="B9083" s="50"/>
      <c r="C9083" s="45"/>
      <c r="D9083" s="45"/>
      <c r="E9083" s="45"/>
      <c r="F9083" s="28"/>
      <c r="G9083" s="46"/>
      <c r="H9083" s="46"/>
      <c r="I9083" s="46"/>
      <c r="J9083" s="32"/>
      <c r="K9083" s="46"/>
    </row>
    <row r="9084" spans="1:11" s="47" customFormat="1" x14ac:dyDescent="0.25">
      <c r="A9084" s="44"/>
      <c r="B9084" s="50"/>
      <c r="C9084" s="45"/>
      <c r="D9084" s="45"/>
      <c r="E9084" s="45"/>
      <c r="F9084" s="28"/>
      <c r="G9084" s="46"/>
      <c r="H9084" s="46"/>
      <c r="I9084" s="46"/>
      <c r="J9084" s="32"/>
      <c r="K9084" s="46"/>
    </row>
    <row r="9085" spans="1:11" s="47" customFormat="1" x14ac:dyDescent="0.25">
      <c r="A9085" s="44"/>
      <c r="B9085" s="50"/>
      <c r="C9085" s="45"/>
      <c r="D9085" s="45"/>
      <c r="E9085" s="45"/>
      <c r="F9085" s="28"/>
      <c r="G9085" s="46"/>
      <c r="H9085" s="46"/>
      <c r="I9085" s="46"/>
      <c r="J9085" s="32"/>
      <c r="K9085" s="46"/>
    </row>
    <row r="9086" spans="1:11" s="47" customFormat="1" x14ac:dyDescent="0.25">
      <c r="A9086" s="44"/>
      <c r="B9086" s="50"/>
      <c r="C9086" s="45"/>
      <c r="D9086" s="45"/>
      <c r="E9086" s="45"/>
      <c r="F9086" s="28"/>
      <c r="G9086" s="46"/>
      <c r="H9086" s="46"/>
      <c r="I9086" s="46"/>
      <c r="J9086" s="32"/>
      <c r="K9086" s="46"/>
    </row>
    <row r="9087" spans="1:11" s="47" customFormat="1" x14ac:dyDescent="0.25">
      <c r="A9087" s="44"/>
      <c r="B9087" s="50"/>
      <c r="C9087" s="45"/>
      <c r="D9087" s="45"/>
      <c r="E9087" s="45"/>
      <c r="F9087" s="28"/>
      <c r="G9087" s="46"/>
      <c r="H9087" s="46"/>
      <c r="I9087" s="46"/>
      <c r="J9087" s="32"/>
      <c r="K9087" s="46"/>
    </row>
    <row r="9088" spans="1:11" s="47" customFormat="1" x14ac:dyDescent="0.25">
      <c r="A9088" s="44"/>
      <c r="B9088" s="50"/>
      <c r="C9088" s="45"/>
      <c r="D9088" s="45"/>
      <c r="E9088" s="45"/>
      <c r="F9088" s="28"/>
      <c r="G9088" s="46"/>
      <c r="H9088" s="46"/>
      <c r="I9088" s="46"/>
      <c r="J9088" s="32"/>
      <c r="K9088" s="46"/>
    </row>
    <row r="9089" spans="1:11" s="47" customFormat="1" x14ac:dyDescent="0.25">
      <c r="A9089" s="44"/>
      <c r="B9089" s="50"/>
      <c r="C9089" s="45"/>
      <c r="D9089" s="45"/>
      <c r="E9089" s="45"/>
      <c r="F9089" s="28"/>
      <c r="G9089" s="46"/>
      <c r="H9089" s="46"/>
      <c r="I9089" s="46"/>
      <c r="J9089" s="32"/>
      <c r="K9089" s="46"/>
    </row>
    <row r="9090" spans="1:11" s="47" customFormat="1" x14ac:dyDescent="0.25">
      <c r="A9090" s="44"/>
      <c r="B9090" s="50"/>
      <c r="C9090" s="45"/>
      <c r="D9090" s="45"/>
      <c r="E9090" s="45"/>
      <c r="F9090" s="28"/>
      <c r="G9090" s="46"/>
      <c r="H9090" s="46"/>
      <c r="I9090" s="46"/>
      <c r="J9090" s="32"/>
      <c r="K9090" s="46"/>
    </row>
    <row r="9091" spans="1:11" s="47" customFormat="1" x14ac:dyDescent="0.25">
      <c r="A9091" s="44"/>
      <c r="B9091" s="50"/>
      <c r="C9091" s="45"/>
      <c r="D9091" s="45"/>
      <c r="E9091" s="45"/>
      <c r="F9091" s="28"/>
      <c r="G9091" s="46"/>
      <c r="H9091" s="46"/>
      <c r="I9091" s="46"/>
      <c r="J9091" s="32"/>
      <c r="K9091" s="46"/>
    </row>
    <row r="9092" spans="1:11" s="47" customFormat="1" x14ac:dyDescent="0.25">
      <c r="A9092" s="44"/>
      <c r="B9092" s="50"/>
      <c r="C9092" s="45"/>
      <c r="D9092" s="45"/>
      <c r="E9092" s="45"/>
      <c r="F9092" s="28"/>
      <c r="G9092" s="46"/>
      <c r="H9092" s="46"/>
      <c r="I9092" s="46"/>
      <c r="J9092" s="32"/>
      <c r="K9092" s="46"/>
    </row>
    <row r="9093" spans="1:11" s="47" customFormat="1" x14ac:dyDescent="0.25">
      <c r="A9093" s="44"/>
      <c r="B9093" s="50"/>
      <c r="C9093" s="45"/>
      <c r="D9093" s="45"/>
      <c r="E9093" s="45"/>
      <c r="F9093" s="28"/>
      <c r="G9093" s="46"/>
      <c r="H9093" s="46"/>
      <c r="I9093" s="46"/>
      <c r="J9093" s="32"/>
      <c r="K9093" s="46"/>
    </row>
    <row r="9094" spans="1:11" s="47" customFormat="1" x14ac:dyDescent="0.25">
      <c r="A9094" s="44"/>
      <c r="B9094" s="50"/>
      <c r="C9094" s="45"/>
      <c r="D9094" s="45"/>
      <c r="E9094" s="45"/>
      <c r="F9094" s="28"/>
      <c r="G9094" s="46"/>
      <c r="H9094" s="46"/>
      <c r="I9094" s="46"/>
      <c r="J9094" s="32"/>
      <c r="K9094" s="46"/>
    </row>
    <row r="9095" spans="1:11" s="47" customFormat="1" x14ac:dyDescent="0.25">
      <c r="A9095" s="44"/>
      <c r="B9095" s="50"/>
      <c r="C9095" s="45"/>
      <c r="D9095" s="45"/>
      <c r="E9095" s="45"/>
      <c r="F9095" s="28"/>
      <c r="G9095" s="46"/>
      <c r="H9095" s="46"/>
      <c r="I9095" s="46"/>
      <c r="J9095" s="32"/>
      <c r="K9095" s="46"/>
    </row>
    <row r="9096" spans="1:11" s="47" customFormat="1" x14ac:dyDescent="0.25">
      <c r="A9096" s="44"/>
      <c r="B9096" s="50"/>
      <c r="C9096" s="45"/>
      <c r="D9096" s="45"/>
      <c r="E9096" s="45"/>
      <c r="F9096" s="28"/>
      <c r="G9096" s="46"/>
      <c r="H9096" s="46"/>
      <c r="I9096" s="46"/>
      <c r="J9096" s="32"/>
      <c r="K9096" s="46"/>
    </row>
    <row r="9097" spans="1:11" s="47" customFormat="1" x14ac:dyDescent="0.25">
      <c r="A9097" s="44"/>
      <c r="B9097" s="50"/>
      <c r="C9097" s="45"/>
      <c r="D9097" s="45"/>
      <c r="E9097" s="45"/>
      <c r="F9097" s="28"/>
      <c r="G9097" s="46"/>
      <c r="H9097" s="46"/>
      <c r="I9097" s="46"/>
      <c r="J9097" s="32"/>
      <c r="K9097" s="46"/>
    </row>
    <row r="9098" spans="1:11" s="47" customFormat="1" x14ac:dyDescent="0.25">
      <c r="A9098" s="44"/>
      <c r="B9098" s="50"/>
      <c r="C9098" s="45"/>
      <c r="D9098" s="45"/>
      <c r="E9098" s="45"/>
      <c r="F9098" s="28"/>
      <c r="G9098" s="46"/>
      <c r="H9098" s="46"/>
      <c r="I9098" s="46"/>
      <c r="J9098" s="32"/>
      <c r="K9098" s="46"/>
    </row>
    <row r="9099" spans="1:11" s="47" customFormat="1" x14ac:dyDescent="0.25">
      <c r="A9099" s="44"/>
      <c r="B9099" s="50"/>
      <c r="C9099" s="45"/>
      <c r="D9099" s="45"/>
      <c r="E9099" s="45"/>
      <c r="F9099" s="28"/>
      <c r="G9099" s="46"/>
      <c r="H9099" s="46"/>
      <c r="I9099" s="46"/>
      <c r="J9099" s="32"/>
      <c r="K9099" s="46"/>
    </row>
    <row r="9100" spans="1:11" s="47" customFormat="1" x14ac:dyDescent="0.25">
      <c r="A9100" s="44"/>
      <c r="B9100" s="50"/>
      <c r="C9100" s="45"/>
      <c r="D9100" s="45"/>
      <c r="E9100" s="45"/>
      <c r="F9100" s="28"/>
      <c r="G9100" s="46"/>
      <c r="H9100" s="46"/>
      <c r="I9100" s="46"/>
      <c r="J9100" s="32"/>
      <c r="K9100" s="46"/>
    </row>
    <row r="9101" spans="1:11" s="47" customFormat="1" x14ac:dyDescent="0.25">
      <c r="A9101" s="44"/>
      <c r="B9101" s="50"/>
      <c r="C9101" s="45"/>
      <c r="D9101" s="45"/>
      <c r="E9101" s="45"/>
      <c r="F9101" s="28"/>
      <c r="G9101" s="46"/>
      <c r="H9101" s="46"/>
      <c r="I9101" s="46"/>
      <c r="J9101" s="32"/>
      <c r="K9101" s="46"/>
    </row>
    <row r="9102" spans="1:11" s="47" customFormat="1" x14ac:dyDescent="0.25">
      <c r="A9102" s="44"/>
      <c r="B9102" s="50"/>
      <c r="C9102" s="45"/>
      <c r="D9102" s="45"/>
      <c r="E9102" s="45"/>
      <c r="F9102" s="28"/>
      <c r="G9102" s="46"/>
      <c r="H9102" s="46"/>
      <c r="I9102" s="46"/>
      <c r="J9102" s="32"/>
      <c r="K9102" s="46"/>
    </row>
    <row r="9103" spans="1:11" s="47" customFormat="1" x14ac:dyDescent="0.25">
      <c r="A9103" s="44"/>
      <c r="B9103" s="50"/>
      <c r="C9103" s="45"/>
      <c r="D9103" s="45"/>
      <c r="E9103" s="45"/>
      <c r="F9103" s="28"/>
      <c r="G9103" s="46"/>
      <c r="H9103" s="46"/>
      <c r="I9103" s="46"/>
      <c r="J9103" s="32"/>
      <c r="K9103" s="46"/>
    </row>
    <row r="9104" spans="1:11" s="47" customFormat="1" x14ac:dyDescent="0.25">
      <c r="A9104" s="44"/>
      <c r="B9104" s="50"/>
      <c r="C9104" s="45"/>
      <c r="D9104" s="45"/>
      <c r="E9104" s="45"/>
      <c r="F9104" s="28"/>
      <c r="G9104" s="46"/>
      <c r="H9104" s="46"/>
      <c r="I9104" s="46"/>
      <c r="J9104" s="32"/>
      <c r="K9104" s="46"/>
    </row>
    <row r="9105" spans="1:11" s="47" customFormat="1" x14ac:dyDescent="0.25">
      <c r="A9105" s="44"/>
      <c r="B9105" s="50"/>
      <c r="C9105" s="45"/>
      <c r="D9105" s="45"/>
      <c r="E9105" s="45"/>
      <c r="F9105" s="28"/>
      <c r="G9105" s="46"/>
      <c r="H9105" s="46"/>
      <c r="I9105" s="46"/>
      <c r="J9105" s="32"/>
      <c r="K9105" s="46"/>
    </row>
    <row r="9106" spans="1:11" s="47" customFormat="1" x14ac:dyDescent="0.25">
      <c r="A9106" s="44"/>
      <c r="B9106" s="50"/>
      <c r="C9106" s="45"/>
      <c r="D9106" s="45"/>
      <c r="E9106" s="45"/>
      <c r="F9106" s="28"/>
      <c r="G9106" s="46"/>
      <c r="H9106" s="46"/>
      <c r="I9106" s="46"/>
      <c r="J9106" s="32"/>
      <c r="K9106" s="46"/>
    </row>
    <row r="9107" spans="1:11" s="47" customFormat="1" x14ac:dyDescent="0.25">
      <c r="A9107" s="44"/>
      <c r="B9107" s="50"/>
      <c r="C9107" s="45"/>
      <c r="D9107" s="45"/>
      <c r="E9107" s="45"/>
      <c r="F9107" s="28"/>
      <c r="G9107" s="46"/>
      <c r="H9107" s="46"/>
      <c r="I9107" s="46"/>
      <c r="J9107" s="32"/>
      <c r="K9107" s="46"/>
    </row>
    <row r="9108" spans="1:11" s="47" customFormat="1" x14ac:dyDescent="0.25">
      <c r="A9108" s="44"/>
      <c r="B9108" s="50"/>
      <c r="C9108" s="45"/>
      <c r="D9108" s="45"/>
      <c r="E9108" s="45"/>
      <c r="F9108" s="28"/>
      <c r="G9108" s="46"/>
      <c r="H9108" s="46"/>
      <c r="I9108" s="46"/>
      <c r="J9108" s="32"/>
      <c r="K9108" s="46"/>
    </row>
    <row r="9109" spans="1:11" s="47" customFormat="1" x14ac:dyDescent="0.25">
      <c r="A9109" s="44"/>
      <c r="B9109" s="50"/>
      <c r="C9109" s="45"/>
      <c r="D9109" s="45"/>
      <c r="E9109" s="45"/>
      <c r="F9109" s="28"/>
      <c r="G9109" s="46"/>
      <c r="H9109" s="46"/>
      <c r="I9109" s="46"/>
      <c r="J9109" s="32"/>
      <c r="K9109" s="46"/>
    </row>
    <row r="9110" spans="1:11" s="47" customFormat="1" x14ac:dyDescent="0.25">
      <c r="A9110" s="44"/>
      <c r="B9110" s="50"/>
      <c r="C9110" s="45"/>
      <c r="D9110" s="45"/>
      <c r="E9110" s="45"/>
      <c r="F9110" s="28"/>
      <c r="G9110" s="46"/>
      <c r="H9110" s="46"/>
      <c r="I9110" s="46"/>
      <c r="J9110" s="32"/>
      <c r="K9110" s="46"/>
    </row>
    <row r="9111" spans="1:11" s="47" customFormat="1" x14ac:dyDescent="0.25">
      <c r="A9111" s="44"/>
      <c r="B9111" s="50"/>
      <c r="C9111" s="45"/>
      <c r="D9111" s="45"/>
      <c r="E9111" s="45"/>
      <c r="F9111" s="28"/>
      <c r="G9111" s="46"/>
      <c r="H9111" s="46"/>
      <c r="I9111" s="46"/>
      <c r="J9111" s="32"/>
      <c r="K9111" s="46"/>
    </row>
    <row r="9112" spans="1:11" s="47" customFormat="1" x14ac:dyDescent="0.25">
      <c r="A9112" s="44"/>
      <c r="B9112" s="50"/>
      <c r="C9112" s="45"/>
      <c r="D9112" s="45"/>
      <c r="E9112" s="45"/>
      <c r="F9112" s="28"/>
      <c r="G9112" s="46"/>
      <c r="H9112" s="46"/>
      <c r="I9112" s="46"/>
      <c r="J9112" s="32"/>
      <c r="K9112" s="46"/>
    </row>
    <row r="9113" spans="1:11" s="47" customFormat="1" x14ac:dyDescent="0.25">
      <c r="A9113" s="44"/>
      <c r="B9113" s="50"/>
      <c r="C9113" s="45"/>
      <c r="D9113" s="45"/>
      <c r="E9113" s="45"/>
      <c r="F9113" s="28"/>
      <c r="G9113" s="46"/>
      <c r="H9113" s="46"/>
      <c r="I9113" s="46"/>
      <c r="J9113" s="32"/>
      <c r="K9113" s="46"/>
    </row>
    <row r="9114" spans="1:11" s="47" customFormat="1" x14ac:dyDescent="0.25">
      <c r="A9114" s="44"/>
      <c r="B9114" s="50"/>
      <c r="C9114" s="45"/>
      <c r="D9114" s="45"/>
      <c r="E9114" s="45"/>
      <c r="F9114" s="28"/>
      <c r="G9114" s="46"/>
      <c r="H9114" s="46"/>
      <c r="I9114" s="46"/>
      <c r="J9114" s="32"/>
      <c r="K9114" s="46"/>
    </row>
    <row r="9115" spans="1:11" s="47" customFormat="1" x14ac:dyDescent="0.25">
      <c r="A9115" s="44"/>
      <c r="B9115" s="50"/>
      <c r="C9115" s="45"/>
      <c r="D9115" s="45"/>
      <c r="E9115" s="45"/>
      <c r="F9115" s="28"/>
      <c r="G9115" s="46"/>
      <c r="H9115" s="46"/>
      <c r="I9115" s="46"/>
      <c r="J9115" s="32"/>
      <c r="K9115" s="46"/>
    </row>
    <row r="9116" spans="1:11" s="47" customFormat="1" x14ac:dyDescent="0.25">
      <c r="A9116" s="44"/>
      <c r="B9116" s="50"/>
      <c r="C9116" s="45"/>
      <c r="D9116" s="45"/>
      <c r="E9116" s="45"/>
      <c r="F9116" s="28"/>
      <c r="G9116" s="46"/>
      <c r="H9116" s="46"/>
      <c r="I9116" s="46"/>
      <c r="J9116" s="32"/>
      <c r="K9116" s="46"/>
    </row>
    <row r="9117" spans="1:11" s="47" customFormat="1" x14ac:dyDescent="0.25">
      <c r="A9117" s="44"/>
      <c r="B9117" s="50"/>
      <c r="C9117" s="45"/>
      <c r="D9117" s="45"/>
      <c r="E9117" s="45"/>
      <c r="F9117" s="28"/>
      <c r="G9117" s="46"/>
      <c r="H9117" s="46"/>
      <c r="I9117" s="46"/>
      <c r="J9117" s="32"/>
      <c r="K9117" s="46"/>
    </row>
    <row r="9118" spans="1:11" s="47" customFormat="1" x14ac:dyDescent="0.25">
      <c r="A9118" s="44"/>
      <c r="B9118" s="50"/>
      <c r="C9118" s="45"/>
      <c r="D9118" s="45"/>
      <c r="E9118" s="45"/>
      <c r="F9118" s="28"/>
      <c r="G9118" s="46"/>
      <c r="H9118" s="46"/>
      <c r="I9118" s="46"/>
      <c r="J9118" s="32"/>
      <c r="K9118" s="46"/>
    </row>
    <row r="9119" spans="1:11" s="47" customFormat="1" x14ac:dyDescent="0.25">
      <c r="A9119" s="44"/>
      <c r="B9119" s="50"/>
      <c r="C9119" s="45"/>
      <c r="D9119" s="45"/>
      <c r="E9119" s="45"/>
      <c r="F9119" s="28"/>
      <c r="G9119" s="46"/>
      <c r="H9119" s="46"/>
      <c r="I9119" s="46"/>
      <c r="J9119" s="32"/>
      <c r="K9119" s="46"/>
    </row>
    <row r="9120" spans="1:11" s="47" customFormat="1" x14ac:dyDescent="0.25">
      <c r="A9120" s="44"/>
      <c r="B9120" s="50"/>
      <c r="C9120" s="45"/>
      <c r="D9120" s="45"/>
      <c r="E9120" s="45"/>
      <c r="F9120" s="28"/>
      <c r="G9120" s="46"/>
      <c r="H9120" s="46"/>
      <c r="I9120" s="46"/>
      <c r="J9120" s="32"/>
      <c r="K9120" s="46"/>
    </row>
    <row r="9121" spans="1:11" s="47" customFormat="1" x14ac:dyDescent="0.25">
      <c r="A9121" s="44"/>
      <c r="B9121" s="50"/>
      <c r="C9121" s="45"/>
      <c r="D9121" s="45"/>
      <c r="E9121" s="45"/>
      <c r="F9121" s="28"/>
      <c r="G9121" s="46"/>
      <c r="H9121" s="46"/>
      <c r="I9121" s="46"/>
      <c r="J9121" s="32"/>
      <c r="K9121" s="46"/>
    </row>
    <row r="9122" spans="1:11" s="47" customFormat="1" x14ac:dyDescent="0.25">
      <c r="A9122" s="44"/>
      <c r="B9122" s="50"/>
      <c r="C9122" s="45"/>
      <c r="D9122" s="45"/>
      <c r="E9122" s="45"/>
      <c r="F9122" s="28"/>
      <c r="G9122" s="46"/>
      <c r="H9122" s="46"/>
      <c r="I9122" s="46"/>
      <c r="J9122" s="32"/>
      <c r="K9122" s="46"/>
    </row>
    <row r="9123" spans="1:11" s="47" customFormat="1" x14ac:dyDescent="0.25">
      <c r="A9123" s="44"/>
      <c r="B9123" s="50"/>
      <c r="C9123" s="45"/>
      <c r="D9123" s="45"/>
      <c r="E9123" s="45"/>
      <c r="F9123" s="28"/>
      <c r="G9123" s="46"/>
      <c r="H9123" s="46"/>
      <c r="I9123" s="46"/>
      <c r="J9123" s="32"/>
      <c r="K9123" s="46"/>
    </row>
    <row r="9124" spans="1:11" s="47" customFormat="1" x14ac:dyDescent="0.25">
      <c r="A9124" s="44"/>
      <c r="B9124" s="50"/>
      <c r="C9124" s="45"/>
      <c r="D9124" s="45"/>
      <c r="E9124" s="45"/>
      <c r="F9124" s="28"/>
      <c r="G9124" s="46"/>
      <c r="H9124" s="46"/>
      <c r="I9124" s="46"/>
      <c r="J9124" s="32"/>
      <c r="K9124" s="46"/>
    </row>
    <row r="9125" spans="1:11" s="47" customFormat="1" x14ac:dyDescent="0.25">
      <c r="A9125" s="44"/>
      <c r="B9125" s="50"/>
      <c r="C9125" s="45"/>
      <c r="D9125" s="45"/>
      <c r="E9125" s="45"/>
      <c r="F9125" s="28"/>
      <c r="G9125" s="46"/>
      <c r="H9125" s="46"/>
      <c r="I9125" s="46"/>
      <c r="J9125" s="32"/>
      <c r="K9125" s="46"/>
    </row>
    <row r="9126" spans="1:11" s="47" customFormat="1" x14ac:dyDescent="0.25">
      <c r="A9126" s="44"/>
      <c r="B9126" s="50"/>
      <c r="C9126" s="45"/>
      <c r="D9126" s="45"/>
      <c r="E9126" s="45"/>
      <c r="F9126" s="28"/>
      <c r="G9126" s="46"/>
      <c r="H9126" s="46"/>
      <c r="I9126" s="46"/>
      <c r="J9126" s="32"/>
      <c r="K9126" s="46"/>
    </row>
    <row r="9127" spans="1:11" s="47" customFormat="1" x14ac:dyDescent="0.25">
      <c r="A9127" s="44"/>
      <c r="B9127" s="50"/>
      <c r="C9127" s="45"/>
      <c r="D9127" s="45"/>
      <c r="E9127" s="45"/>
      <c r="F9127" s="28"/>
      <c r="G9127" s="46"/>
      <c r="H9127" s="46"/>
      <c r="I9127" s="46"/>
      <c r="J9127" s="32"/>
      <c r="K9127" s="46"/>
    </row>
    <row r="9128" spans="1:11" s="47" customFormat="1" x14ac:dyDescent="0.25">
      <c r="A9128" s="44"/>
      <c r="B9128" s="50"/>
      <c r="C9128" s="45"/>
      <c r="D9128" s="45"/>
      <c r="E9128" s="45"/>
      <c r="F9128" s="28"/>
      <c r="G9128" s="46"/>
      <c r="H9128" s="46"/>
      <c r="I9128" s="46"/>
      <c r="J9128" s="32"/>
      <c r="K9128" s="46"/>
    </row>
    <row r="9129" spans="1:11" s="47" customFormat="1" x14ac:dyDescent="0.25">
      <c r="A9129" s="44"/>
      <c r="B9129" s="50"/>
      <c r="C9129" s="45"/>
      <c r="D9129" s="45"/>
      <c r="E9129" s="45"/>
      <c r="F9129" s="28"/>
      <c r="G9129" s="46"/>
      <c r="H9129" s="46"/>
      <c r="I9129" s="46"/>
      <c r="J9129" s="32"/>
      <c r="K9129" s="46"/>
    </row>
    <row r="9130" spans="1:11" s="47" customFormat="1" x14ac:dyDescent="0.25">
      <c r="A9130" s="44"/>
      <c r="B9130" s="50"/>
      <c r="C9130" s="45"/>
      <c r="D9130" s="45"/>
      <c r="E9130" s="45"/>
      <c r="F9130" s="28"/>
      <c r="G9130" s="46"/>
      <c r="H9130" s="46"/>
      <c r="I9130" s="46"/>
      <c r="J9130" s="32"/>
      <c r="K9130" s="46"/>
    </row>
    <row r="9131" spans="1:11" s="47" customFormat="1" x14ac:dyDescent="0.25">
      <c r="A9131" s="44"/>
      <c r="B9131" s="50"/>
      <c r="C9131" s="45"/>
      <c r="D9131" s="45"/>
      <c r="E9131" s="45"/>
      <c r="F9131" s="28"/>
      <c r="G9131" s="46"/>
      <c r="H9131" s="46"/>
      <c r="I9131" s="46"/>
      <c r="J9131" s="32"/>
      <c r="K9131" s="46"/>
    </row>
    <row r="9132" spans="1:11" s="47" customFormat="1" x14ac:dyDescent="0.25">
      <c r="A9132" s="44"/>
      <c r="B9132" s="50"/>
      <c r="C9132" s="45"/>
      <c r="D9132" s="45"/>
      <c r="E9132" s="45"/>
      <c r="F9132" s="28"/>
      <c r="G9132" s="46"/>
      <c r="H9132" s="46"/>
      <c r="I9132" s="46"/>
      <c r="J9132" s="32"/>
      <c r="K9132" s="46"/>
    </row>
    <row r="9133" spans="1:11" s="47" customFormat="1" x14ac:dyDescent="0.25">
      <c r="A9133" s="44"/>
      <c r="B9133" s="50"/>
      <c r="C9133" s="45"/>
      <c r="D9133" s="45"/>
      <c r="E9133" s="45"/>
      <c r="F9133" s="28"/>
      <c r="G9133" s="46"/>
      <c r="H9133" s="46"/>
      <c r="I9133" s="46"/>
      <c r="J9133" s="32"/>
      <c r="K9133" s="46"/>
    </row>
    <row r="9134" spans="1:11" s="47" customFormat="1" x14ac:dyDescent="0.25">
      <c r="A9134" s="44"/>
      <c r="B9134" s="50"/>
      <c r="C9134" s="45"/>
      <c r="D9134" s="45"/>
      <c r="E9134" s="45"/>
      <c r="F9134" s="28"/>
      <c r="G9134" s="46"/>
      <c r="H9134" s="46"/>
      <c r="I9134" s="46"/>
      <c r="J9134" s="32"/>
      <c r="K9134" s="46"/>
    </row>
    <row r="9135" spans="1:11" s="47" customFormat="1" x14ac:dyDescent="0.25">
      <c r="A9135" s="44"/>
      <c r="B9135" s="50"/>
      <c r="C9135" s="45"/>
      <c r="D9135" s="45"/>
      <c r="E9135" s="45"/>
      <c r="F9135" s="28"/>
      <c r="G9135" s="46"/>
      <c r="H9135" s="46"/>
      <c r="I9135" s="46"/>
      <c r="J9135" s="32"/>
      <c r="K9135" s="46"/>
    </row>
    <row r="9136" spans="1:11" s="47" customFormat="1" x14ac:dyDescent="0.25">
      <c r="A9136" s="44"/>
      <c r="B9136" s="50"/>
      <c r="C9136" s="45"/>
      <c r="D9136" s="45"/>
      <c r="E9136" s="45"/>
      <c r="F9136" s="28"/>
      <c r="G9136" s="46"/>
      <c r="H9136" s="46"/>
      <c r="I9136" s="46"/>
      <c r="J9136" s="32"/>
      <c r="K9136" s="46"/>
    </row>
    <row r="9137" spans="1:11" s="47" customFormat="1" x14ac:dyDescent="0.25">
      <c r="A9137" s="44"/>
      <c r="B9137" s="50"/>
      <c r="C9137" s="45"/>
      <c r="D9137" s="45"/>
      <c r="E9137" s="45"/>
      <c r="F9137" s="28"/>
      <c r="G9137" s="46"/>
      <c r="H9137" s="46"/>
      <c r="I9137" s="46"/>
      <c r="J9137" s="32"/>
      <c r="K9137" s="46"/>
    </row>
    <row r="9138" spans="1:11" s="47" customFormat="1" x14ac:dyDescent="0.25">
      <c r="A9138" s="44"/>
      <c r="B9138" s="50"/>
      <c r="C9138" s="45"/>
      <c r="D9138" s="45"/>
      <c r="E9138" s="45"/>
      <c r="F9138" s="28"/>
      <c r="G9138" s="46"/>
      <c r="H9138" s="46"/>
      <c r="I9138" s="46"/>
      <c r="J9138" s="32"/>
      <c r="K9138" s="46"/>
    </row>
    <row r="9139" spans="1:11" s="47" customFormat="1" x14ac:dyDescent="0.25">
      <c r="A9139" s="44"/>
      <c r="B9139" s="50"/>
      <c r="C9139" s="45"/>
      <c r="D9139" s="45"/>
      <c r="E9139" s="45"/>
      <c r="F9139" s="28"/>
      <c r="G9139" s="46"/>
      <c r="H9139" s="46"/>
      <c r="I9139" s="46"/>
      <c r="J9139" s="32"/>
      <c r="K9139" s="46"/>
    </row>
    <row r="9140" spans="1:11" s="47" customFormat="1" x14ac:dyDescent="0.25">
      <c r="A9140" s="44"/>
      <c r="B9140" s="50"/>
      <c r="C9140" s="45"/>
      <c r="D9140" s="45"/>
      <c r="E9140" s="45"/>
      <c r="F9140" s="28"/>
      <c r="G9140" s="46"/>
      <c r="H9140" s="46"/>
      <c r="I9140" s="46"/>
      <c r="J9140" s="32"/>
      <c r="K9140" s="46"/>
    </row>
    <row r="9141" spans="1:11" s="47" customFormat="1" x14ac:dyDescent="0.25">
      <c r="A9141" s="44"/>
      <c r="B9141" s="50"/>
      <c r="C9141" s="45"/>
      <c r="D9141" s="45"/>
      <c r="E9141" s="45"/>
      <c r="F9141" s="28"/>
      <c r="G9141" s="46"/>
      <c r="H9141" s="46"/>
      <c r="I9141" s="46"/>
      <c r="J9141" s="32"/>
      <c r="K9141" s="46"/>
    </row>
    <row r="9142" spans="1:11" s="47" customFormat="1" x14ac:dyDescent="0.25">
      <c r="A9142" s="44"/>
      <c r="B9142" s="50"/>
      <c r="C9142" s="45"/>
      <c r="D9142" s="45"/>
      <c r="E9142" s="45"/>
      <c r="F9142" s="28"/>
      <c r="G9142" s="46"/>
      <c r="H9142" s="46"/>
      <c r="I9142" s="46"/>
      <c r="J9142" s="32"/>
      <c r="K9142" s="46"/>
    </row>
    <row r="9143" spans="1:11" s="47" customFormat="1" x14ac:dyDescent="0.25">
      <c r="A9143" s="44"/>
      <c r="B9143" s="50"/>
      <c r="C9143" s="45"/>
      <c r="D9143" s="45"/>
      <c r="E9143" s="45"/>
      <c r="F9143" s="28"/>
      <c r="G9143" s="46"/>
      <c r="H9143" s="46"/>
      <c r="I9143" s="46"/>
      <c r="J9143" s="32"/>
      <c r="K9143" s="46"/>
    </row>
    <row r="9144" spans="1:11" s="47" customFormat="1" x14ac:dyDescent="0.25">
      <c r="A9144" s="44"/>
      <c r="B9144" s="50"/>
      <c r="C9144" s="45"/>
      <c r="D9144" s="45"/>
      <c r="E9144" s="45"/>
      <c r="F9144" s="28"/>
      <c r="G9144" s="46"/>
      <c r="H9144" s="46"/>
      <c r="I9144" s="46"/>
      <c r="J9144" s="32"/>
      <c r="K9144" s="46"/>
    </row>
    <row r="9145" spans="1:11" s="47" customFormat="1" x14ac:dyDescent="0.25">
      <c r="A9145" s="44"/>
      <c r="B9145" s="50"/>
      <c r="C9145" s="45"/>
      <c r="D9145" s="45"/>
      <c r="E9145" s="45"/>
      <c r="F9145" s="28"/>
      <c r="G9145" s="46"/>
      <c r="H9145" s="46"/>
      <c r="I9145" s="46"/>
      <c r="J9145" s="32"/>
      <c r="K9145" s="46"/>
    </row>
    <row r="9146" spans="1:11" s="47" customFormat="1" x14ac:dyDescent="0.25">
      <c r="A9146" s="44"/>
      <c r="B9146" s="50"/>
      <c r="C9146" s="45"/>
      <c r="D9146" s="45"/>
      <c r="E9146" s="45"/>
      <c r="F9146" s="28"/>
      <c r="G9146" s="46"/>
      <c r="H9146" s="46"/>
      <c r="I9146" s="46"/>
      <c r="J9146" s="32"/>
      <c r="K9146" s="46"/>
    </row>
    <row r="9147" spans="1:11" s="47" customFormat="1" x14ac:dyDescent="0.25">
      <c r="A9147" s="44"/>
      <c r="B9147" s="50"/>
      <c r="C9147" s="45"/>
      <c r="D9147" s="45"/>
      <c r="E9147" s="45"/>
      <c r="F9147" s="28"/>
      <c r="G9147" s="46"/>
      <c r="H9147" s="46"/>
      <c r="I9147" s="46"/>
      <c r="J9147" s="32"/>
      <c r="K9147" s="46"/>
    </row>
    <row r="9148" spans="1:11" s="47" customFormat="1" x14ac:dyDescent="0.25">
      <c r="A9148" s="44"/>
      <c r="B9148" s="50"/>
      <c r="C9148" s="45"/>
      <c r="D9148" s="45"/>
      <c r="E9148" s="45"/>
      <c r="F9148" s="28"/>
      <c r="G9148" s="46"/>
      <c r="H9148" s="46"/>
      <c r="I9148" s="46"/>
      <c r="J9148" s="32"/>
      <c r="K9148" s="46"/>
    </row>
    <row r="9149" spans="1:11" s="47" customFormat="1" x14ac:dyDescent="0.25">
      <c r="A9149" s="44"/>
      <c r="B9149" s="50"/>
      <c r="C9149" s="45"/>
      <c r="D9149" s="45"/>
      <c r="E9149" s="45"/>
      <c r="F9149" s="28"/>
      <c r="G9149" s="46"/>
      <c r="H9149" s="46"/>
      <c r="I9149" s="46"/>
      <c r="J9149" s="32"/>
      <c r="K9149" s="46"/>
    </row>
    <row r="9150" spans="1:11" s="47" customFormat="1" x14ac:dyDescent="0.25">
      <c r="A9150" s="44"/>
      <c r="B9150" s="50"/>
      <c r="C9150" s="45"/>
      <c r="D9150" s="45"/>
      <c r="E9150" s="45"/>
      <c r="F9150" s="28"/>
      <c r="G9150" s="46"/>
      <c r="H9150" s="46"/>
      <c r="I9150" s="46"/>
      <c r="J9150" s="32"/>
      <c r="K9150" s="46"/>
    </row>
    <row r="9151" spans="1:11" s="47" customFormat="1" x14ac:dyDescent="0.25">
      <c r="A9151" s="44"/>
      <c r="B9151" s="50"/>
      <c r="C9151" s="45"/>
      <c r="D9151" s="45"/>
      <c r="E9151" s="45"/>
      <c r="F9151" s="28"/>
      <c r="G9151" s="46"/>
      <c r="H9151" s="46"/>
      <c r="I9151" s="46"/>
      <c r="J9151" s="32"/>
      <c r="K9151" s="46"/>
    </row>
    <row r="9152" spans="1:11" s="47" customFormat="1" x14ac:dyDescent="0.25">
      <c r="A9152" s="44"/>
      <c r="B9152" s="50"/>
      <c r="C9152" s="45"/>
      <c r="D9152" s="45"/>
      <c r="E9152" s="45"/>
      <c r="F9152" s="28"/>
      <c r="G9152" s="46"/>
      <c r="H9152" s="46"/>
      <c r="I9152" s="46"/>
      <c r="J9152" s="32"/>
      <c r="K9152" s="46"/>
    </row>
    <row r="9153" spans="1:11" s="47" customFormat="1" x14ac:dyDescent="0.25">
      <c r="A9153" s="44"/>
      <c r="B9153" s="50"/>
      <c r="C9153" s="45"/>
      <c r="D9153" s="45"/>
      <c r="E9153" s="45"/>
      <c r="F9153" s="28"/>
      <c r="G9153" s="46"/>
      <c r="H9153" s="46"/>
      <c r="I9153" s="46"/>
      <c r="J9153" s="32"/>
      <c r="K9153" s="46"/>
    </row>
    <row r="9154" spans="1:11" s="47" customFormat="1" x14ac:dyDescent="0.25">
      <c r="A9154" s="44"/>
      <c r="B9154" s="50"/>
      <c r="C9154" s="45"/>
      <c r="D9154" s="45"/>
      <c r="E9154" s="45"/>
      <c r="F9154" s="28"/>
      <c r="G9154" s="46"/>
      <c r="H9154" s="46"/>
      <c r="I9154" s="46"/>
      <c r="J9154" s="32"/>
      <c r="K9154" s="46"/>
    </row>
    <row r="9155" spans="1:11" s="47" customFormat="1" x14ac:dyDescent="0.25">
      <c r="A9155" s="44"/>
      <c r="B9155" s="50"/>
      <c r="C9155" s="45"/>
      <c r="D9155" s="45"/>
      <c r="E9155" s="45"/>
      <c r="F9155" s="28"/>
      <c r="G9155" s="46"/>
      <c r="H9155" s="46"/>
      <c r="I9155" s="46"/>
      <c r="J9155" s="32"/>
      <c r="K9155" s="46"/>
    </row>
    <row r="9156" spans="1:11" s="47" customFormat="1" x14ac:dyDescent="0.25">
      <c r="A9156" s="44"/>
      <c r="B9156" s="50"/>
      <c r="C9156" s="45"/>
      <c r="D9156" s="45"/>
      <c r="E9156" s="45"/>
      <c r="F9156" s="28"/>
      <c r="G9156" s="46"/>
      <c r="H9156" s="46"/>
      <c r="I9156" s="46"/>
      <c r="J9156" s="32"/>
      <c r="K9156" s="46"/>
    </row>
    <row r="9157" spans="1:11" s="47" customFormat="1" x14ac:dyDescent="0.25">
      <c r="A9157" s="44"/>
      <c r="B9157" s="50"/>
      <c r="C9157" s="45"/>
      <c r="D9157" s="45"/>
      <c r="E9157" s="45"/>
      <c r="F9157" s="28"/>
      <c r="G9157" s="46"/>
      <c r="H9157" s="46"/>
      <c r="I9157" s="46"/>
      <c r="J9157" s="32"/>
      <c r="K9157" s="46"/>
    </row>
    <row r="9158" spans="1:11" s="47" customFormat="1" x14ac:dyDescent="0.25">
      <c r="A9158" s="44"/>
      <c r="B9158" s="50"/>
      <c r="C9158" s="45"/>
      <c r="D9158" s="45"/>
      <c r="E9158" s="45"/>
      <c r="F9158" s="28"/>
      <c r="G9158" s="46"/>
      <c r="H9158" s="46"/>
      <c r="I9158" s="46"/>
      <c r="J9158" s="32"/>
      <c r="K9158" s="46"/>
    </row>
    <row r="9159" spans="1:11" s="47" customFormat="1" x14ac:dyDescent="0.25">
      <c r="A9159" s="44"/>
      <c r="B9159" s="50"/>
      <c r="C9159" s="45"/>
      <c r="D9159" s="45"/>
      <c r="E9159" s="45"/>
      <c r="F9159" s="28"/>
      <c r="G9159" s="46"/>
      <c r="H9159" s="46"/>
      <c r="I9159" s="46"/>
      <c r="J9159" s="32"/>
      <c r="K9159" s="46"/>
    </row>
    <row r="9160" spans="1:11" s="47" customFormat="1" x14ac:dyDescent="0.25">
      <c r="A9160" s="44"/>
      <c r="B9160" s="50"/>
      <c r="C9160" s="45"/>
      <c r="D9160" s="45"/>
      <c r="E9160" s="45"/>
      <c r="F9160" s="28"/>
      <c r="G9160" s="46"/>
      <c r="H9160" s="46"/>
      <c r="I9160" s="46"/>
      <c r="J9160" s="32"/>
      <c r="K9160" s="46"/>
    </row>
    <row r="9161" spans="1:11" s="47" customFormat="1" x14ac:dyDescent="0.25">
      <c r="A9161" s="44"/>
      <c r="B9161" s="50"/>
      <c r="C9161" s="45"/>
      <c r="D9161" s="45"/>
      <c r="E9161" s="45"/>
      <c r="F9161" s="28"/>
      <c r="G9161" s="46"/>
      <c r="H9161" s="46"/>
      <c r="I9161" s="46"/>
      <c r="J9161" s="32"/>
      <c r="K9161" s="46"/>
    </row>
    <row r="9162" spans="1:11" s="47" customFormat="1" x14ac:dyDescent="0.25">
      <c r="A9162" s="44"/>
      <c r="B9162" s="50"/>
      <c r="C9162" s="45"/>
      <c r="D9162" s="45"/>
      <c r="E9162" s="45"/>
      <c r="F9162" s="28"/>
      <c r="G9162" s="46"/>
      <c r="H9162" s="46"/>
      <c r="I9162" s="46"/>
      <c r="J9162" s="32"/>
      <c r="K9162" s="46"/>
    </row>
    <row r="9163" spans="1:11" s="47" customFormat="1" x14ac:dyDescent="0.25">
      <c r="A9163" s="44"/>
      <c r="B9163" s="50"/>
      <c r="C9163" s="45"/>
      <c r="D9163" s="45"/>
      <c r="E9163" s="45"/>
      <c r="F9163" s="28"/>
      <c r="G9163" s="46"/>
      <c r="H9163" s="46"/>
      <c r="I9163" s="46"/>
      <c r="J9163" s="32"/>
      <c r="K9163" s="46"/>
    </row>
    <row r="9164" spans="1:11" s="47" customFormat="1" x14ac:dyDescent="0.25">
      <c r="A9164" s="44"/>
      <c r="B9164" s="50"/>
      <c r="C9164" s="45"/>
      <c r="D9164" s="45"/>
      <c r="E9164" s="45"/>
      <c r="F9164" s="28"/>
      <c r="G9164" s="46"/>
      <c r="H9164" s="46"/>
      <c r="I9164" s="46"/>
      <c r="J9164" s="32"/>
      <c r="K9164" s="46"/>
    </row>
    <row r="9165" spans="1:11" s="47" customFormat="1" x14ac:dyDescent="0.25">
      <c r="A9165" s="44"/>
      <c r="B9165" s="50"/>
      <c r="C9165" s="45"/>
      <c r="D9165" s="45"/>
      <c r="E9165" s="45"/>
      <c r="F9165" s="28"/>
      <c r="G9165" s="46"/>
      <c r="H9165" s="46"/>
      <c r="I9165" s="46"/>
      <c r="J9165" s="32"/>
      <c r="K9165" s="46"/>
    </row>
    <row r="9166" spans="1:11" s="47" customFormat="1" x14ac:dyDescent="0.25">
      <c r="A9166" s="44"/>
      <c r="B9166" s="50"/>
      <c r="C9166" s="45"/>
      <c r="D9166" s="45"/>
      <c r="E9166" s="45"/>
      <c r="F9166" s="28"/>
      <c r="G9166" s="46"/>
      <c r="H9166" s="46"/>
      <c r="I9166" s="46"/>
      <c r="J9166" s="32"/>
      <c r="K9166" s="46"/>
    </row>
    <row r="9167" spans="1:11" s="47" customFormat="1" x14ac:dyDescent="0.25">
      <c r="A9167" s="44"/>
      <c r="B9167" s="50"/>
      <c r="C9167" s="45"/>
      <c r="D9167" s="45"/>
      <c r="E9167" s="45"/>
      <c r="F9167" s="28"/>
      <c r="G9167" s="46"/>
      <c r="H9167" s="46"/>
      <c r="I9167" s="46"/>
      <c r="J9167" s="32"/>
      <c r="K9167" s="46"/>
    </row>
    <row r="9168" spans="1:11" s="47" customFormat="1" x14ac:dyDescent="0.25">
      <c r="A9168" s="44"/>
      <c r="B9168" s="50"/>
      <c r="C9168" s="45"/>
      <c r="D9168" s="45"/>
      <c r="E9168" s="45"/>
      <c r="F9168" s="28"/>
      <c r="G9168" s="46"/>
      <c r="H9168" s="46"/>
      <c r="I9168" s="46"/>
      <c r="J9168" s="32"/>
      <c r="K9168" s="46"/>
    </row>
    <row r="9169" spans="1:11" s="47" customFormat="1" x14ac:dyDescent="0.25">
      <c r="A9169" s="44"/>
      <c r="B9169" s="50"/>
      <c r="C9169" s="45"/>
      <c r="D9169" s="45"/>
      <c r="E9169" s="45"/>
      <c r="F9169" s="28"/>
      <c r="G9169" s="46"/>
      <c r="H9169" s="46"/>
      <c r="I9169" s="46"/>
      <c r="J9169" s="32"/>
      <c r="K9169" s="46"/>
    </row>
    <row r="9170" spans="1:11" s="47" customFormat="1" x14ac:dyDescent="0.25">
      <c r="A9170" s="44"/>
      <c r="B9170" s="50"/>
      <c r="C9170" s="45"/>
      <c r="D9170" s="45"/>
      <c r="E9170" s="45"/>
      <c r="F9170" s="28"/>
      <c r="G9170" s="46"/>
      <c r="H9170" s="46"/>
      <c r="I9170" s="46"/>
      <c r="J9170" s="32"/>
      <c r="K9170" s="46"/>
    </row>
    <row r="9171" spans="1:11" s="47" customFormat="1" x14ac:dyDescent="0.25">
      <c r="A9171" s="44"/>
      <c r="B9171" s="50"/>
      <c r="C9171" s="45"/>
      <c r="D9171" s="45"/>
      <c r="E9171" s="45"/>
      <c r="F9171" s="28"/>
      <c r="G9171" s="46"/>
      <c r="H9171" s="46"/>
      <c r="I9171" s="46"/>
      <c r="J9171" s="32"/>
      <c r="K9171" s="46"/>
    </row>
    <row r="9172" spans="1:11" s="47" customFormat="1" x14ac:dyDescent="0.25">
      <c r="A9172" s="44"/>
      <c r="B9172" s="50"/>
      <c r="C9172" s="45"/>
      <c r="D9172" s="45"/>
      <c r="E9172" s="45"/>
      <c r="F9172" s="28"/>
      <c r="G9172" s="46"/>
      <c r="H9172" s="46"/>
      <c r="I9172" s="46"/>
      <c r="J9172" s="32"/>
      <c r="K9172" s="46"/>
    </row>
    <row r="9173" spans="1:11" s="47" customFormat="1" x14ac:dyDescent="0.25">
      <c r="A9173" s="44"/>
      <c r="B9173" s="50"/>
      <c r="C9173" s="45"/>
      <c r="D9173" s="45"/>
      <c r="E9173" s="45"/>
      <c r="F9173" s="28"/>
      <c r="G9173" s="46"/>
      <c r="H9173" s="46"/>
      <c r="I9173" s="46"/>
      <c r="J9173" s="32"/>
      <c r="K9173" s="46"/>
    </row>
    <row r="9174" spans="1:11" s="47" customFormat="1" x14ac:dyDescent="0.25">
      <c r="A9174" s="44"/>
      <c r="B9174" s="50"/>
      <c r="C9174" s="45"/>
      <c r="D9174" s="45"/>
      <c r="E9174" s="45"/>
      <c r="F9174" s="28"/>
      <c r="G9174" s="46"/>
      <c r="H9174" s="46"/>
      <c r="I9174" s="46"/>
      <c r="J9174" s="32"/>
      <c r="K9174" s="46"/>
    </row>
    <row r="9175" spans="1:11" s="47" customFormat="1" x14ac:dyDescent="0.25">
      <c r="A9175" s="44"/>
      <c r="B9175" s="50"/>
      <c r="C9175" s="45"/>
      <c r="D9175" s="45"/>
      <c r="E9175" s="45"/>
      <c r="F9175" s="28"/>
      <c r="G9175" s="46"/>
      <c r="H9175" s="46"/>
      <c r="I9175" s="46"/>
      <c r="J9175" s="32"/>
      <c r="K9175" s="46"/>
    </row>
    <row r="9176" spans="1:11" s="47" customFormat="1" x14ac:dyDescent="0.25">
      <c r="A9176" s="44"/>
      <c r="B9176" s="50"/>
      <c r="C9176" s="45"/>
      <c r="D9176" s="45"/>
      <c r="E9176" s="45"/>
      <c r="F9176" s="28"/>
      <c r="G9176" s="46"/>
      <c r="H9176" s="46"/>
      <c r="I9176" s="46"/>
      <c r="J9176" s="32"/>
      <c r="K9176" s="46"/>
    </row>
    <row r="9177" spans="1:11" s="47" customFormat="1" x14ac:dyDescent="0.25">
      <c r="A9177" s="44"/>
      <c r="B9177" s="50"/>
      <c r="C9177" s="45"/>
      <c r="D9177" s="45"/>
      <c r="E9177" s="45"/>
      <c r="F9177" s="28"/>
      <c r="G9177" s="46"/>
      <c r="H9177" s="46"/>
      <c r="I9177" s="46"/>
      <c r="J9177" s="32"/>
      <c r="K9177" s="46"/>
    </row>
    <row r="9178" spans="1:11" s="47" customFormat="1" x14ac:dyDescent="0.25">
      <c r="A9178" s="44"/>
      <c r="B9178" s="50"/>
      <c r="C9178" s="45"/>
      <c r="D9178" s="45"/>
      <c r="E9178" s="45"/>
      <c r="F9178" s="28"/>
      <c r="G9178" s="46"/>
      <c r="H9178" s="46"/>
      <c r="I9178" s="46"/>
      <c r="J9178" s="32"/>
      <c r="K9178" s="46"/>
    </row>
    <row r="9179" spans="1:11" s="47" customFormat="1" x14ac:dyDescent="0.25">
      <c r="A9179" s="44"/>
      <c r="B9179" s="50"/>
      <c r="C9179" s="45"/>
      <c r="D9179" s="45"/>
      <c r="E9179" s="45"/>
      <c r="F9179" s="28"/>
      <c r="G9179" s="46"/>
      <c r="H9179" s="46"/>
      <c r="I9179" s="46"/>
      <c r="J9179" s="32"/>
      <c r="K9179" s="46"/>
    </row>
    <row r="9180" spans="1:11" s="47" customFormat="1" x14ac:dyDescent="0.25">
      <c r="A9180" s="44"/>
      <c r="B9180" s="50"/>
      <c r="C9180" s="45"/>
      <c r="D9180" s="45"/>
      <c r="E9180" s="45"/>
      <c r="F9180" s="28"/>
      <c r="G9180" s="46"/>
      <c r="H9180" s="46"/>
      <c r="I9180" s="46"/>
      <c r="J9180" s="32"/>
      <c r="K9180" s="46"/>
    </row>
    <row r="9181" spans="1:11" s="47" customFormat="1" x14ac:dyDescent="0.25">
      <c r="A9181" s="44"/>
      <c r="B9181" s="50"/>
      <c r="C9181" s="45"/>
      <c r="D9181" s="45"/>
      <c r="E9181" s="45"/>
      <c r="F9181" s="28"/>
      <c r="G9181" s="46"/>
      <c r="H9181" s="46"/>
      <c r="I9181" s="46"/>
      <c r="J9181" s="32"/>
      <c r="K9181" s="46"/>
    </row>
    <row r="9182" spans="1:11" s="47" customFormat="1" x14ac:dyDescent="0.25">
      <c r="A9182" s="44"/>
      <c r="B9182" s="50"/>
      <c r="C9182" s="45"/>
      <c r="D9182" s="45"/>
      <c r="E9182" s="45"/>
      <c r="F9182" s="28"/>
      <c r="G9182" s="46"/>
      <c r="H9182" s="46"/>
      <c r="I9182" s="46"/>
      <c r="J9182" s="32"/>
      <c r="K9182" s="46"/>
    </row>
    <row r="9183" spans="1:11" s="47" customFormat="1" x14ac:dyDescent="0.25">
      <c r="A9183" s="44"/>
      <c r="B9183" s="50"/>
      <c r="C9183" s="45"/>
      <c r="D9183" s="45"/>
      <c r="E9183" s="45"/>
      <c r="F9183" s="28"/>
      <c r="G9183" s="46"/>
      <c r="H9183" s="46"/>
      <c r="I9183" s="46"/>
      <c r="J9183" s="32"/>
      <c r="K9183" s="46"/>
    </row>
    <row r="9184" spans="1:11" s="47" customFormat="1" x14ac:dyDescent="0.25">
      <c r="A9184" s="44"/>
      <c r="B9184" s="50"/>
      <c r="C9184" s="45"/>
      <c r="D9184" s="45"/>
      <c r="E9184" s="45"/>
      <c r="F9184" s="28"/>
      <c r="G9184" s="46"/>
      <c r="H9184" s="46"/>
      <c r="I9184" s="46"/>
      <c r="J9184" s="32"/>
      <c r="K9184" s="46"/>
    </row>
    <row r="9185" spans="1:11" s="47" customFormat="1" x14ac:dyDescent="0.25">
      <c r="A9185" s="44"/>
      <c r="B9185" s="50"/>
      <c r="C9185" s="45"/>
      <c r="D9185" s="45"/>
      <c r="E9185" s="45"/>
      <c r="F9185" s="28"/>
      <c r="G9185" s="46"/>
      <c r="H9185" s="46"/>
      <c r="I9185" s="46"/>
      <c r="J9185" s="32"/>
      <c r="K9185" s="46"/>
    </row>
    <row r="9186" spans="1:11" s="47" customFormat="1" x14ac:dyDescent="0.25">
      <c r="A9186" s="44"/>
      <c r="B9186" s="50"/>
      <c r="C9186" s="45"/>
      <c r="D9186" s="45"/>
      <c r="E9186" s="45"/>
      <c r="F9186" s="28"/>
      <c r="G9186" s="46"/>
      <c r="H9186" s="46"/>
      <c r="I9186" s="46"/>
      <c r="J9186" s="32"/>
      <c r="K9186" s="46"/>
    </row>
    <row r="9187" spans="1:11" s="47" customFormat="1" x14ac:dyDescent="0.25">
      <c r="A9187" s="44"/>
      <c r="B9187" s="50"/>
      <c r="C9187" s="45"/>
      <c r="D9187" s="45"/>
      <c r="E9187" s="45"/>
      <c r="F9187" s="28"/>
      <c r="G9187" s="46"/>
      <c r="H9187" s="46"/>
      <c r="I9187" s="46"/>
      <c r="J9187" s="32"/>
      <c r="K9187" s="46"/>
    </row>
    <row r="9188" spans="1:11" s="47" customFormat="1" x14ac:dyDescent="0.25">
      <c r="A9188" s="44"/>
      <c r="B9188" s="50"/>
      <c r="C9188" s="45"/>
      <c r="D9188" s="45"/>
      <c r="E9188" s="45"/>
      <c r="F9188" s="28"/>
      <c r="G9188" s="46"/>
      <c r="H9188" s="46"/>
      <c r="I9188" s="46"/>
      <c r="J9188" s="32"/>
      <c r="K9188" s="46"/>
    </row>
    <row r="9189" spans="1:11" s="47" customFormat="1" x14ac:dyDescent="0.25">
      <c r="A9189" s="44"/>
      <c r="B9189" s="50"/>
      <c r="C9189" s="45"/>
      <c r="D9189" s="45"/>
      <c r="E9189" s="45"/>
      <c r="F9189" s="28"/>
      <c r="G9189" s="46"/>
      <c r="H9189" s="46"/>
      <c r="I9189" s="46"/>
      <c r="J9189" s="32"/>
      <c r="K9189" s="46"/>
    </row>
    <row r="9190" spans="1:11" s="47" customFormat="1" x14ac:dyDescent="0.25">
      <c r="A9190" s="44"/>
      <c r="B9190" s="50"/>
      <c r="C9190" s="45"/>
      <c r="D9190" s="45"/>
      <c r="E9190" s="45"/>
      <c r="F9190" s="28"/>
      <c r="G9190" s="46"/>
      <c r="H9190" s="46"/>
      <c r="I9190" s="46"/>
      <c r="J9190" s="32"/>
      <c r="K9190" s="46"/>
    </row>
    <row r="9191" spans="1:11" s="47" customFormat="1" x14ac:dyDescent="0.25">
      <c r="A9191" s="44"/>
      <c r="B9191" s="50"/>
      <c r="C9191" s="45"/>
      <c r="D9191" s="45"/>
      <c r="E9191" s="45"/>
      <c r="F9191" s="28"/>
      <c r="G9191" s="46"/>
      <c r="H9191" s="46"/>
      <c r="I9191" s="46"/>
      <c r="J9191" s="32"/>
      <c r="K9191" s="46"/>
    </row>
    <row r="9192" spans="1:11" s="47" customFormat="1" x14ac:dyDescent="0.25">
      <c r="A9192" s="44"/>
      <c r="B9192" s="50"/>
      <c r="C9192" s="45"/>
      <c r="D9192" s="45"/>
      <c r="E9192" s="45"/>
      <c r="F9192" s="28"/>
      <c r="G9192" s="46"/>
      <c r="H9192" s="46"/>
      <c r="I9192" s="46"/>
      <c r="J9192" s="32"/>
      <c r="K9192" s="46"/>
    </row>
    <row r="9193" spans="1:11" s="47" customFormat="1" x14ac:dyDescent="0.25">
      <c r="A9193" s="44"/>
      <c r="B9193" s="50"/>
      <c r="C9193" s="45"/>
      <c r="D9193" s="45"/>
      <c r="E9193" s="45"/>
      <c r="F9193" s="28"/>
      <c r="G9193" s="46"/>
      <c r="H9193" s="46"/>
      <c r="I9193" s="46"/>
      <c r="J9193" s="32"/>
      <c r="K9193" s="46"/>
    </row>
    <row r="9194" spans="1:11" s="47" customFormat="1" x14ac:dyDescent="0.25">
      <c r="A9194" s="44"/>
      <c r="B9194" s="50"/>
      <c r="C9194" s="45"/>
      <c r="D9194" s="45"/>
      <c r="E9194" s="45"/>
      <c r="F9194" s="28"/>
      <c r="G9194" s="46"/>
      <c r="H9194" s="46"/>
      <c r="I9194" s="46"/>
      <c r="J9194" s="32"/>
      <c r="K9194" s="46"/>
    </row>
    <row r="9195" spans="1:11" s="47" customFormat="1" x14ac:dyDescent="0.25">
      <c r="A9195" s="44"/>
      <c r="B9195" s="50"/>
      <c r="C9195" s="45"/>
      <c r="D9195" s="45"/>
      <c r="E9195" s="45"/>
      <c r="F9195" s="28"/>
      <c r="G9195" s="46"/>
      <c r="H9195" s="46"/>
      <c r="I9195" s="46"/>
      <c r="J9195" s="32"/>
      <c r="K9195" s="46"/>
    </row>
    <row r="9196" spans="1:11" s="47" customFormat="1" x14ac:dyDescent="0.25">
      <c r="A9196" s="44"/>
      <c r="B9196" s="50"/>
      <c r="C9196" s="45"/>
      <c r="D9196" s="45"/>
      <c r="E9196" s="45"/>
      <c r="F9196" s="28"/>
      <c r="G9196" s="46"/>
      <c r="H9196" s="46"/>
      <c r="I9196" s="46"/>
      <c r="J9196" s="32"/>
      <c r="K9196" s="46"/>
    </row>
    <row r="9197" spans="1:11" s="47" customFormat="1" x14ac:dyDescent="0.25">
      <c r="A9197" s="44"/>
      <c r="B9197" s="50"/>
      <c r="C9197" s="45"/>
      <c r="D9197" s="45"/>
      <c r="E9197" s="45"/>
      <c r="F9197" s="28"/>
      <c r="G9197" s="46"/>
      <c r="H9197" s="46"/>
      <c r="I9197" s="46"/>
      <c r="J9197" s="32"/>
      <c r="K9197" s="46"/>
    </row>
    <row r="9198" spans="1:11" s="47" customFormat="1" x14ac:dyDescent="0.25">
      <c r="A9198" s="44"/>
      <c r="B9198" s="50"/>
      <c r="C9198" s="45"/>
      <c r="D9198" s="45"/>
      <c r="E9198" s="45"/>
      <c r="F9198" s="28"/>
      <c r="G9198" s="46"/>
      <c r="H9198" s="46"/>
      <c r="I9198" s="46"/>
      <c r="J9198" s="32"/>
      <c r="K9198" s="46"/>
    </row>
    <row r="9199" spans="1:11" s="47" customFormat="1" x14ac:dyDescent="0.25">
      <c r="A9199" s="44"/>
      <c r="B9199" s="50"/>
      <c r="C9199" s="45"/>
      <c r="D9199" s="45"/>
      <c r="E9199" s="45"/>
      <c r="F9199" s="28"/>
      <c r="G9199" s="46"/>
      <c r="H9199" s="46"/>
      <c r="I9199" s="46"/>
      <c r="J9199" s="32"/>
      <c r="K9199" s="46"/>
    </row>
    <row r="9200" spans="1:11" s="47" customFormat="1" x14ac:dyDescent="0.25">
      <c r="A9200" s="44"/>
      <c r="B9200" s="50"/>
      <c r="C9200" s="45"/>
      <c r="D9200" s="45"/>
      <c r="E9200" s="45"/>
      <c r="F9200" s="28"/>
      <c r="G9200" s="46"/>
      <c r="H9200" s="46"/>
      <c r="I9200" s="46"/>
      <c r="J9200" s="32"/>
      <c r="K9200" s="46"/>
    </row>
    <row r="9201" spans="1:11" s="47" customFormat="1" x14ac:dyDescent="0.25">
      <c r="A9201" s="44"/>
      <c r="B9201" s="50"/>
      <c r="C9201" s="45"/>
      <c r="D9201" s="45"/>
      <c r="E9201" s="45"/>
      <c r="F9201" s="28"/>
      <c r="G9201" s="46"/>
      <c r="H9201" s="46"/>
      <c r="I9201" s="46"/>
      <c r="J9201" s="32"/>
      <c r="K9201" s="46"/>
    </row>
    <row r="9202" spans="1:11" s="47" customFormat="1" x14ac:dyDescent="0.25">
      <c r="A9202" s="44"/>
      <c r="B9202" s="50"/>
      <c r="C9202" s="45"/>
      <c r="D9202" s="45"/>
      <c r="E9202" s="45"/>
      <c r="F9202" s="28"/>
      <c r="G9202" s="46"/>
      <c r="H9202" s="46"/>
      <c r="I9202" s="46"/>
      <c r="J9202" s="32"/>
      <c r="K9202" s="46"/>
    </row>
    <row r="9203" spans="1:11" s="47" customFormat="1" x14ac:dyDescent="0.25">
      <c r="A9203" s="44"/>
      <c r="B9203" s="50"/>
      <c r="C9203" s="45"/>
      <c r="D9203" s="45"/>
      <c r="E9203" s="45"/>
      <c r="F9203" s="28"/>
      <c r="G9203" s="46"/>
      <c r="H9203" s="46"/>
      <c r="I9203" s="46"/>
      <c r="J9203" s="32"/>
      <c r="K9203" s="46"/>
    </row>
    <row r="9204" spans="1:11" s="47" customFormat="1" x14ac:dyDescent="0.25">
      <c r="A9204" s="44"/>
      <c r="B9204" s="50"/>
      <c r="C9204" s="45"/>
      <c r="D9204" s="45"/>
      <c r="E9204" s="45"/>
      <c r="F9204" s="28"/>
      <c r="G9204" s="46"/>
      <c r="H9204" s="46"/>
      <c r="I9204" s="46"/>
      <c r="J9204" s="32"/>
      <c r="K9204" s="46"/>
    </row>
    <row r="9205" spans="1:11" s="47" customFormat="1" x14ac:dyDescent="0.25">
      <c r="A9205" s="44"/>
      <c r="B9205" s="50"/>
      <c r="C9205" s="45"/>
      <c r="D9205" s="45"/>
      <c r="E9205" s="45"/>
      <c r="F9205" s="28"/>
      <c r="G9205" s="46"/>
      <c r="H9205" s="46"/>
      <c r="I9205" s="46"/>
      <c r="J9205" s="32"/>
      <c r="K9205" s="46"/>
    </row>
    <row r="9206" spans="1:11" s="47" customFormat="1" x14ac:dyDescent="0.25">
      <c r="A9206" s="44"/>
      <c r="B9206" s="50"/>
      <c r="C9206" s="45"/>
      <c r="D9206" s="45"/>
      <c r="E9206" s="45"/>
      <c r="F9206" s="28"/>
      <c r="G9206" s="46"/>
      <c r="H9206" s="46"/>
      <c r="I9206" s="46"/>
      <c r="J9206" s="32"/>
      <c r="K9206" s="46"/>
    </row>
    <row r="9207" spans="1:11" s="47" customFormat="1" x14ac:dyDescent="0.25">
      <c r="A9207" s="44"/>
      <c r="B9207" s="50"/>
      <c r="C9207" s="45"/>
      <c r="D9207" s="45"/>
      <c r="E9207" s="45"/>
      <c r="F9207" s="28"/>
      <c r="G9207" s="46"/>
      <c r="H9207" s="46"/>
      <c r="I9207" s="46"/>
      <c r="J9207" s="32"/>
      <c r="K9207" s="46"/>
    </row>
    <row r="9208" spans="1:11" s="47" customFormat="1" x14ac:dyDescent="0.25">
      <c r="A9208" s="44"/>
      <c r="B9208" s="50"/>
      <c r="C9208" s="45"/>
      <c r="D9208" s="45"/>
      <c r="E9208" s="45"/>
      <c r="F9208" s="28"/>
      <c r="G9208" s="46"/>
      <c r="H9208" s="46"/>
      <c r="I9208" s="46"/>
      <c r="J9208" s="32"/>
      <c r="K9208" s="46"/>
    </row>
    <row r="9209" spans="1:11" s="47" customFormat="1" x14ac:dyDescent="0.25">
      <c r="A9209" s="44"/>
      <c r="B9209" s="50"/>
      <c r="C9209" s="45"/>
      <c r="D9209" s="45"/>
      <c r="E9209" s="45"/>
      <c r="F9209" s="28"/>
      <c r="G9209" s="46"/>
      <c r="H9209" s="46"/>
      <c r="I9209" s="46"/>
      <c r="J9209" s="32"/>
      <c r="K9209" s="46"/>
    </row>
    <row r="9210" spans="1:11" s="47" customFormat="1" x14ac:dyDescent="0.25">
      <c r="A9210" s="44"/>
      <c r="B9210" s="50"/>
      <c r="C9210" s="45"/>
      <c r="D9210" s="45"/>
      <c r="E9210" s="45"/>
      <c r="F9210" s="28"/>
      <c r="G9210" s="46"/>
      <c r="H9210" s="46"/>
      <c r="I9210" s="46"/>
      <c r="J9210" s="32"/>
      <c r="K9210" s="46"/>
    </row>
    <row r="9211" spans="1:11" s="47" customFormat="1" x14ac:dyDescent="0.25">
      <c r="A9211" s="44"/>
      <c r="B9211" s="50"/>
      <c r="C9211" s="45"/>
      <c r="D9211" s="45"/>
      <c r="E9211" s="45"/>
      <c r="F9211" s="28"/>
      <c r="G9211" s="46"/>
      <c r="H9211" s="46"/>
      <c r="I9211" s="46"/>
      <c r="J9211" s="32"/>
      <c r="K9211" s="46"/>
    </row>
    <row r="9212" spans="1:11" s="47" customFormat="1" x14ac:dyDescent="0.25">
      <c r="A9212" s="44"/>
      <c r="B9212" s="50"/>
      <c r="C9212" s="45"/>
      <c r="D9212" s="45"/>
      <c r="E9212" s="45"/>
      <c r="F9212" s="28"/>
      <c r="G9212" s="46"/>
      <c r="H9212" s="46"/>
      <c r="I9212" s="46"/>
      <c r="J9212" s="32"/>
      <c r="K9212" s="46"/>
    </row>
    <row r="9213" spans="1:11" s="47" customFormat="1" x14ac:dyDescent="0.25">
      <c r="A9213" s="44"/>
      <c r="B9213" s="50"/>
      <c r="C9213" s="45"/>
      <c r="D9213" s="45"/>
      <c r="E9213" s="45"/>
      <c r="F9213" s="28"/>
      <c r="G9213" s="46"/>
      <c r="H9213" s="46"/>
      <c r="I9213" s="46"/>
      <c r="J9213" s="32"/>
      <c r="K9213" s="46"/>
    </row>
    <row r="9214" spans="1:11" s="47" customFormat="1" x14ac:dyDescent="0.25">
      <c r="A9214" s="44"/>
      <c r="B9214" s="50"/>
      <c r="C9214" s="45"/>
      <c r="D9214" s="45"/>
      <c r="E9214" s="45"/>
      <c r="F9214" s="28"/>
      <c r="G9214" s="46"/>
      <c r="H9214" s="46"/>
      <c r="I9214" s="46"/>
      <c r="J9214" s="32"/>
      <c r="K9214" s="46"/>
    </row>
    <row r="9215" spans="1:11" s="47" customFormat="1" x14ac:dyDescent="0.25">
      <c r="A9215" s="44"/>
      <c r="B9215" s="50"/>
      <c r="C9215" s="45"/>
      <c r="D9215" s="45"/>
      <c r="E9215" s="45"/>
      <c r="F9215" s="28"/>
      <c r="G9215" s="46"/>
      <c r="H9215" s="46"/>
      <c r="I9215" s="46"/>
      <c r="J9215" s="32"/>
      <c r="K9215" s="46"/>
    </row>
    <row r="9216" spans="1:11" s="47" customFormat="1" x14ac:dyDescent="0.25">
      <c r="A9216" s="44"/>
      <c r="B9216" s="50"/>
      <c r="C9216" s="45"/>
      <c r="D9216" s="45"/>
      <c r="E9216" s="45"/>
      <c r="F9216" s="28"/>
      <c r="G9216" s="46"/>
      <c r="H9216" s="46"/>
      <c r="I9216" s="46"/>
      <c r="J9216" s="32"/>
      <c r="K9216" s="46"/>
    </row>
    <row r="9217" spans="1:11" s="47" customFormat="1" x14ac:dyDescent="0.25">
      <c r="A9217" s="44"/>
      <c r="B9217" s="50"/>
      <c r="C9217" s="45"/>
      <c r="D9217" s="45"/>
      <c r="E9217" s="45"/>
      <c r="F9217" s="28"/>
      <c r="G9217" s="46"/>
      <c r="H9217" s="46"/>
      <c r="I9217" s="46"/>
      <c r="J9217" s="32"/>
      <c r="K9217" s="46"/>
    </row>
    <row r="9218" spans="1:11" s="47" customFormat="1" x14ac:dyDescent="0.25">
      <c r="A9218" s="44"/>
      <c r="B9218" s="50"/>
      <c r="C9218" s="45"/>
      <c r="D9218" s="45"/>
      <c r="E9218" s="45"/>
      <c r="F9218" s="28"/>
      <c r="G9218" s="46"/>
      <c r="H9218" s="46"/>
      <c r="I9218" s="46"/>
      <c r="J9218" s="32"/>
      <c r="K9218" s="46"/>
    </row>
    <row r="9219" spans="1:11" s="47" customFormat="1" x14ac:dyDescent="0.25">
      <c r="A9219" s="44"/>
      <c r="B9219" s="50"/>
      <c r="C9219" s="45"/>
      <c r="D9219" s="45"/>
      <c r="E9219" s="45"/>
      <c r="F9219" s="28"/>
      <c r="G9219" s="46"/>
      <c r="H9219" s="46"/>
      <c r="I9219" s="46"/>
      <c r="J9219" s="32"/>
      <c r="K9219" s="46"/>
    </row>
    <row r="9220" spans="1:11" s="47" customFormat="1" x14ac:dyDescent="0.25">
      <c r="A9220" s="44"/>
      <c r="B9220" s="50"/>
      <c r="C9220" s="45"/>
      <c r="D9220" s="45"/>
      <c r="E9220" s="45"/>
      <c r="F9220" s="28"/>
      <c r="G9220" s="46"/>
      <c r="H9220" s="46"/>
      <c r="I9220" s="46"/>
      <c r="J9220" s="32"/>
      <c r="K9220" s="46"/>
    </row>
    <row r="9221" spans="1:11" s="47" customFormat="1" x14ac:dyDescent="0.25">
      <c r="A9221" s="44"/>
      <c r="B9221" s="50"/>
      <c r="C9221" s="45"/>
      <c r="D9221" s="45"/>
      <c r="E9221" s="45"/>
      <c r="F9221" s="28"/>
      <c r="G9221" s="46"/>
      <c r="H9221" s="46"/>
      <c r="I9221" s="46"/>
      <c r="J9221" s="32"/>
      <c r="K9221" s="46"/>
    </row>
    <row r="9222" spans="1:11" s="47" customFormat="1" x14ac:dyDescent="0.25">
      <c r="A9222" s="44"/>
      <c r="B9222" s="50"/>
      <c r="C9222" s="45"/>
      <c r="D9222" s="45"/>
      <c r="E9222" s="45"/>
      <c r="F9222" s="28"/>
      <c r="G9222" s="46"/>
      <c r="H9222" s="46"/>
      <c r="I9222" s="46"/>
      <c r="J9222" s="32"/>
      <c r="K9222" s="46"/>
    </row>
    <row r="9223" spans="1:11" s="47" customFormat="1" x14ac:dyDescent="0.25">
      <c r="A9223" s="44"/>
      <c r="B9223" s="50"/>
      <c r="C9223" s="45"/>
      <c r="D9223" s="45"/>
      <c r="E9223" s="45"/>
      <c r="F9223" s="28"/>
      <c r="G9223" s="46"/>
      <c r="H9223" s="46"/>
      <c r="I9223" s="46"/>
      <c r="J9223" s="32"/>
      <c r="K9223" s="46"/>
    </row>
    <row r="9224" spans="1:11" s="47" customFormat="1" x14ac:dyDescent="0.25">
      <c r="A9224" s="44"/>
      <c r="B9224" s="50"/>
      <c r="C9224" s="45"/>
      <c r="D9224" s="45"/>
      <c r="E9224" s="45"/>
      <c r="F9224" s="28"/>
      <c r="G9224" s="46"/>
      <c r="H9224" s="46"/>
      <c r="I9224" s="46"/>
      <c r="J9224" s="32"/>
      <c r="K9224" s="46"/>
    </row>
    <row r="9225" spans="1:11" s="47" customFormat="1" x14ac:dyDescent="0.25">
      <c r="A9225" s="44"/>
      <c r="B9225" s="50"/>
      <c r="C9225" s="45"/>
      <c r="D9225" s="45"/>
      <c r="E9225" s="45"/>
      <c r="F9225" s="28"/>
      <c r="G9225" s="46"/>
      <c r="H9225" s="46"/>
      <c r="I9225" s="46"/>
      <c r="J9225" s="32"/>
      <c r="K9225" s="46"/>
    </row>
    <row r="9226" spans="1:11" s="47" customFormat="1" x14ac:dyDescent="0.25">
      <c r="A9226" s="44"/>
      <c r="B9226" s="50"/>
      <c r="C9226" s="45"/>
      <c r="D9226" s="45"/>
      <c r="E9226" s="45"/>
      <c r="F9226" s="28"/>
      <c r="G9226" s="46"/>
      <c r="H9226" s="46"/>
      <c r="I9226" s="46"/>
      <c r="J9226" s="32"/>
      <c r="K9226" s="46"/>
    </row>
    <row r="9227" spans="1:11" s="47" customFormat="1" x14ac:dyDescent="0.25">
      <c r="A9227" s="44"/>
      <c r="B9227" s="50"/>
      <c r="C9227" s="45"/>
      <c r="D9227" s="45"/>
      <c r="E9227" s="45"/>
      <c r="F9227" s="28"/>
      <c r="G9227" s="46"/>
      <c r="H9227" s="46"/>
      <c r="I9227" s="46"/>
      <c r="J9227" s="32"/>
      <c r="K9227" s="46"/>
    </row>
    <row r="9228" spans="1:11" s="47" customFormat="1" x14ac:dyDescent="0.25">
      <c r="A9228" s="44"/>
      <c r="B9228" s="50"/>
      <c r="C9228" s="45"/>
      <c r="D9228" s="45"/>
      <c r="E9228" s="45"/>
      <c r="F9228" s="28"/>
      <c r="G9228" s="46"/>
      <c r="H9228" s="46"/>
      <c r="I9228" s="46"/>
      <c r="J9228" s="32"/>
      <c r="K9228" s="46"/>
    </row>
    <row r="9229" spans="1:11" s="47" customFormat="1" x14ac:dyDescent="0.25">
      <c r="A9229" s="44"/>
      <c r="B9229" s="50"/>
      <c r="C9229" s="45"/>
      <c r="D9229" s="45"/>
      <c r="E9229" s="45"/>
      <c r="F9229" s="28"/>
      <c r="G9229" s="46"/>
      <c r="H9229" s="46"/>
      <c r="I9229" s="46"/>
      <c r="J9229" s="32"/>
      <c r="K9229" s="46"/>
    </row>
    <row r="9230" spans="1:11" s="47" customFormat="1" x14ac:dyDescent="0.25">
      <c r="A9230" s="44"/>
      <c r="B9230" s="50"/>
      <c r="C9230" s="45"/>
      <c r="D9230" s="45"/>
      <c r="E9230" s="45"/>
      <c r="F9230" s="28"/>
      <c r="G9230" s="46"/>
      <c r="H9230" s="46"/>
      <c r="I9230" s="46"/>
      <c r="J9230" s="32"/>
      <c r="K9230" s="46"/>
    </row>
    <row r="9231" spans="1:11" s="47" customFormat="1" x14ac:dyDescent="0.25">
      <c r="A9231" s="44"/>
      <c r="B9231" s="50"/>
      <c r="C9231" s="45"/>
      <c r="D9231" s="45"/>
      <c r="E9231" s="45"/>
      <c r="F9231" s="28"/>
      <c r="G9231" s="46"/>
      <c r="H9231" s="46"/>
      <c r="I9231" s="46"/>
      <c r="J9231" s="32"/>
      <c r="K9231" s="46"/>
    </row>
    <row r="9232" spans="1:11" s="47" customFormat="1" x14ac:dyDescent="0.25">
      <c r="A9232" s="44"/>
      <c r="B9232" s="50"/>
      <c r="C9232" s="45"/>
      <c r="D9232" s="45"/>
      <c r="E9232" s="45"/>
      <c r="F9232" s="28"/>
      <c r="G9232" s="46"/>
      <c r="H9232" s="46"/>
      <c r="I9232" s="46"/>
      <c r="J9232" s="32"/>
      <c r="K9232" s="46"/>
    </row>
    <row r="9233" spans="1:11" s="47" customFormat="1" x14ac:dyDescent="0.25">
      <c r="A9233" s="44"/>
      <c r="B9233" s="50"/>
      <c r="C9233" s="45"/>
      <c r="D9233" s="45"/>
      <c r="E9233" s="45"/>
      <c r="F9233" s="28"/>
      <c r="G9233" s="46"/>
      <c r="H9233" s="46"/>
      <c r="I9233" s="46"/>
      <c r="J9233" s="32"/>
      <c r="K9233" s="46"/>
    </row>
    <row r="9234" spans="1:11" s="47" customFormat="1" x14ac:dyDescent="0.25">
      <c r="A9234" s="44"/>
      <c r="B9234" s="50"/>
      <c r="C9234" s="45"/>
      <c r="D9234" s="45"/>
      <c r="E9234" s="45"/>
      <c r="F9234" s="28"/>
      <c r="G9234" s="46"/>
      <c r="H9234" s="46"/>
      <c r="I9234" s="46"/>
      <c r="J9234" s="32"/>
      <c r="K9234" s="46"/>
    </row>
    <row r="9235" spans="1:11" s="47" customFormat="1" x14ac:dyDescent="0.25">
      <c r="A9235" s="44"/>
      <c r="B9235" s="50"/>
      <c r="C9235" s="45"/>
      <c r="D9235" s="45"/>
      <c r="E9235" s="45"/>
      <c r="F9235" s="28"/>
      <c r="G9235" s="46"/>
      <c r="H9235" s="46"/>
      <c r="I9235" s="46"/>
      <c r="J9235" s="32"/>
      <c r="K9235" s="46"/>
    </row>
    <row r="9236" spans="1:11" s="47" customFormat="1" x14ac:dyDescent="0.25">
      <c r="A9236" s="44"/>
      <c r="B9236" s="50"/>
      <c r="C9236" s="45"/>
      <c r="D9236" s="45"/>
      <c r="E9236" s="45"/>
      <c r="F9236" s="28"/>
      <c r="G9236" s="46"/>
      <c r="H9236" s="46"/>
      <c r="I9236" s="46"/>
      <c r="J9236" s="32"/>
      <c r="K9236" s="46"/>
    </row>
    <row r="9237" spans="1:11" s="47" customFormat="1" x14ac:dyDescent="0.25">
      <c r="A9237" s="44"/>
      <c r="B9237" s="50"/>
      <c r="C9237" s="45"/>
      <c r="D9237" s="45"/>
      <c r="E9237" s="45"/>
      <c r="F9237" s="28"/>
      <c r="G9237" s="46"/>
      <c r="H9237" s="46"/>
      <c r="I9237" s="46"/>
      <c r="J9237" s="32"/>
      <c r="K9237" s="46"/>
    </row>
    <row r="9238" spans="1:11" s="47" customFormat="1" x14ac:dyDescent="0.25">
      <c r="A9238" s="44"/>
      <c r="B9238" s="50"/>
      <c r="C9238" s="45"/>
      <c r="D9238" s="45"/>
      <c r="E9238" s="45"/>
      <c r="F9238" s="28"/>
      <c r="G9238" s="46"/>
      <c r="H9238" s="46"/>
      <c r="I9238" s="46"/>
      <c r="J9238" s="32"/>
      <c r="K9238" s="46"/>
    </row>
    <row r="9239" spans="1:11" s="47" customFormat="1" x14ac:dyDescent="0.25">
      <c r="A9239" s="44"/>
      <c r="B9239" s="50"/>
      <c r="C9239" s="45"/>
      <c r="D9239" s="45"/>
      <c r="E9239" s="45"/>
      <c r="F9239" s="28"/>
      <c r="G9239" s="46"/>
      <c r="H9239" s="46"/>
      <c r="I9239" s="46"/>
      <c r="J9239" s="32"/>
      <c r="K9239" s="46"/>
    </row>
    <row r="9240" spans="1:11" s="47" customFormat="1" x14ac:dyDescent="0.25">
      <c r="A9240" s="44"/>
      <c r="B9240" s="50"/>
      <c r="C9240" s="45"/>
      <c r="D9240" s="45"/>
      <c r="E9240" s="45"/>
      <c r="F9240" s="28"/>
      <c r="G9240" s="46"/>
      <c r="H9240" s="46"/>
      <c r="I9240" s="46"/>
      <c r="J9240" s="32"/>
      <c r="K9240" s="46"/>
    </row>
    <row r="9241" spans="1:11" s="47" customFormat="1" x14ac:dyDescent="0.25">
      <c r="A9241" s="44"/>
      <c r="B9241" s="50"/>
      <c r="C9241" s="45"/>
      <c r="D9241" s="45"/>
      <c r="E9241" s="45"/>
      <c r="F9241" s="28"/>
      <c r="G9241" s="46"/>
      <c r="H9241" s="46"/>
      <c r="I9241" s="46"/>
      <c r="J9241" s="32"/>
      <c r="K9241" s="46"/>
    </row>
    <row r="9242" spans="1:11" s="47" customFormat="1" x14ac:dyDescent="0.25">
      <c r="A9242" s="44"/>
      <c r="B9242" s="50"/>
      <c r="C9242" s="45"/>
      <c r="D9242" s="45"/>
      <c r="E9242" s="45"/>
      <c r="F9242" s="28"/>
      <c r="G9242" s="46"/>
      <c r="H9242" s="46"/>
      <c r="I9242" s="46"/>
      <c r="J9242" s="32"/>
      <c r="K9242" s="46"/>
    </row>
    <row r="9243" spans="1:11" s="47" customFormat="1" x14ac:dyDescent="0.25">
      <c r="A9243" s="44"/>
      <c r="B9243" s="50"/>
      <c r="C9243" s="45"/>
      <c r="D9243" s="45"/>
      <c r="E9243" s="45"/>
      <c r="F9243" s="28"/>
      <c r="G9243" s="46"/>
      <c r="H9243" s="46"/>
      <c r="I9243" s="46"/>
      <c r="J9243" s="32"/>
      <c r="K9243" s="46"/>
    </row>
    <row r="9244" spans="1:11" s="47" customFormat="1" x14ac:dyDescent="0.25">
      <c r="A9244" s="44"/>
      <c r="B9244" s="50"/>
      <c r="C9244" s="45"/>
      <c r="D9244" s="45"/>
      <c r="E9244" s="45"/>
      <c r="F9244" s="28"/>
      <c r="G9244" s="46"/>
      <c r="H9244" s="46"/>
      <c r="I9244" s="46"/>
      <c r="J9244" s="32"/>
      <c r="K9244" s="46"/>
    </row>
    <row r="9245" spans="1:11" s="47" customFormat="1" x14ac:dyDescent="0.25">
      <c r="A9245" s="44"/>
      <c r="B9245" s="50"/>
      <c r="C9245" s="45"/>
      <c r="D9245" s="45"/>
      <c r="E9245" s="45"/>
      <c r="F9245" s="28"/>
      <c r="G9245" s="46"/>
      <c r="H9245" s="46"/>
      <c r="I9245" s="46"/>
      <c r="J9245" s="32"/>
      <c r="K9245" s="46"/>
    </row>
    <row r="9246" spans="1:11" s="47" customFormat="1" x14ac:dyDescent="0.25">
      <c r="A9246" s="44"/>
      <c r="B9246" s="50"/>
      <c r="C9246" s="45"/>
      <c r="D9246" s="45"/>
      <c r="E9246" s="45"/>
      <c r="F9246" s="28"/>
      <c r="G9246" s="46"/>
      <c r="H9246" s="46"/>
      <c r="I9246" s="46"/>
      <c r="J9246" s="32"/>
      <c r="K9246" s="46"/>
    </row>
    <row r="9247" spans="1:11" s="47" customFormat="1" x14ac:dyDescent="0.25">
      <c r="A9247" s="44"/>
      <c r="B9247" s="50"/>
      <c r="C9247" s="45"/>
      <c r="D9247" s="45"/>
      <c r="E9247" s="45"/>
      <c r="F9247" s="28"/>
      <c r="G9247" s="46"/>
      <c r="H9247" s="46"/>
      <c r="I9247" s="46"/>
      <c r="J9247" s="32"/>
      <c r="K9247" s="46"/>
    </row>
    <row r="9248" spans="1:11" s="47" customFormat="1" x14ac:dyDescent="0.25">
      <c r="A9248" s="44"/>
      <c r="B9248" s="50"/>
      <c r="C9248" s="45"/>
      <c r="D9248" s="45"/>
      <c r="E9248" s="45"/>
      <c r="F9248" s="28"/>
      <c r="G9248" s="46"/>
      <c r="H9248" s="46"/>
      <c r="I9248" s="46"/>
      <c r="J9248" s="32"/>
      <c r="K9248" s="46"/>
    </row>
    <row r="9249" spans="1:11" s="47" customFormat="1" x14ac:dyDescent="0.25">
      <c r="A9249" s="44"/>
      <c r="B9249" s="50"/>
      <c r="C9249" s="45"/>
      <c r="D9249" s="45"/>
      <c r="E9249" s="45"/>
      <c r="F9249" s="28"/>
      <c r="G9249" s="46"/>
      <c r="H9249" s="46"/>
      <c r="I9249" s="46"/>
      <c r="J9249" s="32"/>
      <c r="K9249" s="46"/>
    </row>
    <row r="9250" spans="1:11" s="47" customFormat="1" x14ac:dyDescent="0.25">
      <c r="A9250" s="44"/>
      <c r="B9250" s="50"/>
      <c r="C9250" s="45"/>
      <c r="D9250" s="45"/>
      <c r="E9250" s="45"/>
      <c r="F9250" s="28"/>
      <c r="G9250" s="46"/>
      <c r="H9250" s="46"/>
      <c r="I9250" s="46"/>
      <c r="J9250" s="32"/>
      <c r="K9250" s="46"/>
    </row>
    <row r="9251" spans="1:11" s="47" customFormat="1" x14ac:dyDescent="0.25">
      <c r="A9251" s="44"/>
      <c r="B9251" s="50"/>
      <c r="C9251" s="45"/>
      <c r="D9251" s="45"/>
      <c r="E9251" s="45"/>
      <c r="F9251" s="28"/>
      <c r="G9251" s="46"/>
      <c r="H9251" s="46"/>
      <c r="I9251" s="46"/>
      <c r="J9251" s="32"/>
      <c r="K9251" s="46"/>
    </row>
    <row r="9252" spans="1:11" s="47" customFormat="1" x14ac:dyDescent="0.25">
      <c r="A9252" s="44"/>
      <c r="B9252" s="50"/>
      <c r="C9252" s="45"/>
      <c r="D9252" s="45"/>
      <c r="E9252" s="45"/>
      <c r="F9252" s="28"/>
      <c r="G9252" s="46"/>
      <c r="H9252" s="46"/>
      <c r="I9252" s="46"/>
      <c r="J9252" s="32"/>
      <c r="K9252" s="46"/>
    </row>
    <row r="9253" spans="1:11" s="47" customFormat="1" x14ac:dyDescent="0.25">
      <c r="A9253" s="44"/>
      <c r="B9253" s="50"/>
      <c r="C9253" s="45"/>
      <c r="D9253" s="45"/>
      <c r="E9253" s="45"/>
      <c r="F9253" s="28"/>
      <c r="G9253" s="46"/>
      <c r="H9253" s="46"/>
      <c r="I9253" s="46"/>
      <c r="J9253" s="32"/>
      <c r="K9253" s="46"/>
    </row>
    <row r="9254" spans="1:11" s="47" customFormat="1" x14ac:dyDescent="0.25">
      <c r="A9254" s="44"/>
      <c r="B9254" s="50"/>
      <c r="C9254" s="45"/>
      <c r="D9254" s="45"/>
      <c r="E9254" s="45"/>
      <c r="F9254" s="28"/>
      <c r="G9254" s="46"/>
      <c r="H9254" s="46"/>
      <c r="I9254" s="46"/>
      <c r="J9254" s="32"/>
      <c r="K9254" s="46"/>
    </row>
    <row r="9255" spans="1:11" s="47" customFormat="1" x14ac:dyDescent="0.25">
      <c r="A9255" s="44"/>
      <c r="B9255" s="50"/>
      <c r="C9255" s="45"/>
      <c r="D9255" s="45"/>
      <c r="E9255" s="45"/>
      <c r="F9255" s="28"/>
      <c r="G9255" s="46"/>
      <c r="H9255" s="46"/>
      <c r="I9255" s="46"/>
      <c r="J9255" s="32"/>
      <c r="K9255" s="46"/>
    </row>
    <row r="9256" spans="1:11" s="47" customFormat="1" x14ac:dyDescent="0.25">
      <c r="A9256" s="44"/>
      <c r="B9256" s="50"/>
      <c r="C9256" s="45"/>
      <c r="D9256" s="45"/>
      <c r="E9256" s="45"/>
      <c r="F9256" s="28"/>
      <c r="G9256" s="46"/>
      <c r="H9256" s="46"/>
      <c r="I9256" s="46"/>
      <c r="J9256" s="32"/>
      <c r="K9256" s="46"/>
    </row>
    <row r="9257" spans="1:11" s="47" customFormat="1" x14ac:dyDescent="0.25">
      <c r="A9257" s="44"/>
      <c r="B9257" s="50"/>
      <c r="C9257" s="45"/>
      <c r="D9257" s="45"/>
      <c r="E9257" s="45"/>
      <c r="F9257" s="28"/>
      <c r="G9257" s="46"/>
      <c r="H9257" s="46"/>
      <c r="I9257" s="46"/>
      <c r="J9257" s="32"/>
      <c r="K9257" s="46"/>
    </row>
    <row r="9258" spans="1:11" s="47" customFormat="1" x14ac:dyDescent="0.25">
      <c r="A9258" s="44"/>
      <c r="B9258" s="50"/>
      <c r="C9258" s="45"/>
      <c r="D9258" s="45"/>
      <c r="E9258" s="45"/>
      <c r="F9258" s="28"/>
      <c r="G9258" s="46"/>
      <c r="H9258" s="46"/>
      <c r="I9258" s="46"/>
      <c r="J9258" s="32"/>
      <c r="K9258" s="46"/>
    </row>
    <row r="9259" spans="1:11" s="47" customFormat="1" x14ac:dyDescent="0.25">
      <c r="A9259" s="44"/>
      <c r="B9259" s="50"/>
      <c r="C9259" s="45"/>
      <c r="D9259" s="45"/>
      <c r="E9259" s="45"/>
      <c r="F9259" s="28"/>
      <c r="G9259" s="46"/>
      <c r="H9259" s="46"/>
      <c r="I9259" s="46"/>
      <c r="J9259" s="32"/>
      <c r="K9259" s="46"/>
    </row>
    <row r="9260" spans="1:11" s="47" customFormat="1" x14ac:dyDescent="0.25">
      <c r="A9260" s="44"/>
      <c r="B9260" s="50"/>
      <c r="C9260" s="45"/>
      <c r="D9260" s="45"/>
      <c r="E9260" s="45"/>
      <c r="F9260" s="28"/>
      <c r="G9260" s="46"/>
      <c r="H9260" s="46"/>
      <c r="I9260" s="46"/>
      <c r="J9260" s="32"/>
      <c r="K9260" s="46"/>
    </row>
    <row r="9261" spans="1:11" s="47" customFormat="1" x14ac:dyDescent="0.25">
      <c r="A9261" s="44"/>
      <c r="B9261" s="50"/>
      <c r="C9261" s="45"/>
      <c r="D9261" s="45"/>
      <c r="E9261" s="45"/>
      <c r="F9261" s="28"/>
      <c r="G9261" s="46"/>
      <c r="H9261" s="46"/>
      <c r="I9261" s="46"/>
      <c r="J9261" s="32"/>
      <c r="K9261" s="46"/>
    </row>
    <row r="9262" spans="1:11" s="47" customFormat="1" x14ac:dyDescent="0.25">
      <c r="A9262" s="44"/>
      <c r="B9262" s="50"/>
      <c r="C9262" s="45"/>
      <c r="D9262" s="45"/>
      <c r="E9262" s="45"/>
      <c r="F9262" s="28"/>
      <c r="G9262" s="46"/>
      <c r="H9262" s="46"/>
      <c r="I9262" s="46"/>
      <c r="J9262" s="32"/>
      <c r="K9262" s="46"/>
    </row>
    <row r="9263" spans="1:11" s="47" customFormat="1" x14ac:dyDescent="0.25">
      <c r="A9263" s="44"/>
      <c r="B9263" s="50"/>
      <c r="C9263" s="45"/>
      <c r="D9263" s="45"/>
      <c r="E9263" s="45"/>
      <c r="F9263" s="28"/>
      <c r="G9263" s="46"/>
      <c r="H9263" s="46"/>
      <c r="I9263" s="46"/>
      <c r="J9263" s="32"/>
      <c r="K9263" s="46"/>
    </row>
    <row r="9264" spans="1:11" s="47" customFormat="1" x14ac:dyDescent="0.25">
      <c r="A9264" s="44"/>
      <c r="B9264" s="50"/>
      <c r="C9264" s="45"/>
      <c r="D9264" s="45"/>
      <c r="E9264" s="45"/>
      <c r="F9264" s="28"/>
      <c r="G9264" s="46"/>
      <c r="H9264" s="46"/>
      <c r="I9264" s="46"/>
      <c r="J9264" s="32"/>
      <c r="K9264" s="46"/>
    </row>
    <row r="9265" spans="1:11" s="47" customFormat="1" x14ac:dyDescent="0.25">
      <c r="A9265" s="44"/>
      <c r="B9265" s="50"/>
      <c r="C9265" s="45"/>
      <c r="D9265" s="45"/>
      <c r="E9265" s="45"/>
      <c r="F9265" s="28"/>
      <c r="G9265" s="46"/>
      <c r="H9265" s="46"/>
      <c r="I9265" s="46"/>
      <c r="J9265" s="32"/>
      <c r="K9265" s="46"/>
    </row>
    <row r="9266" spans="1:11" s="47" customFormat="1" x14ac:dyDescent="0.25">
      <c r="A9266" s="44"/>
      <c r="B9266" s="50"/>
      <c r="C9266" s="45"/>
      <c r="D9266" s="45"/>
      <c r="E9266" s="45"/>
      <c r="F9266" s="28"/>
      <c r="G9266" s="46"/>
      <c r="H9266" s="46"/>
      <c r="I9266" s="46"/>
      <c r="J9266" s="32"/>
      <c r="K9266" s="46"/>
    </row>
    <row r="9267" spans="1:11" s="47" customFormat="1" x14ac:dyDescent="0.25">
      <c r="A9267" s="44"/>
      <c r="B9267" s="50"/>
      <c r="C9267" s="45"/>
      <c r="D9267" s="45"/>
      <c r="E9267" s="45"/>
      <c r="F9267" s="28"/>
      <c r="G9267" s="46"/>
      <c r="H9267" s="46"/>
      <c r="I9267" s="46"/>
      <c r="J9267" s="32"/>
      <c r="K9267" s="46"/>
    </row>
    <row r="9268" spans="1:11" s="47" customFormat="1" x14ac:dyDescent="0.25">
      <c r="A9268" s="44"/>
      <c r="B9268" s="50"/>
      <c r="C9268" s="45"/>
      <c r="D9268" s="45"/>
      <c r="E9268" s="45"/>
      <c r="F9268" s="28"/>
      <c r="G9268" s="46"/>
      <c r="H9268" s="46"/>
      <c r="I9268" s="46"/>
      <c r="J9268" s="32"/>
      <c r="K9268" s="46"/>
    </row>
    <row r="9269" spans="1:11" s="47" customFormat="1" x14ac:dyDescent="0.25">
      <c r="A9269" s="44"/>
      <c r="B9269" s="50"/>
      <c r="C9269" s="45"/>
      <c r="D9269" s="45"/>
      <c r="E9269" s="45"/>
      <c r="F9269" s="28"/>
      <c r="G9269" s="46"/>
      <c r="H9269" s="46"/>
      <c r="I9269" s="46"/>
      <c r="J9269" s="32"/>
      <c r="K9269" s="46"/>
    </row>
    <row r="9270" spans="1:11" s="47" customFormat="1" x14ac:dyDescent="0.25">
      <c r="A9270" s="44"/>
      <c r="B9270" s="50"/>
      <c r="C9270" s="45"/>
      <c r="D9270" s="45"/>
      <c r="E9270" s="45"/>
      <c r="F9270" s="28"/>
      <c r="G9270" s="46"/>
      <c r="H9270" s="46"/>
      <c r="I9270" s="46"/>
      <c r="J9270" s="32"/>
      <c r="K9270" s="46"/>
    </row>
    <row r="9271" spans="1:11" s="47" customFormat="1" x14ac:dyDescent="0.25">
      <c r="A9271" s="44"/>
      <c r="B9271" s="50"/>
      <c r="C9271" s="45"/>
      <c r="D9271" s="45"/>
      <c r="E9271" s="45"/>
      <c r="F9271" s="28"/>
      <c r="G9271" s="46"/>
      <c r="H9271" s="46"/>
      <c r="I9271" s="46"/>
      <c r="J9271" s="32"/>
      <c r="K9271" s="46"/>
    </row>
    <row r="9272" spans="1:11" s="47" customFormat="1" x14ac:dyDescent="0.25">
      <c r="A9272" s="44"/>
      <c r="B9272" s="50"/>
      <c r="C9272" s="45"/>
      <c r="D9272" s="45"/>
      <c r="E9272" s="45"/>
      <c r="F9272" s="28"/>
      <c r="G9272" s="46"/>
      <c r="H9272" s="46"/>
      <c r="I9272" s="46"/>
      <c r="J9272" s="32"/>
      <c r="K9272" s="46"/>
    </row>
    <row r="9273" spans="1:11" s="47" customFormat="1" x14ac:dyDescent="0.25">
      <c r="A9273" s="44"/>
      <c r="B9273" s="50"/>
      <c r="C9273" s="45"/>
      <c r="D9273" s="45"/>
      <c r="E9273" s="45"/>
      <c r="F9273" s="28"/>
      <c r="G9273" s="46"/>
      <c r="H9273" s="46"/>
      <c r="I9273" s="46"/>
      <c r="J9273" s="32"/>
      <c r="K9273" s="46"/>
    </row>
    <row r="9274" spans="1:11" s="47" customFormat="1" x14ac:dyDescent="0.25">
      <c r="A9274" s="44"/>
      <c r="B9274" s="50"/>
      <c r="C9274" s="45"/>
      <c r="D9274" s="45"/>
      <c r="E9274" s="45"/>
      <c r="F9274" s="28"/>
      <c r="G9274" s="46"/>
      <c r="H9274" s="46"/>
      <c r="I9274" s="46"/>
      <c r="J9274" s="32"/>
      <c r="K9274" s="46"/>
    </row>
    <row r="9275" spans="1:11" s="47" customFormat="1" x14ac:dyDescent="0.25">
      <c r="A9275" s="44"/>
      <c r="B9275" s="50"/>
      <c r="C9275" s="45"/>
      <c r="D9275" s="45"/>
      <c r="E9275" s="45"/>
      <c r="F9275" s="28"/>
      <c r="G9275" s="46"/>
      <c r="H9275" s="46"/>
      <c r="I9275" s="46"/>
      <c r="J9275" s="32"/>
      <c r="K9275" s="46"/>
    </row>
    <row r="9276" spans="1:11" s="47" customFormat="1" x14ac:dyDescent="0.25">
      <c r="A9276" s="44"/>
      <c r="B9276" s="50"/>
      <c r="C9276" s="45"/>
      <c r="D9276" s="45"/>
      <c r="E9276" s="45"/>
      <c r="F9276" s="28"/>
      <c r="G9276" s="46"/>
      <c r="H9276" s="46"/>
      <c r="I9276" s="46"/>
      <c r="J9276" s="32"/>
      <c r="K9276" s="46"/>
    </row>
    <row r="9277" spans="1:11" s="47" customFormat="1" x14ac:dyDescent="0.25">
      <c r="A9277" s="44"/>
      <c r="B9277" s="50"/>
      <c r="C9277" s="45"/>
      <c r="D9277" s="45"/>
      <c r="E9277" s="45"/>
      <c r="F9277" s="28"/>
      <c r="G9277" s="46"/>
      <c r="H9277" s="46"/>
      <c r="I9277" s="46"/>
      <c r="J9277" s="32"/>
      <c r="K9277" s="46"/>
    </row>
    <row r="9278" spans="1:11" s="47" customFormat="1" x14ac:dyDescent="0.25">
      <c r="A9278" s="44"/>
      <c r="B9278" s="50"/>
      <c r="C9278" s="45"/>
      <c r="D9278" s="45"/>
      <c r="E9278" s="45"/>
      <c r="F9278" s="28"/>
      <c r="G9278" s="46"/>
      <c r="H9278" s="46"/>
      <c r="I9278" s="46"/>
      <c r="J9278" s="32"/>
      <c r="K9278" s="46"/>
    </row>
    <row r="9279" spans="1:11" s="47" customFormat="1" x14ac:dyDescent="0.25">
      <c r="A9279" s="44"/>
      <c r="B9279" s="50"/>
      <c r="C9279" s="45"/>
      <c r="D9279" s="45"/>
      <c r="E9279" s="45"/>
      <c r="F9279" s="28"/>
      <c r="G9279" s="46"/>
      <c r="H9279" s="46"/>
      <c r="I9279" s="46"/>
      <c r="J9279" s="32"/>
      <c r="K9279" s="46"/>
    </row>
    <row r="9280" spans="1:11" s="47" customFormat="1" x14ac:dyDescent="0.25">
      <c r="A9280" s="44"/>
      <c r="B9280" s="50"/>
      <c r="C9280" s="45"/>
      <c r="D9280" s="45"/>
      <c r="E9280" s="45"/>
      <c r="F9280" s="28"/>
      <c r="G9280" s="46"/>
      <c r="H9280" s="46"/>
      <c r="I9280" s="46"/>
      <c r="J9280" s="32"/>
      <c r="K9280" s="46"/>
    </row>
    <row r="9281" spans="1:11" s="47" customFormat="1" x14ac:dyDescent="0.25">
      <c r="A9281" s="44"/>
      <c r="B9281" s="50"/>
      <c r="C9281" s="45"/>
      <c r="D9281" s="45"/>
      <c r="E9281" s="45"/>
      <c r="F9281" s="28"/>
      <c r="G9281" s="46"/>
      <c r="H9281" s="46"/>
      <c r="I9281" s="46"/>
      <c r="J9281" s="32"/>
      <c r="K9281" s="46"/>
    </row>
    <row r="9282" spans="1:11" s="47" customFormat="1" x14ac:dyDescent="0.25">
      <c r="A9282" s="44"/>
      <c r="B9282" s="50"/>
      <c r="C9282" s="45"/>
      <c r="D9282" s="45"/>
      <c r="E9282" s="45"/>
      <c r="F9282" s="28"/>
      <c r="G9282" s="46"/>
      <c r="H9282" s="46"/>
      <c r="I9282" s="46"/>
      <c r="J9282" s="32"/>
      <c r="K9282" s="46"/>
    </row>
    <row r="9283" spans="1:11" s="47" customFormat="1" x14ac:dyDescent="0.25">
      <c r="A9283" s="44"/>
      <c r="B9283" s="50"/>
      <c r="C9283" s="45"/>
      <c r="D9283" s="45"/>
      <c r="E9283" s="45"/>
      <c r="F9283" s="28"/>
      <c r="G9283" s="46"/>
      <c r="H9283" s="46"/>
      <c r="I9283" s="46"/>
      <c r="J9283" s="32"/>
      <c r="K9283" s="46"/>
    </row>
    <row r="9284" spans="1:11" s="47" customFormat="1" x14ac:dyDescent="0.25">
      <c r="A9284" s="44"/>
      <c r="B9284" s="50"/>
      <c r="C9284" s="45"/>
      <c r="D9284" s="45"/>
      <c r="E9284" s="45"/>
      <c r="F9284" s="28"/>
      <c r="G9284" s="46"/>
      <c r="H9284" s="46"/>
      <c r="I9284" s="46"/>
      <c r="J9284" s="32"/>
      <c r="K9284" s="46"/>
    </row>
    <row r="9285" spans="1:11" s="47" customFormat="1" x14ac:dyDescent="0.25">
      <c r="A9285" s="44"/>
      <c r="B9285" s="50"/>
      <c r="C9285" s="45"/>
      <c r="D9285" s="45"/>
      <c r="E9285" s="45"/>
      <c r="F9285" s="28"/>
      <c r="G9285" s="46"/>
      <c r="H9285" s="46"/>
      <c r="I9285" s="46"/>
      <c r="J9285" s="32"/>
      <c r="K9285" s="46"/>
    </row>
    <row r="9286" spans="1:11" s="47" customFormat="1" x14ac:dyDescent="0.25">
      <c r="A9286" s="44"/>
      <c r="B9286" s="50"/>
      <c r="C9286" s="45"/>
      <c r="D9286" s="45"/>
      <c r="E9286" s="45"/>
      <c r="F9286" s="28"/>
      <c r="G9286" s="46"/>
      <c r="H9286" s="46"/>
      <c r="I9286" s="46"/>
      <c r="J9286" s="32"/>
      <c r="K9286" s="46"/>
    </row>
    <row r="9287" spans="1:11" s="47" customFormat="1" x14ac:dyDescent="0.25">
      <c r="A9287" s="44"/>
      <c r="B9287" s="50"/>
      <c r="C9287" s="45"/>
      <c r="D9287" s="45"/>
      <c r="E9287" s="45"/>
      <c r="F9287" s="28"/>
      <c r="G9287" s="46"/>
      <c r="H9287" s="46"/>
      <c r="I9287" s="46"/>
      <c r="J9287" s="32"/>
      <c r="K9287" s="46"/>
    </row>
    <row r="9288" spans="1:11" s="47" customFormat="1" x14ac:dyDescent="0.25">
      <c r="A9288" s="44"/>
      <c r="B9288" s="50"/>
      <c r="C9288" s="45"/>
      <c r="D9288" s="45"/>
      <c r="E9288" s="45"/>
      <c r="F9288" s="28"/>
      <c r="G9288" s="46"/>
      <c r="H9288" s="46"/>
      <c r="I9288" s="46"/>
      <c r="J9288" s="32"/>
      <c r="K9288" s="46"/>
    </row>
    <row r="9289" spans="1:11" s="47" customFormat="1" x14ac:dyDescent="0.25">
      <c r="A9289" s="44"/>
      <c r="B9289" s="50"/>
      <c r="C9289" s="45"/>
      <c r="D9289" s="45"/>
      <c r="E9289" s="45"/>
      <c r="F9289" s="28"/>
      <c r="G9289" s="46"/>
      <c r="H9289" s="46"/>
      <c r="I9289" s="46"/>
      <c r="J9289" s="32"/>
      <c r="K9289" s="46"/>
    </row>
    <row r="9290" spans="1:11" s="47" customFormat="1" x14ac:dyDescent="0.25">
      <c r="A9290" s="44"/>
      <c r="B9290" s="50"/>
      <c r="C9290" s="45"/>
      <c r="D9290" s="45"/>
      <c r="E9290" s="45"/>
      <c r="F9290" s="28"/>
      <c r="G9290" s="46"/>
      <c r="H9290" s="46"/>
      <c r="I9290" s="46"/>
      <c r="J9290" s="32"/>
      <c r="K9290" s="46"/>
    </row>
    <row r="9291" spans="1:11" s="47" customFormat="1" x14ac:dyDescent="0.25">
      <c r="A9291" s="44"/>
      <c r="B9291" s="50"/>
      <c r="C9291" s="45"/>
      <c r="D9291" s="45"/>
      <c r="E9291" s="45"/>
      <c r="F9291" s="28"/>
      <c r="G9291" s="46"/>
      <c r="H9291" s="46"/>
      <c r="I9291" s="46"/>
      <c r="J9291" s="32"/>
      <c r="K9291" s="46"/>
    </row>
    <row r="9292" spans="1:11" s="47" customFormat="1" x14ac:dyDescent="0.25">
      <c r="A9292" s="44"/>
      <c r="B9292" s="50"/>
      <c r="C9292" s="45"/>
      <c r="D9292" s="45"/>
      <c r="E9292" s="45"/>
      <c r="F9292" s="28"/>
      <c r="G9292" s="46"/>
      <c r="H9292" s="46"/>
      <c r="I9292" s="46"/>
      <c r="J9292" s="32"/>
      <c r="K9292" s="46"/>
    </row>
    <row r="9293" spans="1:11" s="47" customFormat="1" x14ac:dyDescent="0.25">
      <c r="A9293" s="44"/>
      <c r="B9293" s="50"/>
      <c r="C9293" s="45"/>
      <c r="D9293" s="45"/>
      <c r="E9293" s="45"/>
      <c r="F9293" s="28"/>
      <c r="G9293" s="46"/>
      <c r="H9293" s="46"/>
      <c r="I9293" s="46"/>
      <c r="J9293" s="32"/>
      <c r="K9293" s="46"/>
    </row>
    <row r="9294" spans="1:11" s="47" customFormat="1" x14ac:dyDescent="0.25">
      <c r="A9294" s="44"/>
      <c r="B9294" s="50"/>
      <c r="C9294" s="45"/>
      <c r="D9294" s="45"/>
      <c r="E9294" s="45"/>
      <c r="F9294" s="28"/>
      <c r="G9294" s="46"/>
      <c r="H9294" s="46"/>
      <c r="I9294" s="46"/>
      <c r="J9294" s="32"/>
      <c r="K9294" s="46"/>
    </row>
    <row r="9295" spans="1:11" s="47" customFormat="1" x14ac:dyDescent="0.25">
      <c r="A9295" s="44"/>
      <c r="B9295" s="50"/>
      <c r="C9295" s="45"/>
      <c r="D9295" s="45"/>
      <c r="E9295" s="45"/>
      <c r="F9295" s="28"/>
      <c r="G9295" s="46"/>
      <c r="H9295" s="46"/>
      <c r="I9295" s="46"/>
      <c r="J9295" s="32"/>
      <c r="K9295" s="46"/>
    </row>
    <row r="9296" spans="1:11" s="47" customFormat="1" x14ac:dyDescent="0.25">
      <c r="A9296" s="44"/>
      <c r="B9296" s="50"/>
      <c r="C9296" s="45"/>
      <c r="D9296" s="45"/>
      <c r="E9296" s="45"/>
      <c r="F9296" s="28"/>
      <c r="G9296" s="46"/>
      <c r="H9296" s="46"/>
      <c r="I9296" s="46"/>
      <c r="J9296" s="32"/>
      <c r="K9296" s="46"/>
    </row>
    <row r="9297" spans="1:11" s="47" customFormat="1" x14ac:dyDescent="0.25">
      <c r="A9297" s="44"/>
      <c r="B9297" s="50"/>
      <c r="C9297" s="45"/>
      <c r="D9297" s="45"/>
      <c r="E9297" s="45"/>
      <c r="F9297" s="28"/>
      <c r="G9297" s="46"/>
      <c r="H9297" s="46"/>
      <c r="I9297" s="46"/>
      <c r="J9297" s="32"/>
      <c r="K9297" s="46"/>
    </row>
    <row r="9298" spans="1:11" s="47" customFormat="1" x14ac:dyDescent="0.25">
      <c r="A9298" s="44"/>
      <c r="B9298" s="50"/>
      <c r="C9298" s="45"/>
      <c r="D9298" s="45"/>
      <c r="E9298" s="45"/>
      <c r="F9298" s="28"/>
      <c r="G9298" s="46"/>
      <c r="H9298" s="46"/>
      <c r="I9298" s="46"/>
      <c r="J9298" s="32"/>
      <c r="K9298" s="46"/>
    </row>
    <row r="9299" spans="1:11" s="47" customFormat="1" x14ac:dyDescent="0.25">
      <c r="A9299" s="44"/>
      <c r="B9299" s="50"/>
      <c r="C9299" s="45"/>
      <c r="D9299" s="45"/>
      <c r="E9299" s="45"/>
      <c r="F9299" s="28"/>
      <c r="G9299" s="46"/>
      <c r="H9299" s="46"/>
      <c r="I9299" s="46"/>
      <c r="J9299" s="32"/>
      <c r="K9299" s="46"/>
    </row>
    <row r="9300" spans="1:11" s="47" customFormat="1" x14ac:dyDescent="0.25">
      <c r="A9300" s="44"/>
      <c r="B9300" s="50"/>
      <c r="C9300" s="45"/>
      <c r="D9300" s="45"/>
      <c r="E9300" s="45"/>
      <c r="F9300" s="28"/>
      <c r="G9300" s="46"/>
      <c r="H9300" s="46"/>
      <c r="I9300" s="46"/>
      <c r="J9300" s="32"/>
      <c r="K9300" s="46"/>
    </row>
    <row r="9301" spans="1:11" s="47" customFormat="1" x14ac:dyDescent="0.25">
      <c r="A9301" s="44"/>
      <c r="B9301" s="50"/>
      <c r="C9301" s="45"/>
      <c r="D9301" s="45"/>
      <c r="E9301" s="45"/>
      <c r="F9301" s="28"/>
      <c r="G9301" s="46"/>
      <c r="H9301" s="46"/>
      <c r="I9301" s="46"/>
      <c r="J9301" s="32"/>
      <c r="K9301" s="46"/>
    </row>
    <row r="9302" spans="1:11" s="47" customFormat="1" x14ac:dyDescent="0.25">
      <c r="A9302" s="44"/>
      <c r="B9302" s="50"/>
      <c r="C9302" s="45"/>
      <c r="D9302" s="45"/>
      <c r="E9302" s="45"/>
      <c r="F9302" s="28"/>
      <c r="G9302" s="46"/>
      <c r="H9302" s="46"/>
      <c r="I9302" s="46"/>
      <c r="J9302" s="32"/>
      <c r="K9302" s="46"/>
    </row>
    <row r="9303" spans="1:11" s="47" customFormat="1" x14ac:dyDescent="0.25">
      <c r="A9303" s="44"/>
      <c r="B9303" s="50"/>
      <c r="C9303" s="45"/>
      <c r="D9303" s="45"/>
      <c r="E9303" s="45"/>
      <c r="F9303" s="28"/>
      <c r="G9303" s="46"/>
      <c r="H9303" s="46"/>
      <c r="I9303" s="46"/>
      <c r="J9303" s="32"/>
      <c r="K9303" s="46"/>
    </row>
    <row r="9304" spans="1:11" s="47" customFormat="1" x14ac:dyDescent="0.25">
      <c r="A9304" s="44"/>
      <c r="B9304" s="50"/>
      <c r="C9304" s="45"/>
      <c r="D9304" s="45"/>
      <c r="E9304" s="45"/>
      <c r="F9304" s="28"/>
      <c r="G9304" s="46"/>
      <c r="H9304" s="46"/>
      <c r="I9304" s="46"/>
      <c r="J9304" s="32"/>
      <c r="K9304" s="46"/>
    </row>
    <row r="9305" spans="1:11" s="47" customFormat="1" x14ac:dyDescent="0.25">
      <c r="A9305" s="44"/>
      <c r="B9305" s="50"/>
      <c r="C9305" s="45"/>
      <c r="D9305" s="45"/>
      <c r="E9305" s="45"/>
      <c r="F9305" s="28"/>
      <c r="G9305" s="46"/>
      <c r="H9305" s="46"/>
      <c r="I9305" s="46"/>
      <c r="J9305" s="32"/>
      <c r="K9305" s="46"/>
    </row>
    <row r="9306" spans="1:11" s="47" customFormat="1" x14ac:dyDescent="0.25">
      <c r="A9306" s="44"/>
      <c r="B9306" s="50"/>
      <c r="C9306" s="45"/>
      <c r="D9306" s="45"/>
      <c r="E9306" s="45"/>
      <c r="F9306" s="28"/>
      <c r="G9306" s="46"/>
      <c r="H9306" s="46"/>
      <c r="I9306" s="46"/>
      <c r="J9306" s="32"/>
      <c r="K9306" s="46"/>
    </row>
    <row r="9307" spans="1:11" s="47" customFormat="1" x14ac:dyDescent="0.25">
      <c r="A9307" s="44"/>
      <c r="B9307" s="50"/>
      <c r="C9307" s="45"/>
      <c r="D9307" s="45"/>
      <c r="E9307" s="45"/>
      <c r="F9307" s="28"/>
      <c r="G9307" s="46"/>
      <c r="H9307" s="46"/>
      <c r="I9307" s="46"/>
      <c r="J9307" s="32"/>
      <c r="K9307" s="46"/>
    </row>
    <row r="9308" spans="1:11" s="47" customFormat="1" x14ac:dyDescent="0.25">
      <c r="A9308" s="44"/>
      <c r="B9308" s="50"/>
      <c r="C9308" s="45"/>
      <c r="D9308" s="45"/>
      <c r="E9308" s="45"/>
      <c r="F9308" s="28"/>
      <c r="G9308" s="46"/>
      <c r="H9308" s="46"/>
      <c r="I9308" s="46"/>
      <c r="J9308" s="32"/>
      <c r="K9308" s="46"/>
    </row>
    <row r="9309" spans="1:11" s="47" customFormat="1" x14ac:dyDescent="0.25">
      <c r="A9309" s="44"/>
      <c r="B9309" s="50"/>
      <c r="C9309" s="45"/>
      <c r="D9309" s="45"/>
      <c r="E9309" s="45"/>
      <c r="F9309" s="28"/>
      <c r="G9309" s="46"/>
      <c r="H9309" s="46"/>
      <c r="I9309" s="46"/>
      <c r="J9309" s="32"/>
      <c r="K9309" s="46"/>
    </row>
    <row r="9310" spans="1:11" s="47" customFormat="1" x14ac:dyDescent="0.25">
      <c r="A9310" s="44"/>
      <c r="B9310" s="50"/>
      <c r="C9310" s="45"/>
      <c r="D9310" s="45"/>
      <c r="E9310" s="45"/>
      <c r="F9310" s="28"/>
      <c r="G9310" s="46"/>
      <c r="H9310" s="46"/>
      <c r="I9310" s="46"/>
      <c r="J9310" s="32"/>
      <c r="K9310" s="46"/>
    </row>
    <row r="9311" spans="1:11" s="47" customFormat="1" x14ac:dyDescent="0.25">
      <c r="A9311" s="44"/>
      <c r="B9311" s="50"/>
      <c r="C9311" s="45"/>
      <c r="D9311" s="45"/>
      <c r="E9311" s="45"/>
      <c r="F9311" s="28"/>
      <c r="G9311" s="46"/>
      <c r="H9311" s="46"/>
      <c r="I9311" s="46"/>
      <c r="J9311" s="32"/>
      <c r="K9311" s="46"/>
    </row>
    <row r="9312" spans="1:11" s="47" customFormat="1" x14ac:dyDescent="0.25">
      <c r="A9312" s="44"/>
      <c r="B9312" s="50"/>
      <c r="C9312" s="45"/>
      <c r="D9312" s="45"/>
      <c r="E9312" s="45"/>
      <c r="F9312" s="28"/>
      <c r="G9312" s="46"/>
      <c r="H9312" s="46"/>
      <c r="I9312" s="46"/>
      <c r="J9312" s="32"/>
      <c r="K9312" s="46"/>
    </row>
    <row r="9313" spans="1:11" s="47" customFormat="1" x14ac:dyDescent="0.25">
      <c r="A9313" s="44"/>
      <c r="B9313" s="50"/>
      <c r="C9313" s="45"/>
      <c r="D9313" s="45"/>
      <c r="E9313" s="45"/>
      <c r="F9313" s="28"/>
      <c r="G9313" s="46"/>
      <c r="H9313" s="46"/>
      <c r="I9313" s="46"/>
      <c r="J9313" s="32"/>
      <c r="K9313" s="46"/>
    </row>
    <row r="9314" spans="1:11" s="47" customFormat="1" x14ac:dyDescent="0.25">
      <c r="A9314" s="44"/>
      <c r="B9314" s="50"/>
      <c r="C9314" s="45"/>
      <c r="D9314" s="45"/>
      <c r="E9314" s="45"/>
      <c r="F9314" s="28"/>
      <c r="G9314" s="46"/>
      <c r="H9314" s="46"/>
      <c r="I9314" s="46"/>
      <c r="J9314" s="32"/>
      <c r="K9314" s="46"/>
    </row>
    <row r="9315" spans="1:11" s="47" customFormat="1" x14ac:dyDescent="0.25">
      <c r="A9315" s="44"/>
      <c r="B9315" s="50"/>
      <c r="C9315" s="45"/>
      <c r="D9315" s="45"/>
      <c r="E9315" s="45"/>
      <c r="F9315" s="28"/>
      <c r="G9315" s="46"/>
      <c r="H9315" s="46"/>
      <c r="I9315" s="46"/>
      <c r="J9315" s="32"/>
      <c r="K9315" s="46"/>
    </row>
    <row r="9316" spans="1:11" s="47" customFormat="1" x14ac:dyDescent="0.25">
      <c r="A9316" s="44"/>
      <c r="B9316" s="50"/>
      <c r="C9316" s="45"/>
      <c r="D9316" s="45"/>
      <c r="E9316" s="45"/>
      <c r="F9316" s="28"/>
      <c r="G9316" s="46"/>
      <c r="H9316" s="46"/>
      <c r="I9316" s="46"/>
      <c r="J9316" s="32"/>
      <c r="K9316" s="46"/>
    </row>
    <row r="9317" spans="1:11" s="47" customFormat="1" x14ac:dyDescent="0.25">
      <c r="A9317" s="44"/>
      <c r="B9317" s="50"/>
      <c r="C9317" s="45"/>
      <c r="D9317" s="45"/>
      <c r="E9317" s="45"/>
      <c r="F9317" s="28"/>
      <c r="G9317" s="46"/>
      <c r="H9317" s="46"/>
      <c r="I9317" s="46"/>
      <c r="J9317" s="32"/>
      <c r="K9317" s="46"/>
    </row>
    <row r="9318" spans="1:11" s="47" customFormat="1" x14ac:dyDescent="0.25">
      <c r="A9318" s="44"/>
      <c r="B9318" s="50"/>
      <c r="C9318" s="45"/>
      <c r="D9318" s="45"/>
      <c r="E9318" s="45"/>
      <c r="F9318" s="28"/>
      <c r="G9318" s="46"/>
      <c r="H9318" s="46"/>
      <c r="I9318" s="46"/>
      <c r="J9318" s="32"/>
      <c r="K9318" s="46"/>
    </row>
    <row r="9319" spans="1:11" s="47" customFormat="1" x14ac:dyDescent="0.25">
      <c r="A9319" s="44"/>
      <c r="B9319" s="50"/>
      <c r="C9319" s="45"/>
      <c r="D9319" s="45"/>
      <c r="E9319" s="45"/>
      <c r="F9319" s="28"/>
      <c r="G9319" s="46"/>
      <c r="H9319" s="46"/>
      <c r="I9319" s="46"/>
      <c r="J9319" s="32"/>
      <c r="K9319" s="46"/>
    </row>
    <row r="9320" spans="1:11" s="47" customFormat="1" x14ac:dyDescent="0.25">
      <c r="A9320" s="44"/>
      <c r="B9320" s="50"/>
      <c r="C9320" s="45"/>
      <c r="D9320" s="45"/>
      <c r="E9320" s="45"/>
      <c r="F9320" s="28"/>
      <c r="G9320" s="46"/>
      <c r="H9320" s="46"/>
      <c r="I9320" s="46"/>
      <c r="J9320" s="32"/>
      <c r="K9320" s="46"/>
    </row>
    <row r="9321" spans="1:11" s="47" customFormat="1" x14ac:dyDescent="0.25">
      <c r="A9321" s="44"/>
      <c r="B9321" s="50"/>
      <c r="C9321" s="45"/>
      <c r="D9321" s="45"/>
      <c r="E9321" s="45"/>
      <c r="F9321" s="28"/>
      <c r="G9321" s="46"/>
      <c r="H9321" s="46"/>
      <c r="I9321" s="46"/>
      <c r="J9321" s="32"/>
      <c r="K9321" s="46"/>
    </row>
    <row r="9322" spans="1:11" s="47" customFormat="1" x14ac:dyDescent="0.25">
      <c r="A9322" s="44"/>
      <c r="B9322" s="50"/>
      <c r="C9322" s="45"/>
      <c r="D9322" s="45"/>
      <c r="E9322" s="45"/>
      <c r="F9322" s="28"/>
      <c r="G9322" s="46"/>
      <c r="H9322" s="46"/>
      <c r="I9322" s="46"/>
      <c r="J9322" s="32"/>
      <c r="K9322" s="46"/>
    </row>
    <row r="9323" spans="1:11" s="47" customFormat="1" x14ac:dyDescent="0.25">
      <c r="A9323" s="44"/>
      <c r="B9323" s="50"/>
      <c r="C9323" s="45"/>
      <c r="D9323" s="45"/>
      <c r="E9323" s="45"/>
      <c r="F9323" s="28"/>
      <c r="G9323" s="46"/>
      <c r="H9323" s="46"/>
      <c r="I9323" s="46"/>
      <c r="J9323" s="32"/>
      <c r="K9323" s="46"/>
    </row>
    <row r="9324" spans="1:11" s="47" customFormat="1" x14ac:dyDescent="0.25">
      <c r="A9324" s="44"/>
      <c r="B9324" s="50"/>
      <c r="C9324" s="45"/>
      <c r="D9324" s="45"/>
      <c r="E9324" s="45"/>
      <c r="F9324" s="28"/>
      <c r="G9324" s="46"/>
      <c r="H9324" s="46"/>
      <c r="I9324" s="46"/>
      <c r="J9324" s="32"/>
      <c r="K9324" s="46"/>
    </row>
    <row r="9325" spans="1:11" s="47" customFormat="1" x14ac:dyDescent="0.25">
      <c r="A9325" s="44"/>
      <c r="B9325" s="50"/>
      <c r="C9325" s="45"/>
      <c r="D9325" s="45"/>
      <c r="E9325" s="45"/>
      <c r="F9325" s="28"/>
      <c r="G9325" s="46"/>
      <c r="H9325" s="46"/>
      <c r="I9325" s="46"/>
      <c r="J9325" s="32"/>
      <c r="K9325" s="46"/>
    </row>
    <row r="9326" spans="1:11" s="47" customFormat="1" x14ac:dyDescent="0.25">
      <c r="A9326" s="44"/>
      <c r="B9326" s="50"/>
      <c r="C9326" s="45"/>
      <c r="D9326" s="45"/>
      <c r="E9326" s="45"/>
      <c r="F9326" s="28"/>
      <c r="G9326" s="46"/>
      <c r="H9326" s="46"/>
      <c r="I9326" s="46"/>
      <c r="J9326" s="32"/>
      <c r="K9326" s="46"/>
    </row>
    <row r="9327" spans="1:11" s="47" customFormat="1" x14ac:dyDescent="0.25">
      <c r="A9327" s="44"/>
      <c r="B9327" s="50"/>
      <c r="C9327" s="45"/>
      <c r="D9327" s="45"/>
      <c r="E9327" s="45"/>
      <c r="F9327" s="28"/>
      <c r="G9327" s="46"/>
      <c r="H9327" s="46"/>
      <c r="I9327" s="46"/>
      <c r="J9327" s="32"/>
      <c r="K9327" s="46"/>
    </row>
    <row r="9328" spans="1:11" s="47" customFormat="1" x14ac:dyDescent="0.25">
      <c r="A9328" s="44"/>
      <c r="B9328" s="50"/>
      <c r="C9328" s="45"/>
      <c r="D9328" s="45"/>
      <c r="E9328" s="45"/>
      <c r="F9328" s="28"/>
      <c r="G9328" s="46"/>
      <c r="H9328" s="46"/>
      <c r="I9328" s="46"/>
      <c r="J9328" s="32"/>
      <c r="K9328" s="46"/>
    </row>
    <row r="9329" spans="1:11" s="47" customFormat="1" x14ac:dyDescent="0.25">
      <c r="A9329" s="44"/>
      <c r="B9329" s="50"/>
      <c r="C9329" s="45"/>
      <c r="D9329" s="45"/>
      <c r="E9329" s="45"/>
      <c r="F9329" s="28"/>
      <c r="G9329" s="46"/>
      <c r="H9329" s="46"/>
      <c r="I9329" s="46"/>
      <c r="J9329" s="32"/>
      <c r="K9329" s="46"/>
    </row>
    <row r="9330" spans="1:11" s="47" customFormat="1" x14ac:dyDescent="0.25">
      <c r="A9330" s="44"/>
      <c r="B9330" s="50"/>
      <c r="C9330" s="45"/>
      <c r="D9330" s="45"/>
      <c r="E9330" s="45"/>
      <c r="F9330" s="28"/>
      <c r="G9330" s="46"/>
      <c r="H9330" s="46"/>
      <c r="I9330" s="46"/>
      <c r="J9330" s="32"/>
      <c r="K9330" s="46"/>
    </row>
    <row r="9331" spans="1:11" s="47" customFormat="1" x14ac:dyDescent="0.25">
      <c r="A9331" s="44"/>
      <c r="B9331" s="50"/>
      <c r="C9331" s="45"/>
      <c r="D9331" s="45"/>
      <c r="E9331" s="45"/>
      <c r="F9331" s="28"/>
      <c r="G9331" s="46"/>
      <c r="H9331" s="46"/>
      <c r="I9331" s="46"/>
      <c r="J9331" s="32"/>
      <c r="K9331" s="46"/>
    </row>
    <row r="9332" spans="1:11" s="47" customFormat="1" x14ac:dyDescent="0.25">
      <c r="A9332" s="44"/>
      <c r="B9332" s="50"/>
      <c r="C9332" s="45"/>
      <c r="D9332" s="45"/>
      <c r="E9332" s="45"/>
      <c r="F9332" s="28"/>
      <c r="G9332" s="46"/>
      <c r="H9332" s="46"/>
      <c r="I9332" s="46"/>
      <c r="J9332" s="32"/>
      <c r="K9332" s="46"/>
    </row>
    <row r="9333" spans="1:11" s="47" customFormat="1" x14ac:dyDescent="0.25">
      <c r="A9333" s="44"/>
      <c r="B9333" s="50"/>
      <c r="C9333" s="45"/>
      <c r="D9333" s="45"/>
      <c r="E9333" s="45"/>
      <c r="F9333" s="28"/>
      <c r="G9333" s="46"/>
      <c r="H9333" s="46"/>
      <c r="I9333" s="46"/>
      <c r="J9333" s="32"/>
      <c r="K9333" s="46"/>
    </row>
    <row r="9334" spans="1:11" s="47" customFormat="1" x14ac:dyDescent="0.25">
      <c r="A9334" s="44"/>
      <c r="B9334" s="50"/>
      <c r="C9334" s="45"/>
      <c r="D9334" s="45"/>
      <c r="E9334" s="45"/>
      <c r="F9334" s="28"/>
      <c r="G9334" s="46"/>
      <c r="H9334" s="46"/>
      <c r="I9334" s="46"/>
      <c r="J9334" s="32"/>
      <c r="K9334" s="46"/>
    </row>
    <row r="9335" spans="1:11" s="47" customFormat="1" x14ac:dyDescent="0.25">
      <c r="A9335" s="44"/>
      <c r="B9335" s="50"/>
      <c r="C9335" s="45"/>
      <c r="D9335" s="45"/>
      <c r="E9335" s="45"/>
      <c r="F9335" s="28"/>
      <c r="G9335" s="46"/>
      <c r="H9335" s="46"/>
      <c r="I9335" s="46"/>
      <c r="J9335" s="32"/>
      <c r="K9335" s="46"/>
    </row>
    <row r="9336" spans="1:11" s="47" customFormat="1" x14ac:dyDescent="0.25">
      <c r="A9336" s="44"/>
      <c r="B9336" s="50"/>
      <c r="C9336" s="45"/>
      <c r="D9336" s="45"/>
      <c r="E9336" s="45"/>
      <c r="F9336" s="28"/>
      <c r="G9336" s="46"/>
      <c r="H9336" s="46"/>
      <c r="I9336" s="46"/>
      <c r="J9336" s="32"/>
      <c r="K9336" s="46"/>
    </row>
    <row r="9337" spans="1:11" s="47" customFormat="1" x14ac:dyDescent="0.25">
      <c r="A9337" s="44"/>
      <c r="B9337" s="50"/>
      <c r="C9337" s="45"/>
      <c r="D9337" s="45"/>
      <c r="E9337" s="45"/>
      <c r="F9337" s="28"/>
      <c r="G9337" s="46"/>
      <c r="H9337" s="46"/>
      <c r="I9337" s="46"/>
      <c r="J9337" s="32"/>
      <c r="K9337" s="46"/>
    </row>
    <row r="9338" spans="1:11" s="47" customFormat="1" x14ac:dyDescent="0.25">
      <c r="A9338" s="44"/>
      <c r="B9338" s="50"/>
      <c r="C9338" s="45"/>
      <c r="D9338" s="45"/>
      <c r="E9338" s="45"/>
      <c r="F9338" s="28"/>
      <c r="G9338" s="46"/>
      <c r="H9338" s="46"/>
      <c r="I9338" s="46"/>
      <c r="J9338" s="32"/>
      <c r="K9338" s="46"/>
    </row>
    <row r="9339" spans="1:11" s="47" customFormat="1" x14ac:dyDescent="0.25">
      <c r="A9339" s="44"/>
      <c r="B9339" s="50"/>
      <c r="C9339" s="45"/>
      <c r="D9339" s="45"/>
      <c r="E9339" s="45"/>
      <c r="F9339" s="28"/>
      <c r="G9339" s="46"/>
      <c r="H9339" s="46"/>
      <c r="I9339" s="46"/>
      <c r="J9339" s="32"/>
      <c r="K9339" s="46"/>
    </row>
    <row r="9340" spans="1:11" s="47" customFormat="1" x14ac:dyDescent="0.25">
      <c r="A9340" s="44"/>
      <c r="B9340" s="50"/>
      <c r="C9340" s="45"/>
      <c r="D9340" s="45"/>
      <c r="E9340" s="45"/>
      <c r="F9340" s="28"/>
      <c r="G9340" s="46"/>
      <c r="H9340" s="46"/>
      <c r="I9340" s="46"/>
      <c r="J9340" s="32"/>
      <c r="K9340" s="46"/>
    </row>
    <row r="9341" spans="1:11" s="47" customFormat="1" x14ac:dyDescent="0.25">
      <c r="A9341" s="44"/>
      <c r="B9341" s="50"/>
      <c r="C9341" s="45"/>
      <c r="D9341" s="45"/>
      <c r="E9341" s="45"/>
      <c r="F9341" s="28"/>
      <c r="G9341" s="46"/>
      <c r="H9341" s="46"/>
      <c r="I9341" s="46"/>
      <c r="J9341" s="32"/>
      <c r="K9341" s="46"/>
    </row>
    <row r="9342" spans="1:11" s="47" customFormat="1" x14ac:dyDescent="0.25">
      <c r="A9342" s="44"/>
      <c r="B9342" s="50"/>
      <c r="C9342" s="45"/>
      <c r="D9342" s="45"/>
      <c r="E9342" s="45"/>
      <c r="F9342" s="28"/>
      <c r="G9342" s="46"/>
      <c r="H9342" s="46"/>
      <c r="I9342" s="46"/>
      <c r="J9342" s="32"/>
      <c r="K9342" s="46"/>
    </row>
    <row r="9343" spans="1:11" s="47" customFormat="1" x14ac:dyDescent="0.25">
      <c r="A9343" s="44"/>
      <c r="B9343" s="50"/>
      <c r="C9343" s="45"/>
      <c r="D9343" s="45"/>
      <c r="E9343" s="45"/>
      <c r="F9343" s="28"/>
      <c r="G9343" s="46"/>
      <c r="H9343" s="46"/>
      <c r="I9343" s="46"/>
      <c r="J9343" s="32"/>
      <c r="K9343" s="46"/>
    </row>
    <row r="9344" spans="1:11" s="47" customFormat="1" x14ac:dyDescent="0.25">
      <c r="A9344" s="44"/>
      <c r="B9344" s="50"/>
      <c r="C9344" s="45"/>
      <c r="D9344" s="45"/>
      <c r="E9344" s="45"/>
      <c r="F9344" s="28"/>
      <c r="G9344" s="46"/>
      <c r="H9344" s="46"/>
      <c r="I9344" s="46"/>
      <c r="J9344" s="32"/>
      <c r="K9344" s="46"/>
    </row>
    <row r="9345" spans="1:11" s="47" customFormat="1" x14ac:dyDescent="0.25">
      <c r="A9345" s="44"/>
      <c r="B9345" s="50"/>
      <c r="C9345" s="45"/>
      <c r="D9345" s="45"/>
      <c r="E9345" s="45"/>
      <c r="F9345" s="28"/>
      <c r="G9345" s="46"/>
      <c r="H9345" s="46"/>
      <c r="I9345" s="46"/>
      <c r="J9345" s="32"/>
      <c r="K9345" s="46"/>
    </row>
    <row r="9346" spans="1:11" s="47" customFormat="1" x14ac:dyDescent="0.25">
      <c r="A9346" s="44"/>
      <c r="B9346" s="50"/>
      <c r="C9346" s="45"/>
      <c r="D9346" s="45"/>
      <c r="E9346" s="45"/>
      <c r="F9346" s="28"/>
      <c r="G9346" s="46"/>
      <c r="H9346" s="46"/>
      <c r="I9346" s="46"/>
      <c r="J9346" s="32"/>
      <c r="K9346" s="46"/>
    </row>
    <row r="9347" spans="1:11" s="47" customFormat="1" x14ac:dyDescent="0.25">
      <c r="A9347" s="44"/>
      <c r="B9347" s="50"/>
      <c r="C9347" s="45"/>
      <c r="D9347" s="45"/>
      <c r="E9347" s="45"/>
      <c r="F9347" s="28"/>
      <c r="G9347" s="46"/>
      <c r="H9347" s="46"/>
      <c r="I9347" s="46"/>
      <c r="J9347" s="32"/>
      <c r="K9347" s="46"/>
    </row>
    <row r="9348" spans="1:11" s="47" customFormat="1" x14ac:dyDescent="0.25">
      <c r="A9348" s="44"/>
      <c r="B9348" s="50"/>
      <c r="C9348" s="45"/>
      <c r="D9348" s="45"/>
      <c r="E9348" s="45"/>
      <c r="F9348" s="28"/>
      <c r="G9348" s="46"/>
      <c r="H9348" s="46"/>
      <c r="I9348" s="46"/>
      <c r="J9348" s="32"/>
      <c r="K9348" s="46"/>
    </row>
    <row r="9349" spans="1:11" s="47" customFormat="1" x14ac:dyDescent="0.25">
      <c r="A9349" s="44"/>
      <c r="B9349" s="50"/>
      <c r="C9349" s="45"/>
      <c r="D9349" s="45"/>
      <c r="E9349" s="45"/>
      <c r="F9349" s="28"/>
      <c r="G9349" s="46"/>
      <c r="H9349" s="46"/>
      <c r="I9349" s="46"/>
      <c r="J9349" s="32"/>
      <c r="K9349" s="46"/>
    </row>
    <row r="9350" spans="1:11" s="47" customFormat="1" x14ac:dyDescent="0.25">
      <c r="A9350" s="44"/>
      <c r="B9350" s="50"/>
      <c r="C9350" s="45"/>
      <c r="D9350" s="45"/>
      <c r="E9350" s="45"/>
      <c r="F9350" s="28"/>
      <c r="G9350" s="46"/>
      <c r="H9350" s="46"/>
      <c r="I9350" s="46"/>
      <c r="J9350" s="32"/>
      <c r="K9350" s="46"/>
    </row>
    <row r="9351" spans="1:11" s="47" customFormat="1" x14ac:dyDescent="0.25">
      <c r="A9351" s="44"/>
      <c r="B9351" s="50"/>
      <c r="C9351" s="45"/>
      <c r="D9351" s="45"/>
      <c r="E9351" s="45"/>
      <c r="F9351" s="28"/>
      <c r="G9351" s="46"/>
      <c r="H9351" s="46"/>
      <c r="I9351" s="46"/>
      <c r="J9351" s="32"/>
      <c r="K9351" s="46"/>
    </row>
    <row r="9352" spans="1:11" s="47" customFormat="1" x14ac:dyDescent="0.25">
      <c r="A9352" s="44"/>
      <c r="B9352" s="50"/>
      <c r="C9352" s="45"/>
      <c r="D9352" s="45"/>
      <c r="E9352" s="45"/>
      <c r="F9352" s="28"/>
      <c r="G9352" s="46"/>
      <c r="H9352" s="46"/>
      <c r="I9352" s="46"/>
      <c r="J9352" s="32"/>
      <c r="K9352" s="46"/>
    </row>
    <row r="9353" spans="1:11" s="47" customFormat="1" x14ac:dyDescent="0.25">
      <c r="A9353" s="44"/>
      <c r="B9353" s="50"/>
      <c r="C9353" s="45"/>
      <c r="D9353" s="45"/>
      <c r="E9353" s="45"/>
      <c r="F9353" s="28"/>
      <c r="G9353" s="46"/>
      <c r="H9353" s="46"/>
      <c r="I9353" s="46"/>
      <c r="J9353" s="32"/>
      <c r="K9353" s="46"/>
    </row>
    <row r="9354" spans="1:11" s="47" customFormat="1" x14ac:dyDescent="0.25">
      <c r="A9354" s="44"/>
      <c r="B9354" s="50"/>
      <c r="C9354" s="45"/>
      <c r="D9354" s="45"/>
      <c r="E9354" s="45"/>
      <c r="F9354" s="28"/>
      <c r="G9354" s="46"/>
      <c r="H9354" s="46"/>
      <c r="I9354" s="46"/>
      <c r="J9354" s="32"/>
      <c r="K9354" s="46"/>
    </row>
    <row r="9355" spans="1:11" s="47" customFormat="1" x14ac:dyDescent="0.25">
      <c r="A9355" s="44"/>
      <c r="B9355" s="50"/>
      <c r="C9355" s="45"/>
      <c r="D9355" s="45"/>
      <c r="E9355" s="45"/>
      <c r="F9355" s="28"/>
      <c r="G9355" s="46"/>
      <c r="H9355" s="46"/>
      <c r="I9355" s="46"/>
      <c r="J9355" s="32"/>
      <c r="K9355" s="46"/>
    </row>
    <row r="9356" spans="1:11" s="47" customFormat="1" x14ac:dyDescent="0.25">
      <c r="A9356" s="44"/>
      <c r="B9356" s="50"/>
      <c r="C9356" s="45"/>
      <c r="D9356" s="45"/>
      <c r="E9356" s="45"/>
      <c r="F9356" s="28"/>
      <c r="G9356" s="46"/>
      <c r="H9356" s="46"/>
      <c r="I9356" s="46"/>
      <c r="J9356" s="32"/>
      <c r="K9356" s="46"/>
    </row>
    <row r="9357" spans="1:11" s="47" customFormat="1" x14ac:dyDescent="0.25">
      <c r="A9357" s="44"/>
      <c r="B9357" s="50"/>
      <c r="C9357" s="45"/>
      <c r="D9357" s="45"/>
      <c r="E9357" s="45"/>
      <c r="F9357" s="28"/>
      <c r="G9357" s="46"/>
      <c r="H9357" s="46"/>
      <c r="I9357" s="46"/>
      <c r="J9357" s="32"/>
      <c r="K9357" s="46"/>
    </row>
    <row r="9358" spans="1:11" s="47" customFormat="1" x14ac:dyDescent="0.25">
      <c r="A9358" s="44"/>
      <c r="B9358" s="50"/>
      <c r="C9358" s="45"/>
      <c r="D9358" s="45"/>
      <c r="E9358" s="45"/>
      <c r="F9358" s="28"/>
      <c r="G9358" s="46"/>
      <c r="H9358" s="46"/>
      <c r="I9358" s="46"/>
      <c r="J9358" s="32"/>
      <c r="K9358" s="46"/>
    </row>
    <row r="9359" spans="1:11" s="47" customFormat="1" x14ac:dyDescent="0.25">
      <c r="A9359" s="44"/>
      <c r="B9359" s="50"/>
      <c r="C9359" s="45"/>
      <c r="D9359" s="45"/>
      <c r="E9359" s="45"/>
      <c r="F9359" s="28"/>
      <c r="G9359" s="46"/>
      <c r="H9359" s="46"/>
      <c r="I9359" s="46"/>
      <c r="J9359" s="32"/>
      <c r="K9359" s="46"/>
    </row>
    <row r="9360" spans="1:11" s="47" customFormat="1" x14ac:dyDescent="0.25">
      <c r="A9360" s="44"/>
      <c r="B9360" s="50"/>
      <c r="C9360" s="45"/>
      <c r="D9360" s="45"/>
      <c r="E9360" s="45"/>
      <c r="F9360" s="28"/>
      <c r="G9360" s="46"/>
      <c r="H9360" s="46"/>
      <c r="I9360" s="46"/>
      <c r="J9360" s="32"/>
      <c r="K9360" s="46"/>
    </row>
    <row r="9361" spans="1:11" s="47" customFormat="1" x14ac:dyDescent="0.25">
      <c r="A9361" s="44"/>
      <c r="B9361" s="50"/>
      <c r="C9361" s="45"/>
      <c r="D9361" s="45"/>
      <c r="E9361" s="45"/>
      <c r="F9361" s="28"/>
      <c r="G9361" s="46"/>
      <c r="H9361" s="46"/>
      <c r="I9361" s="46"/>
      <c r="J9361" s="32"/>
      <c r="K9361" s="46"/>
    </row>
    <row r="9362" spans="1:11" s="47" customFormat="1" x14ac:dyDescent="0.25">
      <c r="A9362" s="44"/>
      <c r="B9362" s="50"/>
      <c r="C9362" s="45"/>
      <c r="D9362" s="45"/>
      <c r="E9362" s="45"/>
      <c r="F9362" s="28"/>
      <c r="G9362" s="46"/>
      <c r="H9362" s="46"/>
      <c r="I9362" s="46"/>
      <c r="J9362" s="32"/>
      <c r="K9362" s="46"/>
    </row>
    <row r="9363" spans="1:11" s="47" customFormat="1" x14ac:dyDescent="0.25">
      <c r="A9363" s="44"/>
      <c r="B9363" s="50"/>
      <c r="C9363" s="45"/>
      <c r="D9363" s="45"/>
      <c r="E9363" s="45"/>
      <c r="F9363" s="28"/>
      <c r="G9363" s="46"/>
      <c r="H9363" s="46"/>
      <c r="I9363" s="46"/>
      <c r="J9363" s="32"/>
      <c r="K9363" s="46"/>
    </row>
    <row r="9364" spans="1:11" s="47" customFormat="1" x14ac:dyDescent="0.25">
      <c r="A9364" s="44"/>
      <c r="B9364" s="50"/>
      <c r="C9364" s="45"/>
      <c r="D9364" s="45"/>
      <c r="E9364" s="45"/>
      <c r="F9364" s="28"/>
      <c r="G9364" s="46"/>
      <c r="H9364" s="46"/>
      <c r="I9364" s="46"/>
      <c r="J9364" s="32"/>
      <c r="K9364" s="46"/>
    </row>
    <row r="9365" spans="1:11" s="47" customFormat="1" x14ac:dyDescent="0.25">
      <c r="A9365" s="44"/>
      <c r="B9365" s="50"/>
      <c r="C9365" s="45"/>
      <c r="D9365" s="45"/>
      <c r="E9365" s="45"/>
      <c r="F9365" s="28"/>
      <c r="G9365" s="46"/>
      <c r="H9365" s="46"/>
      <c r="I9365" s="46"/>
      <c r="J9365" s="32"/>
      <c r="K9365" s="46"/>
    </row>
    <row r="9366" spans="1:11" s="47" customFormat="1" x14ac:dyDescent="0.25">
      <c r="A9366" s="44"/>
      <c r="B9366" s="50"/>
      <c r="C9366" s="45"/>
      <c r="D9366" s="45"/>
      <c r="E9366" s="45"/>
      <c r="F9366" s="28"/>
      <c r="G9366" s="46"/>
      <c r="H9366" s="46"/>
      <c r="I9366" s="46"/>
      <c r="J9366" s="32"/>
      <c r="K9366" s="46"/>
    </row>
    <row r="9367" spans="1:11" s="47" customFormat="1" x14ac:dyDescent="0.25">
      <c r="A9367" s="44"/>
      <c r="B9367" s="50"/>
      <c r="C9367" s="45"/>
      <c r="D9367" s="45"/>
      <c r="E9367" s="45"/>
      <c r="F9367" s="28"/>
      <c r="G9367" s="46"/>
      <c r="H9367" s="46"/>
      <c r="I9367" s="46"/>
      <c r="J9367" s="32"/>
      <c r="K9367" s="46"/>
    </row>
    <row r="9368" spans="1:11" s="47" customFormat="1" x14ac:dyDescent="0.25">
      <c r="A9368" s="44"/>
      <c r="B9368" s="50"/>
      <c r="C9368" s="45"/>
      <c r="D9368" s="45"/>
      <c r="E9368" s="45"/>
      <c r="F9368" s="28"/>
      <c r="G9368" s="46"/>
      <c r="H9368" s="46"/>
      <c r="I9368" s="46"/>
      <c r="J9368" s="32"/>
      <c r="K9368" s="46"/>
    </row>
    <row r="9369" spans="1:11" s="47" customFormat="1" x14ac:dyDescent="0.25">
      <c r="A9369" s="44"/>
      <c r="B9369" s="50"/>
      <c r="C9369" s="45"/>
      <c r="D9369" s="45"/>
      <c r="E9369" s="45"/>
      <c r="F9369" s="28"/>
      <c r="G9369" s="46"/>
      <c r="H9369" s="46"/>
      <c r="I9369" s="46"/>
      <c r="J9369" s="32"/>
      <c r="K9369" s="46"/>
    </row>
    <row r="9370" spans="1:11" s="47" customFormat="1" x14ac:dyDescent="0.25">
      <c r="A9370" s="44"/>
      <c r="B9370" s="50"/>
      <c r="C9370" s="45"/>
      <c r="D9370" s="45"/>
      <c r="E9370" s="45"/>
      <c r="F9370" s="28"/>
      <c r="G9370" s="46"/>
      <c r="H9370" s="46"/>
      <c r="I9370" s="46"/>
      <c r="J9370" s="32"/>
      <c r="K9370" s="46"/>
    </row>
    <row r="9371" spans="1:11" s="47" customFormat="1" x14ac:dyDescent="0.25">
      <c r="A9371" s="44"/>
      <c r="B9371" s="50"/>
      <c r="C9371" s="45"/>
      <c r="D9371" s="45"/>
      <c r="E9371" s="45"/>
      <c r="F9371" s="28"/>
      <c r="G9371" s="46"/>
      <c r="H9371" s="46"/>
      <c r="I9371" s="46"/>
      <c r="J9371" s="32"/>
      <c r="K9371" s="46"/>
    </row>
    <row r="9372" spans="1:11" s="47" customFormat="1" x14ac:dyDescent="0.25">
      <c r="A9372" s="44"/>
      <c r="B9372" s="50"/>
      <c r="C9372" s="45"/>
      <c r="D9372" s="45"/>
      <c r="E9372" s="45"/>
      <c r="F9372" s="28"/>
      <c r="G9372" s="46"/>
      <c r="H9372" s="46"/>
      <c r="I9372" s="46"/>
      <c r="J9372" s="32"/>
      <c r="K9372" s="46"/>
    </row>
    <row r="9373" spans="1:11" s="47" customFormat="1" x14ac:dyDescent="0.25">
      <c r="A9373" s="44"/>
      <c r="B9373" s="50"/>
      <c r="C9373" s="45"/>
      <c r="D9373" s="45"/>
      <c r="E9373" s="45"/>
      <c r="F9373" s="28"/>
      <c r="G9373" s="46"/>
      <c r="H9373" s="46"/>
      <c r="I9373" s="46"/>
      <c r="J9373" s="32"/>
      <c r="K9373" s="46"/>
    </row>
    <row r="9374" spans="1:11" s="47" customFormat="1" x14ac:dyDescent="0.25">
      <c r="A9374" s="44"/>
      <c r="B9374" s="50"/>
      <c r="C9374" s="45"/>
      <c r="D9374" s="45"/>
      <c r="E9374" s="45"/>
      <c r="F9374" s="28"/>
      <c r="G9374" s="46"/>
      <c r="H9374" s="46"/>
      <c r="I9374" s="46"/>
      <c r="J9374" s="32"/>
      <c r="K9374" s="46"/>
    </row>
    <row r="9375" spans="1:11" s="47" customFormat="1" x14ac:dyDescent="0.25">
      <c r="A9375" s="44"/>
      <c r="B9375" s="50"/>
      <c r="C9375" s="45"/>
      <c r="D9375" s="45"/>
      <c r="E9375" s="45"/>
      <c r="F9375" s="28"/>
      <c r="G9375" s="46"/>
      <c r="H9375" s="46"/>
      <c r="I9375" s="46"/>
      <c r="J9375" s="32"/>
      <c r="K9375" s="46"/>
    </row>
    <row r="9376" spans="1:11" s="47" customFormat="1" x14ac:dyDescent="0.25">
      <c r="A9376" s="44"/>
      <c r="B9376" s="50"/>
      <c r="C9376" s="45"/>
      <c r="D9376" s="45"/>
      <c r="E9376" s="45"/>
      <c r="F9376" s="28"/>
      <c r="G9376" s="46"/>
      <c r="H9376" s="46"/>
      <c r="I9376" s="46"/>
      <c r="J9376" s="32"/>
      <c r="K9376" s="46"/>
    </row>
    <row r="9377" spans="1:11" s="47" customFormat="1" x14ac:dyDescent="0.25">
      <c r="A9377" s="44"/>
      <c r="B9377" s="50"/>
      <c r="C9377" s="45"/>
      <c r="D9377" s="45"/>
      <c r="E9377" s="45"/>
      <c r="F9377" s="28"/>
      <c r="G9377" s="46"/>
      <c r="H9377" s="46"/>
      <c r="I9377" s="46"/>
      <c r="J9377" s="32"/>
      <c r="K9377" s="46"/>
    </row>
    <row r="9378" spans="1:11" s="47" customFormat="1" x14ac:dyDescent="0.25">
      <c r="A9378" s="44"/>
      <c r="B9378" s="50"/>
      <c r="C9378" s="45"/>
      <c r="D9378" s="45"/>
      <c r="E9378" s="45"/>
      <c r="F9378" s="28"/>
      <c r="G9378" s="46"/>
      <c r="H9378" s="46"/>
      <c r="I9378" s="46"/>
      <c r="J9378" s="32"/>
      <c r="K9378" s="46"/>
    </row>
    <row r="9379" spans="1:11" s="47" customFormat="1" x14ac:dyDescent="0.25">
      <c r="A9379" s="44"/>
      <c r="B9379" s="50"/>
      <c r="C9379" s="45"/>
      <c r="D9379" s="45"/>
      <c r="E9379" s="45"/>
      <c r="F9379" s="28"/>
      <c r="G9379" s="46"/>
      <c r="H9379" s="46"/>
      <c r="I9379" s="46"/>
      <c r="J9379" s="32"/>
      <c r="K9379" s="46"/>
    </row>
    <row r="9380" spans="1:11" s="47" customFormat="1" x14ac:dyDescent="0.25">
      <c r="A9380" s="44"/>
      <c r="B9380" s="50"/>
      <c r="C9380" s="45"/>
      <c r="D9380" s="45"/>
      <c r="E9380" s="45"/>
      <c r="F9380" s="28"/>
      <c r="G9380" s="46"/>
      <c r="H9380" s="46"/>
      <c r="I9380" s="46"/>
      <c r="J9380" s="32"/>
      <c r="K9380" s="46"/>
    </row>
    <row r="9381" spans="1:11" s="47" customFormat="1" x14ac:dyDescent="0.25">
      <c r="A9381" s="44"/>
      <c r="B9381" s="50"/>
      <c r="C9381" s="45"/>
      <c r="D9381" s="45"/>
      <c r="E9381" s="45"/>
      <c r="F9381" s="28"/>
      <c r="G9381" s="46"/>
      <c r="H9381" s="46"/>
      <c r="I9381" s="46"/>
      <c r="J9381" s="32"/>
      <c r="K9381" s="46"/>
    </row>
    <row r="9382" spans="1:11" s="47" customFormat="1" x14ac:dyDescent="0.25">
      <c r="A9382" s="44"/>
      <c r="B9382" s="50"/>
      <c r="C9382" s="45"/>
      <c r="D9382" s="45"/>
      <c r="E9382" s="45"/>
      <c r="F9382" s="28"/>
      <c r="G9382" s="46"/>
      <c r="H9382" s="46"/>
      <c r="I9382" s="46"/>
      <c r="J9382" s="32"/>
      <c r="K9382" s="46"/>
    </row>
    <row r="9383" spans="1:11" s="47" customFormat="1" x14ac:dyDescent="0.25">
      <c r="A9383" s="44"/>
      <c r="B9383" s="50"/>
      <c r="C9383" s="45"/>
      <c r="D9383" s="45"/>
      <c r="E9383" s="45"/>
      <c r="F9383" s="28"/>
      <c r="G9383" s="46"/>
      <c r="H9383" s="46"/>
      <c r="I9383" s="46"/>
      <c r="J9383" s="32"/>
      <c r="K9383" s="46"/>
    </row>
    <row r="9384" spans="1:11" s="47" customFormat="1" x14ac:dyDescent="0.25">
      <c r="A9384" s="44"/>
      <c r="B9384" s="50"/>
      <c r="C9384" s="45"/>
      <c r="D9384" s="45"/>
      <c r="E9384" s="45"/>
      <c r="F9384" s="28"/>
      <c r="G9384" s="46"/>
      <c r="H9384" s="46"/>
      <c r="I9384" s="46"/>
      <c r="J9384" s="32"/>
      <c r="K9384" s="46"/>
    </row>
    <row r="9385" spans="1:11" s="47" customFormat="1" x14ac:dyDescent="0.25">
      <c r="A9385" s="44"/>
      <c r="B9385" s="50"/>
      <c r="C9385" s="45"/>
      <c r="D9385" s="45"/>
      <c r="E9385" s="45"/>
      <c r="F9385" s="28"/>
      <c r="G9385" s="46"/>
      <c r="H9385" s="46"/>
      <c r="I9385" s="46"/>
      <c r="J9385" s="32"/>
      <c r="K9385" s="46"/>
    </row>
    <row r="9386" spans="1:11" s="47" customFormat="1" x14ac:dyDescent="0.25">
      <c r="A9386" s="44"/>
      <c r="B9386" s="50"/>
      <c r="C9386" s="45"/>
      <c r="D9386" s="45"/>
      <c r="E9386" s="45"/>
      <c r="F9386" s="28"/>
      <c r="G9386" s="46"/>
      <c r="H9386" s="46"/>
      <c r="I9386" s="46"/>
      <c r="J9386" s="32"/>
      <c r="K9386" s="46"/>
    </row>
    <row r="9387" spans="1:11" s="47" customFormat="1" x14ac:dyDescent="0.25">
      <c r="A9387" s="44"/>
      <c r="B9387" s="50"/>
      <c r="C9387" s="45"/>
      <c r="D9387" s="45"/>
      <c r="E9387" s="45"/>
      <c r="F9387" s="28"/>
      <c r="G9387" s="46"/>
      <c r="H9387" s="46"/>
      <c r="I9387" s="46"/>
      <c r="J9387" s="32"/>
      <c r="K9387" s="46"/>
    </row>
    <row r="9388" spans="1:11" s="47" customFormat="1" x14ac:dyDescent="0.25">
      <c r="A9388" s="44"/>
      <c r="B9388" s="50"/>
      <c r="C9388" s="45"/>
      <c r="D9388" s="45"/>
      <c r="E9388" s="45"/>
      <c r="F9388" s="28"/>
      <c r="G9388" s="46"/>
      <c r="H9388" s="46"/>
      <c r="I9388" s="46"/>
      <c r="J9388" s="32"/>
      <c r="K9388" s="46"/>
    </row>
    <row r="9389" spans="1:11" s="47" customFormat="1" x14ac:dyDescent="0.25">
      <c r="A9389" s="44"/>
      <c r="B9389" s="50"/>
      <c r="C9389" s="45"/>
      <c r="D9389" s="45"/>
      <c r="E9389" s="45"/>
      <c r="F9389" s="28"/>
      <c r="G9389" s="46"/>
      <c r="H9389" s="46"/>
      <c r="I9389" s="46"/>
      <c r="J9389" s="32"/>
      <c r="K9389" s="46"/>
    </row>
    <row r="9390" spans="1:11" s="47" customFormat="1" x14ac:dyDescent="0.25">
      <c r="A9390" s="44"/>
      <c r="B9390" s="50"/>
      <c r="C9390" s="45"/>
      <c r="D9390" s="45"/>
      <c r="E9390" s="45"/>
      <c r="F9390" s="28"/>
      <c r="G9390" s="46"/>
      <c r="H9390" s="46"/>
      <c r="I9390" s="46"/>
      <c r="J9390" s="32"/>
      <c r="K9390" s="46"/>
    </row>
    <row r="9391" spans="1:11" s="47" customFormat="1" x14ac:dyDescent="0.25">
      <c r="A9391" s="44"/>
      <c r="B9391" s="50"/>
      <c r="C9391" s="45"/>
      <c r="D9391" s="45"/>
      <c r="E9391" s="45"/>
      <c r="F9391" s="28"/>
      <c r="G9391" s="46"/>
      <c r="H9391" s="46"/>
      <c r="I9391" s="46"/>
      <c r="J9391" s="32"/>
      <c r="K9391" s="46"/>
    </row>
    <row r="9392" spans="1:11" s="47" customFormat="1" x14ac:dyDescent="0.25">
      <c r="A9392" s="44"/>
      <c r="B9392" s="50"/>
      <c r="C9392" s="45"/>
      <c r="D9392" s="45"/>
      <c r="E9392" s="45"/>
      <c r="F9392" s="28"/>
      <c r="G9392" s="46"/>
      <c r="H9392" s="46"/>
      <c r="I9392" s="46"/>
      <c r="J9392" s="32"/>
      <c r="K9392" s="46"/>
    </row>
    <row r="9393" spans="1:11" s="47" customFormat="1" x14ac:dyDescent="0.25">
      <c r="A9393" s="44"/>
      <c r="B9393" s="50"/>
      <c r="C9393" s="45"/>
      <c r="D9393" s="45"/>
      <c r="E9393" s="45"/>
      <c r="F9393" s="28"/>
      <c r="G9393" s="46"/>
      <c r="H9393" s="46"/>
      <c r="I9393" s="46"/>
      <c r="J9393" s="32"/>
      <c r="K9393" s="46"/>
    </row>
    <row r="9394" spans="1:11" s="47" customFormat="1" x14ac:dyDescent="0.25">
      <c r="A9394" s="44"/>
      <c r="B9394" s="50"/>
      <c r="C9394" s="45"/>
      <c r="D9394" s="45"/>
      <c r="E9394" s="45"/>
      <c r="F9394" s="28"/>
      <c r="G9394" s="46"/>
      <c r="H9394" s="46"/>
      <c r="I9394" s="46"/>
      <c r="J9394" s="32"/>
      <c r="K9394" s="46"/>
    </row>
    <row r="9395" spans="1:11" s="47" customFormat="1" x14ac:dyDescent="0.25">
      <c r="A9395" s="44"/>
      <c r="B9395" s="50"/>
      <c r="C9395" s="45"/>
      <c r="D9395" s="45"/>
      <c r="E9395" s="45"/>
      <c r="F9395" s="28"/>
      <c r="G9395" s="46"/>
      <c r="H9395" s="46"/>
      <c r="I9395" s="46"/>
      <c r="J9395" s="32"/>
      <c r="K9395" s="46"/>
    </row>
    <row r="9396" spans="1:11" s="47" customFormat="1" x14ac:dyDescent="0.25">
      <c r="A9396" s="44"/>
      <c r="B9396" s="50"/>
      <c r="C9396" s="45"/>
      <c r="D9396" s="45"/>
      <c r="E9396" s="45"/>
      <c r="F9396" s="28"/>
      <c r="G9396" s="46"/>
      <c r="H9396" s="46"/>
      <c r="I9396" s="46"/>
      <c r="J9396" s="32"/>
      <c r="K9396" s="46"/>
    </row>
    <row r="9397" spans="1:11" s="47" customFormat="1" x14ac:dyDescent="0.25">
      <c r="A9397" s="44"/>
      <c r="B9397" s="50"/>
      <c r="C9397" s="45"/>
      <c r="D9397" s="45"/>
      <c r="E9397" s="45"/>
      <c r="F9397" s="28"/>
      <c r="G9397" s="46"/>
      <c r="H9397" s="46"/>
      <c r="I9397" s="46"/>
      <c r="J9397" s="32"/>
      <c r="K9397" s="46"/>
    </row>
    <row r="9398" spans="1:11" s="47" customFormat="1" x14ac:dyDescent="0.25">
      <c r="A9398" s="44"/>
      <c r="B9398" s="50"/>
      <c r="C9398" s="45"/>
      <c r="D9398" s="45"/>
      <c r="E9398" s="45"/>
      <c r="F9398" s="28"/>
      <c r="G9398" s="46"/>
      <c r="H9398" s="46"/>
      <c r="I9398" s="46"/>
      <c r="J9398" s="32"/>
      <c r="K9398" s="46"/>
    </row>
    <row r="9399" spans="1:11" s="47" customFormat="1" x14ac:dyDescent="0.25">
      <c r="A9399" s="44"/>
      <c r="B9399" s="50"/>
      <c r="C9399" s="45"/>
      <c r="D9399" s="45"/>
      <c r="E9399" s="45"/>
      <c r="F9399" s="28"/>
      <c r="G9399" s="46"/>
      <c r="H9399" s="46"/>
      <c r="I9399" s="46"/>
      <c r="J9399" s="32"/>
      <c r="K9399" s="46"/>
    </row>
    <row r="9400" spans="1:11" s="47" customFormat="1" x14ac:dyDescent="0.25">
      <c r="A9400" s="44"/>
      <c r="B9400" s="50"/>
      <c r="C9400" s="45"/>
      <c r="D9400" s="45"/>
      <c r="E9400" s="45"/>
      <c r="F9400" s="28"/>
      <c r="G9400" s="46"/>
      <c r="H9400" s="46"/>
      <c r="I9400" s="46"/>
      <c r="J9400" s="32"/>
      <c r="K9400" s="46"/>
    </row>
    <row r="9401" spans="1:11" s="47" customFormat="1" x14ac:dyDescent="0.25">
      <c r="A9401" s="44"/>
      <c r="B9401" s="50"/>
      <c r="C9401" s="45"/>
      <c r="D9401" s="45"/>
      <c r="E9401" s="45"/>
      <c r="F9401" s="28"/>
      <c r="G9401" s="46"/>
      <c r="H9401" s="46"/>
      <c r="I9401" s="46"/>
      <c r="J9401" s="32"/>
      <c r="K9401" s="46"/>
    </row>
    <row r="9402" spans="1:11" s="47" customFormat="1" x14ac:dyDescent="0.25">
      <c r="A9402" s="44"/>
      <c r="B9402" s="50"/>
      <c r="C9402" s="45"/>
      <c r="D9402" s="45"/>
      <c r="E9402" s="45"/>
      <c r="F9402" s="28"/>
      <c r="G9402" s="46"/>
      <c r="H9402" s="46"/>
      <c r="I9402" s="46"/>
      <c r="J9402" s="32"/>
      <c r="K9402" s="46"/>
    </row>
    <row r="9403" spans="1:11" s="47" customFormat="1" x14ac:dyDescent="0.25">
      <c r="A9403" s="44"/>
      <c r="B9403" s="50"/>
      <c r="C9403" s="45"/>
      <c r="D9403" s="45"/>
      <c r="E9403" s="45"/>
      <c r="F9403" s="28"/>
      <c r="G9403" s="46"/>
      <c r="H9403" s="46"/>
      <c r="I9403" s="46"/>
      <c r="J9403" s="32"/>
      <c r="K9403" s="46"/>
    </row>
    <row r="9404" spans="1:11" s="47" customFormat="1" x14ac:dyDescent="0.25">
      <c r="A9404" s="44"/>
      <c r="B9404" s="50"/>
      <c r="C9404" s="45"/>
      <c r="D9404" s="45"/>
      <c r="E9404" s="45"/>
      <c r="F9404" s="28"/>
      <c r="G9404" s="46"/>
      <c r="H9404" s="46"/>
      <c r="I9404" s="46"/>
      <c r="J9404" s="32"/>
      <c r="K9404" s="46"/>
    </row>
    <row r="9405" spans="1:11" s="47" customFormat="1" x14ac:dyDescent="0.25">
      <c r="A9405" s="44"/>
      <c r="B9405" s="50"/>
      <c r="C9405" s="45"/>
      <c r="D9405" s="45"/>
      <c r="E9405" s="45"/>
      <c r="F9405" s="28"/>
      <c r="G9405" s="46"/>
      <c r="H9405" s="46"/>
      <c r="I9405" s="46"/>
      <c r="J9405" s="32"/>
      <c r="K9405" s="46"/>
    </row>
    <row r="9406" spans="1:11" s="47" customFormat="1" x14ac:dyDescent="0.25">
      <c r="A9406" s="44"/>
      <c r="B9406" s="50"/>
      <c r="C9406" s="45"/>
      <c r="D9406" s="45"/>
      <c r="E9406" s="45"/>
      <c r="F9406" s="28"/>
      <c r="G9406" s="46"/>
      <c r="H9406" s="46"/>
      <c r="I9406" s="46"/>
      <c r="J9406" s="32"/>
      <c r="K9406" s="46"/>
    </row>
    <row r="9407" spans="1:11" s="47" customFormat="1" x14ac:dyDescent="0.25">
      <c r="A9407" s="44"/>
      <c r="B9407" s="50"/>
      <c r="C9407" s="45"/>
      <c r="D9407" s="45"/>
      <c r="E9407" s="45"/>
      <c r="F9407" s="28"/>
      <c r="G9407" s="46"/>
      <c r="H9407" s="46"/>
      <c r="I9407" s="46"/>
      <c r="J9407" s="32"/>
      <c r="K9407" s="46"/>
    </row>
    <row r="9408" spans="1:11" s="47" customFormat="1" x14ac:dyDescent="0.25">
      <c r="A9408" s="44"/>
      <c r="B9408" s="50"/>
      <c r="C9408" s="45"/>
      <c r="D9408" s="45"/>
      <c r="E9408" s="45"/>
      <c r="F9408" s="28"/>
      <c r="G9408" s="46"/>
      <c r="H9408" s="46"/>
      <c r="I9408" s="46"/>
      <c r="J9408" s="32"/>
      <c r="K9408" s="46"/>
    </row>
    <row r="9409" spans="1:11" s="47" customFormat="1" x14ac:dyDescent="0.25">
      <c r="A9409" s="44"/>
      <c r="B9409" s="50"/>
      <c r="C9409" s="45"/>
      <c r="D9409" s="45"/>
      <c r="E9409" s="45"/>
      <c r="F9409" s="28"/>
      <c r="G9409" s="46"/>
      <c r="H9409" s="46"/>
      <c r="I9409" s="46"/>
      <c r="J9409" s="32"/>
      <c r="K9409" s="46"/>
    </row>
    <row r="9410" spans="1:11" s="47" customFormat="1" x14ac:dyDescent="0.25">
      <c r="A9410" s="44"/>
      <c r="B9410" s="50"/>
      <c r="C9410" s="45"/>
      <c r="D9410" s="45"/>
      <c r="E9410" s="45"/>
      <c r="F9410" s="28"/>
      <c r="G9410" s="46"/>
      <c r="H9410" s="46"/>
      <c r="I9410" s="46"/>
      <c r="J9410" s="32"/>
      <c r="K9410" s="46"/>
    </row>
    <row r="9411" spans="1:11" s="47" customFormat="1" x14ac:dyDescent="0.25">
      <c r="A9411" s="44"/>
      <c r="B9411" s="50"/>
      <c r="C9411" s="45"/>
      <c r="D9411" s="45"/>
      <c r="E9411" s="45"/>
      <c r="F9411" s="28"/>
      <c r="G9411" s="46"/>
      <c r="H9411" s="46"/>
      <c r="I9411" s="46"/>
      <c r="J9411" s="32"/>
      <c r="K9411" s="46"/>
    </row>
    <row r="9412" spans="1:11" s="47" customFormat="1" x14ac:dyDescent="0.25">
      <c r="A9412" s="44"/>
      <c r="B9412" s="50"/>
      <c r="C9412" s="45"/>
      <c r="D9412" s="45"/>
      <c r="E9412" s="45"/>
      <c r="F9412" s="28"/>
      <c r="G9412" s="46"/>
      <c r="H9412" s="46"/>
      <c r="I9412" s="46"/>
      <c r="J9412" s="32"/>
      <c r="K9412" s="46"/>
    </row>
    <row r="9413" spans="1:11" s="47" customFormat="1" x14ac:dyDescent="0.25">
      <c r="A9413" s="44"/>
      <c r="B9413" s="50"/>
      <c r="C9413" s="45"/>
      <c r="D9413" s="45"/>
      <c r="E9413" s="45"/>
      <c r="F9413" s="28"/>
      <c r="G9413" s="46"/>
      <c r="H9413" s="46"/>
      <c r="I9413" s="46"/>
      <c r="J9413" s="32"/>
      <c r="K9413" s="46"/>
    </row>
    <row r="9414" spans="1:11" s="47" customFormat="1" x14ac:dyDescent="0.25">
      <c r="A9414" s="44"/>
      <c r="B9414" s="50"/>
      <c r="C9414" s="45"/>
      <c r="D9414" s="45"/>
      <c r="E9414" s="45"/>
      <c r="F9414" s="28"/>
      <c r="G9414" s="46"/>
      <c r="H9414" s="46"/>
      <c r="I9414" s="46"/>
      <c r="J9414" s="32"/>
      <c r="K9414" s="46"/>
    </row>
    <row r="9415" spans="1:11" s="47" customFormat="1" x14ac:dyDescent="0.25">
      <c r="A9415" s="44"/>
      <c r="B9415" s="50"/>
      <c r="C9415" s="45"/>
      <c r="D9415" s="45"/>
      <c r="E9415" s="45"/>
      <c r="F9415" s="28"/>
      <c r="G9415" s="46"/>
      <c r="H9415" s="46"/>
      <c r="I9415" s="46"/>
      <c r="J9415" s="32"/>
      <c r="K9415" s="46"/>
    </row>
    <row r="9416" spans="1:11" s="47" customFormat="1" x14ac:dyDescent="0.25">
      <c r="A9416" s="44"/>
      <c r="B9416" s="50"/>
      <c r="C9416" s="45"/>
      <c r="D9416" s="45"/>
      <c r="E9416" s="45"/>
      <c r="F9416" s="28"/>
      <c r="G9416" s="46"/>
      <c r="H9416" s="46"/>
      <c r="I9416" s="46"/>
      <c r="J9416" s="32"/>
      <c r="K9416" s="46"/>
    </row>
    <row r="9417" spans="1:11" s="47" customFormat="1" x14ac:dyDescent="0.25">
      <c r="A9417" s="44"/>
      <c r="B9417" s="50"/>
      <c r="C9417" s="45"/>
      <c r="D9417" s="45"/>
      <c r="E9417" s="45"/>
      <c r="F9417" s="28"/>
      <c r="G9417" s="46"/>
      <c r="H9417" s="46"/>
      <c r="I9417" s="46"/>
      <c r="J9417" s="32"/>
      <c r="K9417" s="46"/>
    </row>
    <row r="9418" spans="1:11" s="47" customFormat="1" x14ac:dyDescent="0.25">
      <c r="A9418" s="44"/>
      <c r="B9418" s="50"/>
      <c r="C9418" s="45"/>
      <c r="D9418" s="45"/>
      <c r="E9418" s="45"/>
      <c r="F9418" s="28"/>
      <c r="G9418" s="46"/>
      <c r="H9418" s="46"/>
      <c r="I9418" s="46"/>
      <c r="J9418" s="32"/>
      <c r="K9418" s="46"/>
    </row>
    <row r="9419" spans="1:11" s="47" customFormat="1" x14ac:dyDescent="0.25">
      <c r="A9419" s="44"/>
      <c r="B9419" s="50"/>
      <c r="C9419" s="45"/>
      <c r="D9419" s="45"/>
      <c r="E9419" s="45"/>
      <c r="F9419" s="28"/>
      <c r="G9419" s="46"/>
      <c r="H9419" s="46"/>
      <c r="I9419" s="46"/>
      <c r="J9419" s="32"/>
      <c r="K9419" s="46"/>
    </row>
    <row r="9420" spans="1:11" s="47" customFormat="1" x14ac:dyDescent="0.25">
      <c r="A9420" s="44"/>
      <c r="B9420" s="50"/>
      <c r="C9420" s="45"/>
      <c r="D9420" s="45"/>
      <c r="E9420" s="45"/>
      <c r="F9420" s="28"/>
      <c r="G9420" s="46"/>
      <c r="H9420" s="46"/>
      <c r="I9420" s="46"/>
      <c r="J9420" s="32"/>
      <c r="K9420" s="46"/>
    </row>
    <row r="9421" spans="1:11" s="47" customFormat="1" x14ac:dyDescent="0.25">
      <c r="A9421" s="44"/>
      <c r="B9421" s="50"/>
      <c r="C9421" s="45"/>
      <c r="D9421" s="45"/>
      <c r="E9421" s="45"/>
      <c r="F9421" s="28"/>
      <c r="G9421" s="46"/>
      <c r="H9421" s="46"/>
      <c r="I9421" s="46"/>
      <c r="J9421" s="32"/>
      <c r="K9421" s="46"/>
    </row>
    <row r="9422" spans="1:11" s="47" customFormat="1" x14ac:dyDescent="0.25">
      <c r="A9422" s="44"/>
      <c r="B9422" s="50"/>
      <c r="C9422" s="45"/>
      <c r="D9422" s="45"/>
      <c r="E9422" s="45"/>
      <c r="F9422" s="28"/>
      <c r="G9422" s="46"/>
      <c r="H9422" s="46"/>
      <c r="I9422" s="46"/>
      <c r="J9422" s="32"/>
      <c r="K9422" s="46"/>
    </row>
    <row r="9423" spans="1:11" s="47" customFormat="1" x14ac:dyDescent="0.25">
      <c r="A9423" s="44"/>
      <c r="B9423" s="50"/>
      <c r="C9423" s="45"/>
      <c r="D9423" s="45"/>
      <c r="E9423" s="45"/>
      <c r="F9423" s="28"/>
      <c r="G9423" s="46"/>
      <c r="H9423" s="46"/>
      <c r="I9423" s="46"/>
      <c r="J9423" s="32"/>
      <c r="K9423" s="46"/>
    </row>
    <row r="9424" spans="1:11" s="47" customFormat="1" x14ac:dyDescent="0.25">
      <c r="A9424" s="44"/>
      <c r="B9424" s="50"/>
      <c r="C9424" s="45"/>
      <c r="D9424" s="45"/>
      <c r="E9424" s="45"/>
      <c r="F9424" s="28"/>
      <c r="G9424" s="46"/>
      <c r="H9424" s="46"/>
      <c r="I9424" s="46"/>
      <c r="J9424" s="32"/>
      <c r="K9424" s="46"/>
    </row>
    <row r="9425" spans="1:11" s="47" customFormat="1" x14ac:dyDescent="0.25">
      <c r="A9425" s="44"/>
      <c r="B9425" s="50"/>
      <c r="C9425" s="45"/>
      <c r="D9425" s="45"/>
      <c r="E9425" s="45"/>
      <c r="F9425" s="28"/>
      <c r="G9425" s="46"/>
      <c r="H9425" s="46"/>
      <c r="I9425" s="46"/>
      <c r="J9425" s="32"/>
      <c r="K9425" s="46"/>
    </row>
    <row r="9426" spans="1:11" s="47" customFormat="1" x14ac:dyDescent="0.25">
      <c r="A9426" s="44"/>
      <c r="B9426" s="50"/>
      <c r="C9426" s="45"/>
      <c r="D9426" s="45"/>
      <c r="E9426" s="45"/>
      <c r="F9426" s="28"/>
      <c r="G9426" s="46"/>
      <c r="H9426" s="46"/>
      <c r="I9426" s="46"/>
      <c r="J9426" s="32"/>
      <c r="K9426" s="46"/>
    </row>
    <row r="9427" spans="1:11" s="47" customFormat="1" x14ac:dyDescent="0.25">
      <c r="A9427" s="44"/>
      <c r="B9427" s="50"/>
      <c r="C9427" s="45"/>
      <c r="D9427" s="45"/>
      <c r="E9427" s="45"/>
      <c r="F9427" s="28"/>
      <c r="G9427" s="46"/>
      <c r="H9427" s="46"/>
      <c r="I9427" s="46"/>
      <c r="J9427" s="32"/>
      <c r="K9427" s="46"/>
    </row>
    <row r="9428" spans="1:11" s="47" customFormat="1" x14ac:dyDescent="0.25">
      <c r="A9428" s="44"/>
      <c r="B9428" s="50"/>
      <c r="C9428" s="45"/>
      <c r="D9428" s="45"/>
      <c r="E9428" s="45"/>
      <c r="F9428" s="28"/>
      <c r="G9428" s="46"/>
      <c r="H9428" s="46"/>
      <c r="I9428" s="46"/>
      <c r="J9428" s="32"/>
      <c r="K9428" s="46"/>
    </row>
    <row r="9429" spans="1:11" s="47" customFormat="1" x14ac:dyDescent="0.25">
      <c r="A9429" s="44"/>
      <c r="B9429" s="50"/>
      <c r="C9429" s="45"/>
      <c r="D9429" s="45"/>
      <c r="E9429" s="45"/>
      <c r="F9429" s="28"/>
      <c r="G9429" s="46"/>
      <c r="H9429" s="46"/>
      <c r="I9429" s="46"/>
      <c r="J9429" s="32"/>
      <c r="K9429" s="46"/>
    </row>
    <row r="9430" spans="1:11" s="47" customFormat="1" x14ac:dyDescent="0.25">
      <c r="A9430" s="44"/>
      <c r="B9430" s="50"/>
      <c r="C9430" s="45"/>
      <c r="D9430" s="45"/>
      <c r="E9430" s="45"/>
      <c r="F9430" s="28"/>
      <c r="G9430" s="46"/>
      <c r="H9430" s="46"/>
      <c r="I9430" s="46"/>
      <c r="J9430" s="32"/>
      <c r="K9430" s="46"/>
    </row>
    <row r="9431" spans="1:11" s="47" customFormat="1" x14ac:dyDescent="0.25">
      <c r="A9431" s="44"/>
      <c r="B9431" s="50"/>
      <c r="C9431" s="45"/>
      <c r="D9431" s="45"/>
      <c r="E9431" s="45"/>
      <c r="F9431" s="28"/>
      <c r="G9431" s="46"/>
      <c r="H9431" s="46"/>
      <c r="I9431" s="46"/>
      <c r="J9431" s="32"/>
      <c r="K9431" s="46"/>
    </row>
    <row r="9432" spans="1:11" s="47" customFormat="1" x14ac:dyDescent="0.25">
      <c r="A9432" s="44"/>
      <c r="B9432" s="50"/>
      <c r="C9432" s="45"/>
      <c r="D9432" s="45"/>
      <c r="E9432" s="45"/>
      <c r="F9432" s="28"/>
      <c r="G9432" s="46"/>
      <c r="H9432" s="46"/>
      <c r="I9432" s="46"/>
      <c r="J9432" s="32"/>
      <c r="K9432" s="46"/>
    </row>
    <row r="9433" spans="1:11" s="47" customFormat="1" x14ac:dyDescent="0.25">
      <c r="A9433" s="44"/>
      <c r="B9433" s="50"/>
      <c r="C9433" s="45"/>
      <c r="D9433" s="45"/>
      <c r="E9433" s="45"/>
      <c r="F9433" s="28"/>
      <c r="G9433" s="46"/>
      <c r="H9433" s="46"/>
      <c r="I9433" s="46"/>
      <c r="J9433" s="32"/>
      <c r="K9433" s="46"/>
    </row>
    <row r="9434" spans="1:11" s="47" customFormat="1" x14ac:dyDescent="0.25">
      <c r="A9434" s="44"/>
      <c r="B9434" s="50"/>
      <c r="C9434" s="45"/>
      <c r="D9434" s="45"/>
      <c r="E9434" s="45"/>
      <c r="F9434" s="28"/>
      <c r="G9434" s="46"/>
      <c r="H9434" s="46"/>
      <c r="I9434" s="46"/>
      <c r="J9434" s="32"/>
      <c r="K9434" s="46"/>
    </row>
    <row r="9435" spans="1:11" s="47" customFormat="1" x14ac:dyDescent="0.25">
      <c r="A9435" s="44"/>
      <c r="B9435" s="50"/>
      <c r="C9435" s="45"/>
      <c r="D9435" s="45"/>
      <c r="E9435" s="45"/>
      <c r="F9435" s="28"/>
      <c r="G9435" s="46"/>
      <c r="H9435" s="46"/>
      <c r="I9435" s="46"/>
      <c r="J9435" s="32"/>
      <c r="K9435" s="46"/>
    </row>
    <row r="9436" spans="1:11" s="47" customFormat="1" x14ac:dyDescent="0.25">
      <c r="A9436" s="44"/>
      <c r="B9436" s="50"/>
      <c r="C9436" s="45"/>
      <c r="D9436" s="45"/>
      <c r="E9436" s="45"/>
      <c r="F9436" s="28"/>
      <c r="G9436" s="46"/>
      <c r="H9436" s="46"/>
      <c r="I9436" s="46"/>
      <c r="J9436" s="32"/>
      <c r="K9436" s="46"/>
    </row>
    <row r="9437" spans="1:11" s="47" customFormat="1" x14ac:dyDescent="0.25">
      <c r="A9437" s="44"/>
      <c r="B9437" s="50"/>
      <c r="C9437" s="45"/>
      <c r="D9437" s="45"/>
      <c r="E9437" s="45"/>
      <c r="F9437" s="28"/>
      <c r="G9437" s="46"/>
      <c r="H9437" s="46"/>
      <c r="I9437" s="46"/>
      <c r="J9437" s="32"/>
      <c r="K9437" s="46"/>
    </row>
    <row r="9438" spans="1:11" s="47" customFormat="1" x14ac:dyDescent="0.25">
      <c r="A9438" s="44"/>
      <c r="B9438" s="50"/>
      <c r="C9438" s="45"/>
      <c r="D9438" s="45"/>
      <c r="E9438" s="45"/>
      <c r="F9438" s="28"/>
      <c r="G9438" s="46"/>
      <c r="H9438" s="46"/>
      <c r="I9438" s="46"/>
      <c r="J9438" s="32"/>
      <c r="K9438" s="46"/>
    </row>
    <row r="9439" spans="1:11" s="47" customFormat="1" x14ac:dyDescent="0.25">
      <c r="A9439" s="44"/>
      <c r="B9439" s="50"/>
      <c r="C9439" s="45"/>
      <c r="D9439" s="45"/>
      <c r="E9439" s="45"/>
      <c r="F9439" s="28"/>
      <c r="G9439" s="46"/>
      <c r="H9439" s="46"/>
      <c r="I9439" s="46"/>
      <c r="J9439" s="32"/>
      <c r="K9439" s="46"/>
    </row>
    <row r="9440" spans="1:11" s="47" customFormat="1" x14ac:dyDescent="0.25">
      <c r="A9440" s="44"/>
      <c r="B9440" s="50"/>
      <c r="C9440" s="45"/>
      <c r="D9440" s="45"/>
      <c r="E9440" s="45"/>
      <c r="F9440" s="28"/>
      <c r="G9440" s="46"/>
      <c r="H9440" s="46"/>
      <c r="I9440" s="46"/>
      <c r="J9440" s="32"/>
      <c r="K9440" s="46"/>
    </row>
    <row r="9441" spans="1:11" s="47" customFormat="1" x14ac:dyDescent="0.25">
      <c r="A9441" s="44"/>
      <c r="B9441" s="50"/>
      <c r="C9441" s="45"/>
      <c r="D9441" s="45"/>
      <c r="E9441" s="45"/>
      <c r="F9441" s="28"/>
      <c r="G9441" s="46"/>
      <c r="H9441" s="46"/>
      <c r="I9441" s="46"/>
      <c r="J9441" s="32"/>
      <c r="K9441" s="46"/>
    </row>
    <row r="9442" spans="1:11" s="47" customFormat="1" x14ac:dyDescent="0.25">
      <c r="A9442" s="44"/>
      <c r="B9442" s="50"/>
      <c r="C9442" s="45"/>
      <c r="D9442" s="45"/>
      <c r="E9442" s="45"/>
      <c r="F9442" s="28"/>
      <c r="G9442" s="46"/>
      <c r="H9442" s="46"/>
      <c r="I9442" s="46"/>
      <c r="J9442" s="32"/>
      <c r="K9442" s="46"/>
    </row>
    <row r="9443" spans="1:11" s="47" customFormat="1" x14ac:dyDescent="0.25">
      <c r="A9443" s="44"/>
      <c r="B9443" s="50"/>
      <c r="C9443" s="45"/>
      <c r="D9443" s="45"/>
      <c r="E9443" s="45"/>
      <c r="F9443" s="28"/>
      <c r="G9443" s="46"/>
      <c r="H9443" s="46"/>
      <c r="I9443" s="46"/>
      <c r="J9443" s="32"/>
      <c r="K9443" s="46"/>
    </row>
    <row r="9444" spans="1:11" s="47" customFormat="1" x14ac:dyDescent="0.25">
      <c r="A9444" s="44"/>
      <c r="B9444" s="50"/>
      <c r="C9444" s="45"/>
      <c r="D9444" s="45"/>
      <c r="E9444" s="45"/>
      <c r="F9444" s="28"/>
      <c r="G9444" s="46"/>
      <c r="H9444" s="46"/>
      <c r="I9444" s="46"/>
      <c r="J9444" s="32"/>
      <c r="K9444" s="46"/>
    </row>
    <row r="9445" spans="1:11" s="47" customFormat="1" x14ac:dyDescent="0.25">
      <c r="A9445" s="44"/>
      <c r="B9445" s="50"/>
      <c r="C9445" s="45"/>
      <c r="D9445" s="45"/>
      <c r="E9445" s="45"/>
      <c r="F9445" s="28"/>
      <c r="G9445" s="46"/>
      <c r="H9445" s="46"/>
      <c r="I9445" s="46"/>
      <c r="J9445" s="32"/>
      <c r="K9445" s="46"/>
    </row>
    <row r="9446" spans="1:11" s="47" customFormat="1" x14ac:dyDescent="0.25">
      <c r="A9446" s="44"/>
      <c r="B9446" s="50"/>
      <c r="C9446" s="45"/>
      <c r="D9446" s="45"/>
      <c r="E9446" s="45"/>
      <c r="F9446" s="28"/>
      <c r="G9446" s="46"/>
      <c r="H9446" s="46"/>
      <c r="I9446" s="46"/>
      <c r="J9446" s="32"/>
      <c r="K9446" s="46"/>
    </row>
    <row r="9447" spans="1:11" s="47" customFormat="1" x14ac:dyDescent="0.25">
      <c r="A9447" s="44"/>
      <c r="B9447" s="50"/>
      <c r="C9447" s="45"/>
      <c r="D9447" s="45"/>
      <c r="E9447" s="45"/>
      <c r="F9447" s="28"/>
      <c r="G9447" s="46"/>
      <c r="H9447" s="46"/>
      <c r="I9447" s="46"/>
      <c r="J9447" s="32"/>
      <c r="K9447" s="46"/>
    </row>
    <row r="9448" spans="1:11" s="47" customFormat="1" x14ac:dyDescent="0.25">
      <c r="A9448" s="44"/>
      <c r="B9448" s="50"/>
      <c r="C9448" s="45"/>
      <c r="D9448" s="45"/>
      <c r="E9448" s="45"/>
      <c r="F9448" s="28"/>
      <c r="G9448" s="46"/>
      <c r="H9448" s="46"/>
      <c r="I9448" s="46"/>
      <c r="J9448" s="32"/>
      <c r="K9448" s="46"/>
    </row>
    <row r="9449" spans="1:11" s="47" customFormat="1" x14ac:dyDescent="0.25">
      <c r="A9449" s="44"/>
      <c r="B9449" s="50"/>
      <c r="C9449" s="45"/>
      <c r="D9449" s="45"/>
      <c r="E9449" s="45"/>
      <c r="F9449" s="28"/>
      <c r="G9449" s="46"/>
      <c r="H9449" s="46"/>
      <c r="I9449" s="46"/>
      <c r="J9449" s="32"/>
      <c r="K9449" s="46"/>
    </row>
    <row r="9450" spans="1:11" s="47" customFormat="1" x14ac:dyDescent="0.25">
      <c r="A9450" s="44"/>
      <c r="B9450" s="50"/>
      <c r="C9450" s="45"/>
      <c r="D9450" s="45"/>
      <c r="E9450" s="45"/>
      <c r="F9450" s="28"/>
      <c r="G9450" s="46"/>
      <c r="H9450" s="46"/>
      <c r="I9450" s="46"/>
      <c r="J9450" s="32"/>
      <c r="K9450" s="46"/>
    </row>
    <row r="9451" spans="1:11" s="47" customFormat="1" x14ac:dyDescent="0.25">
      <c r="A9451" s="44"/>
      <c r="B9451" s="50"/>
      <c r="C9451" s="45"/>
      <c r="D9451" s="45"/>
      <c r="E9451" s="45"/>
      <c r="F9451" s="28"/>
      <c r="G9451" s="46"/>
      <c r="H9451" s="46"/>
      <c r="I9451" s="46"/>
      <c r="J9451" s="32"/>
      <c r="K9451" s="46"/>
    </row>
    <row r="9452" spans="1:11" s="47" customFormat="1" x14ac:dyDescent="0.25">
      <c r="A9452" s="44"/>
      <c r="B9452" s="50"/>
      <c r="C9452" s="45"/>
      <c r="D9452" s="45"/>
      <c r="E9452" s="45"/>
      <c r="F9452" s="28"/>
      <c r="G9452" s="46"/>
      <c r="H9452" s="46"/>
      <c r="I9452" s="46"/>
      <c r="J9452" s="32"/>
      <c r="K9452" s="46"/>
    </row>
    <row r="9453" spans="1:11" s="47" customFormat="1" x14ac:dyDescent="0.25">
      <c r="A9453" s="44"/>
      <c r="B9453" s="50"/>
      <c r="C9453" s="45"/>
      <c r="D9453" s="45"/>
      <c r="E9453" s="45"/>
      <c r="F9453" s="28"/>
      <c r="G9453" s="46"/>
      <c r="H9453" s="46"/>
      <c r="I9453" s="46"/>
      <c r="J9453" s="32"/>
      <c r="K9453" s="46"/>
    </row>
    <row r="9454" spans="1:11" s="47" customFormat="1" x14ac:dyDescent="0.25">
      <c r="A9454" s="44"/>
      <c r="B9454" s="50"/>
      <c r="C9454" s="45"/>
      <c r="D9454" s="45"/>
      <c r="E9454" s="45"/>
      <c r="F9454" s="28"/>
      <c r="G9454" s="46"/>
      <c r="H9454" s="46"/>
      <c r="I9454" s="46"/>
      <c r="J9454" s="32"/>
      <c r="K9454" s="46"/>
    </row>
    <row r="9455" spans="1:11" s="47" customFormat="1" x14ac:dyDescent="0.25">
      <c r="A9455" s="44"/>
      <c r="B9455" s="50"/>
      <c r="C9455" s="45"/>
      <c r="D9455" s="45"/>
      <c r="E9455" s="45"/>
      <c r="F9455" s="28"/>
      <c r="G9455" s="46"/>
      <c r="H9455" s="46"/>
      <c r="I9455" s="46"/>
      <c r="J9455" s="32"/>
      <c r="K9455" s="46"/>
    </row>
    <row r="9456" spans="1:11" s="47" customFormat="1" x14ac:dyDescent="0.25">
      <c r="A9456" s="44"/>
      <c r="B9456" s="50"/>
      <c r="C9456" s="45"/>
      <c r="D9456" s="45"/>
      <c r="E9456" s="45"/>
      <c r="F9456" s="28"/>
      <c r="G9456" s="46"/>
      <c r="H9456" s="46"/>
      <c r="I9456" s="46"/>
      <c r="J9456" s="32"/>
      <c r="K9456" s="46"/>
    </row>
    <row r="9457" spans="1:11" s="47" customFormat="1" x14ac:dyDescent="0.25">
      <c r="A9457" s="44"/>
      <c r="B9457" s="50"/>
      <c r="C9457" s="45"/>
      <c r="D9457" s="45"/>
      <c r="E9457" s="45"/>
      <c r="F9457" s="28"/>
      <c r="G9457" s="46"/>
      <c r="H9457" s="46"/>
      <c r="I9457" s="46"/>
      <c r="J9457" s="32"/>
      <c r="K9457" s="46"/>
    </row>
    <row r="9458" spans="1:11" s="47" customFormat="1" x14ac:dyDescent="0.25">
      <c r="A9458" s="44"/>
      <c r="B9458" s="50"/>
      <c r="C9458" s="45"/>
      <c r="D9458" s="45"/>
      <c r="E9458" s="45"/>
      <c r="F9458" s="28"/>
      <c r="G9458" s="46"/>
      <c r="H9458" s="46"/>
      <c r="I9458" s="46"/>
      <c r="J9458" s="32"/>
      <c r="K9458" s="46"/>
    </row>
    <row r="9459" spans="1:11" s="47" customFormat="1" x14ac:dyDescent="0.25">
      <c r="A9459" s="44"/>
      <c r="B9459" s="50"/>
      <c r="C9459" s="45"/>
      <c r="D9459" s="45"/>
      <c r="E9459" s="45"/>
      <c r="F9459" s="28"/>
      <c r="G9459" s="46"/>
      <c r="H9459" s="46"/>
      <c r="I9459" s="46"/>
      <c r="J9459" s="32"/>
      <c r="K9459" s="46"/>
    </row>
    <row r="9460" spans="1:11" s="47" customFormat="1" x14ac:dyDescent="0.25">
      <c r="A9460" s="44"/>
      <c r="B9460" s="50"/>
      <c r="C9460" s="45"/>
      <c r="D9460" s="45"/>
      <c r="E9460" s="45"/>
      <c r="F9460" s="28"/>
      <c r="G9460" s="46"/>
      <c r="H9460" s="46"/>
      <c r="I9460" s="46"/>
      <c r="J9460" s="32"/>
      <c r="K9460" s="46"/>
    </row>
    <row r="9461" spans="1:11" s="47" customFormat="1" x14ac:dyDescent="0.25">
      <c r="A9461" s="44"/>
      <c r="B9461" s="50"/>
      <c r="C9461" s="45"/>
      <c r="D9461" s="45"/>
      <c r="E9461" s="45"/>
      <c r="F9461" s="28"/>
      <c r="G9461" s="46"/>
      <c r="H9461" s="46"/>
      <c r="I9461" s="46"/>
      <c r="J9461" s="32"/>
      <c r="K9461" s="46"/>
    </row>
    <row r="9462" spans="1:11" s="47" customFormat="1" x14ac:dyDescent="0.25">
      <c r="A9462" s="44"/>
      <c r="B9462" s="50"/>
      <c r="C9462" s="45"/>
      <c r="D9462" s="45"/>
      <c r="E9462" s="45"/>
      <c r="F9462" s="28"/>
      <c r="G9462" s="46"/>
      <c r="H9462" s="46"/>
      <c r="I9462" s="46"/>
      <c r="J9462" s="32"/>
      <c r="K9462" s="46"/>
    </row>
    <row r="9463" spans="1:11" s="47" customFormat="1" x14ac:dyDescent="0.25">
      <c r="A9463" s="44"/>
      <c r="B9463" s="50"/>
      <c r="C9463" s="45"/>
      <c r="D9463" s="45"/>
      <c r="E9463" s="45"/>
      <c r="F9463" s="28"/>
      <c r="G9463" s="46"/>
      <c r="H9463" s="46"/>
      <c r="I9463" s="46"/>
      <c r="J9463" s="32"/>
      <c r="K9463" s="46"/>
    </row>
    <row r="9464" spans="1:11" s="47" customFormat="1" x14ac:dyDescent="0.25">
      <c r="A9464" s="44"/>
      <c r="B9464" s="50"/>
      <c r="C9464" s="45"/>
      <c r="D9464" s="45"/>
      <c r="E9464" s="45"/>
      <c r="F9464" s="28"/>
      <c r="G9464" s="46"/>
      <c r="H9464" s="46"/>
      <c r="I9464" s="46"/>
      <c r="J9464" s="32"/>
      <c r="K9464" s="46"/>
    </row>
    <row r="9465" spans="1:11" s="47" customFormat="1" x14ac:dyDescent="0.25">
      <c r="A9465" s="44"/>
      <c r="B9465" s="50"/>
      <c r="C9465" s="45"/>
      <c r="D9465" s="45"/>
      <c r="E9465" s="45"/>
      <c r="F9465" s="28"/>
      <c r="G9465" s="46"/>
      <c r="H9465" s="46"/>
      <c r="I9465" s="46"/>
      <c r="J9465" s="32"/>
      <c r="K9465" s="46"/>
    </row>
    <row r="9466" spans="1:11" s="47" customFormat="1" x14ac:dyDescent="0.25">
      <c r="A9466" s="44"/>
      <c r="B9466" s="50"/>
      <c r="C9466" s="45"/>
      <c r="D9466" s="45"/>
      <c r="E9466" s="45"/>
      <c r="F9466" s="28"/>
      <c r="G9466" s="46"/>
      <c r="H9466" s="46"/>
      <c r="I9466" s="46"/>
      <c r="J9466" s="32"/>
      <c r="K9466" s="46"/>
    </row>
    <row r="9467" spans="1:11" s="47" customFormat="1" x14ac:dyDescent="0.25">
      <c r="A9467" s="44"/>
      <c r="B9467" s="50"/>
      <c r="C9467" s="45"/>
      <c r="D9467" s="45"/>
      <c r="E9467" s="45"/>
      <c r="F9467" s="28"/>
      <c r="G9467" s="46"/>
      <c r="H9467" s="46"/>
      <c r="I9467" s="46"/>
      <c r="J9467" s="32"/>
      <c r="K9467" s="46"/>
    </row>
    <row r="9468" spans="1:11" s="47" customFormat="1" x14ac:dyDescent="0.25">
      <c r="A9468" s="44"/>
      <c r="B9468" s="50"/>
      <c r="C9468" s="45"/>
      <c r="D9468" s="45"/>
      <c r="E9468" s="45"/>
      <c r="F9468" s="28"/>
      <c r="G9468" s="46"/>
      <c r="H9468" s="46"/>
      <c r="I9468" s="46"/>
      <c r="J9468" s="32"/>
      <c r="K9468" s="46"/>
    </row>
    <row r="9469" spans="1:11" s="47" customFormat="1" x14ac:dyDescent="0.25">
      <c r="A9469" s="44"/>
      <c r="B9469" s="50"/>
      <c r="C9469" s="45"/>
      <c r="D9469" s="45"/>
      <c r="E9469" s="45"/>
      <c r="F9469" s="28"/>
      <c r="G9469" s="46"/>
      <c r="H9469" s="46"/>
      <c r="I9469" s="46"/>
      <c r="J9469" s="32"/>
      <c r="K9469" s="46"/>
    </row>
    <row r="9470" spans="1:11" s="47" customFormat="1" x14ac:dyDescent="0.25">
      <c r="A9470" s="44"/>
      <c r="B9470" s="50"/>
      <c r="C9470" s="45"/>
      <c r="D9470" s="45"/>
      <c r="E9470" s="45"/>
      <c r="F9470" s="28"/>
      <c r="G9470" s="46"/>
      <c r="H9470" s="46"/>
      <c r="I9470" s="46"/>
      <c r="J9470" s="32"/>
      <c r="K9470" s="46"/>
    </row>
    <row r="9471" spans="1:11" s="47" customFormat="1" x14ac:dyDescent="0.25">
      <c r="A9471" s="44"/>
      <c r="B9471" s="50"/>
      <c r="C9471" s="45"/>
      <c r="D9471" s="45"/>
      <c r="E9471" s="45"/>
      <c r="F9471" s="28"/>
      <c r="G9471" s="46"/>
      <c r="H9471" s="46"/>
      <c r="I9471" s="46"/>
      <c r="J9471" s="32"/>
      <c r="K9471" s="46"/>
    </row>
    <row r="9472" spans="1:11" s="47" customFormat="1" x14ac:dyDescent="0.25">
      <c r="A9472" s="44"/>
      <c r="B9472" s="50"/>
      <c r="C9472" s="45"/>
      <c r="D9472" s="45"/>
      <c r="E9472" s="45"/>
      <c r="F9472" s="28"/>
      <c r="G9472" s="46"/>
      <c r="H9472" s="46"/>
      <c r="I9472" s="46"/>
      <c r="J9472" s="32"/>
      <c r="K9472" s="46"/>
    </row>
    <row r="9473" spans="1:11" s="47" customFormat="1" x14ac:dyDescent="0.25">
      <c r="A9473" s="44"/>
      <c r="B9473" s="50"/>
      <c r="C9473" s="45"/>
      <c r="D9473" s="45"/>
      <c r="E9473" s="45"/>
      <c r="F9473" s="28"/>
      <c r="G9473" s="46"/>
      <c r="H9473" s="46"/>
      <c r="I9473" s="46"/>
      <c r="J9473" s="32"/>
      <c r="K9473" s="46"/>
    </row>
    <row r="9474" spans="1:11" s="47" customFormat="1" x14ac:dyDescent="0.25">
      <c r="A9474" s="44"/>
      <c r="B9474" s="50"/>
      <c r="C9474" s="45"/>
      <c r="D9474" s="45"/>
      <c r="E9474" s="45"/>
      <c r="F9474" s="28"/>
      <c r="G9474" s="46"/>
      <c r="H9474" s="46"/>
      <c r="I9474" s="46"/>
      <c r="J9474" s="32"/>
      <c r="K9474" s="46"/>
    </row>
    <row r="9475" spans="1:11" s="47" customFormat="1" x14ac:dyDescent="0.25">
      <c r="A9475" s="44"/>
      <c r="B9475" s="50"/>
      <c r="C9475" s="45"/>
      <c r="D9475" s="45"/>
      <c r="E9475" s="45"/>
      <c r="F9475" s="28"/>
      <c r="G9475" s="46"/>
      <c r="H9475" s="46"/>
      <c r="I9475" s="46"/>
      <c r="J9475" s="32"/>
      <c r="K9475" s="46"/>
    </row>
    <row r="9476" spans="1:11" s="47" customFormat="1" x14ac:dyDescent="0.25">
      <c r="A9476" s="44"/>
      <c r="B9476" s="50"/>
      <c r="C9476" s="45"/>
      <c r="D9476" s="45"/>
      <c r="E9476" s="45"/>
      <c r="F9476" s="28"/>
      <c r="G9476" s="46"/>
      <c r="H9476" s="46"/>
      <c r="I9476" s="46"/>
      <c r="J9476" s="32"/>
      <c r="K9476" s="46"/>
    </row>
    <row r="9477" spans="1:11" s="47" customFormat="1" x14ac:dyDescent="0.25">
      <c r="A9477" s="44"/>
      <c r="B9477" s="50"/>
      <c r="C9477" s="45"/>
      <c r="D9477" s="45"/>
      <c r="E9477" s="45"/>
      <c r="F9477" s="28"/>
      <c r="G9477" s="46"/>
      <c r="H9477" s="46"/>
      <c r="I9477" s="46"/>
      <c r="J9477" s="32"/>
      <c r="K9477" s="46"/>
    </row>
    <row r="9478" spans="1:11" s="47" customFormat="1" x14ac:dyDescent="0.25">
      <c r="A9478" s="44"/>
      <c r="B9478" s="50"/>
      <c r="C9478" s="45"/>
      <c r="D9478" s="45"/>
      <c r="E9478" s="45"/>
      <c r="F9478" s="28"/>
      <c r="G9478" s="46"/>
      <c r="H9478" s="46"/>
      <c r="I9478" s="46"/>
      <c r="J9478" s="32"/>
      <c r="K9478" s="46"/>
    </row>
    <row r="9479" spans="1:11" s="47" customFormat="1" x14ac:dyDescent="0.25">
      <c r="A9479" s="44"/>
      <c r="B9479" s="50"/>
      <c r="C9479" s="45"/>
      <c r="D9479" s="45"/>
      <c r="E9479" s="45"/>
      <c r="F9479" s="28"/>
      <c r="G9479" s="46"/>
      <c r="H9479" s="46"/>
      <c r="I9479" s="46"/>
      <c r="J9479" s="32"/>
      <c r="K9479" s="46"/>
    </row>
    <row r="9480" spans="1:11" s="47" customFormat="1" x14ac:dyDescent="0.25">
      <c r="A9480" s="44"/>
      <c r="B9480" s="50"/>
      <c r="C9480" s="45"/>
      <c r="D9480" s="45"/>
      <c r="E9480" s="45"/>
      <c r="F9480" s="28"/>
      <c r="G9480" s="46"/>
      <c r="H9480" s="46"/>
      <c r="I9480" s="46"/>
      <c r="J9480" s="32"/>
      <c r="K9480" s="46"/>
    </row>
    <row r="9481" spans="1:11" s="47" customFormat="1" x14ac:dyDescent="0.25">
      <c r="A9481" s="44"/>
      <c r="B9481" s="50"/>
      <c r="C9481" s="45"/>
      <c r="D9481" s="45"/>
      <c r="E9481" s="45"/>
      <c r="F9481" s="28"/>
      <c r="G9481" s="46"/>
      <c r="H9481" s="46"/>
      <c r="I9481" s="46"/>
      <c r="J9481" s="32"/>
      <c r="K9481" s="46"/>
    </row>
    <row r="9482" spans="1:11" s="47" customFormat="1" x14ac:dyDescent="0.25">
      <c r="A9482" s="44"/>
      <c r="B9482" s="50"/>
      <c r="C9482" s="45"/>
      <c r="D9482" s="45"/>
      <c r="E9482" s="45"/>
      <c r="F9482" s="28"/>
      <c r="G9482" s="46"/>
      <c r="H9482" s="46"/>
      <c r="I9482" s="46"/>
      <c r="J9482" s="32"/>
      <c r="K9482" s="46"/>
    </row>
    <row r="9483" spans="1:11" s="47" customFormat="1" x14ac:dyDescent="0.25">
      <c r="A9483" s="44"/>
      <c r="B9483" s="50"/>
      <c r="C9483" s="45"/>
      <c r="D9483" s="45"/>
      <c r="E9483" s="45"/>
      <c r="F9483" s="28"/>
      <c r="G9483" s="46"/>
      <c r="H9483" s="46"/>
      <c r="I9483" s="46"/>
      <c r="J9483" s="32"/>
      <c r="K9483" s="46"/>
    </row>
    <row r="9484" spans="1:11" s="47" customFormat="1" x14ac:dyDescent="0.25">
      <c r="A9484" s="44"/>
      <c r="B9484" s="50"/>
      <c r="C9484" s="45"/>
      <c r="D9484" s="45"/>
      <c r="E9484" s="45"/>
      <c r="F9484" s="28"/>
      <c r="G9484" s="46"/>
      <c r="H9484" s="46"/>
      <c r="I9484" s="46"/>
      <c r="J9484" s="32"/>
      <c r="K9484" s="46"/>
    </row>
    <row r="9485" spans="1:11" s="47" customFormat="1" x14ac:dyDescent="0.25">
      <c r="A9485" s="44"/>
      <c r="B9485" s="50"/>
      <c r="C9485" s="45"/>
      <c r="D9485" s="45"/>
      <c r="E9485" s="45"/>
      <c r="F9485" s="28"/>
      <c r="G9485" s="46"/>
      <c r="H9485" s="46"/>
      <c r="I9485" s="46"/>
      <c r="J9485" s="32"/>
      <c r="K9485" s="46"/>
    </row>
    <row r="9486" spans="1:11" s="47" customFormat="1" x14ac:dyDescent="0.25">
      <c r="A9486" s="44"/>
      <c r="B9486" s="50"/>
      <c r="C9486" s="45"/>
      <c r="D9486" s="45"/>
      <c r="E9486" s="45"/>
      <c r="F9486" s="28"/>
      <c r="G9486" s="46"/>
      <c r="H9486" s="46"/>
      <c r="I9486" s="46"/>
      <c r="J9486" s="32"/>
      <c r="K9486" s="46"/>
    </row>
    <row r="9487" spans="1:11" s="47" customFormat="1" x14ac:dyDescent="0.25">
      <c r="A9487" s="44"/>
      <c r="B9487" s="50"/>
      <c r="C9487" s="45"/>
      <c r="D9487" s="45"/>
      <c r="E9487" s="45"/>
      <c r="F9487" s="28"/>
      <c r="G9487" s="46"/>
      <c r="H9487" s="46"/>
      <c r="I9487" s="46"/>
      <c r="J9487" s="32"/>
      <c r="K9487" s="46"/>
    </row>
    <row r="9488" spans="1:11" s="47" customFormat="1" x14ac:dyDescent="0.25">
      <c r="A9488" s="44"/>
      <c r="B9488" s="50"/>
      <c r="C9488" s="45"/>
      <c r="D9488" s="45"/>
      <c r="E9488" s="45"/>
      <c r="F9488" s="28"/>
      <c r="G9488" s="46"/>
      <c r="H9488" s="46"/>
      <c r="I9488" s="46"/>
      <c r="J9488" s="32"/>
      <c r="K9488" s="46"/>
    </row>
    <row r="9489" spans="1:11" s="47" customFormat="1" x14ac:dyDescent="0.25">
      <c r="A9489" s="44"/>
      <c r="B9489" s="50"/>
      <c r="C9489" s="45"/>
      <c r="D9489" s="45"/>
      <c r="E9489" s="45"/>
      <c r="F9489" s="28"/>
      <c r="G9489" s="46"/>
      <c r="H9489" s="46"/>
      <c r="I9489" s="46"/>
      <c r="J9489" s="32"/>
      <c r="K9489" s="46"/>
    </row>
    <row r="9490" spans="1:11" s="47" customFormat="1" x14ac:dyDescent="0.25">
      <c r="A9490" s="44"/>
      <c r="B9490" s="50"/>
      <c r="C9490" s="45"/>
      <c r="D9490" s="45"/>
      <c r="E9490" s="45"/>
      <c r="F9490" s="28"/>
      <c r="G9490" s="46"/>
      <c r="H9490" s="46"/>
      <c r="I9490" s="46"/>
      <c r="J9490" s="32"/>
      <c r="K9490" s="46"/>
    </row>
    <row r="9491" spans="1:11" s="47" customFormat="1" x14ac:dyDescent="0.25">
      <c r="A9491" s="44"/>
      <c r="B9491" s="50"/>
      <c r="C9491" s="45"/>
      <c r="D9491" s="45"/>
      <c r="E9491" s="45"/>
      <c r="F9491" s="28"/>
      <c r="G9491" s="46"/>
      <c r="H9491" s="46"/>
      <c r="I9491" s="46"/>
      <c r="J9491" s="32"/>
      <c r="K9491" s="46"/>
    </row>
    <row r="9492" spans="1:11" s="47" customFormat="1" x14ac:dyDescent="0.25">
      <c r="A9492" s="44"/>
      <c r="B9492" s="50"/>
      <c r="C9492" s="45"/>
      <c r="D9492" s="45"/>
      <c r="E9492" s="45"/>
      <c r="F9492" s="28"/>
      <c r="G9492" s="46"/>
      <c r="H9492" s="46"/>
      <c r="I9492" s="46"/>
      <c r="J9492" s="32"/>
      <c r="K9492" s="46"/>
    </row>
    <row r="9493" spans="1:11" s="47" customFormat="1" x14ac:dyDescent="0.25">
      <c r="A9493" s="44"/>
      <c r="B9493" s="50"/>
      <c r="C9493" s="45"/>
      <c r="D9493" s="45"/>
      <c r="E9493" s="45"/>
      <c r="F9493" s="28"/>
      <c r="G9493" s="46"/>
      <c r="H9493" s="46"/>
      <c r="I9493" s="46"/>
      <c r="J9493" s="32"/>
      <c r="K9493" s="46"/>
    </row>
    <row r="9494" spans="1:11" s="47" customFormat="1" x14ac:dyDescent="0.25">
      <c r="A9494" s="44"/>
      <c r="B9494" s="50"/>
      <c r="C9494" s="45"/>
      <c r="D9494" s="45"/>
      <c r="E9494" s="45"/>
      <c r="F9494" s="28"/>
      <c r="G9494" s="46"/>
      <c r="H9494" s="46"/>
      <c r="I9494" s="46"/>
      <c r="J9494" s="32"/>
      <c r="K9494" s="46"/>
    </row>
    <row r="9495" spans="1:11" s="47" customFormat="1" x14ac:dyDescent="0.25">
      <c r="A9495" s="44"/>
      <c r="B9495" s="50"/>
      <c r="C9495" s="45"/>
      <c r="D9495" s="45"/>
      <c r="E9495" s="45"/>
      <c r="F9495" s="28"/>
      <c r="G9495" s="46"/>
      <c r="H9495" s="46"/>
      <c r="I9495" s="46"/>
      <c r="J9495" s="32"/>
      <c r="K9495" s="46"/>
    </row>
    <row r="9496" spans="1:11" s="47" customFormat="1" x14ac:dyDescent="0.25">
      <c r="A9496" s="44"/>
      <c r="B9496" s="50"/>
      <c r="C9496" s="45"/>
      <c r="D9496" s="45"/>
      <c r="E9496" s="45"/>
      <c r="F9496" s="28"/>
      <c r="G9496" s="46"/>
      <c r="H9496" s="46"/>
      <c r="I9496" s="46"/>
      <c r="J9496" s="32"/>
      <c r="K9496" s="46"/>
    </row>
    <row r="9497" spans="1:11" s="47" customFormat="1" x14ac:dyDescent="0.25">
      <c r="A9497" s="44"/>
      <c r="B9497" s="50"/>
      <c r="C9497" s="45"/>
      <c r="D9497" s="45"/>
      <c r="E9497" s="45"/>
      <c r="F9497" s="28"/>
      <c r="G9497" s="46"/>
      <c r="H9497" s="46"/>
      <c r="I9497" s="46"/>
      <c r="J9497" s="32"/>
      <c r="K9497" s="46"/>
    </row>
    <row r="9498" spans="1:11" s="47" customFormat="1" x14ac:dyDescent="0.25">
      <c r="A9498" s="44"/>
      <c r="B9498" s="50"/>
      <c r="C9498" s="45"/>
      <c r="D9498" s="45"/>
      <c r="E9498" s="45"/>
      <c r="F9498" s="28"/>
      <c r="G9498" s="46"/>
      <c r="H9498" s="46"/>
      <c r="I9498" s="46"/>
      <c r="J9498" s="32"/>
      <c r="K9498" s="46"/>
    </row>
    <row r="9499" spans="1:11" s="47" customFormat="1" x14ac:dyDescent="0.25">
      <c r="A9499" s="44"/>
      <c r="B9499" s="50"/>
      <c r="C9499" s="45"/>
      <c r="D9499" s="45"/>
      <c r="E9499" s="45"/>
      <c r="F9499" s="28"/>
      <c r="G9499" s="46"/>
      <c r="H9499" s="46"/>
      <c r="I9499" s="46"/>
      <c r="J9499" s="32"/>
      <c r="K9499" s="46"/>
    </row>
    <row r="9500" spans="1:11" s="47" customFormat="1" x14ac:dyDescent="0.25">
      <c r="A9500" s="44"/>
      <c r="B9500" s="50"/>
      <c r="C9500" s="45"/>
      <c r="D9500" s="45"/>
      <c r="E9500" s="45"/>
      <c r="F9500" s="28"/>
      <c r="G9500" s="46"/>
      <c r="H9500" s="46"/>
      <c r="I9500" s="46"/>
      <c r="J9500" s="32"/>
      <c r="K9500" s="46"/>
    </row>
    <row r="9501" spans="1:11" s="47" customFormat="1" x14ac:dyDescent="0.25">
      <c r="A9501" s="44"/>
      <c r="B9501" s="50"/>
      <c r="C9501" s="45"/>
      <c r="D9501" s="45"/>
      <c r="E9501" s="45"/>
      <c r="F9501" s="28"/>
      <c r="G9501" s="46"/>
      <c r="H9501" s="46"/>
      <c r="I9501" s="46"/>
      <c r="J9501" s="32"/>
      <c r="K9501" s="46"/>
    </row>
    <row r="9502" spans="1:11" s="47" customFormat="1" x14ac:dyDescent="0.25">
      <c r="A9502" s="44"/>
      <c r="B9502" s="50"/>
      <c r="C9502" s="45"/>
      <c r="D9502" s="45"/>
      <c r="E9502" s="45"/>
      <c r="F9502" s="28"/>
      <c r="G9502" s="46"/>
      <c r="H9502" s="46"/>
      <c r="I9502" s="46"/>
      <c r="J9502" s="32"/>
      <c r="K9502" s="46"/>
    </row>
    <row r="9503" spans="1:11" s="47" customFormat="1" x14ac:dyDescent="0.25">
      <c r="A9503" s="44"/>
      <c r="B9503" s="50"/>
      <c r="C9503" s="45"/>
      <c r="D9503" s="45"/>
      <c r="E9503" s="45"/>
      <c r="F9503" s="28"/>
      <c r="G9503" s="46"/>
      <c r="H9503" s="46"/>
      <c r="I9503" s="46"/>
      <c r="J9503" s="32"/>
      <c r="K9503" s="46"/>
    </row>
    <row r="9504" spans="1:11" s="47" customFormat="1" x14ac:dyDescent="0.25">
      <c r="A9504" s="44"/>
      <c r="B9504" s="50"/>
      <c r="C9504" s="45"/>
      <c r="D9504" s="45"/>
      <c r="E9504" s="45"/>
      <c r="F9504" s="28"/>
      <c r="G9504" s="46"/>
      <c r="H9504" s="46"/>
      <c r="I9504" s="46"/>
      <c r="J9504" s="32"/>
      <c r="K9504" s="46"/>
    </row>
    <row r="9505" spans="1:11" s="47" customFormat="1" x14ac:dyDescent="0.25">
      <c r="A9505" s="44"/>
      <c r="B9505" s="50"/>
      <c r="C9505" s="45"/>
      <c r="D9505" s="45"/>
      <c r="E9505" s="45"/>
      <c r="F9505" s="28"/>
      <c r="G9505" s="46"/>
      <c r="H9505" s="46"/>
      <c r="I9505" s="46"/>
      <c r="J9505" s="32"/>
      <c r="K9505" s="46"/>
    </row>
    <row r="9506" spans="1:11" s="47" customFormat="1" x14ac:dyDescent="0.25">
      <c r="A9506" s="44"/>
      <c r="B9506" s="50"/>
      <c r="C9506" s="45"/>
      <c r="D9506" s="45"/>
      <c r="E9506" s="45"/>
      <c r="F9506" s="28"/>
      <c r="G9506" s="46"/>
      <c r="H9506" s="46"/>
      <c r="I9506" s="46"/>
      <c r="J9506" s="32"/>
      <c r="K9506" s="46"/>
    </row>
    <row r="9507" spans="1:11" s="47" customFormat="1" x14ac:dyDescent="0.25">
      <c r="A9507" s="44"/>
      <c r="B9507" s="50"/>
      <c r="C9507" s="45"/>
      <c r="D9507" s="45"/>
      <c r="E9507" s="45"/>
      <c r="F9507" s="28"/>
      <c r="G9507" s="46"/>
      <c r="H9507" s="46"/>
      <c r="I9507" s="46"/>
      <c r="J9507" s="32"/>
      <c r="K9507" s="46"/>
    </row>
    <row r="9508" spans="1:11" s="47" customFormat="1" x14ac:dyDescent="0.25">
      <c r="A9508" s="44"/>
      <c r="B9508" s="50"/>
      <c r="C9508" s="45"/>
      <c r="D9508" s="45"/>
      <c r="E9508" s="45"/>
      <c r="F9508" s="28"/>
      <c r="G9508" s="46"/>
      <c r="H9508" s="46"/>
      <c r="I9508" s="46"/>
      <c r="J9508" s="32"/>
      <c r="K9508" s="46"/>
    </row>
    <row r="9509" spans="1:11" s="47" customFormat="1" x14ac:dyDescent="0.25">
      <c r="A9509" s="44"/>
      <c r="B9509" s="50"/>
      <c r="C9509" s="45"/>
      <c r="D9509" s="45"/>
      <c r="E9509" s="45"/>
      <c r="F9509" s="28"/>
      <c r="G9509" s="46"/>
      <c r="H9509" s="46"/>
      <c r="I9509" s="46"/>
      <c r="J9509" s="32"/>
      <c r="K9509" s="46"/>
    </row>
    <row r="9510" spans="1:11" s="47" customFormat="1" x14ac:dyDescent="0.25">
      <c r="A9510" s="44"/>
      <c r="B9510" s="50"/>
      <c r="C9510" s="45"/>
      <c r="D9510" s="45"/>
      <c r="E9510" s="45"/>
      <c r="F9510" s="28"/>
      <c r="G9510" s="46"/>
      <c r="H9510" s="46"/>
      <c r="I9510" s="46"/>
      <c r="J9510" s="32"/>
      <c r="K9510" s="46"/>
    </row>
    <row r="9511" spans="1:11" s="47" customFormat="1" x14ac:dyDescent="0.25">
      <c r="A9511" s="44"/>
      <c r="B9511" s="50"/>
      <c r="C9511" s="45"/>
      <c r="D9511" s="45"/>
      <c r="E9511" s="45"/>
      <c r="F9511" s="28"/>
      <c r="G9511" s="46"/>
      <c r="H9511" s="46"/>
      <c r="I9511" s="46"/>
      <c r="J9511" s="32"/>
      <c r="K9511" s="46"/>
    </row>
    <row r="9512" spans="1:11" s="47" customFormat="1" x14ac:dyDescent="0.25">
      <c r="A9512" s="44"/>
      <c r="B9512" s="50"/>
      <c r="C9512" s="45"/>
      <c r="D9512" s="45"/>
      <c r="E9512" s="45"/>
      <c r="F9512" s="28"/>
      <c r="G9512" s="46"/>
      <c r="H9512" s="46"/>
      <c r="I9512" s="46"/>
      <c r="J9512" s="32"/>
      <c r="K9512" s="46"/>
    </row>
    <row r="9513" spans="1:11" s="47" customFormat="1" x14ac:dyDescent="0.25">
      <c r="A9513" s="44"/>
      <c r="B9513" s="50"/>
      <c r="C9513" s="45"/>
      <c r="D9513" s="45"/>
      <c r="E9513" s="45"/>
      <c r="F9513" s="28"/>
      <c r="G9513" s="46"/>
      <c r="H9513" s="46"/>
      <c r="I9513" s="46"/>
      <c r="J9513" s="32"/>
      <c r="K9513" s="46"/>
    </row>
    <row r="9514" spans="1:11" s="47" customFormat="1" x14ac:dyDescent="0.25">
      <c r="A9514" s="44"/>
      <c r="B9514" s="50"/>
      <c r="C9514" s="45"/>
      <c r="D9514" s="45"/>
      <c r="E9514" s="45"/>
      <c r="F9514" s="28"/>
      <c r="G9514" s="46"/>
      <c r="H9514" s="46"/>
      <c r="I9514" s="46"/>
      <c r="J9514" s="32"/>
      <c r="K9514" s="46"/>
    </row>
    <row r="9515" spans="1:11" s="47" customFormat="1" x14ac:dyDescent="0.25">
      <c r="A9515" s="44"/>
      <c r="B9515" s="50"/>
      <c r="C9515" s="45"/>
      <c r="D9515" s="45"/>
      <c r="E9515" s="45"/>
      <c r="F9515" s="28"/>
      <c r="G9515" s="46"/>
      <c r="H9515" s="46"/>
      <c r="I9515" s="46"/>
      <c r="J9515" s="32"/>
      <c r="K9515" s="46"/>
    </row>
    <row r="9516" spans="1:11" s="47" customFormat="1" x14ac:dyDescent="0.25">
      <c r="A9516" s="44"/>
      <c r="B9516" s="50"/>
      <c r="C9516" s="45"/>
      <c r="D9516" s="45"/>
      <c r="E9516" s="45"/>
      <c r="F9516" s="28"/>
      <c r="G9516" s="46"/>
      <c r="H9516" s="46"/>
      <c r="I9516" s="46"/>
      <c r="J9516" s="32"/>
      <c r="K9516" s="46"/>
    </row>
    <row r="9517" spans="1:11" s="47" customFormat="1" x14ac:dyDescent="0.25">
      <c r="A9517" s="44"/>
      <c r="B9517" s="50"/>
      <c r="C9517" s="45"/>
      <c r="D9517" s="45"/>
      <c r="E9517" s="45"/>
      <c r="F9517" s="28"/>
      <c r="G9517" s="46"/>
      <c r="H9517" s="46"/>
      <c r="I9517" s="46"/>
      <c r="J9517" s="32"/>
      <c r="K9517" s="46"/>
    </row>
    <row r="9518" spans="1:11" s="47" customFormat="1" x14ac:dyDescent="0.25">
      <c r="A9518" s="44"/>
      <c r="B9518" s="50"/>
      <c r="C9518" s="45"/>
      <c r="D9518" s="45"/>
      <c r="E9518" s="45"/>
      <c r="F9518" s="28"/>
      <c r="G9518" s="46"/>
      <c r="H9518" s="46"/>
      <c r="I9518" s="46"/>
      <c r="J9518" s="32"/>
      <c r="K9518" s="46"/>
    </row>
    <row r="9519" spans="1:11" s="47" customFormat="1" x14ac:dyDescent="0.25">
      <c r="A9519" s="44"/>
      <c r="B9519" s="50"/>
      <c r="C9519" s="45"/>
      <c r="D9519" s="45"/>
      <c r="E9519" s="45"/>
      <c r="F9519" s="28"/>
      <c r="G9519" s="46"/>
      <c r="H9519" s="46"/>
      <c r="I9519" s="46"/>
      <c r="J9519" s="32"/>
      <c r="K9519" s="46"/>
    </row>
    <row r="9520" spans="1:11" s="47" customFormat="1" x14ac:dyDescent="0.25">
      <c r="A9520" s="44"/>
      <c r="B9520" s="50"/>
      <c r="C9520" s="45"/>
      <c r="D9520" s="45"/>
      <c r="E9520" s="45"/>
      <c r="F9520" s="28"/>
      <c r="G9520" s="46"/>
      <c r="H9520" s="46"/>
      <c r="I9520" s="46"/>
      <c r="J9520" s="32"/>
      <c r="K9520" s="46"/>
    </row>
    <row r="9521" spans="1:11" s="47" customFormat="1" x14ac:dyDescent="0.25">
      <c r="A9521" s="44"/>
      <c r="B9521" s="50"/>
      <c r="C9521" s="45"/>
      <c r="D9521" s="45"/>
      <c r="E9521" s="45"/>
      <c r="F9521" s="28"/>
      <c r="G9521" s="46"/>
      <c r="H9521" s="46"/>
      <c r="I9521" s="46"/>
      <c r="J9521" s="32"/>
      <c r="K9521" s="46"/>
    </row>
    <row r="9522" spans="1:11" s="47" customFormat="1" x14ac:dyDescent="0.25">
      <c r="A9522" s="44"/>
      <c r="B9522" s="50"/>
      <c r="C9522" s="45"/>
      <c r="D9522" s="45"/>
      <c r="E9522" s="45"/>
      <c r="F9522" s="28"/>
      <c r="G9522" s="46"/>
      <c r="H9522" s="46"/>
      <c r="I9522" s="46"/>
      <c r="J9522" s="32"/>
      <c r="K9522" s="46"/>
    </row>
    <row r="9523" spans="1:11" s="47" customFormat="1" x14ac:dyDescent="0.25">
      <c r="A9523" s="44"/>
      <c r="B9523" s="50"/>
      <c r="C9523" s="45"/>
      <c r="D9523" s="45"/>
      <c r="E9523" s="45"/>
      <c r="F9523" s="28"/>
      <c r="G9523" s="46"/>
      <c r="H9523" s="46"/>
      <c r="I9523" s="46"/>
      <c r="J9523" s="32"/>
      <c r="K9523" s="46"/>
    </row>
    <row r="9524" spans="1:11" s="47" customFormat="1" x14ac:dyDescent="0.25">
      <c r="A9524" s="44"/>
      <c r="B9524" s="50"/>
      <c r="C9524" s="45"/>
      <c r="D9524" s="45"/>
      <c r="E9524" s="45"/>
      <c r="F9524" s="28"/>
      <c r="G9524" s="46"/>
      <c r="H9524" s="46"/>
      <c r="I9524" s="46"/>
      <c r="J9524" s="32"/>
      <c r="K9524" s="46"/>
    </row>
    <row r="9525" spans="1:11" s="47" customFormat="1" x14ac:dyDescent="0.25">
      <c r="A9525" s="44"/>
      <c r="B9525" s="50"/>
      <c r="C9525" s="45"/>
      <c r="D9525" s="45"/>
      <c r="E9525" s="45"/>
      <c r="F9525" s="28"/>
      <c r="G9525" s="46"/>
      <c r="H9525" s="46"/>
      <c r="I9525" s="46"/>
      <c r="J9525" s="32"/>
      <c r="K9525" s="46"/>
    </row>
    <row r="9526" spans="1:11" s="47" customFormat="1" x14ac:dyDescent="0.25">
      <c r="A9526" s="44"/>
      <c r="B9526" s="50"/>
      <c r="C9526" s="45"/>
      <c r="D9526" s="45"/>
      <c r="E9526" s="45"/>
      <c r="F9526" s="28"/>
      <c r="G9526" s="46"/>
      <c r="H9526" s="46"/>
      <c r="I9526" s="46"/>
      <c r="J9526" s="32"/>
      <c r="K9526" s="46"/>
    </row>
    <row r="9527" spans="1:11" s="47" customFormat="1" x14ac:dyDescent="0.25">
      <c r="A9527" s="44"/>
      <c r="B9527" s="50"/>
      <c r="C9527" s="45"/>
      <c r="D9527" s="45"/>
      <c r="E9527" s="45"/>
      <c r="F9527" s="28"/>
      <c r="G9527" s="46"/>
      <c r="H9527" s="46"/>
      <c r="I9527" s="46"/>
      <c r="J9527" s="32"/>
      <c r="K9527" s="46"/>
    </row>
    <row r="9528" spans="1:11" s="47" customFormat="1" x14ac:dyDescent="0.25">
      <c r="A9528" s="44"/>
      <c r="B9528" s="50"/>
      <c r="C9528" s="45"/>
      <c r="D9528" s="45"/>
      <c r="E9528" s="45"/>
      <c r="F9528" s="28"/>
      <c r="G9528" s="46"/>
      <c r="H9528" s="46"/>
      <c r="I9528" s="46"/>
      <c r="J9528" s="32"/>
      <c r="K9528" s="46"/>
    </row>
    <row r="9529" spans="1:11" s="47" customFormat="1" x14ac:dyDescent="0.25">
      <c r="A9529" s="44"/>
      <c r="B9529" s="50"/>
      <c r="C9529" s="45"/>
      <c r="D9529" s="45"/>
      <c r="E9529" s="45"/>
      <c r="F9529" s="28"/>
      <c r="G9529" s="46"/>
      <c r="H9529" s="46"/>
      <c r="I9529" s="46"/>
      <c r="J9529" s="32"/>
      <c r="K9529" s="46"/>
    </row>
    <row r="9530" spans="1:11" s="47" customFormat="1" x14ac:dyDescent="0.25">
      <c r="A9530" s="44"/>
      <c r="B9530" s="50"/>
      <c r="C9530" s="45"/>
      <c r="D9530" s="45"/>
      <c r="E9530" s="45"/>
      <c r="F9530" s="28"/>
      <c r="G9530" s="46"/>
      <c r="H9530" s="46"/>
      <c r="I9530" s="46"/>
      <c r="J9530" s="32"/>
      <c r="K9530" s="46"/>
    </row>
    <row r="9531" spans="1:11" s="47" customFormat="1" x14ac:dyDescent="0.25">
      <c r="A9531" s="44"/>
      <c r="B9531" s="50"/>
      <c r="C9531" s="45"/>
      <c r="D9531" s="45"/>
      <c r="E9531" s="45"/>
      <c r="F9531" s="28"/>
      <c r="G9531" s="46"/>
      <c r="H9531" s="46"/>
      <c r="I9531" s="46"/>
      <c r="J9531" s="32"/>
      <c r="K9531" s="46"/>
    </row>
    <row r="9532" spans="1:11" s="47" customFormat="1" x14ac:dyDescent="0.25">
      <c r="A9532" s="44"/>
      <c r="B9532" s="50"/>
      <c r="C9532" s="45"/>
      <c r="D9532" s="45"/>
      <c r="E9532" s="45"/>
      <c r="F9532" s="28"/>
      <c r="G9532" s="46"/>
      <c r="H9532" s="46"/>
      <c r="I9532" s="46"/>
      <c r="J9532" s="32"/>
      <c r="K9532" s="46"/>
    </row>
    <row r="9533" spans="1:11" s="47" customFormat="1" x14ac:dyDescent="0.25">
      <c r="A9533" s="44"/>
      <c r="B9533" s="50"/>
      <c r="C9533" s="45"/>
      <c r="D9533" s="45"/>
      <c r="E9533" s="45"/>
      <c r="F9533" s="28"/>
      <c r="G9533" s="46"/>
      <c r="H9533" s="46"/>
      <c r="I9533" s="46"/>
      <c r="J9533" s="32"/>
      <c r="K9533" s="46"/>
    </row>
    <row r="9534" spans="1:11" s="47" customFormat="1" x14ac:dyDescent="0.25">
      <c r="A9534" s="44"/>
      <c r="B9534" s="50"/>
      <c r="C9534" s="45"/>
      <c r="D9534" s="45"/>
      <c r="E9534" s="45"/>
      <c r="F9534" s="28"/>
      <c r="G9534" s="46"/>
      <c r="H9534" s="46"/>
      <c r="I9534" s="46"/>
      <c r="J9534" s="32"/>
      <c r="K9534" s="46"/>
    </row>
    <row r="9535" spans="1:11" s="47" customFormat="1" x14ac:dyDescent="0.25">
      <c r="A9535" s="44"/>
      <c r="B9535" s="50"/>
      <c r="C9535" s="45"/>
      <c r="D9535" s="45"/>
      <c r="E9535" s="45"/>
      <c r="F9535" s="28"/>
      <c r="G9535" s="46"/>
      <c r="H9535" s="46"/>
      <c r="I9535" s="46"/>
      <c r="J9535" s="32"/>
      <c r="K9535" s="46"/>
    </row>
    <row r="9536" spans="1:11" s="47" customFormat="1" x14ac:dyDescent="0.25">
      <c r="A9536" s="44"/>
      <c r="B9536" s="50"/>
      <c r="C9536" s="45"/>
      <c r="D9536" s="45"/>
      <c r="E9536" s="45"/>
      <c r="F9536" s="28"/>
      <c r="G9536" s="46"/>
      <c r="H9536" s="46"/>
      <c r="I9536" s="46"/>
      <c r="J9536" s="32"/>
      <c r="K9536" s="46"/>
    </row>
    <row r="9537" spans="1:11" s="47" customFormat="1" x14ac:dyDescent="0.25">
      <c r="A9537" s="44"/>
      <c r="B9537" s="50"/>
      <c r="C9537" s="45"/>
      <c r="D9537" s="45"/>
      <c r="E9537" s="45"/>
      <c r="F9537" s="28"/>
      <c r="G9537" s="46"/>
      <c r="H9537" s="46"/>
      <c r="I9537" s="46"/>
      <c r="J9537" s="32"/>
      <c r="K9537" s="46"/>
    </row>
    <row r="9538" spans="1:11" s="47" customFormat="1" x14ac:dyDescent="0.25">
      <c r="A9538" s="44"/>
      <c r="B9538" s="50"/>
      <c r="C9538" s="45"/>
      <c r="D9538" s="45"/>
      <c r="E9538" s="45"/>
      <c r="F9538" s="28"/>
      <c r="G9538" s="46"/>
      <c r="H9538" s="46"/>
      <c r="I9538" s="46"/>
      <c r="J9538" s="32"/>
      <c r="K9538" s="46"/>
    </row>
    <row r="9539" spans="1:11" s="47" customFormat="1" x14ac:dyDescent="0.25">
      <c r="A9539" s="44"/>
      <c r="B9539" s="50"/>
      <c r="C9539" s="45"/>
      <c r="D9539" s="45"/>
      <c r="E9539" s="45"/>
      <c r="F9539" s="28"/>
      <c r="G9539" s="46"/>
      <c r="H9539" s="46"/>
      <c r="I9539" s="46"/>
      <c r="J9539" s="32"/>
      <c r="K9539" s="46"/>
    </row>
    <row r="9540" spans="1:11" s="47" customFormat="1" x14ac:dyDescent="0.25">
      <c r="A9540" s="44"/>
      <c r="B9540" s="50"/>
      <c r="C9540" s="45"/>
      <c r="D9540" s="45"/>
      <c r="E9540" s="45"/>
      <c r="F9540" s="28"/>
      <c r="G9540" s="46"/>
      <c r="H9540" s="46"/>
      <c r="I9540" s="46"/>
      <c r="J9540" s="32"/>
      <c r="K9540" s="46"/>
    </row>
    <row r="9541" spans="1:11" s="47" customFormat="1" x14ac:dyDescent="0.25">
      <c r="A9541" s="44"/>
      <c r="B9541" s="50"/>
      <c r="C9541" s="45"/>
      <c r="D9541" s="45"/>
      <c r="E9541" s="45"/>
      <c r="F9541" s="28"/>
      <c r="G9541" s="46"/>
      <c r="H9541" s="46"/>
      <c r="I9541" s="46"/>
      <c r="J9541" s="32"/>
      <c r="K9541" s="46"/>
    </row>
    <row r="9542" spans="1:11" s="47" customFormat="1" x14ac:dyDescent="0.25">
      <c r="A9542" s="44"/>
      <c r="B9542" s="50"/>
      <c r="C9542" s="45"/>
      <c r="D9542" s="45"/>
      <c r="E9542" s="45"/>
      <c r="F9542" s="28"/>
      <c r="G9542" s="46"/>
      <c r="H9542" s="46"/>
      <c r="I9542" s="46"/>
      <c r="J9542" s="32"/>
      <c r="K9542" s="46"/>
    </row>
    <row r="9543" spans="1:11" s="47" customFormat="1" x14ac:dyDescent="0.25">
      <c r="A9543" s="44"/>
      <c r="B9543" s="50"/>
      <c r="C9543" s="45"/>
      <c r="D9543" s="45"/>
      <c r="E9543" s="45"/>
      <c r="F9543" s="28"/>
      <c r="G9543" s="46"/>
      <c r="H9543" s="46"/>
      <c r="I9543" s="46"/>
      <c r="J9543" s="32"/>
      <c r="K9543" s="46"/>
    </row>
    <row r="9544" spans="1:11" s="47" customFormat="1" x14ac:dyDescent="0.25">
      <c r="A9544" s="44"/>
      <c r="B9544" s="50"/>
      <c r="C9544" s="45"/>
      <c r="D9544" s="45"/>
      <c r="E9544" s="45"/>
      <c r="F9544" s="28"/>
      <c r="G9544" s="46"/>
      <c r="H9544" s="46"/>
      <c r="I9544" s="46"/>
      <c r="J9544" s="32"/>
      <c r="K9544" s="46"/>
    </row>
    <row r="9545" spans="1:11" s="47" customFormat="1" x14ac:dyDescent="0.25">
      <c r="A9545" s="44"/>
      <c r="B9545" s="50"/>
      <c r="C9545" s="45"/>
      <c r="D9545" s="45"/>
      <c r="E9545" s="45"/>
      <c r="F9545" s="28"/>
      <c r="G9545" s="46"/>
      <c r="H9545" s="46"/>
      <c r="I9545" s="46"/>
      <c r="J9545" s="32"/>
      <c r="K9545" s="46"/>
    </row>
    <row r="9546" spans="1:11" s="47" customFormat="1" x14ac:dyDescent="0.25">
      <c r="A9546" s="44"/>
      <c r="B9546" s="50"/>
      <c r="C9546" s="45"/>
      <c r="D9546" s="45"/>
      <c r="E9546" s="45"/>
      <c r="F9546" s="28"/>
      <c r="G9546" s="46"/>
      <c r="H9546" s="46"/>
      <c r="I9546" s="46"/>
      <c r="J9546" s="32"/>
      <c r="K9546" s="46"/>
    </row>
    <row r="9547" spans="1:11" s="47" customFormat="1" x14ac:dyDescent="0.25">
      <c r="A9547" s="44"/>
      <c r="B9547" s="50"/>
      <c r="C9547" s="45"/>
      <c r="D9547" s="45"/>
      <c r="E9547" s="45"/>
      <c r="F9547" s="28"/>
      <c r="G9547" s="46"/>
      <c r="H9547" s="46"/>
      <c r="I9547" s="46"/>
      <c r="J9547" s="32"/>
      <c r="K9547" s="46"/>
    </row>
    <row r="9548" spans="1:11" s="47" customFormat="1" x14ac:dyDescent="0.25">
      <c r="A9548" s="44"/>
      <c r="B9548" s="50"/>
      <c r="C9548" s="45"/>
      <c r="D9548" s="45"/>
      <c r="E9548" s="45"/>
      <c r="F9548" s="28"/>
      <c r="G9548" s="46"/>
      <c r="H9548" s="46"/>
      <c r="I9548" s="46"/>
      <c r="J9548" s="32"/>
      <c r="K9548" s="46"/>
    </row>
    <row r="9549" spans="1:11" s="47" customFormat="1" x14ac:dyDescent="0.25">
      <c r="A9549" s="44"/>
      <c r="B9549" s="50"/>
      <c r="C9549" s="45"/>
      <c r="D9549" s="45"/>
      <c r="E9549" s="45"/>
      <c r="F9549" s="28"/>
      <c r="G9549" s="46"/>
      <c r="H9549" s="46"/>
      <c r="I9549" s="46"/>
      <c r="J9549" s="32"/>
      <c r="K9549" s="46"/>
    </row>
    <row r="9550" spans="1:11" s="47" customFormat="1" x14ac:dyDescent="0.25">
      <c r="A9550" s="44"/>
      <c r="B9550" s="50"/>
      <c r="C9550" s="45"/>
      <c r="D9550" s="45"/>
      <c r="E9550" s="45"/>
      <c r="F9550" s="28"/>
      <c r="G9550" s="46"/>
      <c r="H9550" s="46"/>
      <c r="I9550" s="46"/>
      <c r="J9550" s="32"/>
      <c r="K9550" s="46"/>
    </row>
    <row r="9551" spans="1:11" s="47" customFormat="1" x14ac:dyDescent="0.25">
      <c r="A9551" s="44"/>
      <c r="B9551" s="50"/>
      <c r="C9551" s="45"/>
      <c r="D9551" s="45"/>
      <c r="E9551" s="45"/>
      <c r="F9551" s="28"/>
      <c r="G9551" s="46"/>
      <c r="H9551" s="46"/>
      <c r="I9551" s="46"/>
      <c r="J9551" s="32"/>
      <c r="K9551" s="46"/>
    </row>
    <row r="9552" spans="1:11" s="47" customFormat="1" x14ac:dyDescent="0.25">
      <c r="A9552" s="44"/>
      <c r="B9552" s="50"/>
      <c r="C9552" s="45"/>
      <c r="D9552" s="45"/>
      <c r="E9552" s="45"/>
      <c r="F9552" s="28"/>
      <c r="G9552" s="46"/>
      <c r="H9552" s="46"/>
      <c r="I9552" s="46"/>
      <c r="J9552" s="32"/>
      <c r="K9552" s="46"/>
    </row>
    <row r="9553" spans="1:11" s="47" customFormat="1" x14ac:dyDescent="0.25">
      <c r="A9553" s="44"/>
      <c r="B9553" s="50"/>
      <c r="C9553" s="45"/>
      <c r="D9553" s="45"/>
      <c r="E9553" s="45"/>
      <c r="F9553" s="28"/>
      <c r="G9553" s="46"/>
      <c r="H9553" s="46"/>
      <c r="I9553" s="46"/>
      <c r="J9553" s="32"/>
      <c r="K9553" s="46"/>
    </row>
    <row r="9554" spans="1:11" s="47" customFormat="1" x14ac:dyDescent="0.25">
      <c r="A9554" s="44"/>
      <c r="B9554" s="50"/>
      <c r="C9554" s="45"/>
      <c r="D9554" s="45"/>
      <c r="E9554" s="45"/>
      <c r="F9554" s="28"/>
      <c r="G9554" s="46"/>
      <c r="H9554" s="46"/>
      <c r="I9554" s="46"/>
      <c r="J9554" s="32"/>
      <c r="K9554" s="46"/>
    </row>
    <row r="9555" spans="1:11" s="47" customFormat="1" x14ac:dyDescent="0.25">
      <c r="A9555" s="44"/>
      <c r="B9555" s="50"/>
      <c r="C9555" s="45"/>
      <c r="D9555" s="45"/>
      <c r="E9555" s="45"/>
      <c r="F9555" s="28"/>
      <c r="G9555" s="46"/>
      <c r="H9555" s="46"/>
      <c r="I9555" s="46"/>
      <c r="J9555" s="32"/>
      <c r="K9555" s="46"/>
    </row>
    <row r="9556" spans="1:11" s="47" customFormat="1" x14ac:dyDescent="0.25">
      <c r="A9556" s="44"/>
      <c r="B9556" s="50"/>
      <c r="C9556" s="45"/>
      <c r="D9556" s="45"/>
      <c r="E9556" s="45"/>
      <c r="F9556" s="28"/>
      <c r="G9556" s="46"/>
      <c r="H9556" s="46"/>
      <c r="I9556" s="46"/>
      <c r="J9556" s="32"/>
      <c r="K9556" s="46"/>
    </row>
    <row r="9557" spans="1:11" s="47" customFormat="1" x14ac:dyDescent="0.25">
      <c r="A9557" s="44"/>
      <c r="B9557" s="50"/>
      <c r="C9557" s="45"/>
      <c r="D9557" s="45"/>
      <c r="E9557" s="45"/>
      <c r="F9557" s="28"/>
      <c r="G9557" s="46"/>
      <c r="H9557" s="46"/>
      <c r="I9557" s="46"/>
      <c r="J9557" s="32"/>
      <c r="K9557" s="46"/>
    </row>
    <row r="9558" spans="1:11" s="47" customFormat="1" x14ac:dyDescent="0.25">
      <c r="A9558" s="44"/>
      <c r="B9558" s="50"/>
      <c r="C9558" s="45"/>
      <c r="D9558" s="45"/>
      <c r="E9558" s="45"/>
      <c r="F9558" s="28"/>
      <c r="G9558" s="46"/>
      <c r="H9558" s="46"/>
      <c r="I9558" s="46"/>
      <c r="J9558" s="32"/>
      <c r="K9558" s="46"/>
    </row>
    <row r="9559" spans="1:11" s="47" customFormat="1" x14ac:dyDescent="0.25">
      <c r="A9559" s="44"/>
      <c r="B9559" s="50"/>
      <c r="C9559" s="45"/>
      <c r="D9559" s="45"/>
      <c r="E9559" s="45"/>
      <c r="F9559" s="28"/>
      <c r="G9559" s="46"/>
      <c r="H9559" s="46"/>
      <c r="I9559" s="46"/>
      <c r="J9559" s="32"/>
      <c r="K9559" s="46"/>
    </row>
    <row r="9560" spans="1:11" s="47" customFormat="1" x14ac:dyDescent="0.25">
      <c r="A9560" s="44"/>
      <c r="B9560" s="50"/>
      <c r="C9560" s="45"/>
      <c r="D9560" s="45"/>
      <c r="E9560" s="45"/>
      <c r="F9560" s="28"/>
      <c r="G9560" s="46"/>
      <c r="H9560" s="46"/>
      <c r="I9560" s="46"/>
      <c r="J9560" s="32"/>
      <c r="K9560" s="46"/>
    </row>
    <row r="9561" spans="1:11" s="47" customFormat="1" x14ac:dyDescent="0.25">
      <c r="A9561" s="44"/>
      <c r="B9561" s="50"/>
      <c r="C9561" s="45"/>
      <c r="D9561" s="45"/>
      <c r="E9561" s="45"/>
      <c r="F9561" s="28"/>
      <c r="G9561" s="46"/>
      <c r="H9561" s="46"/>
      <c r="I9561" s="46"/>
      <c r="J9561" s="32"/>
      <c r="K9561" s="46"/>
    </row>
    <row r="9562" spans="1:11" s="47" customFormat="1" x14ac:dyDescent="0.25">
      <c r="A9562" s="44"/>
      <c r="B9562" s="50"/>
      <c r="C9562" s="45"/>
      <c r="D9562" s="45"/>
      <c r="E9562" s="45"/>
      <c r="F9562" s="28"/>
      <c r="G9562" s="46"/>
      <c r="H9562" s="46"/>
      <c r="I9562" s="46"/>
      <c r="J9562" s="32"/>
      <c r="K9562" s="46"/>
    </row>
    <row r="9563" spans="1:11" s="47" customFormat="1" x14ac:dyDescent="0.25">
      <c r="A9563" s="44"/>
      <c r="B9563" s="50"/>
      <c r="C9563" s="45"/>
      <c r="D9563" s="45"/>
      <c r="E9563" s="45"/>
      <c r="F9563" s="28"/>
      <c r="G9563" s="46"/>
      <c r="H9563" s="46"/>
      <c r="I9563" s="46"/>
      <c r="J9563" s="32"/>
      <c r="K9563" s="46"/>
    </row>
    <row r="9564" spans="1:11" s="47" customFormat="1" x14ac:dyDescent="0.25">
      <c r="A9564" s="44"/>
      <c r="B9564" s="50"/>
      <c r="C9564" s="45"/>
      <c r="D9564" s="45"/>
      <c r="E9564" s="45"/>
      <c r="F9564" s="28"/>
      <c r="G9564" s="46"/>
      <c r="H9564" s="46"/>
      <c r="I9564" s="46"/>
      <c r="J9564" s="32"/>
      <c r="K9564" s="46"/>
    </row>
    <row r="9565" spans="1:11" s="47" customFormat="1" x14ac:dyDescent="0.25">
      <c r="A9565" s="44"/>
      <c r="B9565" s="50"/>
      <c r="C9565" s="45"/>
      <c r="D9565" s="45"/>
      <c r="E9565" s="45"/>
      <c r="F9565" s="28"/>
      <c r="G9565" s="46"/>
      <c r="H9565" s="46"/>
      <c r="I9565" s="46"/>
      <c r="J9565" s="32"/>
      <c r="K9565" s="46"/>
    </row>
    <row r="9566" spans="1:11" s="47" customFormat="1" x14ac:dyDescent="0.25">
      <c r="A9566" s="44"/>
      <c r="B9566" s="50"/>
      <c r="C9566" s="45"/>
      <c r="D9566" s="45"/>
      <c r="E9566" s="45"/>
      <c r="F9566" s="28"/>
      <c r="G9566" s="46"/>
      <c r="H9566" s="46"/>
      <c r="I9566" s="46"/>
      <c r="J9566" s="32"/>
      <c r="K9566" s="46"/>
    </row>
    <row r="9567" spans="1:11" s="47" customFormat="1" x14ac:dyDescent="0.25">
      <c r="A9567" s="44"/>
      <c r="B9567" s="50"/>
      <c r="C9567" s="45"/>
      <c r="D9567" s="45"/>
      <c r="E9567" s="45"/>
      <c r="F9567" s="28"/>
      <c r="G9567" s="46"/>
      <c r="H9567" s="46"/>
      <c r="I9567" s="46"/>
      <c r="J9567" s="32"/>
      <c r="K9567" s="46"/>
    </row>
    <row r="9568" spans="1:11" s="47" customFormat="1" x14ac:dyDescent="0.25">
      <c r="A9568" s="44"/>
      <c r="B9568" s="50"/>
      <c r="C9568" s="45"/>
      <c r="D9568" s="45"/>
      <c r="E9568" s="45"/>
      <c r="F9568" s="28"/>
      <c r="G9568" s="46"/>
      <c r="H9568" s="46"/>
      <c r="I9568" s="46"/>
      <c r="J9568" s="32"/>
      <c r="K9568" s="46"/>
    </row>
    <row r="9569" spans="1:11" s="47" customFormat="1" x14ac:dyDescent="0.25">
      <c r="A9569" s="44"/>
      <c r="B9569" s="50"/>
      <c r="C9569" s="45"/>
      <c r="D9569" s="45"/>
      <c r="E9569" s="45"/>
      <c r="F9569" s="28"/>
      <c r="G9569" s="46"/>
      <c r="H9569" s="46"/>
      <c r="I9569" s="46"/>
      <c r="J9569" s="32"/>
      <c r="K9569" s="46"/>
    </row>
    <row r="9570" spans="1:11" s="47" customFormat="1" x14ac:dyDescent="0.25">
      <c r="A9570" s="44"/>
      <c r="B9570" s="50"/>
      <c r="C9570" s="45"/>
      <c r="D9570" s="45"/>
      <c r="E9570" s="45"/>
      <c r="F9570" s="28"/>
      <c r="G9570" s="46"/>
      <c r="H9570" s="46"/>
      <c r="I9570" s="46"/>
      <c r="J9570" s="32"/>
      <c r="K9570" s="46"/>
    </row>
    <row r="9571" spans="1:11" s="47" customFormat="1" x14ac:dyDescent="0.25">
      <c r="A9571" s="44"/>
      <c r="B9571" s="50"/>
      <c r="C9571" s="45"/>
      <c r="D9571" s="45"/>
      <c r="E9571" s="45"/>
      <c r="F9571" s="28"/>
      <c r="G9571" s="46"/>
      <c r="H9571" s="46"/>
      <c r="I9571" s="46"/>
      <c r="J9571" s="32"/>
      <c r="K9571" s="46"/>
    </row>
    <row r="9572" spans="1:11" s="47" customFormat="1" x14ac:dyDescent="0.25">
      <c r="A9572" s="44"/>
      <c r="B9572" s="50"/>
      <c r="C9572" s="45"/>
      <c r="D9572" s="45"/>
      <c r="E9572" s="45"/>
      <c r="F9572" s="28"/>
      <c r="G9572" s="46"/>
      <c r="H9572" s="46"/>
      <c r="I9572" s="46"/>
      <c r="J9572" s="32"/>
      <c r="K9572" s="46"/>
    </row>
    <row r="9573" spans="1:11" s="47" customFormat="1" x14ac:dyDescent="0.25">
      <c r="A9573" s="44"/>
      <c r="B9573" s="50"/>
      <c r="C9573" s="45"/>
      <c r="D9573" s="45"/>
      <c r="E9573" s="45"/>
      <c r="F9573" s="28"/>
      <c r="G9573" s="46"/>
      <c r="H9573" s="46"/>
      <c r="I9573" s="46"/>
      <c r="J9573" s="32"/>
      <c r="K9573" s="46"/>
    </row>
    <row r="9574" spans="1:11" s="47" customFormat="1" x14ac:dyDescent="0.25">
      <c r="A9574" s="44"/>
      <c r="B9574" s="50"/>
      <c r="C9574" s="45"/>
      <c r="D9574" s="45"/>
      <c r="E9574" s="45"/>
      <c r="F9574" s="28"/>
      <c r="G9574" s="46"/>
      <c r="H9574" s="46"/>
      <c r="I9574" s="46"/>
      <c r="J9574" s="32"/>
      <c r="K9574" s="46"/>
    </row>
    <row r="9575" spans="1:11" s="47" customFormat="1" x14ac:dyDescent="0.25">
      <c r="A9575" s="44"/>
      <c r="B9575" s="50"/>
      <c r="C9575" s="45"/>
      <c r="D9575" s="45"/>
      <c r="E9575" s="45"/>
      <c r="F9575" s="28"/>
      <c r="G9575" s="46"/>
      <c r="H9575" s="46"/>
      <c r="I9575" s="46"/>
      <c r="J9575" s="32"/>
      <c r="K9575" s="46"/>
    </row>
    <row r="9576" spans="1:11" s="47" customFormat="1" x14ac:dyDescent="0.25">
      <c r="A9576" s="44"/>
      <c r="B9576" s="50"/>
      <c r="C9576" s="45"/>
      <c r="D9576" s="45"/>
      <c r="E9576" s="45"/>
      <c r="F9576" s="28"/>
      <c r="G9576" s="46"/>
      <c r="H9576" s="46"/>
      <c r="I9576" s="46"/>
      <c r="J9576" s="32"/>
      <c r="K9576" s="46"/>
    </row>
    <row r="9577" spans="1:11" s="47" customFormat="1" x14ac:dyDescent="0.25">
      <c r="A9577" s="44"/>
      <c r="B9577" s="50"/>
      <c r="C9577" s="45"/>
      <c r="D9577" s="45"/>
      <c r="E9577" s="45"/>
      <c r="F9577" s="28"/>
      <c r="G9577" s="46"/>
      <c r="H9577" s="46"/>
      <c r="I9577" s="46"/>
      <c r="J9577" s="32"/>
      <c r="K9577" s="46"/>
    </row>
    <row r="9578" spans="1:11" s="47" customFormat="1" x14ac:dyDescent="0.25">
      <c r="A9578" s="44"/>
      <c r="B9578" s="50"/>
      <c r="C9578" s="45"/>
      <c r="D9578" s="45"/>
      <c r="E9578" s="45"/>
      <c r="F9578" s="28"/>
      <c r="G9578" s="46"/>
      <c r="H9578" s="46"/>
      <c r="I9578" s="46"/>
      <c r="J9578" s="32"/>
      <c r="K9578" s="46"/>
    </row>
    <row r="9579" spans="1:11" s="47" customFormat="1" x14ac:dyDescent="0.25">
      <c r="A9579" s="44"/>
      <c r="B9579" s="50"/>
      <c r="C9579" s="45"/>
      <c r="D9579" s="45"/>
      <c r="E9579" s="45"/>
      <c r="F9579" s="28"/>
      <c r="G9579" s="46"/>
      <c r="H9579" s="46"/>
      <c r="I9579" s="46"/>
      <c r="J9579" s="32"/>
      <c r="K9579" s="46"/>
    </row>
    <row r="9580" spans="1:11" s="47" customFormat="1" x14ac:dyDescent="0.25">
      <c r="A9580" s="44"/>
      <c r="B9580" s="50"/>
      <c r="C9580" s="45"/>
      <c r="D9580" s="45"/>
      <c r="E9580" s="45"/>
      <c r="F9580" s="28"/>
      <c r="G9580" s="46"/>
      <c r="H9580" s="46"/>
      <c r="I9580" s="46"/>
      <c r="J9580" s="32"/>
      <c r="K9580" s="46"/>
    </row>
    <row r="9581" spans="1:11" s="47" customFormat="1" x14ac:dyDescent="0.25">
      <c r="A9581" s="44"/>
      <c r="B9581" s="50"/>
      <c r="C9581" s="45"/>
      <c r="D9581" s="45"/>
      <c r="E9581" s="45"/>
      <c r="F9581" s="28"/>
      <c r="G9581" s="46"/>
      <c r="H9581" s="46"/>
      <c r="I9581" s="46"/>
      <c r="J9581" s="32"/>
      <c r="K9581" s="46"/>
    </row>
    <row r="9582" spans="1:11" s="47" customFormat="1" x14ac:dyDescent="0.25">
      <c r="A9582" s="44"/>
      <c r="B9582" s="50"/>
      <c r="C9582" s="45"/>
      <c r="D9582" s="45"/>
      <c r="E9582" s="45"/>
      <c r="F9582" s="28"/>
      <c r="G9582" s="46"/>
      <c r="H9582" s="46"/>
      <c r="I9582" s="46"/>
      <c r="J9582" s="32"/>
      <c r="K9582" s="46"/>
    </row>
    <row r="9583" spans="1:11" s="47" customFormat="1" x14ac:dyDescent="0.25">
      <c r="A9583" s="44"/>
      <c r="B9583" s="50"/>
      <c r="C9583" s="45"/>
      <c r="D9583" s="45"/>
      <c r="E9583" s="45"/>
      <c r="F9583" s="28"/>
      <c r="G9583" s="46"/>
      <c r="H9583" s="46"/>
      <c r="I9583" s="46"/>
      <c r="J9583" s="32"/>
      <c r="K9583" s="46"/>
    </row>
    <row r="9584" spans="1:11" s="47" customFormat="1" x14ac:dyDescent="0.25">
      <c r="A9584" s="44"/>
      <c r="B9584" s="50"/>
      <c r="C9584" s="45"/>
      <c r="D9584" s="45"/>
      <c r="E9584" s="45"/>
      <c r="F9584" s="28"/>
      <c r="G9584" s="46"/>
      <c r="H9584" s="46"/>
      <c r="I9584" s="46"/>
      <c r="J9584" s="32"/>
      <c r="K9584" s="46"/>
    </row>
    <row r="9585" spans="1:11" s="47" customFormat="1" x14ac:dyDescent="0.25">
      <c r="A9585" s="44"/>
      <c r="B9585" s="50"/>
      <c r="C9585" s="45"/>
      <c r="D9585" s="45"/>
      <c r="E9585" s="45"/>
      <c r="F9585" s="28"/>
      <c r="G9585" s="46"/>
      <c r="H9585" s="46"/>
      <c r="I9585" s="46"/>
      <c r="J9585" s="32"/>
      <c r="K9585" s="46"/>
    </row>
    <row r="9586" spans="1:11" s="47" customFormat="1" x14ac:dyDescent="0.25">
      <c r="A9586" s="44"/>
      <c r="B9586" s="50"/>
      <c r="C9586" s="45"/>
      <c r="D9586" s="45"/>
      <c r="E9586" s="45"/>
      <c r="F9586" s="28"/>
      <c r="G9586" s="46"/>
      <c r="H9586" s="46"/>
      <c r="I9586" s="46"/>
      <c r="J9586" s="32"/>
      <c r="K9586" s="46"/>
    </row>
    <row r="9587" spans="1:11" s="47" customFormat="1" x14ac:dyDescent="0.25">
      <c r="A9587" s="44"/>
      <c r="B9587" s="50"/>
      <c r="C9587" s="45"/>
      <c r="D9587" s="45"/>
      <c r="E9587" s="45"/>
      <c r="F9587" s="28"/>
      <c r="G9587" s="46"/>
      <c r="H9587" s="46"/>
      <c r="I9587" s="46"/>
      <c r="J9587" s="32"/>
      <c r="K9587" s="46"/>
    </row>
    <row r="9588" spans="1:11" s="47" customFormat="1" x14ac:dyDescent="0.25">
      <c r="A9588" s="44"/>
      <c r="B9588" s="50"/>
      <c r="C9588" s="45"/>
      <c r="D9588" s="45"/>
      <c r="E9588" s="45"/>
      <c r="F9588" s="28"/>
      <c r="G9588" s="46"/>
      <c r="H9588" s="46"/>
      <c r="I9588" s="46"/>
      <c r="J9588" s="32"/>
      <c r="K9588" s="46"/>
    </row>
    <row r="9589" spans="1:11" s="47" customFormat="1" x14ac:dyDescent="0.25">
      <c r="A9589" s="44"/>
      <c r="B9589" s="50"/>
      <c r="C9589" s="45"/>
      <c r="D9589" s="45"/>
      <c r="E9589" s="45"/>
      <c r="F9589" s="28"/>
      <c r="G9589" s="46"/>
      <c r="H9589" s="46"/>
      <c r="I9589" s="46"/>
      <c r="J9589" s="32"/>
      <c r="K9589" s="46"/>
    </row>
    <row r="9590" spans="1:11" s="47" customFormat="1" x14ac:dyDescent="0.25">
      <c r="A9590" s="44"/>
      <c r="B9590" s="50"/>
      <c r="C9590" s="45"/>
      <c r="D9590" s="45"/>
      <c r="E9590" s="45"/>
      <c r="F9590" s="28"/>
      <c r="G9590" s="46"/>
      <c r="H9590" s="46"/>
      <c r="I9590" s="46"/>
      <c r="J9590" s="32"/>
      <c r="K9590" s="46"/>
    </row>
    <row r="9591" spans="1:11" s="47" customFormat="1" x14ac:dyDescent="0.25">
      <c r="A9591" s="44"/>
      <c r="B9591" s="50"/>
      <c r="C9591" s="45"/>
      <c r="D9591" s="45"/>
      <c r="E9591" s="45"/>
      <c r="F9591" s="28"/>
      <c r="G9591" s="46"/>
      <c r="H9591" s="46"/>
      <c r="I9591" s="46"/>
      <c r="J9591" s="32"/>
      <c r="K9591" s="46"/>
    </row>
    <row r="9592" spans="1:11" s="47" customFormat="1" x14ac:dyDescent="0.25">
      <c r="A9592" s="44"/>
      <c r="B9592" s="50"/>
      <c r="C9592" s="45"/>
      <c r="D9592" s="45"/>
      <c r="E9592" s="45"/>
      <c r="F9592" s="28"/>
      <c r="G9592" s="46"/>
      <c r="H9592" s="46"/>
      <c r="I9592" s="46"/>
      <c r="J9592" s="32"/>
      <c r="K9592" s="46"/>
    </row>
    <row r="9593" spans="1:11" s="47" customFormat="1" x14ac:dyDescent="0.25">
      <c r="A9593" s="44"/>
      <c r="B9593" s="50"/>
      <c r="C9593" s="45"/>
      <c r="D9593" s="45"/>
      <c r="E9593" s="45"/>
      <c r="F9593" s="28"/>
      <c r="G9593" s="46"/>
      <c r="H9593" s="46"/>
      <c r="I9593" s="46"/>
      <c r="J9593" s="32"/>
      <c r="K9593" s="46"/>
    </row>
    <row r="9594" spans="1:11" s="47" customFormat="1" x14ac:dyDescent="0.25">
      <c r="A9594" s="44"/>
      <c r="B9594" s="50"/>
      <c r="C9594" s="45"/>
      <c r="D9594" s="45"/>
      <c r="E9594" s="45"/>
      <c r="F9594" s="28"/>
      <c r="G9594" s="46"/>
      <c r="H9594" s="46"/>
      <c r="I9594" s="46"/>
      <c r="J9594" s="32"/>
      <c r="K9594" s="46"/>
    </row>
    <row r="9595" spans="1:11" s="47" customFormat="1" x14ac:dyDescent="0.25">
      <c r="A9595" s="44"/>
      <c r="B9595" s="50"/>
      <c r="C9595" s="45"/>
      <c r="D9595" s="45"/>
      <c r="E9595" s="45"/>
      <c r="F9595" s="28"/>
      <c r="G9595" s="46"/>
      <c r="H9595" s="46"/>
      <c r="I9595" s="46"/>
      <c r="J9595" s="32"/>
      <c r="K9595" s="46"/>
    </row>
    <row r="9596" spans="1:11" s="47" customFormat="1" x14ac:dyDescent="0.25">
      <c r="A9596" s="44"/>
      <c r="B9596" s="50"/>
      <c r="C9596" s="45"/>
      <c r="D9596" s="45"/>
      <c r="E9596" s="45"/>
      <c r="F9596" s="28"/>
      <c r="G9596" s="46"/>
      <c r="H9596" s="46"/>
      <c r="I9596" s="46"/>
      <c r="J9596" s="32"/>
      <c r="K9596" s="46"/>
    </row>
    <row r="9597" spans="1:11" s="47" customFormat="1" x14ac:dyDescent="0.25">
      <c r="A9597" s="44"/>
      <c r="B9597" s="50"/>
      <c r="C9597" s="45"/>
      <c r="D9597" s="45"/>
      <c r="E9597" s="45"/>
      <c r="F9597" s="28"/>
      <c r="G9597" s="46"/>
      <c r="H9597" s="46"/>
      <c r="I9597" s="46"/>
      <c r="J9597" s="32"/>
      <c r="K9597" s="46"/>
    </row>
    <row r="9598" spans="1:11" s="47" customFormat="1" x14ac:dyDescent="0.25">
      <c r="A9598" s="44"/>
      <c r="B9598" s="50"/>
      <c r="C9598" s="45"/>
      <c r="D9598" s="45"/>
      <c r="E9598" s="45"/>
      <c r="F9598" s="28"/>
      <c r="G9598" s="46"/>
      <c r="H9598" s="46"/>
      <c r="I9598" s="46"/>
      <c r="J9598" s="32"/>
      <c r="K9598" s="46"/>
    </row>
    <row r="9599" spans="1:11" s="47" customFormat="1" x14ac:dyDescent="0.25">
      <c r="A9599" s="44"/>
      <c r="B9599" s="50"/>
      <c r="C9599" s="45"/>
      <c r="D9599" s="45"/>
      <c r="E9599" s="45"/>
      <c r="F9599" s="28"/>
      <c r="G9599" s="46"/>
      <c r="H9599" s="46"/>
      <c r="I9599" s="46"/>
      <c r="J9599" s="32"/>
      <c r="K9599" s="46"/>
    </row>
    <row r="9600" spans="1:11" s="47" customFormat="1" x14ac:dyDescent="0.25">
      <c r="A9600" s="44"/>
      <c r="B9600" s="50"/>
      <c r="C9600" s="45"/>
      <c r="D9600" s="45"/>
      <c r="E9600" s="45"/>
      <c r="F9600" s="28"/>
      <c r="G9600" s="46"/>
      <c r="H9600" s="46"/>
      <c r="I9600" s="46"/>
      <c r="J9600" s="32"/>
      <c r="K9600" s="46"/>
    </row>
    <row r="9601" spans="1:11" s="47" customFormat="1" x14ac:dyDescent="0.25">
      <c r="A9601" s="44"/>
      <c r="B9601" s="50"/>
      <c r="C9601" s="45"/>
      <c r="D9601" s="45"/>
      <c r="E9601" s="45"/>
      <c r="F9601" s="28"/>
      <c r="G9601" s="46"/>
      <c r="H9601" s="46"/>
      <c r="I9601" s="46"/>
      <c r="J9601" s="32"/>
      <c r="K9601" s="46"/>
    </row>
    <row r="9602" spans="1:11" s="47" customFormat="1" x14ac:dyDescent="0.25">
      <c r="A9602" s="44"/>
      <c r="B9602" s="50"/>
      <c r="C9602" s="45"/>
      <c r="D9602" s="45"/>
      <c r="E9602" s="45"/>
      <c r="F9602" s="28"/>
      <c r="G9602" s="46"/>
      <c r="H9602" s="46"/>
      <c r="I9602" s="46"/>
      <c r="J9602" s="32"/>
      <c r="K9602" s="46"/>
    </row>
    <row r="9603" spans="1:11" s="47" customFormat="1" x14ac:dyDescent="0.25">
      <c r="A9603" s="44"/>
      <c r="B9603" s="50"/>
      <c r="C9603" s="45"/>
      <c r="D9603" s="45"/>
      <c r="E9603" s="45"/>
      <c r="F9603" s="28"/>
      <c r="G9603" s="46"/>
      <c r="H9603" s="46"/>
      <c r="I9603" s="46"/>
      <c r="J9603" s="32"/>
      <c r="K9603" s="46"/>
    </row>
    <row r="9604" spans="1:11" s="47" customFormat="1" x14ac:dyDescent="0.25">
      <c r="A9604" s="44"/>
      <c r="B9604" s="50"/>
      <c r="C9604" s="45"/>
      <c r="D9604" s="45"/>
      <c r="E9604" s="45"/>
      <c r="F9604" s="28"/>
      <c r="G9604" s="46"/>
      <c r="H9604" s="46"/>
      <c r="I9604" s="46"/>
      <c r="J9604" s="32"/>
      <c r="K9604" s="46"/>
    </row>
    <row r="9605" spans="1:11" s="47" customFormat="1" x14ac:dyDescent="0.25">
      <c r="A9605" s="44"/>
      <c r="B9605" s="50"/>
      <c r="C9605" s="45"/>
      <c r="D9605" s="45"/>
      <c r="E9605" s="45"/>
      <c r="F9605" s="28"/>
      <c r="G9605" s="46"/>
      <c r="H9605" s="46"/>
      <c r="I9605" s="46"/>
      <c r="J9605" s="32"/>
      <c r="K9605" s="46"/>
    </row>
    <row r="9606" spans="1:11" s="47" customFormat="1" x14ac:dyDescent="0.25">
      <c r="A9606" s="44"/>
      <c r="B9606" s="50"/>
      <c r="C9606" s="45"/>
      <c r="D9606" s="45"/>
      <c r="E9606" s="45"/>
      <c r="F9606" s="28"/>
      <c r="G9606" s="46"/>
      <c r="H9606" s="46"/>
      <c r="I9606" s="46"/>
      <c r="J9606" s="32"/>
      <c r="K9606" s="46"/>
    </row>
    <row r="9607" spans="1:11" s="47" customFormat="1" x14ac:dyDescent="0.25">
      <c r="A9607" s="44"/>
      <c r="B9607" s="50"/>
      <c r="C9607" s="45"/>
      <c r="D9607" s="45"/>
      <c r="E9607" s="45"/>
      <c r="F9607" s="28"/>
      <c r="G9607" s="46"/>
      <c r="H9607" s="46"/>
      <c r="I9607" s="46"/>
      <c r="J9607" s="32"/>
      <c r="K9607" s="46"/>
    </row>
    <row r="9608" spans="1:11" s="47" customFormat="1" x14ac:dyDescent="0.25">
      <c r="A9608" s="44"/>
      <c r="B9608" s="50"/>
      <c r="C9608" s="45"/>
      <c r="D9608" s="45"/>
      <c r="E9608" s="45"/>
      <c r="F9608" s="28"/>
      <c r="G9608" s="46"/>
      <c r="H9608" s="46"/>
      <c r="I9608" s="46"/>
      <c r="J9608" s="32"/>
      <c r="K9608" s="46"/>
    </row>
    <row r="9609" spans="1:11" s="47" customFormat="1" x14ac:dyDescent="0.25">
      <c r="A9609" s="44"/>
      <c r="B9609" s="50"/>
      <c r="C9609" s="45"/>
      <c r="D9609" s="45"/>
      <c r="E9609" s="45"/>
      <c r="F9609" s="28"/>
      <c r="G9609" s="46"/>
      <c r="H9609" s="46"/>
      <c r="I9609" s="46"/>
      <c r="J9609" s="32"/>
      <c r="K9609" s="46"/>
    </row>
    <row r="9610" spans="1:11" s="47" customFormat="1" x14ac:dyDescent="0.25">
      <c r="A9610" s="44"/>
      <c r="B9610" s="50"/>
      <c r="C9610" s="45"/>
      <c r="D9610" s="45"/>
      <c r="E9610" s="45"/>
      <c r="F9610" s="28"/>
      <c r="G9610" s="46"/>
      <c r="H9610" s="46"/>
      <c r="I9610" s="46"/>
      <c r="J9610" s="32"/>
      <c r="K9610" s="46"/>
    </row>
    <row r="9611" spans="1:11" s="47" customFormat="1" x14ac:dyDescent="0.25">
      <c r="A9611" s="44"/>
      <c r="B9611" s="50"/>
      <c r="C9611" s="45"/>
      <c r="D9611" s="45"/>
      <c r="E9611" s="45"/>
      <c r="F9611" s="28"/>
      <c r="G9611" s="46"/>
      <c r="H9611" s="46"/>
      <c r="I9611" s="46"/>
      <c r="J9611" s="32"/>
      <c r="K9611" s="46"/>
    </row>
    <row r="9612" spans="1:11" s="47" customFormat="1" x14ac:dyDescent="0.25">
      <c r="A9612" s="44"/>
      <c r="B9612" s="50"/>
      <c r="C9612" s="45"/>
      <c r="D9612" s="45"/>
      <c r="E9612" s="45"/>
      <c r="F9612" s="28"/>
      <c r="G9612" s="46"/>
      <c r="H9612" s="46"/>
      <c r="I9612" s="46"/>
      <c r="J9612" s="32"/>
      <c r="K9612" s="46"/>
    </row>
    <row r="9613" spans="1:11" s="47" customFormat="1" x14ac:dyDescent="0.25">
      <c r="A9613" s="44"/>
      <c r="B9613" s="50"/>
      <c r="C9613" s="45"/>
      <c r="D9613" s="45"/>
      <c r="E9613" s="45"/>
      <c r="F9613" s="28"/>
      <c r="G9613" s="46"/>
      <c r="H9613" s="46"/>
      <c r="I9613" s="46"/>
      <c r="J9613" s="32"/>
      <c r="K9613" s="46"/>
    </row>
    <row r="9614" spans="1:11" s="47" customFormat="1" x14ac:dyDescent="0.25">
      <c r="A9614" s="44"/>
      <c r="B9614" s="50"/>
      <c r="C9614" s="45"/>
      <c r="D9614" s="45"/>
      <c r="E9614" s="45"/>
      <c r="F9614" s="28"/>
      <c r="G9614" s="46"/>
      <c r="H9614" s="46"/>
      <c r="I9614" s="46"/>
      <c r="J9614" s="32"/>
      <c r="K9614" s="46"/>
    </row>
    <row r="9615" spans="1:11" s="47" customFormat="1" x14ac:dyDescent="0.25">
      <c r="A9615" s="44"/>
      <c r="B9615" s="50"/>
      <c r="C9615" s="45"/>
      <c r="D9615" s="45"/>
      <c r="E9615" s="45"/>
      <c r="F9615" s="28"/>
      <c r="G9615" s="46"/>
      <c r="H9615" s="46"/>
      <c r="I9615" s="46"/>
      <c r="J9615" s="32"/>
      <c r="K9615" s="46"/>
    </row>
    <row r="9616" spans="1:11" s="47" customFormat="1" x14ac:dyDescent="0.25">
      <c r="A9616" s="44"/>
      <c r="B9616" s="50"/>
      <c r="C9616" s="45"/>
      <c r="D9616" s="45"/>
      <c r="E9616" s="45"/>
      <c r="F9616" s="28"/>
      <c r="G9616" s="46"/>
      <c r="H9616" s="46"/>
      <c r="I9616" s="46"/>
      <c r="J9616" s="32"/>
      <c r="K9616" s="46"/>
    </row>
    <row r="9617" spans="1:11" s="47" customFormat="1" x14ac:dyDescent="0.25">
      <c r="A9617" s="44"/>
      <c r="B9617" s="50"/>
      <c r="C9617" s="45"/>
      <c r="D9617" s="45"/>
      <c r="E9617" s="45"/>
      <c r="F9617" s="28"/>
      <c r="G9617" s="46"/>
      <c r="H9617" s="46"/>
      <c r="I9617" s="46"/>
      <c r="J9617" s="32"/>
      <c r="K9617" s="46"/>
    </row>
    <row r="9618" spans="1:11" s="47" customFormat="1" x14ac:dyDescent="0.25">
      <c r="A9618" s="44"/>
      <c r="B9618" s="50"/>
      <c r="C9618" s="45"/>
      <c r="D9618" s="45"/>
      <c r="E9618" s="45"/>
      <c r="F9618" s="28"/>
      <c r="G9618" s="46"/>
      <c r="H9618" s="46"/>
      <c r="I9618" s="46"/>
      <c r="J9618" s="32"/>
      <c r="K9618" s="46"/>
    </row>
    <row r="9619" spans="1:11" s="47" customFormat="1" x14ac:dyDescent="0.25">
      <c r="A9619" s="44"/>
      <c r="B9619" s="50"/>
      <c r="C9619" s="45"/>
      <c r="D9619" s="45"/>
      <c r="E9619" s="45"/>
      <c r="F9619" s="28"/>
      <c r="G9619" s="46"/>
      <c r="H9619" s="46"/>
      <c r="I9619" s="46"/>
      <c r="J9619" s="32"/>
      <c r="K9619" s="46"/>
    </row>
    <row r="9620" spans="1:11" s="47" customFormat="1" x14ac:dyDescent="0.25">
      <c r="A9620" s="44"/>
      <c r="B9620" s="50"/>
      <c r="C9620" s="45"/>
      <c r="D9620" s="45"/>
      <c r="E9620" s="45"/>
      <c r="F9620" s="28"/>
      <c r="G9620" s="46"/>
      <c r="H9620" s="46"/>
      <c r="I9620" s="46"/>
      <c r="J9620" s="32"/>
      <c r="K9620" s="46"/>
    </row>
    <row r="9621" spans="1:11" s="47" customFormat="1" x14ac:dyDescent="0.25">
      <c r="A9621" s="44"/>
      <c r="B9621" s="50"/>
      <c r="C9621" s="45"/>
      <c r="D9621" s="45"/>
      <c r="E9621" s="45"/>
      <c r="F9621" s="28"/>
      <c r="G9621" s="46"/>
      <c r="H9621" s="46"/>
      <c r="I9621" s="46"/>
      <c r="J9621" s="32"/>
      <c r="K9621" s="46"/>
    </row>
    <row r="9622" spans="1:11" s="47" customFormat="1" x14ac:dyDescent="0.25">
      <c r="A9622" s="44"/>
      <c r="B9622" s="50"/>
      <c r="C9622" s="45"/>
      <c r="D9622" s="45"/>
      <c r="E9622" s="45"/>
      <c r="F9622" s="28"/>
      <c r="G9622" s="46"/>
      <c r="H9622" s="46"/>
      <c r="I9622" s="46"/>
      <c r="J9622" s="32"/>
      <c r="K9622" s="46"/>
    </row>
    <row r="9623" spans="1:11" s="47" customFormat="1" x14ac:dyDescent="0.25">
      <c r="A9623" s="44"/>
      <c r="B9623" s="50"/>
      <c r="C9623" s="45"/>
      <c r="D9623" s="45"/>
      <c r="E9623" s="45"/>
      <c r="F9623" s="28"/>
      <c r="G9623" s="46"/>
      <c r="H9623" s="46"/>
      <c r="I9623" s="46"/>
      <c r="J9623" s="32"/>
      <c r="K9623" s="46"/>
    </row>
    <row r="9624" spans="1:11" s="47" customFormat="1" x14ac:dyDescent="0.25">
      <c r="A9624" s="44"/>
      <c r="B9624" s="50"/>
      <c r="C9624" s="45"/>
      <c r="D9624" s="45"/>
      <c r="E9624" s="45"/>
      <c r="F9624" s="28"/>
      <c r="G9624" s="46"/>
      <c r="H9624" s="46"/>
      <c r="I9624" s="46"/>
      <c r="J9624" s="32"/>
      <c r="K9624" s="46"/>
    </row>
    <row r="9625" spans="1:11" s="47" customFormat="1" x14ac:dyDescent="0.25">
      <c r="A9625" s="44"/>
      <c r="B9625" s="50"/>
      <c r="C9625" s="45"/>
      <c r="D9625" s="45"/>
      <c r="E9625" s="45"/>
      <c r="F9625" s="28"/>
      <c r="G9625" s="46"/>
      <c r="H9625" s="46"/>
      <c r="I9625" s="46"/>
      <c r="J9625" s="32"/>
      <c r="K9625" s="46"/>
    </row>
    <row r="9626" spans="1:11" s="47" customFormat="1" x14ac:dyDescent="0.25">
      <c r="A9626" s="44"/>
      <c r="B9626" s="50"/>
      <c r="C9626" s="45"/>
      <c r="D9626" s="45"/>
      <c r="E9626" s="45"/>
      <c r="F9626" s="28"/>
      <c r="G9626" s="46"/>
      <c r="H9626" s="46"/>
      <c r="I9626" s="46"/>
      <c r="J9626" s="32"/>
      <c r="K9626" s="46"/>
    </row>
    <row r="9627" spans="1:11" s="47" customFormat="1" x14ac:dyDescent="0.25">
      <c r="A9627" s="44"/>
      <c r="B9627" s="50"/>
      <c r="C9627" s="45"/>
      <c r="D9627" s="45"/>
      <c r="E9627" s="45"/>
      <c r="F9627" s="28"/>
      <c r="G9627" s="46"/>
      <c r="H9627" s="46"/>
      <c r="I9627" s="46"/>
      <c r="J9627" s="32"/>
      <c r="K9627" s="46"/>
    </row>
    <row r="9628" spans="1:11" s="47" customFormat="1" x14ac:dyDescent="0.25">
      <c r="A9628" s="44"/>
      <c r="B9628" s="50"/>
      <c r="C9628" s="45"/>
      <c r="D9628" s="45"/>
      <c r="E9628" s="45"/>
      <c r="F9628" s="28"/>
      <c r="G9628" s="46"/>
      <c r="H9628" s="46"/>
      <c r="I9628" s="46"/>
      <c r="J9628" s="32"/>
      <c r="K9628" s="46"/>
    </row>
    <row r="9629" spans="1:11" s="47" customFormat="1" x14ac:dyDescent="0.25">
      <c r="A9629" s="44"/>
      <c r="B9629" s="50"/>
      <c r="C9629" s="45"/>
      <c r="D9629" s="45"/>
      <c r="E9629" s="45"/>
      <c r="F9629" s="28"/>
      <c r="G9629" s="46"/>
      <c r="H9629" s="46"/>
      <c r="I9629" s="46"/>
      <c r="J9629" s="32"/>
      <c r="K9629" s="46"/>
    </row>
    <row r="9630" spans="1:11" s="47" customFormat="1" x14ac:dyDescent="0.25">
      <c r="A9630" s="44"/>
      <c r="B9630" s="50"/>
      <c r="C9630" s="45"/>
      <c r="D9630" s="45"/>
      <c r="E9630" s="45"/>
      <c r="F9630" s="28"/>
      <c r="G9630" s="46"/>
      <c r="H9630" s="46"/>
      <c r="I9630" s="46"/>
      <c r="J9630" s="32"/>
      <c r="K9630" s="46"/>
    </row>
    <row r="9631" spans="1:11" s="47" customFormat="1" x14ac:dyDescent="0.25">
      <c r="A9631" s="44"/>
      <c r="B9631" s="50"/>
      <c r="C9631" s="45"/>
      <c r="D9631" s="45"/>
      <c r="E9631" s="45"/>
      <c r="F9631" s="28"/>
      <c r="G9631" s="46"/>
      <c r="H9631" s="46"/>
      <c r="I9631" s="46"/>
      <c r="J9631" s="32"/>
      <c r="K9631" s="46"/>
    </row>
    <row r="9632" spans="1:11" s="47" customFormat="1" x14ac:dyDescent="0.25">
      <c r="A9632" s="44"/>
      <c r="B9632" s="50"/>
      <c r="C9632" s="45"/>
      <c r="D9632" s="45"/>
      <c r="E9632" s="45"/>
      <c r="F9632" s="28"/>
      <c r="G9632" s="46"/>
      <c r="H9632" s="46"/>
      <c r="I9632" s="46"/>
      <c r="J9632" s="32"/>
      <c r="K9632" s="46"/>
    </row>
    <row r="9633" spans="1:11" s="47" customFormat="1" x14ac:dyDescent="0.25">
      <c r="A9633" s="44"/>
      <c r="B9633" s="50"/>
      <c r="C9633" s="45"/>
      <c r="D9633" s="45"/>
      <c r="E9633" s="45"/>
      <c r="F9633" s="28"/>
      <c r="G9633" s="46"/>
      <c r="H9633" s="46"/>
      <c r="I9633" s="46"/>
      <c r="J9633" s="32"/>
      <c r="K9633" s="46"/>
    </row>
    <row r="9634" spans="1:11" s="47" customFormat="1" x14ac:dyDescent="0.25">
      <c r="A9634" s="44"/>
      <c r="B9634" s="50"/>
      <c r="C9634" s="45"/>
      <c r="D9634" s="45"/>
      <c r="E9634" s="45"/>
      <c r="F9634" s="28"/>
      <c r="G9634" s="46"/>
      <c r="H9634" s="46"/>
      <c r="I9634" s="46"/>
      <c r="J9634" s="32"/>
      <c r="K9634" s="46"/>
    </row>
    <row r="9635" spans="1:11" s="47" customFormat="1" x14ac:dyDescent="0.25">
      <c r="A9635" s="44"/>
      <c r="B9635" s="50"/>
      <c r="C9635" s="45"/>
      <c r="D9635" s="45"/>
      <c r="E9635" s="45"/>
      <c r="F9635" s="28"/>
      <c r="G9635" s="46"/>
      <c r="H9635" s="46"/>
      <c r="I9635" s="46"/>
      <c r="J9635" s="32"/>
      <c r="K9635" s="46"/>
    </row>
    <row r="9636" spans="1:11" s="47" customFormat="1" x14ac:dyDescent="0.25">
      <c r="A9636" s="44"/>
      <c r="B9636" s="50"/>
      <c r="C9636" s="45"/>
      <c r="D9636" s="45"/>
      <c r="E9636" s="45"/>
      <c r="F9636" s="28"/>
      <c r="G9636" s="46"/>
      <c r="H9636" s="46"/>
      <c r="I9636" s="46"/>
      <c r="J9636" s="32"/>
      <c r="K9636" s="46"/>
    </row>
    <row r="9637" spans="1:11" s="47" customFormat="1" x14ac:dyDescent="0.25">
      <c r="A9637" s="44"/>
      <c r="B9637" s="50"/>
      <c r="C9637" s="45"/>
      <c r="D9637" s="45"/>
      <c r="E9637" s="45"/>
      <c r="F9637" s="28"/>
      <c r="G9637" s="46"/>
      <c r="H9637" s="46"/>
      <c r="I9637" s="46"/>
      <c r="J9637" s="32"/>
      <c r="K9637" s="46"/>
    </row>
    <row r="9638" spans="1:11" s="47" customFormat="1" x14ac:dyDescent="0.25">
      <c r="A9638" s="44"/>
      <c r="B9638" s="50"/>
      <c r="C9638" s="45"/>
      <c r="D9638" s="45"/>
      <c r="E9638" s="45"/>
      <c r="F9638" s="28"/>
      <c r="G9638" s="46"/>
      <c r="H9638" s="46"/>
      <c r="I9638" s="46"/>
      <c r="J9638" s="32"/>
      <c r="K9638" s="46"/>
    </row>
    <row r="9639" spans="1:11" s="47" customFormat="1" x14ac:dyDescent="0.25">
      <c r="A9639" s="44"/>
      <c r="B9639" s="50"/>
      <c r="C9639" s="45"/>
      <c r="D9639" s="45"/>
      <c r="E9639" s="45"/>
      <c r="F9639" s="28"/>
      <c r="G9639" s="46"/>
      <c r="H9639" s="46"/>
      <c r="I9639" s="46"/>
      <c r="J9639" s="32"/>
      <c r="K9639" s="46"/>
    </row>
    <row r="9640" spans="1:11" s="47" customFormat="1" x14ac:dyDescent="0.25">
      <c r="A9640" s="44"/>
      <c r="B9640" s="50"/>
      <c r="C9640" s="45"/>
      <c r="D9640" s="45"/>
      <c r="E9640" s="45"/>
      <c r="F9640" s="28"/>
      <c r="G9640" s="46"/>
      <c r="H9640" s="46"/>
      <c r="I9640" s="46"/>
      <c r="J9640" s="32"/>
      <c r="K9640" s="46"/>
    </row>
    <row r="9641" spans="1:11" s="47" customFormat="1" x14ac:dyDescent="0.25">
      <c r="A9641" s="44"/>
      <c r="B9641" s="50"/>
      <c r="C9641" s="45"/>
      <c r="D9641" s="45"/>
      <c r="E9641" s="45"/>
      <c r="F9641" s="28"/>
      <c r="G9641" s="46"/>
      <c r="H9641" s="46"/>
      <c r="I9641" s="46"/>
      <c r="J9641" s="32"/>
      <c r="K9641" s="46"/>
    </row>
    <row r="9642" spans="1:11" s="47" customFormat="1" x14ac:dyDescent="0.25">
      <c r="A9642" s="44"/>
      <c r="B9642" s="50"/>
      <c r="C9642" s="45"/>
      <c r="D9642" s="45"/>
      <c r="E9642" s="45"/>
      <c r="F9642" s="28"/>
      <c r="G9642" s="46"/>
      <c r="H9642" s="46"/>
      <c r="I9642" s="46"/>
      <c r="J9642" s="32"/>
      <c r="K9642" s="46"/>
    </row>
    <row r="9643" spans="1:11" s="47" customFormat="1" x14ac:dyDescent="0.25">
      <c r="A9643" s="44"/>
      <c r="B9643" s="50"/>
      <c r="C9643" s="45"/>
      <c r="D9643" s="45"/>
      <c r="E9643" s="45"/>
      <c r="F9643" s="28"/>
      <c r="G9643" s="46"/>
      <c r="H9643" s="46"/>
      <c r="I9643" s="46"/>
      <c r="J9643" s="32"/>
      <c r="K9643" s="46"/>
    </row>
    <row r="9644" spans="1:11" s="47" customFormat="1" x14ac:dyDescent="0.25">
      <c r="A9644" s="44"/>
      <c r="B9644" s="50"/>
      <c r="C9644" s="45"/>
      <c r="D9644" s="45"/>
      <c r="E9644" s="45"/>
      <c r="F9644" s="28"/>
      <c r="G9644" s="46"/>
      <c r="H9644" s="46"/>
      <c r="I9644" s="46"/>
      <c r="J9644" s="32"/>
      <c r="K9644" s="46"/>
    </row>
    <row r="9645" spans="1:11" s="47" customFormat="1" x14ac:dyDescent="0.25">
      <c r="A9645" s="44"/>
      <c r="B9645" s="50"/>
      <c r="C9645" s="45"/>
      <c r="D9645" s="45"/>
      <c r="E9645" s="45"/>
      <c r="F9645" s="28"/>
      <c r="G9645" s="46"/>
      <c r="H9645" s="46"/>
      <c r="I9645" s="46"/>
      <c r="J9645" s="32"/>
      <c r="K9645" s="46"/>
    </row>
    <row r="9646" spans="1:11" s="47" customFormat="1" x14ac:dyDescent="0.25">
      <c r="A9646" s="44"/>
      <c r="B9646" s="50"/>
      <c r="C9646" s="45"/>
      <c r="D9646" s="45"/>
      <c r="E9646" s="45"/>
      <c r="F9646" s="28"/>
      <c r="G9646" s="46"/>
      <c r="H9646" s="46"/>
      <c r="I9646" s="46"/>
      <c r="J9646" s="32"/>
      <c r="K9646" s="46"/>
    </row>
    <row r="9647" spans="1:11" s="47" customFormat="1" x14ac:dyDescent="0.25">
      <c r="A9647" s="44"/>
      <c r="B9647" s="50"/>
      <c r="C9647" s="45"/>
      <c r="D9647" s="45"/>
      <c r="E9647" s="45"/>
      <c r="F9647" s="28"/>
      <c r="G9647" s="46"/>
      <c r="H9647" s="46"/>
      <c r="I9647" s="46"/>
      <c r="J9647" s="32"/>
      <c r="K9647" s="46"/>
    </row>
    <row r="9648" spans="1:11" s="47" customFormat="1" x14ac:dyDescent="0.25">
      <c r="A9648" s="44"/>
      <c r="B9648" s="50"/>
      <c r="C9648" s="45"/>
      <c r="D9648" s="45"/>
      <c r="E9648" s="45"/>
      <c r="F9648" s="28"/>
      <c r="G9648" s="46"/>
      <c r="H9648" s="46"/>
      <c r="I9648" s="46"/>
      <c r="J9648" s="32"/>
      <c r="K9648" s="46"/>
    </row>
    <row r="9649" spans="1:11" s="47" customFormat="1" x14ac:dyDescent="0.25">
      <c r="A9649" s="44"/>
      <c r="B9649" s="50"/>
      <c r="C9649" s="45"/>
      <c r="D9649" s="45"/>
      <c r="E9649" s="45"/>
      <c r="F9649" s="28"/>
      <c r="G9649" s="46"/>
      <c r="H9649" s="46"/>
      <c r="I9649" s="46"/>
      <c r="J9649" s="32"/>
      <c r="K9649" s="46"/>
    </row>
    <row r="9650" spans="1:11" s="47" customFormat="1" x14ac:dyDescent="0.25">
      <c r="A9650" s="44"/>
      <c r="B9650" s="50"/>
      <c r="C9650" s="45"/>
      <c r="D9650" s="45"/>
      <c r="E9650" s="45"/>
      <c r="F9650" s="28"/>
      <c r="G9650" s="46"/>
      <c r="H9650" s="46"/>
      <c r="I9650" s="46"/>
      <c r="J9650" s="32"/>
      <c r="K9650" s="46"/>
    </row>
    <row r="9651" spans="1:11" s="47" customFormat="1" x14ac:dyDescent="0.25">
      <c r="A9651" s="44"/>
      <c r="B9651" s="50"/>
      <c r="C9651" s="45"/>
      <c r="D9651" s="45"/>
      <c r="E9651" s="45"/>
      <c r="F9651" s="28"/>
      <c r="G9651" s="46"/>
      <c r="H9651" s="46"/>
      <c r="I9651" s="46"/>
      <c r="J9651" s="32"/>
      <c r="K9651" s="46"/>
    </row>
    <row r="9652" spans="1:11" s="47" customFormat="1" x14ac:dyDescent="0.25">
      <c r="A9652" s="44"/>
      <c r="B9652" s="50"/>
      <c r="C9652" s="45"/>
      <c r="D9652" s="45"/>
      <c r="E9652" s="45"/>
      <c r="F9652" s="28"/>
      <c r="G9652" s="46"/>
      <c r="H9652" s="46"/>
      <c r="I9652" s="46"/>
      <c r="J9652" s="32"/>
      <c r="K9652" s="46"/>
    </row>
    <row r="9653" spans="1:11" s="47" customFormat="1" x14ac:dyDescent="0.25">
      <c r="A9653" s="44"/>
      <c r="B9653" s="50"/>
      <c r="C9653" s="45"/>
      <c r="D9653" s="45"/>
      <c r="E9653" s="45"/>
      <c r="F9653" s="28"/>
      <c r="G9653" s="46"/>
      <c r="H9653" s="46"/>
      <c r="I9653" s="46"/>
      <c r="J9653" s="32"/>
      <c r="K9653" s="46"/>
    </row>
    <row r="9654" spans="1:11" s="47" customFormat="1" x14ac:dyDescent="0.25">
      <c r="A9654" s="44"/>
      <c r="B9654" s="50"/>
      <c r="C9654" s="45"/>
      <c r="D9654" s="45"/>
      <c r="E9654" s="45"/>
      <c r="F9654" s="28"/>
      <c r="G9654" s="46"/>
      <c r="H9654" s="46"/>
      <c r="I9654" s="46"/>
      <c r="J9654" s="32"/>
      <c r="K9654" s="46"/>
    </row>
    <row r="9655" spans="1:11" s="47" customFormat="1" x14ac:dyDescent="0.25">
      <c r="A9655" s="44"/>
      <c r="B9655" s="50"/>
      <c r="C9655" s="45"/>
      <c r="D9655" s="45"/>
      <c r="E9655" s="45"/>
      <c r="F9655" s="28"/>
      <c r="G9655" s="46"/>
      <c r="H9655" s="46"/>
      <c r="I9655" s="46"/>
      <c r="J9655" s="32"/>
      <c r="K9655" s="46"/>
    </row>
    <row r="9656" spans="1:11" s="47" customFormat="1" x14ac:dyDescent="0.25">
      <c r="A9656" s="44"/>
      <c r="B9656" s="50"/>
      <c r="C9656" s="45"/>
      <c r="D9656" s="45"/>
      <c r="E9656" s="45"/>
      <c r="F9656" s="28"/>
      <c r="G9656" s="46"/>
      <c r="H9656" s="46"/>
      <c r="I9656" s="46"/>
      <c r="J9656" s="32"/>
      <c r="K9656" s="46"/>
    </row>
    <row r="9657" spans="1:11" s="47" customFormat="1" x14ac:dyDescent="0.25">
      <c r="A9657" s="44"/>
      <c r="B9657" s="50"/>
      <c r="C9657" s="45"/>
      <c r="D9657" s="45"/>
      <c r="E9657" s="45"/>
      <c r="F9657" s="28"/>
      <c r="G9657" s="46"/>
      <c r="H9657" s="46"/>
      <c r="I9657" s="46"/>
      <c r="J9657" s="32"/>
      <c r="K9657" s="46"/>
    </row>
    <row r="9658" spans="1:11" s="47" customFormat="1" x14ac:dyDescent="0.25">
      <c r="A9658" s="44"/>
      <c r="B9658" s="50"/>
      <c r="C9658" s="45"/>
      <c r="D9658" s="45"/>
      <c r="E9658" s="45"/>
      <c r="F9658" s="28"/>
      <c r="G9658" s="46"/>
      <c r="H9658" s="46"/>
      <c r="I9658" s="46"/>
      <c r="J9658" s="32"/>
      <c r="K9658" s="46"/>
    </row>
    <row r="9659" spans="1:11" s="47" customFormat="1" x14ac:dyDescent="0.25">
      <c r="A9659" s="44"/>
      <c r="B9659" s="50"/>
      <c r="C9659" s="45"/>
      <c r="D9659" s="45"/>
      <c r="E9659" s="45"/>
      <c r="F9659" s="28"/>
      <c r="G9659" s="46"/>
      <c r="H9659" s="46"/>
      <c r="I9659" s="46"/>
      <c r="J9659" s="32"/>
      <c r="K9659" s="46"/>
    </row>
    <row r="9660" spans="1:11" s="47" customFormat="1" x14ac:dyDescent="0.25">
      <c r="A9660" s="44"/>
      <c r="B9660" s="50"/>
      <c r="C9660" s="45"/>
      <c r="D9660" s="45"/>
      <c r="E9660" s="45"/>
      <c r="F9660" s="28"/>
      <c r="G9660" s="46"/>
      <c r="H9660" s="46"/>
      <c r="I9660" s="46"/>
      <c r="J9660" s="32"/>
      <c r="K9660" s="46"/>
    </row>
    <row r="9661" spans="1:11" s="47" customFormat="1" x14ac:dyDescent="0.25">
      <c r="A9661" s="44"/>
      <c r="B9661" s="50"/>
      <c r="C9661" s="45"/>
      <c r="D9661" s="45"/>
      <c r="E9661" s="45"/>
      <c r="F9661" s="28"/>
      <c r="G9661" s="46"/>
      <c r="H9661" s="46"/>
      <c r="I9661" s="46"/>
      <c r="J9661" s="32"/>
      <c r="K9661" s="46"/>
    </row>
    <row r="9662" spans="1:11" s="47" customFormat="1" x14ac:dyDescent="0.25">
      <c r="A9662" s="44"/>
      <c r="B9662" s="50"/>
      <c r="C9662" s="45"/>
      <c r="D9662" s="45"/>
      <c r="E9662" s="45"/>
      <c r="F9662" s="28"/>
      <c r="G9662" s="46"/>
      <c r="H9662" s="46"/>
      <c r="I9662" s="46"/>
      <c r="J9662" s="32"/>
      <c r="K9662" s="46"/>
    </row>
    <row r="9663" spans="1:11" s="47" customFormat="1" x14ac:dyDescent="0.25">
      <c r="A9663" s="44"/>
      <c r="B9663" s="50"/>
      <c r="C9663" s="45"/>
      <c r="D9663" s="45"/>
      <c r="E9663" s="45"/>
      <c r="F9663" s="28"/>
      <c r="G9663" s="46"/>
      <c r="H9663" s="46"/>
      <c r="I9663" s="46"/>
      <c r="J9663" s="32"/>
      <c r="K9663" s="46"/>
    </row>
    <row r="9664" spans="1:11" s="47" customFormat="1" x14ac:dyDescent="0.25">
      <c r="A9664" s="44"/>
      <c r="B9664" s="50"/>
      <c r="C9664" s="45"/>
      <c r="D9664" s="45"/>
      <c r="E9664" s="45"/>
      <c r="F9664" s="28"/>
      <c r="G9664" s="46"/>
      <c r="H9664" s="46"/>
      <c r="I9664" s="46"/>
      <c r="J9664" s="32"/>
      <c r="K9664" s="46"/>
    </row>
    <row r="9665" spans="1:11" s="47" customFormat="1" x14ac:dyDescent="0.25">
      <c r="A9665" s="44"/>
      <c r="B9665" s="50"/>
      <c r="C9665" s="45"/>
      <c r="D9665" s="45"/>
      <c r="E9665" s="45"/>
      <c r="F9665" s="28"/>
      <c r="G9665" s="46"/>
      <c r="H9665" s="46"/>
      <c r="I9665" s="46"/>
      <c r="J9665" s="32"/>
      <c r="K9665" s="46"/>
    </row>
    <row r="9666" spans="1:11" s="47" customFormat="1" x14ac:dyDescent="0.25">
      <c r="A9666" s="44"/>
      <c r="B9666" s="50"/>
      <c r="C9666" s="45"/>
      <c r="D9666" s="45"/>
      <c r="E9666" s="45"/>
      <c r="F9666" s="28"/>
      <c r="G9666" s="46"/>
      <c r="H9666" s="46"/>
      <c r="I9666" s="46"/>
      <c r="J9666" s="32"/>
      <c r="K9666" s="46"/>
    </row>
    <row r="9667" spans="1:11" s="47" customFormat="1" x14ac:dyDescent="0.25">
      <c r="A9667" s="44"/>
      <c r="B9667" s="50"/>
      <c r="C9667" s="45"/>
      <c r="D9667" s="45"/>
      <c r="E9667" s="45"/>
      <c r="F9667" s="28"/>
      <c r="G9667" s="46"/>
      <c r="H9667" s="46"/>
      <c r="I9667" s="46"/>
      <c r="J9667" s="32"/>
      <c r="K9667" s="46"/>
    </row>
    <row r="9668" spans="1:11" s="47" customFormat="1" x14ac:dyDescent="0.25">
      <c r="A9668" s="44"/>
      <c r="B9668" s="50"/>
      <c r="C9668" s="45"/>
      <c r="D9668" s="45"/>
      <c r="E9668" s="45"/>
      <c r="F9668" s="28"/>
      <c r="G9668" s="46"/>
      <c r="H9668" s="46"/>
      <c r="I9668" s="46"/>
      <c r="J9668" s="32"/>
      <c r="K9668" s="46"/>
    </row>
    <row r="9669" spans="1:11" s="47" customFormat="1" x14ac:dyDescent="0.25">
      <c r="A9669" s="44"/>
      <c r="B9669" s="50"/>
      <c r="C9669" s="45"/>
      <c r="D9669" s="45"/>
      <c r="E9669" s="45"/>
      <c r="F9669" s="28"/>
      <c r="G9669" s="46"/>
      <c r="H9669" s="46"/>
      <c r="I9669" s="46"/>
      <c r="J9669" s="32"/>
      <c r="K9669" s="46"/>
    </row>
    <row r="9670" spans="1:11" s="47" customFormat="1" x14ac:dyDescent="0.25">
      <c r="A9670" s="44"/>
      <c r="B9670" s="50"/>
      <c r="C9670" s="45"/>
      <c r="D9670" s="45"/>
      <c r="E9670" s="45"/>
      <c r="F9670" s="28"/>
      <c r="G9670" s="46"/>
      <c r="H9670" s="46"/>
      <c r="I9670" s="46"/>
      <c r="J9670" s="32"/>
      <c r="K9670" s="46"/>
    </row>
    <row r="9671" spans="1:11" s="47" customFormat="1" x14ac:dyDescent="0.25">
      <c r="A9671" s="44"/>
      <c r="B9671" s="50"/>
      <c r="C9671" s="45"/>
      <c r="D9671" s="45"/>
      <c r="E9671" s="45"/>
      <c r="F9671" s="28"/>
      <c r="G9671" s="46"/>
      <c r="H9671" s="46"/>
      <c r="I9671" s="46"/>
      <c r="J9671" s="32"/>
      <c r="K9671" s="46"/>
    </row>
    <row r="9672" spans="1:11" s="47" customFormat="1" x14ac:dyDescent="0.25">
      <c r="A9672" s="44"/>
      <c r="B9672" s="50"/>
      <c r="C9672" s="45"/>
      <c r="D9672" s="45"/>
      <c r="E9672" s="45"/>
      <c r="F9672" s="28"/>
      <c r="G9672" s="46"/>
      <c r="H9672" s="46"/>
      <c r="I9672" s="46"/>
      <c r="J9672" s="32"/>
      <c r="K9672" s="46"/>
    </row>
    <row r="9673" spans="1:11" s="47" customFormat="1" x14ac:dyDescent="0.25">
      <c r="A9673" s="44"/>
      <c r="B9673" s="50"/>
      <c r="C9673" s="45"/>
      <c r="D9673" s="45"/>
      <c r="E9673" s="45"/>
      <c r="F9673" s="28"/>
      <c r="G9673" s="46"/>
      <c r="H9673" s="46"/>
      <c r="I9673" s="46"/>
      <c r="J9673" s="32"/>
      <c r="K9673" s="46"/>
    </row>
    <row r="9674" spans="1:11" s="47" customFormat="1" x14ac:dyDescent="0.25">
      <c r="A9674" s="44"/>
      <c r="B9674" s="50"/>
      <c r="C9674" s="45"/>
      <c r="D9674" s="45"/>
      <c r="E9674" s="45"/>
      <c r="F9674" s="28"/>
      <c r="G9674" s="46"/>
      <c r="H9674" s="46"/>
      <c r="I9674" s="46"/>
      <c r="J9674" s="32"/>
      <c r="K9674" s="46"/>
    </row>
    <row r="9675" spans="1:11" s="47" customFormat="1" x14ac:dyDescent="0.25">
      <c r="A9675" s="44"/>
      <c r="B9675" s="50"/>
      <c r="C9675" s="45"/>
      <c r="D9675" s="45"/>
      <c r="E9675" s="45"/>
      <c r="F9675" s="28"/>
      <c r="G9675" s="46"/>
      <c r="H9675" s="46"/>
      <c r="I9675" s="46"/>
      <c r="J9675" s="32"/>
      <c r="K9675" s="46"/>
    </row>
    <row r="9676" spans="1:11" s="47" customFormat="1" x14ac:dyDescent="0.25">
      <c r="A9676" s="44"/>
      <c r="B9676" s="50"/>
      <c r="C9676" s="45"/>
      <c r="D9676" s="45"/>
      <c r="E9676" s="45"/>
      <c r="F9676" s="28"/>
      <c r="G9676" s="46"/>
      <c r="H9676" s="46"/>
      <c r="I9676" s="46"/>
      <c r="J9676" s="32"/>
      <c r="K9676" s="46"/>
    </row>
    <row r="9677" spans="1:11" s="47" customFormat="1" x14ac:dyDescent="0.25">
      <c r="A9677" s="44"/>
      <c r="B9677" s="50"/>
      <c r="C9677" s="45"/>
      <c r="D9677" s="45"/>
      <c r="E9677" s="45"/>
      <c r="F9677" s="28"/>
      <c r="G9677" s="46"/>
      <c r="H9677" s="46"/>
      <c r="I9677" s="46"/>
      <c r="J9677" s="32"/>
      <c r="K9677" s="46"/>
    </row>
    <row r="9678" spans="1:11" s="47" customFormat="1" x14ac:dyDescent="0.25">
      <c r="A9678" s="44"/>
      <c r="B9678" s="50"/>
      <c r="C9678" s="45"/>
      <c r="D9678" s="45"/>
      <c r="E9678" s="45"/>
      <c r="F9678" s="28"/>
      <c r="G9678" s="46"/>
      <c r="H9678" s="46"/>
      <c r="I9678" s="46"/>
      <c r="J9678" s="32"/>
      <c r="K9678" s="46"/>
    </row>
    <row r="9679" spans="1:11" s="47" customFormat="1" x14ac:dyDescent="0.25">
      <c r="A9679" s="44"/>
      <c r="B9679" s="50"/>
      <c r="C9679" s="45"/>
      <c r="D9679" s="45"/>
      <c r="E9679" s="45"/>
      <c r="F9679" s="28"/>
      <c r="G9679" s="46"/>
      <c r="H9679" s="46"/>
      <c r="I9679" s="46"/>
      <c r="J9679" s="32"/>
      <c r="K9679" s="46"/>
    </row>
    <row r="9680" spans="1:11" s="47" customFormat="1" x14ac:dyDescent="0.25">
      <c r="A9680" s="44"/>
      <c r="B9680" s="50"/>
      <c r="C9680" s="45"/>
      <c r="D9680" s="45"/>
      <c r="E9680" s="45"/>
      <c r="F9680" s="28"/>
      <c r="G9680" s="46"/>
      <c r="H9680" s="46"/>
      <c r="I9680" s="46"/>
      <c r="J9680" s="32"/>
      <c r="K9680" s="46"/>
    </row>
    <row r="9681" spans="1:11" s="47" customFormat="1" x14ac:dyDescent="0.25">
      <c r="A9681" s="44"/>
      <c r="B9681" s="50"/>
      <c r="C9681" s="45"/>
      <c r="D9681" s="45"/>
      <c r="E9681" s="45"/>
      <c r="F9681" s="28"/>
      <c r="G9681" s="46"/>
      <c r="H9681" s="46"/>
      <c r="I9681" s="46"/>
      <c r="J9681" s="32"/>
      <c r="K9681" s="46"/>
    </row>
    <row r="9682" spans="1:11" s="47" customFormat="1" x14ac:dyDescent="0.25">
      <c r="A9682" s="44"/>
      <c r="B9682" s="50"/>
      <c r="C9682" s="45"/>
      <c r="D9682" s="45"/>
      <c r="E9682" s="45"/>
      <c r="F9682" s="28"/>
      <c r="G9682" s="46"/>
      <c r="H9682" s="46"/>
      <c r="I9682" s="46"/>
      <c r="J9682" s="32"/>
      <c r="K9682" s="46"/>
    </row>
    <row r="9683" spans="1:11" s="47" customFormat="1" x14ac:dyDescent="0.25">
      <c r="A9683" s="44"/>
      <c r="B9683" s="50"/>
      <c r="C9683" s="45"/>
      <c r="D9683" s="45"/>
      <c r="E9683" s="45"/>
      <c r="F9683" s="28"/>
      <c r="G9683" s="46"/>
      <c r="H9683" s="46"/>
      <c r="I9683" s="46"/>
      <c r="J9683" s="32"/>
      <c r="K9683" s="46"/>
    </row>
    <row r="9684" spans="1:11" s="47" customFormat="1" x14ac:dyDescent="0.25">
      <c r="A9684" s="44"/>
      <c r="B9684" s="50"/>
      <c r="C9684" s="45"/>
      <c r="D9684" s="45"/>
      <c r="E9684" s="45"/>
      <c r="F9684" s="28"/>
      <c r="G9684" s="46"/>
      <c r="H9684" s="46"/>
      <c r="I9684" s="46"/>
      <c r="J9684" s="32"/>
      <c r="K9684" s="46"/>
    </row>
    <row r="9685" spans="1:11" s="47" customFormat="1" x14ac:dyDescent="0.25">
      <c r="A9685" s="44"/>
      <c r="B9685" s="50"/>
      <c r="C9685" s="45"/>
      <c r="D9685" s="45"/>
      <c r="E9685" s="45"/>
      <c r="F9685" s="28"/>
      <c r="G9685" s="46"/>
      <c r="H9685" s="46"/>
      <c r="I9685" s="46"/>
      <c r="J9685" s="32"/>
      <c r="K9685" s="46"/>
    </row>
    <row r="9686" spans="1:11" s="47" customFormat="1" x14ac:dyDescent="0.25">
      <c r="A9686" s="44"/>
      <c r="B9686" s="50"/>
      <c r="C9686" s="45"/>
      <c r="D9686" s="45"/>
      <c r="E9686" s="45"/>
      <c r="F9686" s="28"/>
      <c r="G9686" s="46"/>
      <c r="H9686" s="46"/>
      <c r="I9686" s="46"/>
      <c r="J9686" s="32"/>
      <c r="K9686" s="46"/>
    </row>
    <row r="9687" spans="1:11" s="47" customFormat="1" x14ac:dyDescent="0.25">
      <c r="A9687" s="44"/>
      <c r="B9687" s="50"/>
      <c r="C9687" s="45"/>
      <c r="D9687" s="45"/>
      <c r="E9687" s="45"/>
      <c r="F9687" s="28"/>
      <c r="G9687" s="46"/>
      <c r="H9687" s="46"/>
      <c r="I9687" s="46"/>
      <c r="J9687" s="32"/>
      <c r="K9687" s="46"/>
    </row>
    <row r="9688" spans="1:11" s="47" customFormat="1" x14ac:dyDescent="0.25">
      <c r="A9688" s="44"/>
      <c r="B9688" s="50"/>
      <c r="C9688" s="45"/>
      <c r="D9688" s="45"/>
      <c r="E9688" s="45"/>
      <c r="F9688" s="28"/>
      <c r="G9688" s="46"/>
      <c r="H9688" s="46"/>
      <c r="I9688" s="46"/>
      <c r="J9688" s="32"/>
      <c r="K9688" s="46"/>
    </row>
    <row r="9689" spans="1:11" s="47" customFormat="1" x14ac:dyDescent="0.25">
      <c r="A9689" s="44"/>
      <c r="B9689" s="50"/>
      <c r="C9689" s="45"/>
      <c r="D9689" s="45"/>
      <c r="E9689" s="45"/>
      <c r="F9689" s="28"/>
      <c r="G9689" s="46"/>
      <c r="H9689" s="46"/>
      <c r="I9689" s="46"/>
      <c r="J9689" s="32"/>
      <c r="K9689" s="46"/>
    </row>
    <row r="9690" spans="1:11" s="47" customFormat="1" x14ac:dyDescent="0.25">
      <c r="A9690" s="44"/>
      <c r="B9690" s="50"/>
      <c r="C9690" s="45"/>
      <c r="D9690" s="45"/>
      <c r="E9690" s="45"/>
      <c r="F9690" s="28"/>
      <c r="G9690" s="46"/>
      <c r="H9690" s="46"/>
      <c r="I9690" s="46"/>
      <c r="J9690" s="32"/>
      <c r="K9690" s="46"/>
    </row>
    <row r="9691" spans="1:11" s="47" customFormat="1" x14ac:dyDescent="0.25">
      <c r="A9691" s="44"/>
      <c r="B9691" s="50"/>
      <c r="C9691" s="45"/>
      <c r="D9691" s="45"/>
      <c r="E9691" s="45"/>
      <c r="F9691" s="28"/>
      <c r="G9691" s="46"/>
      <c r="H9691" s="46"/>
      <c r="I9691" s="46"/>
      <c r="J9691" s="32"/>
      <c r="K9691" s="46"/>
    </row>
    <row r="9692" spans="1:11" s="47" customFormat="1" x14ac:dyDescent="0.25">
      <c r="A9692" s="44"/>
      <c r="B9692" s="50"/>
      <c r="C9692" s="45"/>
      <c r="D9692" s="45"/>
      <c r="E9692" s="45"/>
      <c r="F9692" s="28"/>
      <c r="G9692" s="46"/>
      <c r="H9692" s="46"/>
      <c r="I9692" s="46"/>
      <c r="J9692" s="32"/>
      <c r="K9692" s="46"/>
    </row>
    <row r="9693" spans="1:11" s="47" customFormat="1" x14ac:dyDescent="0.25">
      <c r="A9693" s="44"/>
      <c r="B9693" s="50"/>
      <c r="C9693" s="45"/>
      <c r="D9693" s="45"/>
      <c r="E9693" s="45"/>
      <c r="F9693" s="28"/>
      <c r="G9693" s="46"/>
      <c r="H9693" s="46"/>
      <c r="I9693" s="46"/>
      <c r="J9693" s="32"/>
      <c r="K9693" s="46"/>
    </row>
    <row r="9694" spans="1:11" s="47" customFormat="1" x14ac:dyDescent="0.25">
      <c r="A9694" s="44"/>
      <c r="B9694" s="50"/>
      <c r="C9694" s="45"/>
      <c r="D9694" s="45"/>
      <c r="E9694" s="45"/>
      <c r="F9694" s="28"/>
      <c r="G9694" s="46"/>
      <c r="H9694" s="46"/>
      <c r="I9694" s="46"/>
      <c r="J9694" s="32"/>
      <c r="K9694" s="46"/>
    </row>
    <row r="9695" spans="1:11" s="47" customFormat="1" x14ac:dyDescent="0.25">
      <c r="A9695" s="44"/>
      <c r="B9695" s="50"/>
      <c r="C9695" s="45"/>
      <c r="D9695" s="45"/>
      <c r="E9695" s="45"/>
      <c r="F9695" s="28"/>
      <c r="G9695" s="46"/>
      <c r="H9695" s="46"/>
      <c r="I9695" s="46"/>
      <c r="J9695" s="32"/>
      <c r="K9695" s="46"/>
    </row>
    <row r="9696" spans="1:11" s="47" customFormat="1" x14ac:dyDescent="0.25">
      <c r="A9696" s="44"/>
      <c r="B9696" s="50"/>
      <c r="C9696" s="45"/>
      <c r="D9696" s="45"/>
      <c r="E9696" s="45"/>
      <c r="F9696" s="28"/>
      <c r="G9696" s="46"/>
      <c r="H9696" s="46"/>
      <c r="I9696" s="46"/>
      <c r="J9696" s="32"/>
      <c r="K9696" s="46"/>
    </row>
    <row r="9697" spans="1:11" s="47" customFormat="1" x14ac:dyDescent="0.25">
      <c r="A9697" s="44"/>
      <c r="B9697" s="50"/>
      <c r="C9697" s="45"/>
      <c r="D9697" s="45"/>
      <c r="E9697" s="45"/>
      <c r="F9697" s="28"/>
      <c r="G9697" s="46"/>
      <c r="H9697" s="46"/>
      <c r="I9697" s="46"/>
      <c r="J9697" s="32"/>
      <c r="K9697" s="46"/>
    </row>
    <row r="9698" spans="1:11" s="47" customFormat="1" x14ac:dyDescent="0.25">
      <c r="A9698" s="44"/>
      <c r="B9698" s="50"/>
      <c r="C9698" s="45"/>
      <c r="D9698" s="45"/>
      <c r="E9698" s="45"/>
      <c r="F9698" s="28"/>
      <c r="G9698" s="46"/>
      <c r="H9698" s="46"/>
      <c r="I9698" s="46"/>
      <c r="J9698" s="32"/>
      <c r="K9698" s="46"/>
    </row>
    <row r="9699" spans="1:11" s="47" customFormat="1" x14ac:dyDescent="0.25">
      <c r="A9699" s="44"/>
      <c r="B9699" s="50"/>
      <c r="C9699" s="45"/>
      <c r="D9699" s="45"/>
      <c r="E9699" s="45"/>
      <c r="F9699" s="28"/>
      <c r="G9699" s="46"/>
      <c r="H9699" s="46"/>
      <c r="I9699" s="46"/>
      <c r="J9699" s="32"/>
      <c r="K9699" s="46"/>
    </row>
    <row r="9700" spans="1:11" s="47" customFormat="1" x14ac:dyDescent="0.25">
      <c r="A9700" s="44"/>
      <c r="B9700" s="50"/>
      <c r="C9700" s="45"/>
      <c r="D9700" s="45"/>
      <c r="E9700" s="45"/>
      <c r="F9700" s="28"/>
      <c r="G9700" s="46"/>
      <c r="H9700" s="46"/>
      <c r="I9700" s="46"/>
      <c r="J9700" s="32"/>
      <c r="K9700" s="46"/>
    </row>
    <row r="9701" spans="1:11" s="47" customFormat="1" x14ac:dyDescent="0.25">
      <c r="A9701" s="44"/>
      <c r="B9701" s="50"/>
      <c r="C9701" s="45"/>
      <c r="D9701" s="45"/>
      <c r="E9701" s="45"/>
      <c r="F9701" s="28"/>
      <c r="G9701" s="46"/>
      <c r="H9701" s="46"/>
      <c r="I9701" s="46"/>
      <c r="J9701" s="32"/>
      <c r="K9701" s="46"/>
    </row>
    <row r="9702" spans="1:11" s="47" customFormat="1" x14ac:dyDescent="0.25">
      <c r="A9702" s="44"/>
      <c r="B9702" s="50"/>
      <c r="C9702" s="45"/>
      <c r="D9702" s="45"/>
      <c r="E9702" s="45"/>
      <c r="F9702" s="28"/>
      <c r="G9702" s="46"/>
      <c r="H9702" s="46"/>
      <c r="I9702" s="46"/>
      <c r="J9702" s="32"/>
      <c r="K9702" s="46"/>
    </row>
    <row r="9703" spans="1:11" s="47" customFormat="1" x14ac:dyDescent="0.25">
      <c r="A9703" s="44"/>
      <c r="B9703" s="50"/>
      <c r="C9703" s="45"/>
      <c r="D9703" s="45"/>
      <c r="E9703" s="45"/>
      <c r="F9703" s="28"/>
      <c r="G9703" s="46"/>
      <c r="H9703" s="46"/>
      <c r="I9703" s="46"/>
      <c r="J9703" s="32"/>
      <c r="K9703" s="46"/>
    </row>
    <row r="9704" spans="1:11" s="47" customFormat="1" x14ac:dyDescent="0.25">
      <c r="A9704" s="44"/>
      <c r="B9704" s="50"/>
      <c r="C9704" s="45"/>
      <c r="D9704" s="45"/>
      <c r="E9704" s="45"/>
      <c r="F9704" s="28"/>
      <c r="G9704" s="46"/>
      <c r="H9704" s="46"/>
      <c r="I9704" s="46"/>
      <c r="J9704" s="32"/>
      <c r="K9704" s="46"/>
    </row>
    <row r="9705" spans="1:11" s="47" customFormat="1" x14ac:dyDescent="0.25">
      <c r="A9705" s="44"/>
      <c r="B9705" s="50"/>
      <c r="C9705" s="45"/>
      <c r="D9705" s="45"/>
      <c r="E9705" s="45"/>
      <c r="F9705" s="28"/>
      <c r="G9705" s="46"/>
      <c r="H9705" s="46"/>
      <c r="I9705" s="46"/>
      <c r="J9705" s="32"/>
      <c r="K9705" s="46"/>
    </row>
    <row r="9706" spans="1:11" s="47" customFormat="1" x14ac:dyDescent="0.25">
      <c r="A9706" s="44"/>
      <c r="B9706" s="50"/>
      <c r="C9706" s="45"/>
      <c r="D9706" s="45"/>
      <c r="E9706" s="45"/>
      <c r="F9706" s="28"/>
      <c r="G9706" s="46"/>
      <c r="H9706" s="46"/>
      <c r="I9706" s="46"/>
      <c r="J9706" s="32"/>
      <c r="K9706" s="46"/>
    </row>
    <row r="9707" spans="1:11" s="47" customFormat="1" x14ac:dyDescent="0.25">
      <c r="A9707" s="44"/>
      <c r="B9707" s="50"/>
      <c r="C9707" s="45"/>
      <c r="D9707" s="45"/>
      <c r="E9707" s="45"/>
      <c r="F9707" s="28"/>
      <c r="G9707" s="46"/>
      <c r="H9707" s="46"/>
      <c r="I9707" s="46"/>
      <c r="J9707" s="32"/>
      <c r="K9707" s="46"/>
    </row>
    <row r="9708" spans="1:11" s="47" customFormat="1" x14ac:dyDescent="0.25">
      <c r="A9708" s="44"/>
      <c r="B9708" s="50"/>
      <c r="C9708" s="45"/>
      <c r="D9708" s="45"/>
      <c r="E9708" s="45"/>
      <c r="F9708" s="28"/>
      <c r="G9708" s="46"/>
      <c r="H9708" s="46"/>
      <c r="I9708" s="46"/>
      <c r="J9708" s="32"/>
      <c r="K9708" s="46"/>
    </row>
    <row r="9709" spans="1:11" s="47" customFormat="1" x14ac:dyDescent="0.25">
      <c r="A9709" s="44"/>
      <c r="B9709" s="50"/>
      <c r="C9709" s="45"/>
      <c r="D9709" s="45"/>
      <c r="E9709" s="45"/>
      <c r="F9709" s="28"/>
      <c r="G9709" s="46"/>
      <c r="H9709" s="46"/>
      <c r="I9709" s="46"/>
      <c r="J9709" s="32"/>
      <c r="K9709" s="46"/>
    </row>
    <row r="9710" spans="1:11" s="47" customFormat="1" x14ac:dyDescent="0.25">
      <c r="A9710" s="44"/>
      <c r="B9710" s="50"/>
      <c r="C9710" s="45"/>
      <c r="D9710" s="45"/>
      <c r="E9710" s="45"/>
      <c r="F9710" s="28"/>
      <c r="G9710" s="46"/>
      <c r="H9710" s="46"/>
      <c r="I9710" s="46"/>
      <c r="J9710" s="32"/>
      <c r="K9710" s="46"/>
    </row>
    <row r="9711" spans="1:11" s="47" customFormat="1" x14ac:dyDescent="0.25">
      <c r="A9711" s="44"/>
      <c r="B9711" s="50"/>
      <c r="C9711" s="45"/>
      <c r="D9711" s="45"/>
      <c r="E9711" s="45"/>
      <c r="F9711" s="28"/>
      <c r="G9711" s="46"/>
      <c r="H9711" s="46"/>
      <c r="I9711" s="46"/>
      <c r="J9711" s="32"/>
      <c r="K9711" s="46"/>
    </row>
    <row r="9712" spans="1:11" s="47" customFormat="1" x14ac:dyDescent="0.25">
      <c r="A9712" s="44"/>
      <c r="B9712" s="50"/>
      <c r="C9712" s="45"/>
      <c r="D9712" s="45"/>
      <c r="E9712" s="45"/>
      <c r="F9712" s="28"/>
      <c r="G9712" s="46"/>
      <c r="H9712" s="46"/>
      <c r="I9712" s="46"/>
      <c r="J9712" s="32"/>
      <c r="K9712" s="46"/>
    </row>
    <row r="9713" spans="1:11" s="47" customFormat="1" x14ac:dyDescent="0.25">
      <c r="A9713" s="44"/>
      <c r="B9713" s="50"/>
      <c r="C9713" s="45"/>
      <c r="D9713" s="45"/>
      <c r="E9713" s="45"/>
      <c r="F9713" s="28"/>
      <c r="G9713" s="46"/>
      <c r="H9713" s="46"/>
      <c r="I9713" s="46"/>
      <c r="J9713" s="32"/>
      <c r="K9713" s="46"/>
    </row>
    <row r="9714" spans="1:11" s="47" customFormat="1" x14ac:dyDescent="0.25">
      <c r="A9714" s="44"/>
      <c r="B9714" s="50"/>
      <c r="C9714" s="45"/>
      <c r="D9714" s="45"/>
      <c r="E9714" s="45"/>
      <c r="F9714" s="28"/>
      <c r="G9714" s="46"/>
      <c r="H9714" s="46"/>
      <c r="I9714" s="46"/>
      <c r="J9714" s="32"/>
      <c r="K9714" s="46"/>
    </row>
    <row r="9715" spans="1:11" s="47" customFormat="1" x14ac:dyDescent="0.25">
      <c r="A9715" s="44"/>
      <c r="B9715" s="50"/>
      <c r="C9715" s="45"/>
      <c r="D9715" s="45"/>
      <c r="E9715" s="45"/>
      <c r="F9715" s="28"/>
      <c r="G9715" s="46"/>
      <c r="H9715" s="46"/>
      <c r="I9715" s="46"/>
      <c r="J9715" s="32"/>
      <c r="K9715" s="46"/>
    </row>
    <row r="9716" spans="1:11" s="47" customFormat="1" x14ac:dyDescent="0.25">
      <c r="A9716" s="44"/>
      <c r="B9716" s="50"/>
      <c r="C9716" s="45"/>
      <c r="D9716" s="45"/>
      <c r="E9716" s="45"/>
      <c r="F9716" s="28"/>
      <c r="G9716" s="46"/>
      <c r="H9716" s="46"/>
      <c r="I9716" s="46"/>
      <c r="J9716" s="32"/>
      <c r="K9716" s="46"/>
    </row>
    <row r="9717" spans="1:11" s="47" customFormat="1" x14ac:dyDescent="0.25">
      <c r="A9717" s="44"/>
      <c r="B9717" s="50"/>
      <c r="C9717" s="45"/>
      <c r="D9717" s="45"/>
      <c r="E9717" s="45"/>
      <c r="F9717" s="28"/>
      <c r="G9717" s="46"/>
      <c r="H9717" s="46"/>
      <c r="I9717" s="46"/>
      <c r="J9717" s="32"/>
      <c r="K9717" s="46"/>
    </row>
    <row r="9718" spans="1:11" s="47" customFormat="1" x14ac:dyDescent="0.25">
      <c r="A9718" s="44"/>
      <c r="B9718" s="50"/>
      <c r="C9718" s="45"/>
      <c r="D9718" s="45"/>
      <c r="E9718" s="45"/>
      <c r="F9718" s="28"/>
      <c r="G9718" s="46"/>
      <c r="H9718" s="46"/>
      <c r="I9718" s="46"/>
      <c r="J9718" s="32"/>
      <c r="K9718" s="46"/>
    </row>
    <row r="9719" spans="1:11" s="47" customFormat="1" x14ac:dyDescent="0.25">
      <c r="A9719" s="44"/>
      <c r="B9719" s="50"/>
      <c r="C9719" s="45"/>
      <c r="D9719" s="45"/>
      <c r="E9719" s="45"/>
      <c r="F9719" s="28"/>
      <c r="G9719" s="46"/>
      <c r="H9719" s="46"/>
      <c r="I9719" s="46"/>
      <c r="J9719" s="32"/>
      <c r="K9719" s="46"/>
    </row>
    <row r="9720" spans="1:11" s="47" customFormat="1" x14ac:dyDescent="0.25">
      <c r="A9720" s="44"/>
      <c r="B9720" s="50"/>
      <c r="C9720" s="45"/>
      <c r="D9720" s="45"/>
      <c r="E9720" s="45"/>
      <c r="F9720" s="28"/>
      <c r="G9720" s="46"/>
      <c r="H9720" s="46"/>
      <c r="I9720" s="46"/>
      <c r="J9720" s="32"/>
      <c r="K9720" s="46"/>
    </row>
    <row r="9721" spans="1:11" s="47" customFormat="1" x14ac:dyDescent="0.25">
      <c r="A9721" s="44"/>
      <c r="B9721" s="50"/>
      <c r="C9721" s="45"/>
      <c r="D9721" s="45"/>
      <c r="E9721" s="45"/>
      <c r="F9721" s="28"/>
      <c r="G9721" s="46"/>
      <c r="H9721" s="46"/>
      <c r="I9721" s="46"/>
      <c r="J9721" s="32"/>
      <c r="K9721" s="46"/>
    </row>
    <row r="9722" spans="1:11" s="47" customFormat="1" x14ac:dyDescent="0.25">
      <c r="A9722" s="44"/>
      <c r="B9722" s="50"/>
      <c r="C9722" s="45"/>
      <c r="D9722" s="45"/>
      <c r="E9722" s="45"/>
      <c r="F9722" s="28"/>
      <c r="G9722" s="46"/>
      <c r="H9722" s="46"/>
      <c r="I9722" s="46"/>
      <c r="J9722" s="32"/>
      <c r="K9722" s="46"/>
    </row>
    <row r="9723" spans="1:11" s="47" customFormat="1" x14ac:dyDescent="0.25">
      <c r="A9723" s="44"/>
      <c r="B9723" s="50"/>
      <c r="C9723" s="45"/>
      <c r="D9723" s="45"/>
      <c r="E9723" s="45"/>
      <c r="F9723" s="28"/>
      <c r="G9723" s="46"/>
      <c r="H9723" s="46"/>
      <c r="I9723" s="46"/>
      <c r="J9723" s="32"/>
      <c r="K9723" s="46"/>
    </row>
    <row r="9724" spans="1:11" s="47" customFormat="1" x14ac:dyDescent="0.25">
      <c r="A9724" s="44"/>
      <c r="B9724" s="50"/>
      <c r="C9724" s="45"/>
      <c r="D9724" s="45"/>
      <c r="E9724" s="45"/>
      <c r="F9724" s="28"/>
      <c r="G9724" s="46"/>
      <c r="H9724" s="46"/>
      <c r="I9724" s="46"/>
      <c r="J9724" s="32"/>
      <c r="K9724" s="46"/>
    </row>
    <row r="9725" spans="1:11" s="47" customFormat="1" x14ac:dyDescent="0.25">
      <c r="A9725" s="44"/>
      <c r="B9725" s="50"/>
      <c r="C9725" s="45"/>
      <c r="D9725" s="45"/>
      <c r="E9725" s="45"/>
      <c r="F9725" s="28"/>
      <c r="G9725" s="46"/>
      <c r="H9725" s="46"/>
      <c r="I9725" s="46"/>
      <c r="J9725" s="32"/>
      <c r="K9725" s="46"/>
    </row>
    <row r="9726" spans="1:11" s="47" customFormat="1" x14ac:dyDescent="0.25">
      <c r="A9726" s="44"/>
      <c r="B9726" s="50"/>
      <c r="C9726" s="45"/>
      <c r="D9726" s="45"/>
      <c r="E9726" s="45"/>
      <c r="F9726" s="28"/>
      <c r="G9726" s="46"/>
      <c r="H9726" s="46"/>
      <c r="I9726" s="46"/>
      <c r="J9726" s="32"/>
      <c r="K9726" s="46"/>
    </row>
    <row r="9727" spans="1:11" s="47" customFormat="1" x14ac:dyDescent="0.25">
      <c r="A9727" s="44"/>
      <c r="B9727" s="50"/>
      <c r="C9727" s="45"/>
      <c r="D9727" s="45"/>
      <c r="E9727" s="45"/>
      <c r="F9727" s="28"/>
      <c r="G9727" s="46"/>
      <c r="H9727" s="46"/>
      <c r="I9727" s="46"/>
      <c r="J9727" s="32"/>
      <c r="K9727" s="46"/>
    </row>
    <row r="9728" spans="1:11" s="47" customFormat="1" x14ac:dyDescent="0.25">
      <c r="A9728" s="44"/>
      <c r="B9728" s="50"/>
      <c r="C9728" s="45"/>
      <c r="D9728" s="45"/>
      <c r="E9728" s="45"/>
      <c r="F9728" s="28"/>
      <c r="G9728" s="46"/>
      <c r="H9728" s="46"/>
      <c r="I9728" s="46"/>
      <c r="J9728" s="32"/>
      <c r="K9728" s="46"/>
    </row>
    <row r="9729" spans="1:11" s="47" customFormat="1" x14ac:dyDescent="0.25">
      <c r="A9729" s="44"/>
      <c r="B9729" s="50"/>
      <c r="C9729" s="45"/>
      <c r="D9729" s="45"/>
      <c r="E9729" s="45"/>
      <c r="F9729" s="28"/>
      <c r="G9729" s="46"/>
      <c r="H9729" s="46"/>
      <c r="I9729" s="46"/>
      <c r="J9729" s="32"/>
      <c r="K9729" s="46"/>
    </row>
    <row r="9730" spans="1:11" s="47" customFormat="1" x14ac:dyDescent="0.25">
      <c r="A9730" s="44"/>
      <c r="B9730" s="50"/>
      <c r="C9730" s="45"/>
      <c r="D9730" s="45"/>
      <c r="E9730" s="45"/>
      <c r="F9730" s="28"/>
      <c r="G9730" s="46"/>
      <c r="H9730" s="46"/>
      <c r="I9730" s="46"/>
      <c r="J9730" s="32"/>
      <c r="K9730" s="46"/>
    </row>
    <row r="9731" spans="1:11" s="47" customFormat="1" x14ac:dyDescent="0.25">
      <c r="A9731" s="44"/>
      <c r="B9731" s="50"/>
      <c r="C9731" s="45"/>
      <c r="D9731" s="45"/>
      <c r="E9731" s="45"/>
      <c r="F9731" s="28"/>
      <c r="G9731" s="46"/>
      <c r="H9731" s="46"/>
      <c r="I9731" s="46"/>
      <c r="J9731" s="32"/>
      <c r="K9731" s="46"/>
    </row>
    <row r="9732" spans="1:11" s="47" customFormat="1" x14ac:dyDescent="0.25">
      <c r="A9732" s="44"/>
      <c r="B9732" s="50"/>
      <c r="C9732" s="45"/>
      <c r="D9732" s="45"/>
      <c r="E9732" s="45"/>
      <c r="F9732" s="28"/>
      <c r="G9732" s="46"/>
      <c r="H9732" s="46"/>
      <c r="I9732" s="46"/>
      <c r="J9732" s="32"/>
      <c r="K9732" s="46"/>
    </row>
    <row r="9733" spans="1:11" s="47" customFormat="1" x14ac:dyDescent="0.25">
      <c r="A9733" s="44"/>
      <c r="B9733" s="50"/>
      <c r="C9733" s="45"/>
      <c r="D9733" s="45"/>
      <c r="E9733" s="45"/>
      <c r="F9733" s="28"/>
      <c r="G9733" s="46"/>
      <c r="H9733" s="46"/>
      <c r="I9733" s="46"/>
      <c r="J9733" s="32"/>
      <c r="K9733" s="46"/>
    </row>
    <row r="9734" spans="1:11" s="47" customFormat="1" x14ac:dyDescent="0.25">
      <c r="A9734" s="44"/>
      <c r="B9734" s="50"/>
      <c r="C9734" s="45"/>
      <c r="D9734" s="45"/>
      <c r="E9734" s="45"/>
      <c r="F9734" s="28"/>
      <c r="G9734" s="46"/>
      <c r="H9734" s="46"/>
      <c r="I9734" s="46"/>
      <c r="J9734" s="32"/>
      <c r="K9734" s="46"/>
    </row>
    <row r="9735" spans="1:11" s="47" customFormat="1" x14ac:dyDescent="0.25">
      <c r="A9735" s="44"/>
      <c r="B9735" s="50"/>
      <c r="C9735" s="45"/>
      <c r="D9735" s="45"/>
      <c r="E9735" s="45"/>
      <c r="F9735" s="28"/>
      <c r="G9735" s="46"/>
      <c r="H9735" s="46"/>
      <c r="I9735" s="46"/>
      <c r="J9735" s="32"/>
      <c r="K9735" s="46"/>
    </row>
    <row r="9736" spans="1:11" s="47" customFormat="1" x14ac:dyDescent="0.25">
      <c r="A9736" s="44"/>
      <c r="B9736" s="50"/>
      <c r="C9736" s="45"/>
      <c r="D9736" s="45"/>
      <c r="E9736" s="45"/>
      <c r="F9736" s="28"/>
      <c r="G9736" s="46"/>
      <c r="H9736" s="46"/>
      <c r="I9736" s="46"/>
      <c r="J9736" s="32"/>
      <c r="K9736" s="46"/>
    </row>
    <row r="9737" spans="1:11" s="47" customFormat="1" x14ac:dyDescent="0.25">
      <c r="A9737" s="44"/>
      <c r="B9737" s="50"/>
      <c r="C9737" s="45"/>
      <c r="D9737" s="45"/>
      <c r="E9737" s="45"/>
      <c r="F9737" s="28"/>
      <c r="G9737" s="46"/>
      <c r="H9737" s="46"/>
      <c r="I9737" s="46"/>
      <c r="J9737" s="32"/>
      <c r="K9737" s="46"/>
    </row>
    <row r="9738" spans="1:11" s="47" customFormat="1" x14ac:dyDescent="0.25">
      <c r="A9738" s="44"/>
      <c r="B9738" s="50"/>
      <c r="C9738" s="45"/>
      <c r="D9738" s="45"/>
      <c r="E9738" s="45"/>
      <c r="F9738" s="28"/>
      <c r="G9738" s="46"/>
      <c r="H9738" s="46"/>
      <c r="I9738" s="46"/>
      <c r="J9738" s="32"/>
      <c r="K9738" s="46"/>
    </row>
    <row r="9739" spans="1:11" s="47" customFormat="1" x14ac:dyDescent="0.25">
      <c r="A9739" s="44"/>
      <c r="B9739" s="50"/>
      <c r="C9739" s="45"/>
      <c r="D9739" s="45"/>
      <c r="E9739" s="45"/>
      <c r="F9739" s="28"/>
      <c r="G9739" s="46"/>
      <c r="H9739" s="46"/>
      <c r="I9739" s="46"/>
      <c r="J9739" s="32"/>
      <c r="K9739" s="46"/>
    </row>
    <row r="9740" spans="1:11" s="47" customFormat="1" x14ac:dyDescent="0.25">
      <c r="A9740" s="44"/>
      <c r="B9740" s="50"/>
      <c r="C9740" s="45"/>
      <c r="D9740" s="45"/>
      <c r="E9740" s="45"/>
      <c r="F9740" s="28"/>
      <c r="G9740" s="46"/>
      <c r="H9740" s="46"/>
      <c r="I9740" s="46"/>
      <c r="J9740" s="32"/>
      <c r="K9740" s="46"/>
    </row>
    <row r="9741" spans="1:11" s="47" customFormat="1" x14ac:dyDescent="0.25">
      <c r="A9741" s="44"/>
      <c r="B9741" s="50"/>
      <c r="C9741" s="45"/>
      <c r="D9741" s="45"/>
      <c r="E9741" s="45"/>
      <c r="F9741" s="28"/>
      <c r="G9741" s="46"/>
      <c r="H9741" s="46"/>
      <c r="I9741" s="46"/>
      <c r="J9741" s="32"/>
      <c r="K9741" s="46"/>
    </row>
    <row r="9742" spans="1:11" s="47" customFormat="1" x14ac:dyDescent="0.25">
      <c r="A9742" s="44"/>
      <c r="B9742" s="50"/>
      <c r="C9742" s="45"/>
      <c r="D9742" s="45"/>
      <c r="E9742" s="45"/>
      <c r="F9742" s="28"/>
      <c r="G9742" s="46"/>
      <c r="H9742" s="46"/>
      <c r="I9742" s="46"/>
      <c r="J9742" s="32"/>
      <c r="K9742" s="46"/>
    </row>
    <row r="9743" spans="1:11" s="47" customFormat="1" x14ac:dyDescent="0.25">
      <c r="A9743" s="44"/>
      <c r="B9743" s="50"/>
      <c r="C9743" s="45"/>
      <c r="D9743" s="45"/>
      <c r="E9743" s="45"/>
      <c r="F9743" s="28"/>
      <c r="G9743" s="46"/>
      <c r="H9743" s="46"/>
      <c r="I9743" s="46"/>
      <c r="J9743" s="32"/>
      <c r="K9743" s="46"/>
    </row>
    <row r="9744" spans="1:11" s="47" customFormat="1" x14ac:dyDescent="0.25">
      <c r="A9744" s="44"/>
      <c r="B9744" s="50"/>
      <c r="C9744" s="45"/>
      <c r="D9744" s="45"/>
      <c r="E9744" s="45"/>
      <c r="F9744" s="28"/>
      <c r="G9744" s="46"/>
      <c r="H9744" s="46"/>
      <c r="I9744" s="46"/>
      <c r="J9744" s="32"/>
      <c r="K9744" s="46"/>
    </row>
    <row r="9745" spans="1:11" s="47" customFormat="1" x14ac:dyDescent="0.25">
      <c r="A9745" s="44"/>
      <c r="B9745" s="50"/>
      <c r="C9745" s="45"/>
      <c r="D9745" s="45"/>
      <c r="E9745" s="45"/>
      <c r="F9745" s="28"/>
      <c r="G9745" s="46"/>
      <c r="H9745" s="46"/>
      <c r="I9745" s="46"/>
      <c r="J9745" s="32"/>
      <c r="K9745" s="46"/>
    </row>
    <row r="9746" spans="1:11" s="47" customFormat="1" x14ac:dyDescent="0.25">
      <c r="A9746" s="44"/>
      <c r="B9746" s="50"/>
      <c r="C9746" s="45"/>
      <c r="D9746" s="45"/>
      <c r="E9746" s="45"/>
      <c r="F9746" s="28"/>
      <c r="G9746" s="46"/>
      <c r="H9746" s="46"/>
      <c r="I9746" s="46"/>
      <c r="J9746" s="32"/>
      <c r="K9746" s="46"/>
    </row>
    <row r="9747" spans="1:11" s="47" customFormat="1" x14ac:dyDescent="0.25">
      <c r="A9747" s="44"/>
      <c r="B9747" s="50"/>
      <c r="C9747" s="45"/>
      <c r="D9747" s="45"/>
      <c r="E9747" s="45"/>
      <c r="F9747" s="28"/>
      <c r="G9747" s="46"/>
      <c r="H9747" s="46"/>
      <c r="I9747" s="46"/>
      <c r="J9747" s="32"/>
      <c r="K9747" s="46"/>
    </row>
    <row r="9748" spans="1:11" s="47" customFormat="1" x14ac:dyDescent="0.25">
      <c r="A9748" s="44"/>
      <c r="B9748" s="50"/>
      <c r="C9748" s="45"/>
      <c r="D9748" s="45"/>
      <c r="E9748" s="45"/>
      <c r="F9748" s="28"/>
      <c r="G9748" s="46"/>
      <c r="H9748" s="46"/>
      <c r="I9748" s="46"/>
      <c r="J9748" s="32"/>
      <c r="K9748" s="46"/>
    </row>
    <row r="9749" spans="1:11" s="47" customFormat="1" x14ac:dyDescent="0.25">
      <c r="A9749" s="44"/>
      <c r="B9749" s="50"/>
      <c r="C9749" s="45"/>
      <c r="D9749" s="45"/>
      <c r="E9749" s="45"/>
      <c r="F9749" s="28"/>
      <c r="G9749" s="46"/>
      <c r="H9749" s="46"/>
      <c r="I9749" s="46"/>
      <c r="J9749" s="32"/>
      <c r="K9749" s="46"/>
    </row>
    <row r="9750" spans="1:11" s="47" customFormat="1" x14ac:dyDescent="0.25">
      <c r="A9750" s="44"/>
      <c r="B9750" s="50"/>
      <c r="C9750" s="45"/>
      <c r="D9750" s="45"/>
      <c r="E9750" s="45"/>
      <c r="F9750" s="28"/>
      <c r="G9750" s="46"/>
      <c r="H9750" s="46"/>
      <c r="I9750" s="46"/>
      <c r="J9750" s="32"/>
      <c r="K9750" s="46"/>
    </row>
    <row r="9751" spans="1:11" s="47" customFormat="1" x14ac:dyDescent="0.25">
      <c r="A9751" s="44"/>
      <c r="B9751" s="50"/>
      <c r="C9751" s="45"/>
      <c r="D9751" s="45"/>
      <c r="E9751" s="45"/>
      <c r="F9751" s="28"/>
      <c r="G9751" s="46"/>
      <c r="H9751" s="46"/>
      <c r="I9751" s="46"/>
      <c r="J9751" s="32"/>
      <c r="K9751" s="46"/>
    </row>
    <row r="9752" spans="1:11" s="47" customFormat="1" x14ac:dyDescent="0.25">
      <c r="A9752" s="44"/>
      <c r="B9752" s="50"/>
      <c r="C9752" s="45"/>
      <c r="D9752" s="45"/>
      <c r="E9752" s="45"/>
      <c r="F9752" s="28"/>
      <c r="G9752" s="46"/>
      <c r="H9752" s="46"/>
      <c r="I9752" s="46"/>
      <c r="J9752" s="32"/>
      <c r="K9752" s="46"/>
    </row>
    <row r="9753" spans="1:11" s="47" customFormat="1" x14ac:dyDescent="0.25">
      <c r="A9753" s="44"/>
      <c r="B9753" s="50"/>
      <c r="C9753" s="45"/>
      <c r="D9753" s="45"/>
      <c r="E9753" s="45"/>
      <c r="F9753" s="28"/>
      <c r="G9753" s="46"/>
      <c r="H9753" s="46"/>
      <c r="I9753" s="46"/>
      <c r="J9753" s="32"/>
      <c r="K9753" s="46"/>
    </row>
    <row r="9754" spans="1:11" s="47" customFormat="1" x14ac:dyDescent="0.25">
      <c r="A9754" s="44"/>
      <c r="B9754" s="50"/>
      <c r="C9754" s="45"/>
      <c r="D9754" s="45"/>
      <c r="E9754" s="45"/>
      <c r="F9754" s="28"/>
      <c r="G9754" s="46"/>
      <c r="H9754" s="46"/>
      <c r="I9754" s="46"/>
      <c r="J9754" s="32"/>
      <c r="K9754" s="46"/>
    </row>
    <row r="9755" spans="1:11" s="47" customFormat="1" x14ac:dyDescent="0.25">
      <c r="A9755" s="44"/>
      <c r="B9755" s="50"/>
      <c r="C9755" s="45"/>
      <c r="D9755" s="45"/>
      <c r="E9755" s="45"/>
      <c r="F9755" s="28"/>
      <c r="G9755" s="46"/>
      <c r="H9755" s="46"/>
      <c r="I9755" s="46"/>
      <c r="J9755" s="32"/>
      <c r="K9755" s="46"/>
    </row>
    <row r="9756" spans="1:11" s="47" customFormat="1" x14ac:dyDescent="0.25">
      <c r="A9756" s="44"/>
      <c r="B9756" s="50"/>
      <c r="C9756" s="45"/>
      <c r="D9756" s="45"/>
      <c r="E9756" s="45"/>
      <c r="F9756" s="28"/>
      <c r="G9756" s="46"/>
      <c r="H9756" s="46"/>
      <c r="I9756" s="46"/>
      <c r="J9756" s="32"/>
      <c r="K9756" s="46"/>
    </row>
    <row r="9757" spans="1:11" s="47" customFormat="1" x14ac:dyDescent="0.25">
      <c r="A9757" s="44"/>
      <c r="B9757" s="50"/>
      <c r="C9757" s="45"/>
      <c r="D9757" s="45"/>
      <c r="E9757" s="45"/>
      <c r="F9757" s="28"/>
      <c r="G9757" s="46"/>
      <c r="H9757" s="46"/>
      <c r="I9757" s="46"/>
      <c r="J9757" s="32"/>
      <c r="K9757" s="46"/>
    </row>
    <row r="9758" spans="1:11" s="47" customFormat="1" x14ac:dyDescent="0.25">
      <c r="A9758" s="44"/>
      <c r="B9758" s="50"/>
      <c r="C9758" s="45"/>
      <c r="D9758" s="45"/>
      <c r="E9758" s="45"/>
      <c r="F9758" s="28"/>
      <c r="G9758" s="46"/>
      <c r="H9758" s="46"/>
      <c r="I9758" s="46"/>
      <c r="J9758" s="32"/>
      <c r="K9758" s="46"/>
    </row>
    <row r="9759" spans="1:11" s="47" customFormat="1" x14ac:dyDescent="0.25">
      <c r="A9759" s="44"/>
      <c r="B9759" s="50"/>
      <c r="C9759" s="45"/>
      <c r="D9759" s="45"/>
      <c r="E9759" s="45"/>
      <c r="F9759" s="28"/>
      <c r="G9759" s="46"/>
      <c r="H9759" s="46"/>
      <c r="I9759" s="46"/>
      <c r="J9759" s="32"/>
      <c r="K9759" s="46"/>
    </row>
    <row r="9760" spans="1:11" s="47" customFormat="1" x14ac:dyDescent="0.25">
      <c r="A9760" s="44"/>
      <c r="B9760" s="50"/>
      <c r="C9760" s="45"/>
      <c r="D9760" s="45"/>
      <c r="E9760" s="45"/>
      <c r="F9760" s="28"/>
      <c r="G9760" s="46"/>
      <c r="H9760" s="46"/>
      <c r="I9760" s="46"/>
      <c r="J9760" s="32"/>
      <c r="K9760" s="46"/>
    </row>
    <row r="9761" spans="1:11" s="47" customFormat="1" x14ac:dyDescent="0.25">
      <c r="A9761" s="44"/>
      <c r="B9761" s="50"/>
      <c r="C9761" s="45"/>
      <c r="D9761" s="45"/>
      <c r="E9761" s="45"/>
      <c r="F9761" s="28"/>
      <c r="G9761" s="46"/>
      <c r="H9761" s="46"/>
      <c r="I9761" s="46"/>
      <c r="J9761" s="32"/>
      <c r="K9761" s="46"/>
    </row>
    <row r="9762" spans="1:11" s="47" customFormat="1" x14ac:dyDescent="0.25">
      <c r="A9762" s="44"/>
      <c r="B9762" s="50"/>
      <c r="C9762" s="45"/>
      <c r="D9762" s="45"/>
      <c r="E9762" s="45"/>
      <c r="F9762" s="28"/>
      <c r="G9762" s="46"/>
      <c r="H9762" s="46"/>
      <c r="I9762" s="46"/>
      <c r="J9762" s="32"/>
      <c r="K9762" s="46"/>
    </row>
    <row r="9763" spans="1:11" s="47" customFormat="1" x14ac:dyDescent="0.25">
      <c r="A9763" s="44"/>
      <c r="B9763" s="50"/>
      <c r="C9763" s="45"/>
      <c r="D9763" s="45"/>
      <c r="E9763" s="45"/>
      <c r="F9763" s="28"/>
      <c r="G9763" s="46"/>
      <c r="H9763" s="46"/>
      <c r="I9763" s="46"/>
      <c r="J9763" s="32"/>
      <c r="K9763" s="46"/>
    </row>
    <row r="9764" spans="1:11" s="47" customFormat="1" x14ac:dyDescent="0.25">
      <c r="A9764" s="44"/>
      <c r="B9764" s="50"/>
      <c r="C9764" s="45"/>
      <c r="D9764" s="45"/>
      <c r="E9764" s="45"/>
      <c r="F9764" s="28"/>
      <c r="G9764" s="46"/>
      <c r="H9764" s="46"/>
      <c r="I9764" s="46"/>
      <c r="J9764" s="32"/>
      <c r="K9764" s="46"/>
    </row>
    <row r="9765" spans="1:11" s="47" customFormat="1" x14ac:dyDescent="0.25">
      <c r="A9765" s="44"/>
      <c r="B9765" s="50"/>
      <c r="C9765" s="45"/>
      <c r="D9765" s="45"/>
      <c r="E9765" s="45"/>
      <c r="F9765" s="28"/>
      <c r="G9765" s="46"/>
      <c r="H9765" s="46"/>
      <c r="I9765" s="46"/>
      <c r="J9765" s="32"/>
      <c r="K9765" s="46"/>
    </row>
    <row r="9766" spans="1:11" s="47" customFormat="1" x14ac:dyDescent="0.25">
      <c r="A9766" s="44"/>
      <c r="B9766" s="50"/>
      <c r="C9766" s="45"/>
      <c r="D9766" s="45"/>
      <c r="E9766" s="45"/>
      <c r="F9766" s="28"/>
      <c r="G9766" s="46"/>
      <c r="H9766" s="46"/>
      <c r="I9766" s="46"/>
      <c r="J9766" s="32"/>
      <c r="K9766" s="46"/>
    </row>
    <row r="9767" spans="1:11" s="47" customFormat="1" x14ac:dyDescent="0.25">
      <c r="A9767" s="44"/>
      <c r="B9767" s="50"/>
      <c r="C9767" s="45"/>
      <c r="D9767" s="45"/>
      <c r="E9767" s="45"/>
      <c r="F9767" s="28"/>
      <c r="G9767" s="46"/>
      <c r="H9767" s="46"/>
      <c r="I9767" s="46"/>
      <c r="J9767" s="32"/>
      <c r="K9767" s="46"/>
    </row>
    <row r="9768" spans="1:11" s="47" customFormat="1" x14ac:dyDescent="0.25">
      <c r="A9768" s="44"/>
      <c r="B9768" s="50"/>
      <c r="C9768" s="45"/>
      <c r="D9768" s="45"/>
      <c r="E9768" s="45"/>
      <c r="F9768" s="28"/>
      <c r="G9768" s="46"/>
      <c r="H9768" s="46"/>
      <c r="I9768" s="46"/>
      <c r="J9768" s="32"/>
      <c r="K9768" s="46"/>
    </row>
    <row r="9769" spans="1:11" s="47" customFormat="1" x14ac:dyDescent="0.25">
      <c r="A9769" s="44"/>
      <c r="B9769" s="50"/>
      <c r="C9769" s="45"/>
      <c r="D9769" s="45"/>
      <c r="E9769" s="45"/>
      <c r="F9769" s="28"/>
      <c r="G9769" s="46"/>
      <c r="H9769" s="46"/>
      <c r="I9769" s="46"/>
      <c r="J9769" s="32"/>
      <c r="K9769" s="46"/>
    </row>
    <row r="9770" spans="1:11" s="47" customFormat="1" x14ac:dyDescent="0.25">
      <c r="A9770" s="44"/>
      <c r="B9770" s="50"/>
      <c r="C9770" s="45"/>
      <c r="D9770" s="45"/>
      <c r="E9770" s="45"/>
      <c r="F9770" s="28"/>
      <c r="G9770" s="46"/>
      <c r="H9770" s="46"/>
      <c r="I9770" s="46"/>
      <c r="J9770" s="32"/>
      <c r="K9770" s="46"/>
    </row>
    <row r="9771" spans="1:11" s="47" customFormat="1" x14ac:dyDescent="0.25">
      <c r="A9771" s="44"/>
      <c r="B9771" s="50"/>
      <c r="C9771" s="45"/>
      <c r="D9771" s="45"/>
      <c r="E9771" s="45"/>
      <c r="F9771" s="28"/>
      <c r="G9771" s="46"/>
      <c r="H9771" s="46"/>
      <c r="I9771" s="46"/>
      <c r="J9771" s="32"/>
      <c r="K9771" s="46"/>
    </row>
    <row r="9772" spans="1:11" s="47" customFormat="1" x14ac:dyDescent="0.25">
      <c r="A9772" s="44"/>
      <c r="B9772" s="50"/>
      <c r="C9772" s="45"/>
      <c r="D9772" s="45"/>
      <c r="E9772" s="45"/>
      <c r="F9772" s="28"/>
      <c r="G9772" s="46"/>
      <c r="H9772" s="46"/>
      <c r="I9772" s="46"/>
      <c r="J9772" s="32"/>
      <c r="K9772" s="46"/>
    </row>
    <row r="9773" spans="1:11" s="47" customFormat="1" x14ac:dyDescent="0.25">
      <c r="A9773" s="44"/>
      <c r="B9773" s="50"/>
      <c r="C9773" s="45"/>
      <c r="D9773" s="45"/>
      <c r="E9773" s="45"/>
      <c r="F9773" s="28"/>
      <c r="G9773" s="46"/>
      <c r="H9773" s="46"/>
      <c r="I9773" s="46"/>
      <c r="J9773" s="32"/>
      <c r="K9773" s="46"/>
    </row>
    <row r="9774" spans="1:11" s="47" customFormat="1" x14ac:dyDescent="0.25">
      <c r="A9774" s="44"/>
      <c r="B9774" s="50"/>
      <c r="C9774" s="45"/>
      <c r="D9774" s="45"/>
      <c r="E9774" s="45"/>
      <c r="F9774" s="28"/>
      <c r="G9774" s="46"/>
      <c r="H9774" s="46"/>
      <c r="I9774" s="46"/>
      <c r="J9774" s="32"/>
      <c r="K9774" s="46"/>
    </row>
    <row r="9775" spans="1:11" s="47" customFormat="1" x14ac:dyDescent="0.25">
      <c r="A9775" s="44"/>
      <c r="B9775" s="50"/>
      <c r="C9775" s="45"/>
      <c r="D9775" s="45"/>
      <c r="E9775" s="45"/>
      <c r="F9775" s="28"/>
      <c r="G9775" s="46"/>
      <c r="H9775" s="46"/>
      <c r="I9775" s="46"/>
      <c r="J9775" s="32"/>
      <c r="K9775" s="46"/>
    </row>
    <row r="9776" spans="1:11" s="47" customFormat="1" x14ac:dyDescent="0.25">
      <c r="A9776" s="44"/>
      <c r="B9776" s="50"/>
      <c r="C9776" s="45"/>
      <c r="D9776" s="45"/>
      <c r="E9776" s="45"/>
      <c r="F9776" s="28"/>
      <c r="G9776" s="46"/>
      <c r="H9776" s="46"/>
      <c r="I9776" s="46"/>
      <c r="J9776" s="32"/>
      <c r="K9776" s="46"/>
    </row>
    <row r="9777" spans="1:11" s="47" customFormat="1" x14ac:dyDescent="0.25">
      <c r="A9777" s="44"/>
      <c r="B9777" s="50"/>
      <c r="C9777" s="45"/>
      <c r="D9777" s="45"/>
      <c r="E9777" s="45"/>
      <c r="F9777" s="28"/>
      <c r="G9777" s="46"/>
      <c r="H9777" s="46"/>
      <c r="I9777" s="46"/>
      <c r="J9777" s="32"/>
      <c r="K9777" s="46"/>
    </row>
    <row r="9778" spans="1:11" s="47" customFormat="1" x14ac:dyDescent="0.25">
      <c r="A9778" s="44"/>
      <c r="B9778" s="50"/>
      <c r="C9778" s="45"/>
      <c r="D9778" s="45"/>
      <c r="E9778" s="45"/>
      <c r="F9778" s="28"/>
      <c r="G9778" s="46"/>
      <c r="H9778" s="46"/>
      <c r="I9778" s="46"/>
      <c r="J9778" s="32"/>
      <c r="K9778" s="46"/>
    </row>
    <row r="9779" spans="1:11" s="47" customFormat="1" x14ac:dyDescent="0.25">
      <c r="A9779" s="44"/>
      <c r="B9779" s="50"/>
      <c r="C9779" s="45"/>
      <c r="D9779" s="45"/>
      <c r="E9779" s="45"/>
      <c r="F9779" s="28"/>
      <c r="G9779" s="46"/>
      <c r="H9779" s="46"/>
      <c r="I9779" s="46"/>
      <c r="J9779" s="32"/>
      <c r="K9779" s="46"/>
    </row>
    <row r="9780" spans="1:11" s="47" customFormat="1" x14ac:dyDescent="0.25">
      <c r="A9780" s="44"/>
      <c r="B9780" s="50"/>
      <c r="C9780" s="45"/>
      <c r="D9780" s="45"/>
      <c r="E9780" s="45"/>
      <c r="F9780" s="28"/>
      <c r="G9780" s="46"/>
      <c r="H9780" s="46"/>
      <c r="I9780" s="46"/>
      <c r="J9780" s="32"/>
      <c r="K9780" s="46"/>
    </row>
    <row r="9781" spans="1:11" s="47" customFormat="1" x14ac:dyDescent="0.25">
      <c r="A9781" s="44"/>
      <c r="B9781" s="50"/>
      <c r="C9781" s="45"/>
      <c r="D9781" s="45"/>
      <c r="E9781" s="45"/>
      <c r="F9781" s="28"/>
      <c r="G9781" s="46"/>
      <c r="H9781" s="46"/>
      <c r="I9781" s="46"/>
      <c r="J9781" s="32"/>
      <c r="K9781" s="46"/>
    </row>
    <row r="9782" spans="1:11" s="47" customFormat="1" x14ac:dyDescent="0.25">
      <c r="A9782" s="44"/>
      <c r="B9782" s="50"/>
      <c r="C9782" s="45"/>
      <c r="D9782" s="45"/>
      <c r="E9782" s="45"/>
      <c r="F9782" s="28"/>
      <c r="G9782" s="46"/>
      <c r="H9782" s="46"/>
      <c r="I9782" s="46"/>
      <c r="J9782" s="32"/>
      <c r="K9782" s="46"/>
    </row>
    <row r="9783" spans="1:11" s="47" customFormat="1" x14ac:dyDescent="0.25">
      <c r="A9783" s="44"/>
      <c r="B9783" s="50"/>
      <c r="C9783" s="45"/>
      <c r="D9783" s="45"/>
      <c r="E9783" s="45"/>
      <c r="F9783" s="28"/>
      <c r="G9783" s="46"/>
      <c r="H9783" s="46"/>
      <c r="I9783" s="46"/>
      <c r="J9783" s="32"/>
      <c r="K9783" s="46"/>
    </row>
    <row r="9784" spans="1:11" s="47" customFormat="1" x14ac:dyDescent="0.25">
      <c r="A9784" s="44"/>
      <c r="B9784" s="50"/>
      <c r="C9784" s="45"/>
      <c r="D9784" s="45"/>
      <c r="E9784" s="45"/>
      <c r="F9784" s="28"/>
      <c r="G9784" s="46"/>
      <c r="H9784" s="46"/>
      <c r="I9784" s="46"/>
      <c r="J9784" s="32"/>
      <c r="K9784" s="46"/>
    </row>
    <row r="9785" spans="1:11" s="47" customFormat="1" x14ac:dyDescent="0.25">
      <c r="A9785" s="44"/>
      <c r="B9785" s="50"/>
      <c r="C9785" s="45"/>
      <c r="D9785" s="45"/>
      <c r="E9785" s="45"/>
      <c r="F9785" s="28"/>
      <c r="G9785" s="46"/>
      <c r="H9785" s="46"/>
      <c r="I9785" s="46"/>
      <c r="J9785" s="32"/>
      <c r="K9785" s="46"/>
    </row>
    <row r="9786" spans="1:11" s="47" customFormat="1" x14ac:dyDescent="0.25">
      <c r="A9786" s="44"/>
      <c r="B9786" s="50"/>
      <c r="C9786" s="45"/>
      <c r="D9786" s="45"/>
      <c r="E9786" s="45"/>
      <c r="F9786" s="28"/>
      <c r="G9786" s="46"/>
      <c r="H9786" s="46"/>
      <c r="I9786" s="46"/>
      <c r="J9786" s="32"/>
      <c r="K9786" s="46"/>
    </row>
    <row r="9787" spans="1:11" s="47" customFormat="1" x14ac:dyDescent="0.25">
      <c r="A9787" s="44"/>
      <c r="B9787" s="50"/>
      <c r="C9787" s="45"/>
      <c r="D9787" s="45"/>
      <c r="E9787" s="45"/>
      <c r="F9787" s="28"/>
      <c r="G9787" s="46"/>
      <c r="H9787" s="46"/>
      <c r="I9787" s="46"/>
      <c r="J9787" s="32"/>
      <c r="K9787" s="46"/>
    </row>
    <row r="9788" spans="1:11" s="47" customFormat="1" x14ac:dyDescent="0.25">
      <c r="A9788" s="44"/>
      <c r="B9788" s="50"/>
      <c r="C9788" s="45"/>
      <c r="D9788" s="45"/>
      <c r="E9788" s="45"/>
      <c r="F9788" s="28"/>
      <c r="G9788" s="46"/>
      <c r="H9788" s="46"/>
      <c r="I9788" s="46"/>
      <c r="J9788" s="32"/>
      <c r="K9788" s="46"/>
    </row>
    <row r="9789" spans="1:11" s="47" customFormat="1" x14ac:dyDescent="0.25">
      <c r="A9789" s="44"/>
      <c r="B9789" s="50"/>
      <c r="C9789" s="45"/>
      <c r="D9789" s="45"/>
      <c r="E9789" s="45"/>
      <c r="F9789" s="28"/>
      <c r="G9789" s="46"/>
      <c r="H9789" s="46"/>
      <c r="I9789" s="46"/>
      <c r="J9789" s="32"/>
      <c r="K9789" s="46"/>
    </row>
    <row r="9790" spans="1:11" s="47" customFormat="1" x14ac:dyDescent="0.25">
      <c r="A9790" s="44"/>
      <c r="B9790" s="50"/>
      <c r="C9790" s="45"/>
      <c r="D9790" s="45"/>
      <c r="E9790" s="45"/>
      <c r="F9790" s="28"/>
      <c r="G9790" s="46"/>
      <c r="H9790" s="46"/>
      <c r="I9790" s="46"/>
      <c r="J9790" s="32"/>
      <c r="K9790" s="46"/>
    </row>
    <row r="9791" spans="1:11" s="47" customFormat="1" x14ac:dyDescent="0.25">
      <c r="A9791" s="44"/>
      <c r="B9791" s="50"/>
      <c r="C9791" s="45"/>
      <c r="D9791" s="45"/>
      <c r="E9791" s="45"/>
      <c r="F9791" s="28"/>
      <c r="G9791" s="46"/>
      <c r="H9791" s="46"/>
      <c r="I9791" s="46"/>
      <c r="J9791" s="32"/>
      <c r="K9791" s="46"/>
    </row>
    <row r="9792" spans="1:11" s="47" customFormat="1" x14ac:dyDescent="0.25">
      <c r="A9792" s="44"/>
      <c r="B9792" s="50"/>
      <c r="C9792" s="45"/>
      <c r="D9792" s="45"/>
      <c r="E9792" s="45"/>
      <c r="F9792" s="28"/>
      <c r="G9792" s="46"/>
      <c r="H9792" s="46"/>
      <c r="I9792" s="46"/>
      <c r="J9792" s="32"/>
      <c r="K9792" s="46"/>
    </row>
    <row r="9793" spans="1:11" s="47" customFormat="1" x14ac:dyDescent="0.25">
      <c r="A9793" s="44"/>
      <c r="B9793" s="50"/>
      <c r="C9793" s="45"/>
      <c r="D9793" s="45"/>
      <c r="E9793" s="45"/>
      <c r="F9793" s="28"/>
      <c r="G9793" s="46"/>
      <c r="H9793" s="46"/>
      <c r="I9793" s="46"/>
      <c r="J9793" s="32"/>
      <c r="K9793" s="46"/>
    </row>
    <row r="9794" spans="1:11" s="47" customFormat="1" x14ac:dyDescent="0.25">
      <c r="A9794" s="44"/>
      <c r="B9794" s="50"/>
      <c r="C9794" s="45"/>
      <c r="D9794" s="45"/>
      <c r="E9794" s="45"/>
      <c r="F9794" s="28"/>
      <c r="G9794" s="46"/>
      <c r="H9794" s="46"/>
      <c r="I9794" s="46"/>
      <c r="J9794" s="32"/>
      <c r="K9794" s="46"/>
    </row>
    <row r="9795" spans="1:11" s="47" customFormat="1" x14ac:dyDescent="0.25">
      <c r="A9795" s="44"/>
      <c r="B9795" s="50"/>
      <c r="C9795" s="45"/>
      <c r="D9795" s="45"/>
      <c r="E9795" s="45"/>
      <c r="F9795" s="28"/>
      <c r="G9795" s="46"/>
      <c r="H9795" s="46"/>
      <c r="I9795" s="46"/>
      <c r="J9795" s="32"/>
      <c r="K9795" s="46"/>
    </row>
    <row r="9796" spans="1:11" s="47" customFormat="1" x14ac:dyDescent="0.25">
      <c r="A9796" s="44"/>
      <c r="B9796" s="50"/>
      <c r="C9796" s="45"/>
      <c r="D9796" s="45"/>
      <c r="E9796" s="45"/>
      <c r="F9796" s="28"/>
      <c r="G9796" s="46"/>
      <c r="H9796" s="46"/>
      <c r="I9796" s="46"/>
      <c r="J9796" s="32"/>
      <c r="K9796" s="46"/>
    </row>
    <row r="9797" spans="1:11" s="47" customFormat="1" x14ac:dyDescent="0.25">
      <c r="A9797" s="44"/>
      <c r="B9797" s="50"/>
      <c r="C9797" s="45"/>
      <c r="D9797" s="45"/>
      <c r="E9797" s="45"/>
      <c r="F9797" s="28"/>
      <c r="G9797" s="46"/>
      <c r="H9797" s="46"/>
      <c r="I9797" s="46"/>
      <c r="J9797" s="32"/>
      <c r="K9797" s="46"/>
    </row>
    <row r="9798" spans="1:11" s="47" customFormat="1" x14ac:dyDescent="0.25">
      <c r="A9798" s="44"/>
      <c r="B9798" s="50"/>
      <c r="C9798" s="45"/>
      <c r="D9798" s="45"/>
      <c r="E9798" s="45"/>
      <c r="F9798" s="28"/>
      <c r="G9798" s="46"/>
      <c r="H9798" s="46"/>
      <c r="I9798" s="46"/>
      <c r="J9798" s="32"/>
      <c r="K9798" s="46"/>
    </row>
    <row r="9799" spans="1:11" s="47" customFormat="1" x14ac:dyDescent="0.25">
      <c r="A9799" s="44"/>
      <c r="B9799" s="50"/>
      <c r="C9799" s="45"/>
      <c r="D9799" s="45"/>
      <c r="E9799" s="45"/>
      <c r="F9799" s="28"/>
      <c r="G9799" s="46"/>
      <c r="H9799" s="46"/>
      <c r="I9799" s="46"/>
      <c r="J9799" s="32"/>
      <c r="K9799" s="46"/>
    </row>
    <row r="9800" spans="1:11" s="47" customFormat="1" x14ac:dyDescent="0.25">
      <c r="A9800" s="44"/>
      <c r="B9800" s="50"/>
      <c r="C9800" s="45"/>
      <c r="D9800" s="45"/>
      <c r="E9800" s="45"/>
      <c r="F9800" s="28"/>
      <c r="G9800" s="46"/>
      <c r="H9800" s="46"/>
      <c r="I9800" s="46"/>
      <c r="J9800" s="32"/>
      <c r="K9800" s="46"/>
    </row>
    <row r="9801" spans="1:11" s="47" customFormat="1" x14ac:dyDescent="0.25">
      <c r="A9801" s="44"/>
      <c r="B9801" s="50"/>
      <c r="C9801" s="45"/>
      <c r="D9801" s="45"/>
      <c r="E9801" s="45"/>
      <c r="F9801" s="28"/>
      <c r="G9801" s="46"/>
      <c r="H9801" s="46"/>
      <c r="I9801" s="46"/>
      <c r="J9801" s="32"/>
      <c r="K9801" s="46"/>
    </row>
    <row r="9802" spans="1:11" s="47" customFormat="1" x14ac:dyDescent="0.25">
      <c r="A9802" s="44"/>
      <c r="B9802" s="50"/>
      <c r="C9802" s="45"/>
      <c r="D9802" s="45"/>
      <c r="E9802" s="45"/>
      <c r="F9802" s="28"/>
      <c r="G9802" s="46"/>
      <c r="H9802" s="46"/>
      <c r="I9802" s="46"/>
      <c r="J9802" s="32"/>
      <c r="K9802" s="46"/>
    </row>
    <row r="9803" spans="1:11" s="47" customFormat="1" x14ac:dyDescent="0.25">
      <c r="A9803" s="44"/>
      <c r="B9803" s="50"/>
      <c r="C9803" s="45"/>
      <c r="D9803" s="45"/>
      <c r="E9803" s="45"/>
      <c r="F9803" s="28"/>
      <c r="G9803" s="46"/>
      <c r="H9803" s="46"/>
      <c r="I9803" s="46"/>
      <c r="J9803" s="32"/>
      <c r="K9803" s="46"/>
    </row>
    <row r="9804" spans="1:11" s="47" customFormat="1" x14ac:dyDescent="0.25">
      <c r="A9804" s="44"/>
      <c r="B9804" s="50"/>
      <c r="C9804" s="45"/>
      <c r="D9804" s="45"/>
      <c r="E9804" s="45"/>
      <c r="F9804" s="28"/>
      <c r="G9804" s="46"/>
      <c r="H9804" s="46"/>
      <c r="I9804" s="46"/>
      <c r="J9804" s="32"/>
      <c r="K9804" s="46"/>
    </row>
    <row r="9805" spans="1:11" s="47" customFormat="1" x14ac:dyDescent="0.25">
      <c r="A9805" s="44"/>
      <c r="B9805" s="50"/>
      <c r="C9805" s="45"/>
      <c r="D9805" s="45"/>
      <c r="E9805" s="45"/>
      <c r="F9805" s="28"/>
      <c r="G9805" s="46"/>
      <c r="H9805" s="46"/>
      <c r="I9805" s="46"/>
      <c r="J9805" s="32"/>
      <c r="K9805" s="46"/>
    </row>
    <row r="9806" spans="1:11" s="47" customFormat="1" x14ac:dyDescent="0.25">
      <c r="A9806" s="44"/>
      <c r="B9806" s="50"/>
      <c r="C9806" s="45"/>
      <c r="D9806" s="45"/>
      <c r="E9806" s="45"/>
      <c r="F9806" s="28"/>
      <c r="G9806" s="46"/>
      <c r="H9806" s="46"/>
      <c r="I9806" s="46"/>
      <c r="J9806" s="32"/>
      <c r="K9806" s="46"/>
    </row>
    <row r="9807" spans="1:11" s="47" customFormat="1" x14ac:dyDescent="0.25">
      <c r="A9807" s="44"/>
      <c r="B9807" s="50"/>
      <c r="C9807" s="45"/>
      <c r="D9807" s="45"/>
      <c r="E9807" s="45"/>
      <c r="F9807" s="28"/>
      <c r="G9807" s="46"/>
      <c r="H9807" s="46"/>
      <c r="I9807" s="46"/>
      <c r="J9807" s="32"/>
      <c r="K9807" s="46"/>
    </row>
    <row r="9808" spans="1:11" s="47" customFormat="1" x14ac:dyDescent="0.25">
      <c r="A9808" s="44"/>
      <c r="B9808" s="50"/>
      <c r="C9808" s="45"/>
      <c r="D9808" s="45"/>
      <c r="E9808" s="45"/>
      <c r="F9808" s="28"/>
      <c r="G9808" s="46"/>
      <c r="H9808" s="46"/>
      <c r="I9808" s="46"/>
      <c r="J9808" s="32"/>
      <c r="K9808" s="46"/>
    </row>
    <row r="9809" spans="1:11" s="47" customFormat="1" x14ac:dyDescent="0.25">
      <c r="A9809" s="44"/>
      <c r="B9809" s="50"/>
      <c r="C9809" s="45"/>
      <c r="D9809" s="45"/>
      <c r="E9809" s="45"/>
      <c r="F9809" s="28"/>
      <c r="G9809" s="46"/>
      <c r="H9809" s="46"/>
      <c r="I9809" s="46"/>
      <c r="J9809" s="32"/>
      <c r="K9809" s="46"/>
    </row>
    <row r="9810" spans="1:11" s="47" customFormat="1" x14ac:dyDescent="0.25">
      <c r="A9810" s="44"/>
      <c r="B9810" s="50"/>
      <c r="C9810" s="45"/>
      <c r="D9810" s="45"/>
      <c r="E9810" s="45"/>
      <c r="F9810" s="28"/>
      <c r="G9810" s="46"/>
      <c r="H9810" s="46"/>
      <c r="I9810" s="46"/>
      <c r="J9810" s="32"/>
      <c r="K9810" s="46"/>
    </row>
    <row r="9811" spans="1:11" s="47" customFormat="1" x14ac:dyDescent="0.25">
      <c r="A9811" s="44"/>
      <c r="B9811" s="50"/>
      <c r="C9811" s="45"/>
      <c r="D9811" s="45"/>
      <c r="E9811" s="45"/>
      <c r="F9811" s="28"/>
      <c r="G9811" s="46"/>
      <c r="H9811" s="46"/>
      <c r="I9811" s="46"/>
      <c r="J9811" s="32"/>
      <c r="K9811" s="46"/>
    </row>
    <row r="9812" spans="1:11" s="47" customFormat="1" x14ac:dyDescent="0.25">
      <c r="A9812" s="44"/>
      <c r="B9812" s="50"/>
      <c r="C9812" s="45"/>
      <c r="D9812" s="45"/>
      <c r="E9812" s="45"/>
      <c r="F9812" s="28"/>
      <c r="G9812" s="46"/>
      <c r="H9812" s="46"/>
      <c r="I9812" s="46"/>
      <c r="J9812" s="32"/>
      <c r="K9812" s="46"/>
    </row>
    <row r="9813" spans="1:11" s="47" customFormat="1" x14ac:dyDescent="0.25">
      <c r="A9813" s="44"/>
      <c r="B9813" s="50"/>
      <c r="C9813" s="45"/>
      <c r="D9813" s="45"/>
      <c r="E9813" s="45"/>
      <c r="F9813" s="28"/>
      <c r="G9813" s="46"/>
      <c r="H9813" s="46"/>
      <c r="I9813" s="46"/>
      <c r="J9813" s="32"/>
      <c r="K9813" s="46"/>
    </row>
    <row r="9814" spans="1:11" s="47" customFormat="1" x14ac:dyDescent="0.25">
      <c r="A9814" s="44"/>
      <c r="B9814" s="50"/>
      <c r="C9814" s="45"/>
      <c r="D9814" s="45"/>
      <c r="E9814" s="45"/>
      <c r="F9814" s="28"/>
      <c r="G9814" s="46"/>
      <c r="H9814" s="46"/>
      <c r="I9814" s="46"/>
      <c r="J9814" s="32"/>
      <c r="K9814" s="46"/>
    </row>
    <row r="9815" spans="1:11" s="47" customFormat="1" x14ac:dyDescent="0.25">
      <c r="A9815" s="44"/>
      <c r="B9815" s="50"/>
      <c r="C9815" s="45"/>
      <c r="D9815" s="45"/>
      <c r="E9815" s="45"/>
      <c r="F9815" s="28"/>
      <c r="G9815" s="46"/>
      <c r="H9815" s="46"/>
      <c r="I9815" s="46"/>
      <c r="J9815" s="32"/>
      <c r="K9815" s="46"/>
    </row>
    <row r="9816" spans="1:11" s="47" customFormat="1" x14ac:dyDescent="0.25">
      <c r="A9816" s="44"/>
      <c r="B9816" s="50"/>
      <c r="C9816" s="45"/>
      <c r="D9816" s="45"/>
      <c r="E9816" s="45"/>
      <c r="F9816" s="28"/>
      <c r="G9816" s="46"/>
      <c r="H9816" s="46"/>
      <c r="I9816" s="46"/>
      <c r="J9816" s="32"/>
      <c r="K9816" s="46"/>
    </row>
    <row r="9817" spans="1:11" s="47" customFormat="1" x14ac:dyDescent="0.25">
      <c r="A9817" s="44"/>
      <c r="B9817" s="50"/>
      <c r="C9817" s="45"/>
      <c r="D9817" s="45"/>
      <c r="E9817" s="45"/>
      <c r="F9817" s="28"/>
      <c r="G9817" s="46"/>
      <c r="H9817" s="46"/>
      <c r="I9817" s="46"/>
      <c r="J9817" s="32"/>
      <c r="K9817" s="46"/>
    </row>
    <row r="9818" spans="1:11" s="47" customFormat="1" x14ac:dyDescent="0.25">
      <c r="A9818" s="44"/>
      <c r="B9818" s="50"/>
      <c r="C9818" s="45"/>
      <c r="D9818" s="45"/>
      <c r="E9818" s="45"/>
      <c r="F9818" s="28"/>
      <c r="G9818" s="46"/>
      <c r="H9818" s="46"/>
      <c r="I9818" s="46"/>
      <c r="J9818" s="32"/>
      <c r="K9818" s="46"/>
    </row>
    <row r="9819" spans="1:11" s="47" customFormat="1" x14ac:dyDescent="0.25">
      <c r="A9819" s="44"/>
      <c r="B9819" s="50"/>
      <c r="C9819" s="45"/>
      <c r="D9819" s="45"/>
      <c r="E9819" s="45"/>
      <c r="F9819" s="28"/>
      <c r="G9819" s="46"/>
      <c r="H9819" s="46"/>
      <c r="I9819" s="46"/>
      <c r="J9819" s="32"/>
      <c r="K9819" s="46"/>
    </row>
    <row r="9820" spans="1:11" s="47" customFormat="1" x14ac:dyDescent="0.25">
      <c r="A9820" s="44"/>
      <c r="B9820" s="50"/>
      <c r="C9820" s="45"/>
      <c r="D9820" s="45"/>
      <c r="E9820" s="45"/>
      <c r="F9820" s="28"/>
      <c r="G9820" s="46"/>
      <c r="H9820" s="46"/>
      <c r="I9820" s="46"/>
      <c r="J9820" s="32"/>
      <c r="K9820" s="46"/>
    </row>
    <row r="9821" spans="1:11" s="47" customFormat="1" x14ac:dyDescent="0.25">
      <c r="A9821" s="44"/>
      <c r="B9821" s="50"/>
      <c r="C9821" s="45"/>
      <c r="D9821" s="45"/>
      <c r="E9821" s="45"/>
      <c r="F9821" s="28"/>
      <c r="G9821" s="46"/>
      <c r="H9821" s="46"/>
      <c r="I9821" s="46"/>
      <c r="J9821" s="32"/>
      <c r="K9821" s="46"/>
    </row>
    <row r="9822" spans="1:11" s="47" customFormat="1" x14ac:dyDescent="0.25">
      <c r="A9822" s="44"/>
      <c r="B9822" s="50"/>
      <c r="C9822" s="45"/>
      <c r="D9822" s="45"/>
      <c r="E9822" s="45"/>
      <c r="F9822" s="28"/>
      <c r="G9822" s="46"/>
      <c r="H9822" s="46"/>
      <c r="I9822" s="46"/>
      <c r="J9822" s="32"/>
      <c r="K9822" s="46"/>
    </row>
    <row r="9823" spans="1:11" s="47" customFormat="1" x14ac:dyDescent="0.25">
      <c r="A9823" s="44"/>
      <c r="B9823" s="50"/>
      <c r="C9823" s="45"/>
      <c r="D9823" s="45"/>
      <c r="E9823" s="45"/>
      <c r="F9823" s="28"/>
      <c r="G9823" s="46"/>
      <c r="H9823" s="46"/>
      <c r="I9823" s="46"/>
      <c r="J9823" s="32"/>
      <c r="K9823" s="46"/>
    </row>
    <row r="9824" spans="1:11" s="47" customFormat="1" x14ac:dyDescent="0.25">
      <c r="A9824" s="44"/>
      <c r="B9824" s="50"/>
      <c r="C9824" s="45"/>
      <c r="D9824" s="45"/>
      <c r="E9824" s="45"/>
      <c r="F9824" s="28"/>
      <c r="G9824" s="46"/>
      <c r="H9824" s="46"/>
      <c r="I9824" s="46"/>
      <c r="J9824" s="32"/>
      <c r="K9824" s="46"/>
    </row>
    <row r="9825" spans="1:11" s="47" customFormat="1" x14ac:dyDescent="0.25">
      <c r="A9825" s="44"/>
      <c r="B9825" s="50"/>
      <c r="C9825" s="45"/>
      <c r="D9825" s="45"/>
      <c r="E9825" s="45"/>
      <c r="F9825" s="28"/>
      <c r="G9825" s="46"/>
      <c r="H9825" s="46"/>
      <c r="I9825" s="46"/>
      <c r="J9825" s="32"/>
      <c r="K9825" s="46"/>
    </row>
    <row r="9826" spans="1:11" s="47" customFormat="1" x14ac:dyDescent="0.25">
      <c r="A9826" s="44"/>
      <c r="B9826" s="50"/>
      <c r="C9826" s="45"/>
      <c r="D9826" s="45"/>
      <c r="E9826" s="45"/>
      <c r="F9826" s="28"/>
      <c r="G9826" s="46"/>
      <c r="H9826" s="46"/>
      <c r="I9826" s="46"/>
      <c r="J9826" s="32"/>
      <c r="K9826" s="46"/>
    </row>
    <row r="9827" spans="1:11" s="47" customFormat="1" x14ac:dyDescent="0.25">
      <c r="A9827" s="44"/>
      <c r="B9827" s="50"/>
      <c r="C9827" s="45"/>
      <c r="D9827" s="45"/>
      <c r="E9827" s="45"/>
      <c r="F9827" s="28"/>
      <c r="G9827" s="46"/>
      <c r="H9827" s="46"/>
      <c r="I9827" s="46"/>
      <c r="J9827" s="32"/>
      <c r="K9827" s="46"/>
    </row>
    <row r="9828" spans="1:11" s="47" customFormat="1" x14ac:dyDescent="0.25">
      <c r="A9828" s="44"/>
      <c r="B9828" s="50"/>
      <c r="C9828" s="45"/>
      <c r="D9828" s="45"/>
      <c r="E9828" s="45"/>
      <c r="F9828" s="28"/>
      <c r="G9828" s="46"/>
      <c r="H9828" s="46"/>
      <c r="I9828" s="46"/>
      <c r="J9828" s="32"/>
      <c r="K9828" s="46"/>
    </row>
    <row r="9829" spans="1:11" s="47" customFormat="1" x14ac:dyDescent="0.25">
      <c r="A9829" s="44"/>
      <c r="B9829" s="50"/>
      <c r="C9829" s="45"/>
      <c r="D9829" s="45"/>
      <c r="E9829" s="45"/>
      <c r="F9829" s="28"/>
      <c r="G9829" s="46"/>
      <c r="H9829" s="46"/>
      <c r="I9829" s="46"/>
      <c r="J9829" s="32"/>
      <c r="K9829" s="46"/>
    </row>
    <row r="9830" spans="1:11" s="47" customFormat="1" x14ac:dyDescent="0.25">
      <c r="A9830" s="44"/>
      <c r="B9830" s="50"/>
      <c r="C9830" s="45"/>
      <c r="D9830" s="45"/>
      <c r="E9830" s="45"/>
      <c r="F9830" s="28"/>
      <c r="G9830" s="46"/>
      <c r="H9830" s="46"/>
      <c r="I9830" s="46"/>
      <c r="J9830" s="32"/>
      <c r="K9830" s="46"/>
    </row>
    <row r="9831" spans="1:11" s="47" customFormat="1" x14ac:dyDescent="0.25">
      <c r="A9831" s="44"/>
      <c r="B9831" s="50"/>
      <c r="C9831" s="45"/>
      <c r="D9831" s="45"/>
      <c r="E9831" s="45"/>
      <c r="F9831" s="28"/>
      <c r="G9831" s="46"/>
      <c r="H9831" s="46"/>
      <c r="I9831" s="46"/>
      <c r="J9831" s="32"/>
      <c r="K9831" s="46"/>
    </row>
    <row r="9832" spans="1:11" s="47" customFormat="1" x14ac:dyDescent="0.25">
      <c r="A9832" s="44"/>
      <c r="B9832" s="50"/>
      <c r="C9832" s="45"/>
      <c r="D9832" s="45"/>
      <c r="E9832" s="45"/>
      <c r="F9832" s="28"/>
      <c r="G9832" s="46"/>
      <c r="H9832" s="46"/>
      <c r="I9832" s="46"/>
      <c r="J9832" s="32"/>
      <c r="K9832" s="46"/>
    </row>
    <row r="9833" spans="1:11" s="47" customFormat="1" x14ac:dyDescent="0.25">
      <c r="A9833" s="44"/>
      <c r="B9833" s="50"/>
      <c r="C9833" s="45"/>
      <c r="D9833" s="45"/>
      <c r="E9833" s="45"/>
      <c r="F9833" s="28"/>
      <c r="G9833" s="46"/>
      <c r="H9833" s="46"/>
      <c r="I9833" s="46"/>
      <c r="J9833" s="32"/>
      <c r="K9833" s="46"/>
    </row>
    <row r="9834" spans="1:11" s="47" customFormat="1" x14ac:dyDescent="0.25">
      <c r="A9834" s="44"/>
      <c r="B9834" s="50"/>
      <c r="C9834" s="45"/>
      <c r="D9834" s="45"/>
      <c r="E9834" s="45"/>
      <c r="F9834" s="28"/>
      <c r="G9834" s="46"/>
      <c r="H9834" s="46"/>
      <c r="I9834" s="46"/>
      <c r="J9834" s="32"/>
      <c r="K9834" s="46"/>
    </row>
    <row r="9835" spans="1:11" s="47" customFormat="1" x14ac:dyDescent="0.25">
      <c r="A9835" s="44"/>
      <c r="B9835" s="50"/>
      <c r="C9835" s="45"/>
      <c r="D9835" s="45"/>
      <c r="E9835" s="45"/>
      <c r="F9835" s="28"/>
      <c r="G9835" s="46"/>
      <c r="H9835" s="46"/>
      <c r="I9835" s="46"/>
      <c r="J9835" s="32"/>
      <c r="K9835" s="46"/>
    </row>
    <row r="9836" spans="1:11" s="47" customFormat="1" x14ac:dyDescent="0.25">
      <c r="A9836" s="44"/>
      <c r="B9836" s="50"/>
      <c r="C9836" s="45"/>
      <c r="D9836" s="45"/>
      <c r="E9836" s="45"/>
      <c r="F9836" s="28"/>
      <c r="G9836" s="46"/>
      <c r="H9836" s="46"/>
      <c r="I9836" s="46"/>
      <c r="J9836" s="32"/>
      <c r="K9836" s="46"/>
    </row>
    <row r="9837" spans="1:11" s="47" customFormat="1" x14ac:dyDescent="0.25">
      <c r="A9837" s="44"/>
      <c r="B9837" s="50"/>
      <c r="C9837" s="45"/>
      <c r="D9837" s="45"/>
      <c r="E9837" s="45"/>
      <c r="F9837" s="28"/>
      <c r="G9837" s="46"/>
      <c r="H9837" s="46"/>
      <c r="I9837" s="46"/>
      <c r="J9837" s="32"/>
      <c r="K9837" s="46"/>
    </row>
    <row r="9838" spans="1:11" s="47" customFormat="1" x14ac:dyDescent="0.25">
      <c r="A9838" s="44"/>
      <c r="B9838" s="50"/>
      <c r="C9838" s="45"/>
      <c r="D9838" s="45"/>
      <c r="E9838" s="45"/>
      <c r="F9838" s="28"/>
      <c r="G9838" s="46"/>
      <c r="H9838" s="46"/>
      <c r="I9838" s="46"/>
      <c r="J9838" s="32"/>
      <c r="K9838" s="46"/>
    </row>
    <row r="9839" spans="1:11" s="47" customFormat="1" x14ac:dyDescent="0.25">
      <c r="A9839" s="44"/>
      <c r="B9839" s="50"/>
      <c r="C9839" s="45"/>
      <c r="D9839" s="45"/>
      <c r="E9839" s="45"/>
      <c r="F9839" s="28"/>
      <c r="G9839" s="46"/>
      <c r="H9839" s="46"/>
      <c r="I9839" s="46"/>
      <c r="J9839" s="32"/>
      <c r="K9839" s="46"/>
    </row>
    <row r="9840" spans="1:11" s="47" customFormat="1" x14ac:dyDescent="0.25">
      <c r="A9840" s="44"/>
      <c r="B9840" s="50"/>
      <c r="C9840" s="45"/>
      <c r="D9840" s="45"/>
      <c r="E9840" s="45"/>
      <c r="F9840" s="28"/>
      <c r="G9840" s="46"/>
      <c r="H9840" s="46"/>
      <c r="I9840" s="46"/>
      <c r="J9840" s="32"/>
      <c r="K9840" s="46"/>
    </row>
    <row r="9841" spans="1:11" s="47" customFormat="1" x14ac:dyDescent="0.25">
      <c r="A9841" s="44"/>
      <c r="B9841" s="50"/>
      <c r="C9841" s="45"/>
      <c r="D9841" s="45"/>
      <c r="E9841" s="45"/>
      <c r="F9841" s="28"/>
      <c r="G9841" s="46"/>
      <c r="H9841" s="46"/>
      <c r="I9841" s="46"/>
      <c r="J9841" s="32"/>
      <c r="K9841" s="46"/>
    </row>
    <row r="9842" spans="1:11" s="47" customFormat="1" x14ac:dyDescent="0.25">
      <c r="A9842" s="44"/>
      <c r="B9842" s="50"/>
      <c r="C9842" s="45"/>
      <c r="D9842" s="45"/>
      <c r="E9842" s="45"/>
      <c r="F9842" s="28"/>
      <c r="G9842" s="46"/>
      <c r="H9842" s="46"/>
      <c r="I9842" s="46"/>
      <c r="J9842" s="32"/>
      <c r="K9842" s="46"/>
    </row>
    <row r="9843" spans="1:11" s="47" customFormat="1" x14ac:dyDescent="0.25">
      <c r="A9843" s="44"/>
      <c r="B9843" s="50"/>
      <c r="C9843" s="45"/>
      <c r="D9843" s="45"/>
      <c r="E9843" s="45"/>
      <c r="F9843" s="28"/>
      <c r="G9843" s="46"/>
      <c r="H9843" s="46"/>
      <c r="I9843" s="46"/>
      <c r="J9843" s="32"/>
      <c r="K9843" s="46"/>
    </row>
    <row r="9844" spans="1:11" s="47" customFormat="1" x14ac:dyDescent="0.25">
      <c r="A9844" s="44"/>
      <c r="B9844" s="50"/>
      <c r="C9844" s="45"/>
      <c r="D9844" s="45"/>
      <c r="E9844" s="45"/>
      <c r="F9844" s="28"/>
      <c r="G9844" s="46"/>
      <c r="H9844" s="46"/>
      <c r="I9844" s="46"/>
      <c r="J9844" s="32"/>
      <c r="K9844" s="46"/>
    </row>
    <row r="9845" spans="1:11" s="47" customFormat="1" x14ac:dyDescent="0.25">
      <c r="A9845" s="44"/>
      <c r="B9845" s="50"/>
      <c r="C9845" s="45"/>
      <c r="D9845" s="45"/>
      <c r="E9845" s="45"/>
      <c r="F9845" s="28"/>
      <c r="G9845" s="46"/>
      <c r="H9845" s="46"/>
      <c r="I9845" s="46"/>
      <c r="J9845" s="32"/>
      <c r="K9845" s="46"/>
    </row>
    <row r="9846" spans="1:11" s="47" customFormat="1" x14ac:dyDescent="0.25">
      <c r="A9846" s="44"/>
      <c r="B9846" s="50"/>
      <c r="C9846" s="45"/>
      <c r="D9846" s="45"/>
      <c r="E9846" s="45"/>
      <c r="F9846" s="28"/>
      <c r="G9846" s="46"/>
      <c r="H9846" s="46"/>
      <c r="I9846" s="46"/>
      <c r="J9846" s="32"/>
      <c r="K9846" s="46"/>
    </row>
    <row r="9847" spans="1:11" s="47" customFormat="1" x14ac:dyDescent="0.25">
      <c r="A9847" s="44"/>
      <c r="B9847" s="50"/>
      <c r="C9847" s="45"/>
      <c r="D9847" s="45"/>
      <c r="E9847" s="45"/>
      <c r="F9847" s="28"/>
      <c r="G9847" s="46"/>
      <c r="H9847" s="46"/>
      <c r="I9847" s="46"/>
      <c r="J9847" s="32"/>
      <c r="K9847" s="46"/>
    </row>
    <row r="9848" spans="1:11" s="47" customFormat="1" x14ac:dyDescent="0.25">
      <c r="A9848" s="44"/>
      <c r="B9848" s="50"/>
      <c r="C9848" s="45"/>
      <c r="D9848" s="45"/>
      <c r="E9848" s="45"/>
      <c r="F9848" s="28"/>
      <c r="G9848" s="46"/>
      <c r="H9848" s="46"/>
      <c r="I9848" s="46"/>
      <c r="J9848" s="32"/>
      <c r="K9848" s="46"/>
    </row>
    <row r="9849" spans="1:11" s="47" customFormat="1" x14ac:dyDescent="0.25">
      <c r="A9849" s="44"/>
      <c r="B9849" s="50"/>
      <c r="C9849" s="45"/>
      <c r="D9849" s="45"/>
      <c r="E9849" s="45"/>
      <c r="F9849" s="28"/>
      <c r="G9849" s="46"/>
      <c r="H9849" s="46"/>
      <c r="I9849" s="46"/>
      <c r="J9849" s="32"/>
      <c r="K9849" s="46"/>
    </row>
    <row r="9850" spans="1:11" s="47" customFormat="1" x14ac:dyDescent="0.25">
      <c r="A9850" s="44"/>
      <c r="B9850" s="50"/>
      <c r="C9850" s="45"/>
      <c r="D9850" s="45"/>
      <c r="E9850" s="45"/>
      <c r="F9850" s="28"/>
      <c r="G9850" s="46"/>
      <c r="H9850" s="46"/>
      <c r="I9850" s="46"/>
      <c r="J9850" s="32"/>
      <c r="K9850" s="46"/>
    </row>
    <row r="9851" spans="1:11" s="47" customFormat="1" x14ac:dyDescent="0.25">
      <c r="A9851" s="44"/>
      <c r="B9851" s="50"/>
      <c r="C9851" s="45"/>
      <c r="D9851" s="45"/>
      <c r="E9851" s="45"/>
      <c r="F9851" s="28"/>
      <c r="G9851" s="46"/>
      <c r="H9851" s="46"/>
      <c r="I9851" s="46"/>
      <c r="J9851" s="32"/>
      <c r="K9851" s="46"/>
    </row>
    <row r="9852" spans="1:11" s="47" customFormat="1" x14ac:dyDescent="0.25">
      <c r="A9852" s="44"/>
      <c r="B9852" s="50"/>
      <c r="C9852" s="45"/>
      <c r="D9852" s="45"/>
      <c r="E9852" s="45"/>
      <c r="F9852" s="28"/>
      <c r="G9852" s="46"/>
      <c r="H9852" s="46"/>
      <c r="I9852" s="46"/>
      <c r="J9852" s="32"/>
      <c r="K9852" s="46"/>
    </row>
    <row r="9853" spans="1:11" s="47" customFormat="1" x14ac:dyDescent="0.25">
      <c r="A9853" s="44"/>
      <c r="B9853" s="50"/>
      <c r="C9853" s="45"/>
      <c r="D9853" s="45"/>
      <c r="E9853" s="45"/>
      <c r="F9853" s="28"/>
      <c r="G9853" s="46"/>
      <c r="H9853" s="46"/>
      <c r="I9853" s="46"/>
      <c r="J9853" s="32"/>
      <c r="K9853" s="46"/>
    </row>
    <row r="9854" spans="1:11" s="47" customFormat="1" x14ac:dyDescent="0.25">
      <c r="A9854" s="44"/>
      <c r="B9854" s="50"/>
      <c r="C9854" s="45"/>
      <c r="D9854" s="45"/>
      <c r="E9854" s="45"/>
      <c r="F9854" s="28"/>
      <c r="G9854" s="46"/>
      <c r="H9854" s="46"/>
      <c r="I9854" s="46"/>
      <c r="J9854" s="32"/>
      <c r="K9854" s="46"/>
    </row>
    <row r="9855" spans="1:11" s="47" customFormat="1" x14ac:dyDescent="0.25">
      <c r="A9855" s="44"/>
      <c r="B9855" s="50"/>
      <c r="C9855" s="45"/>
      <c r="D9855" s="45"/>
      <c r="E9855" s="45"/>
      <c r="F9855" s="28"/>
      <c r="G9855" s="46"/>
      <c r="H9855" s="46"/>
      <c r="I9855" s="46"/>
      <c r="J9855" s="32"/>
      <c r="K9855" s="46"/>
    </row>
    <row r="9856" spans="1:11" s="47" customFormat="1" x14ac:dyDescent="0.25">
      <c r="A9856" s="44"/>
      <c r="B9856" s="50"/>
      <c r="C9856" s="45"/>
      <c r="D9856" s="45"/>
      <c r="E9856" s="45"/>
      <c r="F9856" s="28"/>
      <c r="G9856" s="46"/>
      <c r="H9856" s="46"/>
      <c r="I9856" s="46"/>
      <c r="J9856" s="32"/>
      <c r="K9856" s="46"/>
    </row>
    <row r="9857" spans="1:11" s="47" customFormat="1" x14ac:dyDescent="0.25">
      <c r="A9857" s="44"/>
      <c r="B9857" s="50"/>
      <c r="C9857" s="45"/>
      <c r="D9857" s="45"/>
      <c r="E9857" s="45"/>
      <c r="F9857" s="28"/>
      <c r="G9857" s="46"/>
      <c r="H9857" s="46"/>
      <c r="I9857" s="46"/>
      <c r="J9857" s="32"/>
      <c r="K9857" s="46"/>
    </row>
    <row r="9858" spans="1:11" s="47" customFormat="1" x14ac:dyDescent="0.25">
      <c r="A9858" s="44"/>
      <c r="B9858" s="50"/>
      <c r="C9858" s="45"/>
      <c r="D9858" s="45"/>
      <c r="E9858" s="45"/>
      <c r="F9858" s="28"/>
      <c r="G9858" s="46"/>
      <c r="H9858" s="46"/>
      <c r="I9858" s="46"/>
      <c r="J9858" s="32"/>
      <c r="K9858" s="46"/>
    </row>
    <row r="9859" spans="1:11" s="47" customFormat="1" x14ac:dyDescent="0.25">
      <c r="A9859" s="44"/>
      <c r="B9859" s="50"/>
      <c r="C9859" s="45"/>
      <c r="D9859" s="45"/>
      <c r="E9859" s="45"/>
      <c r="F9859" s="28"/>
      <c r="G9859" s="46"/>
      <c r="H9859" s="46"/>
      <c r="I9859" s="46"/>
      <c r="J9859" s="32"/>
      <c r="K9859" s="46"/>
    </row>
    <row r="9860" spans="1:11" s="47" customFormat="1" x14ac:dyDescent="0.25">
      <c r="A9860" s="44"/>
      <c r="B9860" s="50"/>
      <c r="C9860" s="45"/>
      <c r="D9860" s="45"/>
      <c r="E9860" s="45"/>
      <c r="F9860" s="28"/>
      <c r="G9860" s="46"/>
      <c r="H9860" s="46"/>
      <c r="I9860" s="46"/>
      <c r="J9860" s="32"/>
      <c r="K9860" s="46"/>
    </row>
    <row r="9861" spans="1:11" s="47" customFormat="1" x14ac:dyDescent="0.25">
      <c r="A9861" s="44"/>
      <c r="B9861" s="50"/>
      <c r="C9861" s="45"/>
      <c r="D9861" s="45"/>
      <c r="E9861" s="45"/>
      <c r="F9861" s="28"/>
      <c r="G9861" s="46"/>
      <c r="H9861" s="46"/>
      <c r="I9861" s="46"/>
      <c r="J9861" s="32"/>
      <c r="K9861" s="46"/>
    </row>
    <row r="9862" spans="1:11" s="47" customFormat="1" x14ac:dyDescent="0.25">
      <c r="A9862" s="44"/>
      <c r="B9862" s="50"/>
      <c r="C9862" s="45"/>
      <c r="D9862" s="45"/>
      <c r="E9862" s="45"/>
      <c r="F9862" s="28"/>
      <c r="G9862" s="46"/>
      <c r="H9862" s="46"/>
      <c r="I9862" s="46"/>
      <c r="J9862" s="32"/>
      <c r="K9862" s="46"/>
    </row>
    <row r="9863" spans="1:11" s="47" customFormat="1" x14ac:dyDescent="0.25">
      <c r="A9863" s="44"/>
      <c r="B9863" s="50"/>
      <c r="C9863" s="45"/>
      <c r="D9863" s="45"/>
      <c r="E9863" s="45"/>
      <c r="F9863" s="28"/>
      <c r="G9863" s="46"/>
      <c r="H9863" s="46"/>
      <c r="I9863" s="46"/>
      <c r="J9863" s="32"/>
      <c r="K9863" s="46"/>
    </row>
    <row r="9864" spans="1:11" s="47" customFormat="1" x14ac:dyDescent="0.25">
      <c r="A9864" s="44"/>
      <c r="B9864" s="50"/>
      <c r="C9864" s="45"/>
      <c r="D9864" s="45"/>
      <c r="E9864" s="45"/>
      <c r="F9864" s="28"/>
      <c r="G9864" s="46"/>
      <c r="H9864" s="46"/>
      <c r="I9864" s="46"/>
      <c r="J9864" s="32"/>
      <c r="K9864" s="46"/>
    </row>
    <row r="9865" spans="1:11" s="47" customFormat="1" x14ac:dyDescent="0.25">
      <c r="A9865" s="44"/>
      <c r="B9865" s="50"/>
      <c r="C9865" s="45"/>
      <c r="D9865" s="45"/>
      <c r="E9865" s="45"/>
      <c r="F9865" s="28"/>
      <c r="G9865" s="46"/>
      <c r="H9865" s="46"/>
      <c r="I9865" s="46"/>
      <c r="J9865" s="32"/>
      <c r="K9865" s="46"/>
    </row>
    <row r="9866" spans="1:11" s="47" customFormat="1" x14ac:dyDescent="0.25">
      <c r="A9866" s="44"/>
      <c r="B9866" s="50"/>
      <c r="C9866" s="45"/>
      <c r="D9866" s="45"/>
      <c r="E9866" s="45"/>
      <c r="F9866" s="28"/>
      <c r="G9866" s="46"/>
      <c r="H9866" s="46"/>
      <c r="I9866" s="46"/>
      <c r="J9866" s="32"/>
      <c r="K9866" s="46"/>
    </row>
    <row r="9867" spans="1:11" s="47" customFormat="1" x14ac:dyDescent="0.25">
      <c r="A9867" s="44"/>
      <c r="B9867" s="50"/>
      <c r="C9867" s="45"/>
      <c r="D9867" s="45"/>
      <c r="E9867" s="45"/>
      <c r="F9867" s="28"/>
      <c r="G9867" s="46"/>
      <c r="H9867" s="46"/>
      <c r="I9867" s="46"/>
      <c r="J9867" s="32"/>
      <c r="K9867" s="46"/>
    </row>
    <row r="9868" spans="1:11" s="47" customFormat="1" x14ac:dyDescent="0.25">
      <c r="A9868" s="44"/>
      <c r="B9868" s="50"/>
      <c r="C9868" s="45"/>
      <c r="D9868" s="45"/>
      <c r="E9868" s="45"/>
      <c r="F9868" s="28"/>
      <c r="G9868" s="46"/>
      <c r="H9868" s="46"/>
      <c r="I9868" s="46"/>
      <c r="J9868" s="32"/>
      <c r="K9868" s="46"/>
    </row>
    <row r="9869" spans="1:11" s="47" customFormat="1" x14ac:dyDescent="0.25">
      <c r="A9869" s="44"/>
      <c r="B9869" s="50"/>
      <c r="C9869" s="45"/>
      <c r="D9869" s="45"/>
      <c r="E9869" s="45"/>
      <c r="F9869" s="28"/>
      <c r="G9869" s="46"/>
      <c r="H9869" s="46"/>
      <c r="I9869" s="46"/>
      <c r="J9869" s="32"/>
      <c r="K9869" s="46"/>
    </row>
    <row r="9870" spans="1:11" s="47" customFormat="1" x14ac:dyDescent="0.25">
      <c r="A9870" s="44"/>
      <c r="B9870" s="50"/>
      <c r="C9870" s="45"/>
      <c r="D9870" s="45"/>
      <c r="E9870" s="45"/>
      <c r="F9870" s="28"/>
      <c r="G9870" s="46"/>
      <c r="H9870" s="46"/>
      <c r="I9870" s="46"/>
      <c r="J9870" s="32"/>
      <c r="K9870" s="46"/>
    </row>
    <row r="9871" spans="1:11" s="47" customFormat="1" x14ac:dyDescent="0.25">
      <c r="A9871" s="44"/>
      <c r="B9871" s="50"/>
      <c r="C9871" s="45"/>
      <c r="D9871" s="45"/>
      <c r="E9871" s="45"/>
      <c r="F9871" s="28"/>
      <c r="G9871" s="46"/>
      <c r="H9871" s="46"/>
      <c r="I9871" s="46"/>
      <c r="J9871" s="32"/>
      <c r="K9871" s="46"/>
    </row>
    <row r="9872" spans="1:11" s="47" customFormat="1" x14ac:dyDescent="0.25">
      <c r="A9872" s="44"/>
      <c r="B9872" s="50"/>
      <c r="C9872" s="45"/>
      <c r="D9872" s="45"/>
      <c r="E9872" s="45"/>
      <c r="F9872" s="28"/>
      <c r="G9872" s="46"/>
      <c r="H9872" s="46"/>
      <c r="I9872" s="46"/>
      <c r="J9872" s="32"/>
      <c r="K9872" s="46"/>
    </row>
    <row r="9873" spans="1:11" s="47" customFormat="1" x14ac:dyDescent="0.25">
      <c r="A9873" s="44"/>
      <c r="B9873" s="50"/>
      <c r="C9873" s="45"/>
      <c r="D9873" s="45"/>
      <c r="E9873" s="45"/>
      <c r="F9873" s="28"/>
      <c r="G9873" s="46"/>
      <c r="H9873" s="46"/>
      <c r="I9873" s="46"/>
      <c r="J9873" s="32"/>
      <c r="K9873" s="46"/>
    </row>
    <row r="9874" spans="1:11" s="47" customFormat="1" x14ac:dyDescent="0.25">
      <c r="A9874" s="44"/>
      <c r="B9874" s="50"/>
      <c r="C9874" s="45"/>
      <c r="D9874" s="45"/>
      <c r="E9874" s="45"/>
      <c r="F9874" s="28"/>
      <c r="G9874" s="46"/>
      <c r="H9874" s="46"/>
      <c r="I9874" s="46"/>
      <c r="J9874" s="32"/>
      <c r="K9874" s="46"/>
    </row>
    <row r="9875" spans="1:11" s="47" customFormat="1" x14ac:dyDescent="0.25">
      <c r="A9875" s="44"/>
      <c r="B9875" s="50"/>
      <c r="C9875" s="45"/>
      <c r="D9875" s="45"/>
      <c r="E9875" s="45"/>
      <c r="F9875" s="28"/>
      <c r="G9875" s="46"/>
      <c r="H9875" s="46"/>
      <c r="I9875" s="46"/>
      <c r="J9875" s="32"/>
      <c r="K9875" s="46"/>
    </row>
    <row r="9876" spans="1:11" s="47" customFormat="1" x14ac:dyDescent="0.25">
      <c r="A9876" s="44"/>
      <c r="B9876" s="50"/>
      <c r="C9876" s="45"/>
      <c r="D9876" s="45"/>
      <c r="E9876" s="45"/>
      <c r="F9876" s="28"/>
      <c r="G9876" s="46"/>
      <c r="H9876" s="46"/>
      <c r="I9876" s="46"/>
      <c r="J9876" s="32"/>
      <c r="K9876" s="46"/>
    </row>
    <row r="9877" spans="1:11" s="47" customFormat="1" x14ac:dyDescent="0.25">
      <c r="A9877" s="44"/>
      <c r="B9877" s="50"/>
      <c r="C9877" s="45"/>
      <c r="D9877" s="45"/>
      <c r="E9877" s="45"/>
      <c r="F9877" s="28"/>
      <c r="G9877" s="46"/>
      <c r="H9877" s="46"/>
      <c r="I9877" s="46"/>
      <c r="J9877" s="32"/>
      <c r="K9877" s="46"/>
    </row>
    <row r="9878" spans="1:11" s="47" customFormat="1" x14ac:dyDescent="0.25">
      <c r="A9878" s="44"/>
      <c r="B9878" s="50"/>
      <c r="C9878" s="45"/>
      <c r="D9878" s="45"/>
      <c r="E9878" s="45"/>
      <c r="F9878" s="28"/>
      <c r="G9878" s="46"/>
      <c r="H9878" s="46"/>
      <c r="I9878" s="46"/>
      <c r="J9878" s="32"/>
      <c r="K9878" s="46"/>
    </row>
    <row r="9879" spans="1:11" s="47" customFormat="1" x14ac:dyDescent="0.25">
      <c r="A9879" s="44"/>
      <c r="B9879" s="50"/>
      <c r="C9879" s="45"/>
      <c r="D9879" s="45"/>
      <c r="E9879" s="45"/>
      <c r="F9879" s="28"/>
      <c r="G9879" s="46"/>
      <c r="H9879" s="46"/>
      <c r="I9879" s="46"/>
      <c r="J9879" s="32"/>
      <c r="K9879" s="46"/>
    </row>
    <row r="9880" spans="1:11" s="47" customFormat="1" x14ac:dyDescent="0.25">
      <c r="A9880" s="44"/>
      <c r="B9880" s="50"/>
      <c r="C9880" s="45"/>
      <c r="D9880" s="45"/>
      <c r="E9880" s="45"/>
      <c r="F9880" s="28"/>
      <c r="G9880" s="46"/>
      <c r="H9880" s="46"/>
      <c r="I9880" s="46"/>
      <c r="J9880" s="32"/>
      <c r="K9880" s="46"/>
    </row>
    <row r="9881" spans="1:11" s="47" customFormat="1" x14ac:dyDescent="0.25">
      <c r="A9881" s="44"/>
      <c r="B9881" s="50"/>
      <c r="C9881" s="45"/>
      <c r="D9881" s="45"/>
      <c r="E9881" s="45"/>
      <c r="F9881" s="28"/>
      <c r="G9881" s="46"/>
      <c r="H9881" s="46"/>
      <c r="I9881" s="46"/>
      <c r="J9881" s="32"/>
      <c r="K9881" s="46"/>
    </row>
    <row r="9882" spans="1:11" s="47" customFormat="1" x14ac:dyDescent="0.25">
      <c r="A9882" s="44"/>
      <c r="B9882" s="50"/>
      <c r="C9882" s="45"/>
      <c r="D9882" s="45"/>
      <c r="E9882" s="45"/>
      <c r="F9882" s="28"/>
      <c r="G9882" s="46"/>
      <c r="H9882" s="46"/>
      <c r="I9882" s="46"/>
      <c r="J9882" s="32"/>
      <c r="K9882" s="46"/>
    </row>
    <row r="9883" spans="1:11" s="47" customFormat="1" x14ac:dyDescent="0.25">
      <c r="A9883" s="44"/>
      <c r="B9883" s="50"/>
      <c r="C9883" s="45"/>
      <c r="D9883" s="45"/>
      <c r="E9883" s="45"/>
      <c r="F9883" s="28"/>
      <c r="G9883" s="46"/>
      <c r="H9883" s="46"/>
      <c r="I9883" s="46"/>
      <c r="J9883" s="32"/>
      <c r="K9883" s="46"/>
    </row>
    <row r="9884" spans="1:11" s="47" customFormat="1" x14ac:dyDescent="0.25">
      <c r="A9884" s="44"/>
      <c r="B9884" s="50"/>
      <c r="C9884" s="45"/>
      <c r="D9884" s="45"/>
      <c r="E9884" s="45"/>
      <c r="F9884" s="28"/>
      <c r="G9884" s="46"/>
      <c r="H9884" s="46"/>
      <c r="I9884" s="46"/>
      <c r="J9884" s="32"/>
      <c r="K9884" s="46"/>
    </row>
    <row r="9885" spans="1:11" s="47" customFormat="1" x14ac:dyDescent="0.25">
      <c r="A9885" s="44"/>
      <c r="B9885" s="50"/>
      <c r="C9885" s="45"/>
      <c r="D9885" s="45"/>
      <c r="E9885" s="45"/>
      <c r="F9885" s="28"/>
      <c r="G9885" s="46"/>
      <c r="H9885" s="46"/>
      <c r="I9885" s="46"/>
      <c r="J9885" s="32"/>
      <c r="K9885" s="46"/>
    </row>
    <row r="9886" spans="1:11" s="47" customFormat="1" x14ac:dyDescent="0.25">
      <c r="A9886" s="44"/>
      <c r="B9886" s="50"/>
      <c r="C9886" s="45"/>
      <c r="D9886" s="45"/>
      <c r="E9886" s="45"/>
      <c r="F9886" s="28"/>
      <c r="G9886" s="46"/>
      <c r="H9886" s="46"/>
      <c r="I9886" s="46"/>
      <c r="J9886" s="32"/>
      <c r="K9886" s="46"/>
    </row>
    <row r="9887" spans="1:11" s="47" customFormat="1" x14ac:dyDescent="0.25">
      <c r="A9887" s="44"/>
      <c r="B9887" s="50"/>
      <c r="C9887" s="45"/>
      <c r="D9887" s="45"/>
      <c r="E9887" s="45"/>
      <c r="F9887" s="28"/>
      <c r="G9887" s="46"/>
      <c r="H9887" s="46"/>
      <c r="I9887" s="46"/>
      <c r="J9887" s="32"/>
      <c r="K9887" s="46"/>
    </row>
    <row r="9888" spans="1:11" s="47" customFormat="1" x14ac:dyDescent="0.25">
      <c r="A9888" s="44"/>
      <c r="B9888" s="50"/>
      <c r="C9888" s="45"/>
      <c r="D9888" s="45"/>
      <c r="E9888" s="45"/>
      <c r="F9888" s="28"/>
      <c r="G9888" s="46"/>
      <c r="H9888" s="46"/>
      <c r="I9888" s="46"/>
      <c r="J9888" s="32"/>
      <c r="K9888" s="46"/>
    </row>
    <row r="9889" spans="1:11" s="47" customFormat="1" x14ac:dyDescent="0.25">
      <c r="A9889" s="44"/>
      <c r="B9889" s="50"/>
      <c r="C9889" s="45"/>
      <c r="D9889" s="45"/>
      <c r="E9889" s="45"/>
      <c r="F9889" s="28"/>
      <c r="G9889" s="46"/>
      <c r="H9889" s="46"/>
      <c r="I9889" s="46"/>
      <c r="J9889" s="32"/>
      <c r="K9889" s="46"/>
    </row>
    <row r="9890" spans="1:11" s="47" customFormat="1" x14ac:dyDescent="0.25">
      <c r="A9890" s="44"/>
      <c r="B9890" s="50"/>
      <c r="C9890" s="45"/>
      <c r="D9890" s="45"/>
      <c r="E9890" s="45"/>
      <c r="F9890" s="28"/>
      <c r="G9890" s="46"/>
      <c r="H9890" s="46"/>
      <c r="I9890" s="46"/>
      <c r="J9890" s="32"/>
      <c r="K9890" s="46"/>
    </row>
    <row r="9891" spans="1:11" s="47" customFormat="1" x14ac:dyDescent="0.25">
      <c r="A9891" s="44"/>
      <c r="B9891" s="50"/>
      <c r="C9891" s="45"/>
      <c r="D9891" s="45"/>
      <c r="E9891" s="45"/>
      <c r="F9891" s="28"/>
      <c r="G9891" s="46"/>
      <c r="H9891" s="46"/>
      <c r="I9891" s="46"/>
      <c r="J9891" s="32"/>
      <c r="K9891" s="46"/>
    </row>
    <row r="9892" spans="1:11" s="47" customFormat="1" x14ac:dyDescent="0.25">
      <c r="A9892" s="44"/>
      <c r="B9892" s="50"/>
      <c r="C9892" s="45"/>
      <c r="D9892" s="45"/>
      <c r="E9892" s="45"/>
      <c r="F9892" s="28"/>
      <c r="G9892" s="46"/>
      <c r="H9892" s="46"/>
      <c r="I9892" s="46"/>
      <c r="J9892" s="32"/>
      <c r="K9892" s="46"/>
    </row>
    <row r="9893" spans="1:11" s="47" customFormat="1" x14ac:dyDescent="0.25">
      <c r="A9893" s="44"/>
      <c r="B9893" s="50"/>
      <c r="C9893" s="45"/>
      <c r="D9893" s="45"/>
      <c r="E9893" s="45"/>
      <c r="F9893" s="28"/>
      <c r="G9893" s="46"/>
      <c r="H9893" s="46"/>
      <c r="I9893" s="46"/>
      <c r="J9893" s="32"/>
      <c r="K9893" s="46"/>
    </row>
    <row r="9894" spans="1:11" s="47" customFormat="1" x14ac:dyDescent="0.25">
      <c r="A9894" s="44"/>
      <c r="B9894" s="50"/>
      <c r="C9894" s="45"/>
      <c r="D9894" s="45"/>
      <c r="E9894" s="45"/>
      <c r="F9894" s="28"/>
      <c r="G9894" s="46"/>
      <c r="H9894" s="46"/>
      <c r="I9894" s="46"/>
      <c r="J9894" s="32"/>
      <c r="K9894" s="46"/>
    </row>
    <row r="9895" spans="1:11" s="47" customFormat="1" x14ac:dyDescent="0.25">
      <c r="A9895" s="44"/>
      <c r="B9895" s="50"/>
      <c r="C9895" s="45"/>
      <c r="D9895" s="45"/>
      <c r="E9895" s="41"/>
      <c r="F9895" s="28"/>
      <c r="G9895" s="46"/>
      <c r="H9895" s="46"/>
      <c r="I9895" s="46"/>
      <c r="J9895" s="32"/>
      <c r="K9895" s="28"/>
    </row>
    <row r="9896" spans="1:11" x14ac:dyDescent="0.25">
      <c r="A9896" s="44"/>
      <c r="B9896" s="50"/>
      <c r="C9896" s="45"/>
      <c r="J9896" s="32"/>
    </row>
    <row r="9897" spans="1:11" x14ac:dyDescent="0.25">
      <c r="A9897" s="44"/>
      <c r="B9897" s="50"/>
      <c r="C9897" s="45"/>
      <c r="J9897" s="32"/>
    </row>
    <row r="9898" spans="1:11" x14ac:dyDescent="0.25">
      <c r="A9898" s="44"/>
      <c r="B9898" s="50"/>
      <c r="C9898" s="45"/>
      <c r="J9898" s="32"/>
    </row>
    <row r="9899" spans="1:11" x14ac:dyDescent="0.25">
      <c r="A9899" s="44"/>
      <c r="B9899" s="50"/>
      <c r="C9899" s="45"/>
      <c r="J9899" s="32"/>
    </row>
    <row r="9900" spans="1:11" x14ac:dyDescent="0.25">
      <c r="A9900" s="44"/>
      <c r="B9900" s="50"/>
      <c r="C9900" s="45"/>
      <c r="J9900" s="32"/>
    </row>
    <row r="9901" spans="1:11" x14ac:dyDescent="0.25">
      <c r="A9901" s="44"/>
      <c r="B9901" s="50"/>
      <c r="C9901" s="45"/>
      <c r="J9901" s="32"/>
    </row>
    <row r="9902" spans="1:11" x14ac:dyDescent="0.25">
      <c r="B9902" s="50"/>
      <c r="J9902" s="32"/>
    </row>
    <row r="9903" spans="1:11" x14ac:dyDescent="0.25">
      <c r="J9903" s="32"/>
    </row>
    <row r="9904" spans="1:11" x14ac:dyDescent="0.25">
      <c r="J9904" s="32"/>
    </row>
    <row r="9905" spans="10:10" x14ac:dyDescent="0.25">
      <c r="J9905" s="32"/>
    </row>
    <row r="9906" spans="10:10" x14ac:dyDescent="0.25">
      <c r="J9906" s="32"/>
    </row>
    <row r="9907" spans="10:10" x14ac:dyDescent="0.25">
      <c r="J9907" s="32"/>
    </row>
    <row r="9908" spans="10:10" x14ac:dyDescent="0.25">
      <c r="J9908" s="32"/>
    </row>
    <row r="9909" spans="10:10" x14ac:dyDescent="0.25">
      <c r="J9909" s="32"/>
    </row>
    <row r="9910" spans="10:10" x14ac:dyDescent="0.25">
      <c r="J9910" s="32"/>
    </row>
    <row r="9911" spans="10:10" x14ac:dyDescent="0.25">
      <c r="J9911" s="32"/>
    </row>
    <row r="9912" spans="10:10" x14ac:dyDescent="0.25">
      <c r="J9912" s="32"/>
    </row>
    <row r="9913" spans="10:10" x14ac:dyDescent="0.25">
      <c r="J9913" s="32"/>
    </row>
    <row r="9914" spans="10:10" x14ac:dyDescent="0.25">
      <c r="J9914" s="32"/>
    </row>
    <row r="9915" spans="10:10" x14ac:dyDescent="0.25">
      <c r="J9915" s="32"/>
    </row>
    <row r="9916" spans="10:10" x14ac:dyDescent="0.25">
      <c r="J9916" s="32"/>
    </row>
    <row r="9917" spans="10:10" x14ac:dyDescent="0.25">
      <c r="J9917" s="32"/>
    </row>
    <row r="9918" spans="10:10" x14ac:dyDescent="0.25">
      <c r="J9918" s="32"/>
    </row>
    <row r="9919" spans="10:10" x14ac:dyDescent="0.25">
      <c r="J9919" s="32"/>
    </row>
    <row r="9920" spans="10:10" x14ac:dyDescent="0.25">
      <c r="J9920" s="32"/>
    </row>
    <row r="9921" spans="10:10" x14ac:dyDescent="0.25">
      <c r="J9921" s="32"/>
    </row>
    <row r="9922" spans="10:10" x14ac:dyDescent="0.25">
      <c r="J9922" s="32"/>
    </row>
    <row r="9923" spans="10:10" x14ac:dyDescent="0.25">
      <c r="J9923" s="32"/>
    </row>
    <row r="9924" spans="10:10" x14ac:dyDescent="0.25">
      <c r="J9924" s="32"/>
    </row>
    <row r="9925" spans="10:10" x14ac:dyDescent="0.25">
      <c r="J9925" s="32"/>
    </row>
    <row r="9926" spans="10:10" x14ac:dyDescent="0.25">
      <c r="J9926" s="32"/>
    </row>
    <row r="9927" spans="10:10" x14ac:dyDescent="0.25">
      <c r="J9927" s="32"/>
    </row>
    <row r="9928" spans="10:10" x14ac:dyDescent="0.25">
      <c r="J9928" s="32"/>
    </row>
    <row r="9929" spans="10:10" x14ac:dyDescent="0.25">
      <c r="J9929" s="32"/>
    </row>
    <row r="9930" spans="10:10" x14ac:dyDescent="0.25">
      <c r="J9930" s="32"/>
    </row>
    <row r="9931" spans="10:10" x14ac:dyDescent="0.25">
      <c r="J9931" s="32"/>
    </row>
    <row r="9932" spans="10:10" x14ac:dyDescent="0.25">
      <c r="J9932" s="32"/>
    </row>
    <row r="9933" spans="10:10" x14ac:dyDescent="0.25">
      <c r="J9933" s="32"/>
    </row>
    <row r="9934" spans="10:10" x14ac:dyDescent="0.25">
      <c r="J9934" s="32"/>
    </row>
    <row r="9935" spans="10:10" x14ac:dyDescent="0.25">
      <c r="J9935" s="32"/>
    </row>
    <row r="9936" spans="10:10" x14ac:dyDescent="0.25">
      <c r="J9936" s="32"/>
    </row>
    <row r="9937" spans="10:10" x14ac:dyDescent="0.25">
      <c r="J9937" s="32"/>
    </row>
    <row r="9938" spans="10:10" x14ac:dyDescent="0.25">
      <c r="J9938" s="32"/>
    </row>
    <row r="9939" spans="10:10" x14ac:dyDescent="0.25">
      <c r="J9939" s="32"/>
    </row>
    <row r="9940" spans="10:10" x14ac:dyDescent="0.25">
      <c r="J9940" s="32"/>
    </row>
    <row r="9941" spans="10:10" x14ac:dyDescent="0.25">
      <c r="J9941" s="32"/>
    </row>
    <row r="9942" spans="10:10" x14ac:dyDescent="0.25">
      <c r="J9942" s="32"/>
    </row>
    <row r="9943" spans="10:10" x14ac:dyDescent="0.25">
      <c r="J9943" s="32"/>
    </row>
    <row r="9944" spans="10:10" x14ac:dyDescent="0.25">
      <c r="J9944" s="32"/>
    </row>
    <row r="9945" spans="10:10" x14ac:dyDescent="0.25">
      <c r="J9945" s="32"/>
    </row>
    <row r="9946" spans="10:10" x14ac:dyDescent="0.25">
      <c r="J9946" s="32"/>
    </row>
    <row r="9947" spans="10:10" x14ac:dyDescent="0.25">
      <c r="J9947" s="32"/>
    </row>
    <row r="9948" spans="10:10" x14ac:dyDescent="0.25">
      <c r="J9948" s="32"/>
    </row>
    <row r="9949" spans="10:10" x14ac:dyDescent="0.25">
      <c r="J9949" s="32"/>
    </row>
    <row r="9950" spans="10:10" x14ac:dyDescent="0.25">
      <c r="J9950" s="32"/>
    </row>
    <row r="9951" spans="10:10" x14ac:dyDescent="0.25">
      <c r="J9951" s="32"/>
    </row>
    <row r="9952" spans="10:10" x14ac:dyDescent="0.25">
      <c r="J9952" s="32"/>
    </row>
    <row r="9953" spans="10:10" x14ac:dyDescent="0.25">
      <c r="J9953" s="32"/>
    </row>
    <row r="9954" spans="10:10" x14ac:dyDescent="0.25">
      <c r="J9954" s="32"/>
    </row>
    <row r="9955" spans="10:10" x14ac:dyDescent="0.25">
      <c r="J9955" s="32"/>
    </row>
    <row r="9956" spans="10:10" x14ac:dyDescent="0.25">
      <c r="J9956" s="32"/>
    </row>
    <row r="9957" spans="10:10" x14ac:dyDescent="0.25">
      <c r="J9957" s="32"/>
    </row>
    <row r="9958" spans="10:10" x14ac:dyDescent="0.25">
      <c r="J9958" s="32"/>
    </row>
    <row r="9959" spans="10:10" x14ac:dyDescent="0.25">
      <c r="J9959" s="32"/>
    </row>
    <row r="9960" spans="10:10" x14ac:dyDescent="0.25">
      <c r="J9960" s="32"/>
    </row>
    <row r="9961" spans="10:10" x14ac:dyDescent="0.25">
      <c r="J9961" s="32"/>
    </row>
    <row r="9962" spans="10:10" x14ac:dyDescent="0.25">
      <c r="J9962" s="32"/>
    </row>
    <row r="9963" spans="10:10" x14ac:dyDescent="0.25">
      <c r="J9963" s="32"/>
    </row>
    <row r="9964" spans="10:10" x14ac:dyDescent="0.25">
      <c r="J9964" s="32"/>
    </row>
    <row r="9965" spans="10:10" x14ac:dyDescent="0.25">
      <c r="J9965" s="32"/>
    </row>
    <row r="9966" spans="10:10" x14ac:dyDescent="0.25">
      <c r="J9966" s="32"/>
    </row>
    <row r="9967" spans="10:10" x14ac:dyDescent="0.25">
      <c r="J9967" s="32"/>
    </row>
    <row r="9968" spans="10:10" x14ac:dyDescent="0.25">
      <c r="J9968" s="32"/>
    </row>
    <row r="9969" spans="10:10" x14ac:dyDescent="0.25">
      <c r="J9969" s="32"/>
    </row>
    <row r="9970" spans="10:10" x14ac:dyDescent="0.25">
      <c r="J9970" s="32"/>
    </row>
    <row r="9971" spans="10:10" x14ac:dyDescent="0.25">
      <c r="J9971" s="32"/>
    </row>
    <row r="9972" spans="10:10" x14ac:dyDescent="0.25">
      <c r="J9972" s="32"/>
    </row>
    <row r="9973" spans="10:10" x14ac:dyDescent="0.25">
      <c r="J9973" s="32"/>
    </row>
    <row r="9974" spans="10:10" x14ac:dyDescent="0.25">
      <c r="J9974" s="32"/>
    </row>
    <row r="9975" spans="10:10" x14ac:dyDescent="0.25">
      <c r="J9975" s="32"/>
    </row>
    <row r="9976" spans="10:10" x14ac:dyDescent="0.25">
      <c r="J9976" s="32"/>
    </row>
    <row r="9977" spans="10:10" x14ac:dyDescent="0.25">
      <c r="J9977" s="32"/>
    </row>
    <row r="9978" spans="10:10" x14ac:dyDescent="0.25">
      <c r="J9978" s="32"/>
    </row>
    <row r="9979" spans="10:10" x14ac:dyDescent="0.25">
      <c r="J9979" s="32"/>
    </row>
    <row r="9980" spans="10:10" x14ac:dyDescent="0.25">
      <c r="J9980" s="32"/>
    </row>
    <row r="9981" spans="10:10" x14ac:dyDescent="0.25">
      <c r="J9981" s="32"/>
    </row>
    <row r="9982" spans="10:10" x14ac:dyDescent="0.25">
      <c r="J9982" s="32"/>
    </row>
    <row r="9983" spans="10:10" x14ac:dyDescent="0.25">
      <c r="J9983" s="32"/>
    </row>
    <row r="9984" spans="10:10" x14ac:dyDescent="0.25">
      <c r="J9984" s="32"/>
    </row>
    <row r="9985" spans="10:10" x14ac:dyDescent="0.25">
      <c r="J9985" s="32"/>
    </row>
    <row r="9986" spans="10:10" x14ac:dyDescent="0.25">
      <c r="J9986" s="32"/>
    </row>
    <row r="9987" spans="10:10" x14ac:dyDescent="0.25">
      <c r="J9987" s="32"/>
    </row>
    <row r="9988" spans="10:10" x14ac:dyDescent="0.25">
      <c r="J9988" s="32"/>
    </row>
    <row r="9989" spans="10:10" x14ac:dyDescent="0.25">
      <c r="J9989" s="32"/>
    </row>
    <row r="9990" spans="10:10" x14ac:dyDescent="0.25">
      <c r="J9990" s="32"/>
    </row>
    <row r="9991" spans="10:10" x14ac:dyDescent="0.25">
      <c r="J9991" s="32"/>
    </row>
    <row r="9992" spans="10:10" x14ac:dyDescent="0.25">
      <c r="J9992" s="32"/>
    </row>
    <row r="9993" spans="10:10" x14ac:dyDescent="0.25">
      <c r="J9993" s="32"/>
    </row>
    <row r="9994" spans="10:10" x14ac:dyDescent="0.25">
      <c r="J9994" s="32"/>
    </row>
    <row r="9995" spans="10:10" x14ac:dyDescent="0.25">
      <c r="J9995" s="32"/>
    </row>
    <row r="9996" spans="10:10" x14ac:dyDescent="0.25">
      <c r="J9996" s="32"/>
    </row>
    <row r="9997" spans="10:10" x14ac:dyDescent="0.25">
      <c r="J9997" s="32"/>
    </row>
    <row r="9998" spans="10:10" x14ac:dyDescent="0.25">
      <c r="J9998" s="32"/>
    </row>
    <row r="9999" spans="10:10" x14ac:dyDescent="0.25">
      <c r="J9999" s="32"/>
    </row>
    <row r="10000" spans="10:10" x14ac:dyDescent="0.25">
      <c r="J10000" s="32"/>
    </row>
    <row r="10001" spans="10:10" x14ac:dyDescent="0.25">
      <c r="J10001" s="32"/>
    </row>
    <row r="10002" spans="10:10" x14ac:dyDescent="0.25">
      <c r="J10002" s="32"/>
    </row>
    <row r="10003" spans="10:10" x14ac:dyDescent="0.25">
      <c r="J10003" s="32"/>
    </row>
    <row r="10004" spans="10:10" x14ac:dyDescent="0.25">
      <c r="J10004" s="32"/>
    </row>
    <row r="10005" spans="10:10" x14ac:dyDescent="0.25">
      <c r="J10005" s="32"/>
    </row>
    <row r="10006" spans="10:10" x14ac:dyDescent="0.25">
      <c r="J10006" s="32"/>
    </row>
    <row r="10007" spans="10:10" x14ac:dyDescent="0.25">
      <c r="J10007" s="32"/>
    </row>
    <row r="10008" spans="10:10" x14ac:dyDescent="0.25">
      <c r="J10008" s="32"/>
    </row>
    <row r="10009" spans="10:10" x14ac:dyDescent="0.25">
      <c r="J10009" s="32"/>
    </row>
    <row r="10010" spans="10:10" x14ac:dyDescent="0.25">
      <c r="J10010" s="32"/>
    </row>
    <row r="10011" spans="10:10" x14ac:dyDescent="0.25">
      <c r="J10011" s="32"/>
    </row>
    <row r="10012" spans="10:10" x14ac:dyDescent="0.25">
      <c r="J10012" s="32"/>
    </row>
    <row r="10013" spans="10:10" x14ac:dyDescent="0.25">
      <c r="J10013" s="32"/>
    </row>
    <row r="10014" spans="10:10" x14ac:dyDescent="0.25">
      <c r="J10014" s="32"/>
    </row>
    <row r="10015" spans="10:10" x14ac:dyDescent="0.25">
      <c r="J10015" s="32"/>
    </row>
    <row r="10016" spans="10:10" x14ac:dyDescent="0.25">
      <c r="J10016" s="32"/>
    </row>
    <row r="10017" spans="10:10" x14ac:dyDescent="0.25">
      <c r="J10017" s="32"/>
    </row>
    <row r="10018" spans="10:10" x14ac:dyDescent="0.25">
      <c r="J10018" s="32"/>
    </row>
    <row r="10019" spans="10:10" x14ac:dyDescent="0.25">
      <c r="J10019" s="32"/>
    </row>
    <row r="10020" spans="10:10" x14ac:dyDescent="0.25">
      <c r="J10020" s="32"/>
    </row>
    <row r="10021" spans="10:10" x14ac:dyDescent="0.25">
      <c r="J10021" s="32"/>
    </row>
    <row r="10022" spans="10:10" x14ac:dyDescent="0.25">
      <c r="J10022" s="32"/>
    </row>
    <row r="10023" spans="10:10" x14ac:dyDescent="0.25">
      <c r="J10023" s="32"/>
    </row>
    <row r="10024" spans="10:10" x14ac:dyDescent="0.25">
      <c r="J10024" s="32"/>
    </row>
    <row r="10025" spans="10:10" x14ac:dyDescent="0.25">
      <c r="J10025" s="32"/>
    </row>
    <row r="10026" spans="10:10" x14ac:dyDescent="0.25">
      <c r="J10026" s="32"/>
    </row>
    <row r="10027" spans="10:10" x14ac:dyDescent="0.25">
      <c r="J10027" s="32"/>
    </row>
    <row r="10028" spans="10:10" x14ac:dyDescent="0.25">
      <c r="J10028" s="32"/>
    </row>
    <row r="10029" spans="10:10" x14ac:dyDescent="0.25">
      <c r="J10029" s="32"/>
    </row>
    <row r="10030" spans="10:10" x14ac:dyDescent="0.25">
      <c r="J10030" s="32"/>
    </row>
    <row r="10031" spans="10:10" x14ac:dyDescent="0.25">
      <c r="J10031" s="32"/>
    </row>
    <row r="10032" spans="10:10" x14ac:dyDescent="0.25">
      <c r="J10032" s="32"/>
    </row>
    <row r="10033" spans="10:10" x14ac:dyDescent="0.25">
      <c r="J10033" s="32"/>
    </row>
    <row r="10034" spans="10:10" x14ac:dyDescent="0.25">
      <c r="J10034" s="32"/>
    </row>
    <row r="10035" spans="10:10" x14ac:dyDescent="0.25">
      <c r="J10035" s="32"/>
    </row>
    <row r="10036" spans="10:10" x14ac:dyDescent="0.25">
      <c r="J10036" s="32"/>
    </row>
    <row r="10037" spans="10:10" x14ac:dyDescent="0.25">
      <c r="J10037" s="32"/>
    </row>
    <row r="10038" spans="10:10" x14ac:dyDescent="0.25">
      <c r="J10038" s="32"/>
    </row>
    <row r="10039" spans="10:10" x14ac:dyDescent="0.25">
      <c r="J10039" s="32"/>
    </row>
    <row r="10040" spans="10:10" x14ac:dyDescent="0.25">
      <c r="J10040" s="32"/>
    </row>
    <row r="10041" spans="10:10" x14ac:dyDescent="0.25">
      <c r="J10041" s="32"/>
    </row>
    <row r="10042" spans="10:10" x14ac:dyDescent="0.25">
      <c r="J10042" s="32"/>
    </row>
    <row r="10043" spans="10:10" x14ac:dyDescent="0.25">
      <c r="J10043" s="32"/>
    </row>
    <row r="10044" spans="10:10" x14ac:dyDescent="0.25">
      <c r="J10044" s="32"/>
    </row>
    <row r="10045" spans="10:10" x14ac:dyDescent="0.25">
      <c r="J10045" s="32"/>
    </row>
    <row r="10046" spans="10:10" x14ac:dyDescent="0.25">
      <c r="J10046" s="32"/>
    </row>
    <row r="10047" spans="10:10" x14ac:dyDescent="0.25">
      <c r="J10047" s="32"/>
    </row>
    <row r="10048" spans="10:10" x14ac:dyDescent="0.25">
      <c r="J10048" s="32"/>
    </row>
    <row r="10049" spans="10:10" x14ac:dyDescent="0.25">
      <c r="J10049" s="32"/>
    </row>
    <row r="10050" spans="10:10" x14ac:dyDescent="0.25">
      <c r="J10050" s="32"/>
    </row>
    <row r="10051" spans="10:10" x14ac:dyDescent="0.25">
      <c r="J10051" s="32"/>
    </row>
    <row r="10052" spans="10:10" x14ac:dyDescent="0.25">
      <c r="J10052" s="32"/>
    </row>
    <row r="10053" spans="10:10" x14ac:dyDescent="0.25">
      <c r="J10053" s="32"/>
    </row>
    <row r="10054" spans="10:10" x14ac:dyDescent="0.25">
      <c r="J10054" s="32"/>
    </row>
    <row r="10055" spans="10:10" x14ac:dyDescent="0.25">
      <c r="J10055" s="32"/>
    </row>
    <row r="10056" spans="10:10" x14ac:dyDescent="0.25">
      <c r="J10056" s="32"/>
    </row>
    <row r="10057" spans="10:10" x14ac:dyDescent="0.25">
      <c r="J10057" s="32"/>
    </row>
    <row r="10058" spans="10:10" x14ac:dyDescent="0.25">
      <c r="J10058" s="32"/>
    </row>
    <row r="10059" spans="10:10" x14ac:dyDescent="0.25">
      <c r="J10059" s="32"/>
    </row>
    <row r="10060" spans="10:10" x14ac:dyDescent="0.25">
      <c r="J10060" s="32"/>
    </row>
    <row r="10061" spans="10:10" x14ac:dyDescent="0.25">
      <c r="J10061" s="32"/>
    </row>
    <row r="10062" spans="10:10" x14ac:dyDescent="0.25">
      <c r="J10062" s="32"/>
    </row>
    <row r="10063" spans="10:10" x14ac:dyDescent="0.25">
      <c r="J10063" s="32"/>
    </row>
    <row r="10064" spans="10:10" x14ac:dyDescent="0.25">
      <c r="J10064" s="32"/>
    </row>
    <row r="10065" spans="10:10" x14ac:dyDescent="0.25">
      <c r="J10065" s="32"/>
    </row>
    <row r="10066" spans="10:10" x14ac:dyDescent="0.25">
      <c r="J10066" s="32"/>
    </row>
    <row r="10067" spans="10:10" x14ac:dyDescent="0.25">
      <c r="J10067" s="32"/>
    </row>
    <row r="10068" spans="10:10" x14ac:dyDescent="0.25">
      <c r="J10068" s="32"/>
    </row>
    <row r="10069" spans="10:10" x14ac:dyDescent="0.25">
      <c r="J10069" s="32"/>
    </row>
    <row r="10070" spans="10:10" x14ac:dyDescent="0.25">
      <c r="J10070" s="32"/>
    </row>
    <row r="10071" spans="10:10" x14ac:dyDescent="0.25">
      <c r="J10071" s="32"/>
    </row>
    <row r="10072" spans="10:10" x14ac:dyDescent="0.25">
      <c r="J10072" s="32"/>
    </row>
    <row r="10073" spans="10:10" x14ac:dyDescent="0.25">
      <c r="J10073" s="32"/>
    </row>
    <row r="10074" spans="10:10" x14ac:dyDescent="0.25">
      <c r="J10074" s="32"/>
    </row>
    <row r="10075" spans="10:10" x14ac:dyDescent="0.25">
      <c r="J10075" s="32"/>
    </row>
    <row r="10076" spans="10:10" x14ac:dyDescent="0.25">
      <c r="J10076" s="32"/>
    </row>
    <row r="10077" spans="10:10" x14ac:dyDescent="0.25">
      <c r="J10077" s="32"/>
    </row>
    <row r="10078" spans="10:10" x14ac:dyDescent="0.25">
      <c r="J10078" s="32"/>
    </row>
    <row r="10079" spans="10:10" x14ac:dyDescent="0.25">
      <c r="J10079" s="32"/>
    </row>
    <row r="10080" spans="10:10" x14ac:dyDescent="0.25">
      <c r="J10080" s="32"/>
    </row>
    <row r="10081" spans="10:10" x14ac:dyDescent="0.25">
      <c r="J10081" s="32"/>
    </row>
    <row r="10082" spans="10:10" x14ac:dyDescent="0.25">
      <c r="J10082" s="32"/>
    </row>
    <row r="10083" spans="10:10" x14ac:dyDescent="0.25">
      <c r="J10083" s="32"/>
    </row>
    <row r="10084" spans="10:10" x14ac:dyDescent="0.25">
      <c r="J10084" s="32"/>
    </row>
    <row r="10085" spans="10:10" x14ac:dyDescent="0.25">
      <c r="J10085" s="32"/>
    </row>
    <row r="10086" spans="10:10" x14ac:dyDescent="0.25">
      <c r="J10086" s="32"/>
    </row>
    <row r="10087" spans="10:10" x14ac:dyDescent="0.25">
      <c r="J10087" s="32"/>
    </row>
    <row r="10088" spans="10:10" x14ac:dyDescent="0.25">
      <c r="J10088" s="32"/>
    </row>
    <row r="10089" spans="10:10" x14ac:dyDescent="0.25">
      <c r="J10089" s="32"/>
    </row>
    <row r="10090" spans="10:10" x14ac:dyDescent="0.25">
      <c r="J10090" s="32"/>
    </row>
    <row r="10091" spans="10:10" x14ac:dyDescent="0.25">
      <c r="J10091" s="32"/>
    </row>
    <row r="10092" spans="10:10" x14ac:dyDescent="0.25">
      <c r="J10092" s="32"/>
    </row>
    <row r="10093" spans="10:10" x14ac:dyDescent="0.25">
      <c r="J10093" s="32"/>
    </row>
    <row r="10094" spans="10:10" x14ac:dyDescent="0.25">
      <c r="J10094" s="32"/>
    </row>
    <row r="10095" spans="10:10" x14ac:dyDescent="0.25">
      <c r="J10095" s="32"/>
    </row>
    <row r="10096" spans="10:10" x14ac:dyDescent="0.25">
      <c r="J10096" s="32"/>
    </row>
    <row r="10097" spans="10:10" x14ac:dyDescent="0.25">
      <c r="J10097" s="32"/>
    </row>
    <row r="10098" spans="10:10" x14ac:dyDescent="0.25">
      <c r="J10098" s="32"/>
    </row>
    <row r="10099" spans="10:10" x14ac:dyDescent="0.25">
      <c r="J10099" s="32"/>
    </row>
    <row r="10100" spans="10:10" x14ac:dyDescent="0.25">
      <c r="J10100" s="32"/>
    </row>
    <row r="10101" spans="10:10" x14ac:dyDescent="0.25">
      <c r="J10101" s="32"/>
    </row>
    <row r="10102" spans="10:10" x14ac:dyDescent="0.25">
      <c r="J10102" s="32"/>
    </row>
    <row r="10103" spans="10:10" x14ac:dyDescent="0.25">
      <c r="J10103" s="32"/>
    </row>
    <row r="10104" spans="10:10" x14ac:dyDescent="0.25">
      <c r="J10104" s="32"/>
    </row>
    <row r="10105" spans="10:10" x14ac:dyDescent="0.25">
      <c r="J10105" s="32"/>
    </row>
    <row r="10106" spans="10:10" x14ac:dyDescent="0.25">
      <c r="J10106" s="32"/>
    </row>
    <row r="10107" spans="10:10" x14ac:dyDescent="0.25">
      <c r="J10107" s="32"/>
    </row>
    <row r="10108" spans="10:10" x14ac:dyDescent="0.25">
      <c r="J10108" s="32"/>
    </row>
    <row r="10109" spans="10:10" x14ac:dyDescent="0.25">
      <c r="J10109" s="32"/>
    </row>
    <row r="10110" spans="10:10" x14ac:dyDescent="0.25">
      <c r="J10110" s="32"/>
    </row>
    <row r="10111" spans="10:10" x14ac:dyDescent="0.25">
      <c r="J10111" s="32"/>
    </row>
    <row r="10112" spans="10:10" x14ac:dyDescent="0.25">
      <c r="J10112" s="32"/>
    </row>
    <row r="10113" spans="10:10" x14ac:dyDescent="0.25">
      <c r="J10113" s="32"/>
    </row>
  </sheetData>
  <autoFilter ref="A7:EP4526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54" manualBreakCount="54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3" max="16383" man="1"/>
    <brk id="2112" max="16383" man="1"/>
    <brk id="2187" max="16383" man="1"/>
    <brk id="2275" max="16383" man="1"/>
    <brk id="2356" max="16383" man="1"/>
    <brk id="2440" max="16383" man="1"/>
    <brk id="2522" max="16383" man="1"/>
    <brk id="2614" max="16383" man="1"/>
    <brk id="2666" max="16383" man="1"/>
    <brk id="2747" max="16383" man="1"/>
    <brk id="2906" max="16383" man="1"/>
    <brk id="2970" max="16383" man="1"/>
    <brk id="3682" max="16383" man="1"/>
    <brk id="3707" max="16383" man="1"/>
    <brk id="3743" max="16383" man="1"/>
    <brk id="3806" max="16383" man="1"/>
    <brk id="3869" max="16383" man="1"/>
    <brk id="3976" max="16383" man="1"/>
    <brk id="4019" max="16383" man="1"/>
    <brk id="4063" max="16383" man="1"/>
    <brk id="4106" max="16383" man="1"/>
    <brk id="4158" max="16383" man="1"/>
    <brk id="4199" max="16383" man="1"/>
    <brk id="4236" max="16383" man="1"/>
    <brk id="4278" max="16383" man="1"/>
    <brk id="4319" max="16383" man="1"/>
    <brk id="4365" max="16383" man="1"/>
    <brk id="4402" max="16383" man="1"/>
    <brk id="4444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183" t="s">
        <v>25</v>
      </c>
      <c r="B1" s="183"/>
      <c r="C1" s="183"/>
      <c r="D1" s="183"/>
      <c r="E1" s="183"/>
      <c r="F1" s="183"/>
      <c r="G1" s="183"/>
      <c r="H1" s="18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184" t="s">
        <v>12</v>
      </c>
      <c r="B4" s="184" t="s">
        <v>27</v>
      </c>
      <c r="C4" s="184" t="s">
        <v>28</v>
      </c>
      <c r="D4" s="184" t="s">
        <v>29</v>
      </c>
      <c r="E4" s="187" t="s">
        <v>30</v>
      </c>
      <c r="F4" s="188"/>
      <c r="G4" s="189"/>
      <c r="H4" s="184" t="s">
        <v>31</v>
      </c>
    </row>
    <row r="5" spans="1:8" x14ac:dyDescent="0.25">
      <c r="A5" s="185"/>
      <c r="B5" s="185"/>
      <c r="C5" s="185"/>
      <c r="D5" s="185"/>
      <c r="E5" s="184" t="s">
        <v>32</v>
      </c>
      <c r="F5" s="187" t="s">
        <v>33</v>
      </c>
      <c r="G5" s="189"/>
      <c r="H5" s="185"/>
    </row>
    <row r="6" spans="1:8" ht="72" x14ac:dyDescent="0.25">
      <c r="A6" s="185"/>
      <c r="B6" s="186"/>
      <c r="C6" s="186"/>
      <c r="D6" s="186"/>
      <c r="E6" s="186"/>
      <c r="F6" s="3" t="s">
        <v>34</v>
      </c>
      <c r="G6" s="1" t="s">
        <v>35</v>
      </c>
      <c r="H6" s="186"/>
    </row>
    <row r="7" spans="1:8" x14ac:dyDescent="0.25">
      <c r="A7" s="18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"/>
  <sheetViews>
    <sheetView topLeftCell="A101" workbookViewId="0">
      <selection activeCell="I116" sqref="I116"/>
    </sheetView>
  </sheetViews>
  <sheetFormatPr defaultRowHeight="15" x14ac:dyDescent="0.25"/>
  <cols>
    <col min="1" max="1" width="23.85546875" bestFit="1" customWidth="1"/>
    <col min="2" max="2" width="27.7109375" customWidth="1"/>
    <col min="3" max="3" width="26.42578125" customWidth="1"/>
    <col min="4" max="5" width="15.28515625" bestFit="1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190" t="s">
        <v>4540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x14ac:dyDescent="0.25">
      <c r="A3" s="192" t="s">
        <v>52</v>
      </c>
      <c r="B3" s="193" t="s">
        <v>13</v>
      </c>
      <c r="C3" s="194" t="s">
        <v>55</v>
      </c>
      <c r="D3" s="195" t="s">
        <v>14</v>
      </c>
      <c r="E3" s="195"/>
      <c r="F3" s="195"/>
      <c r="G3" s="195"/>
      <c r="H3" s="195"/>
      <c r="I3" s="195"/>
      <c r="J3" s="195"/>
      <c r="K3" s="195"/>
      <c r="L3" s="196" t="s">
        <v>15</v>
      </c>
      <c r="M3" s="196" t="s">
        <v>16</v>
      </c>
      <c r="N3" s="196"/>
      <c r="O3" s="196"/>
    </row>
    <row r="4" spans="1:15" ht="75.75" customHeight="1" x14ac:dyDescent="0.25">
      <c r="A4" s="192"/>
      <c r="B4" s="193"/>
      <c r="C4" s="194"/>
      <c r="D4" s="164" t="s">
        <v>56</v>
      </c>
      <c r="E4" s="157" t="s">
        <v>57</v>
      </c>
      <c r="F4" s="156" t="s">
        <v>17</v>
      </c>
      <c r="G4" s="156" t="s">
        <v>18</v>
      </c>
      <c r="H4" s="156" t="s">
        <v>19</v>
      </c>
      <c r="I4" s="156" t="s">
        <v>20</v>
      </c>
      <c r="J4" s="156" t="s">
        <v>21</v>
      </c>
      <c r="K4" s="156" t="s">
        <v>22</v>
      </c>
      <c r="L4" s="196"/>
      <c r="M4" s="163" t="s">
        <v>23</v>
      </c>
      <c r="N4" s="159" t="s">
        <v>58</v>
      </c>
      <c r="O4" s="159" t="s">
        <v>59</v>
      </c>
    </row>
    <row r="5" spans="1:15" x14ac:dyDescent="0.25">
      <c r="A5" s="79">
        <v>1</v>
      </c>
      <c r="B5" s="49">
        <v>2</v>
      </c>
      <c r="C5" s="145">
        <v>3</v>
      </c>
      <c r="D5" s="145">
        <v>4</v>
      </c>
      <c r="E5" s="145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</row>
    <row r="6" spans="1:15" ht="39" customHeight="1" x14ac:dyDescent="0.25">
      <c r="A6" s="148" t="s">
        <v>4542</v>
      </c>
      <c r="B6" s="144" t="s">
        <v>68</v>
      </c>
      <c r="C6" s="143">
        <v>700000</v>
      </c>
      <c r="D6" s="143">
        <v>700000</v>
      </c>
      <c r="E6" s="143">
        <v>700000</v>
      </c>
      <c r="F6" s="142"/>
      <c r="G6" s="142"/>
      <c r="H6" s="142"/>
      <c r="I6" s="142"/>
      <c r="J6" s="142"/>
      <c r="K6" s="142"/>
      <c r="L6" s="158"/>
      <c r="M6" s="158"/>
      <c r="N6" s="158"/>
      <c r="O6" s="158"/>
    </row>
    <row r="7" spans="1:15" ht="39" customHeight="1" x14ac:dyDescent="0.25">
      <c r="A7" s="148" t="s">
        <v>4543</v>
      </c>
      <c r="B7" s="141" t="s">
        <v>68</v>
      </c>
      <c r="C7" s="140">
        <v>1223176.3999999999</v>
      </c>
      <c r="D7" s="140">
        <v>1223176.3999999999</v>
      </c>
      <c r="E7" s="140">
        <v>1223176.3999999999</v>
      </c>
      <c r="F7" s="142"/>
      <c r="G7" s="142"/>
      <c r="H7" s="142"/>
      <c r="I7" s="142"/>
      <c r="J7" s="142"/>
      <c r="K7" s="142"/>
      <c r="L7" s="158"/>
      <c r="M7" s="158"/>
      <c r="N7" s="158"/>
      <c r="O7" s="158"/>
    </row>
    <row r="8" spans="1:15" ht="39" customHeight="1" x14ac:dyDescent="0.25">
      <c r="A8" s="148" t="s">
        <v>79</v>
      </c>
      <c r="B8" s="139" t="s">
        <v>68</v>
      </c>
      <c r="C8" s="138">
        <v>896361</v>
      </c>
      <c r="D8" s="138">
        <v>896361</v>
      </c>
      <c r="E8" s="138">
        <v>896361</v>
      </c>
      <c r="F8" s="142"/>
      <c r="G8" s="142"/>
      <c r="H8" s="142"/>
      <c r="I8" s="142"/>
      <c r="J8" s="142"/>
      <c r="K8" s="142"/>
      <c r="L8" s="158"/>
      <c r="M8" s="158"/>
      <c r="N8" s="158"/>
      <c r="O8" s="158"/>
    </row>
    <row r="9" spans="1:15" ht="39" customHeight="1" x14ac:dyDescent="0.25">
      <c r="A9" s="148" t="s">
        <v>4468</v>
      </c>
      <c r="B9" s="139" t="s">
        <v>4477</v>
      </c>
      <c r="C9" s="137">
        <v>850116</v>
      </c>
      <c r="D9" s="137">
        <v>850116</v>
      </c>
      <c r="E9" s="137">
        <v>850116</v>
      </c>
      <c r="F9" s="142"/>
      <c r="G9" s="142"/>
      <c r="H9" s="142"/>
      <c r="I9" s="142"/>
      <c r="J9" s="142"/>
      <c r="K9" s="142"/>
      <c r="L9" s="158"/>
      <c r="M9" s="158"/>
      <c r="N9" s="158"/>
      <c r="O9" s="158"/>
    </row>
    <row r="10" spans="1:15" ht="39" customHeight="1" x14ac:dyDescent="0.25">
      <c r="A10" s="148" t="s">
        <v>81</v>
      </c>
      <c r="B10" s="144" t="s">
        <v>68</v>
      </c>
      <c r="C10" s="138">
        <v>410000</v>
      </c>
      <c r="D10" s="138">
        <v>410000</v>
      </c>
      <c r="E10" s="138">
        <v>410000</v>
      </c>
      <c r="F10" s="142"/>
      <c r="G10" s="142"/>
      <c r="H10" s="142"/>
      <c r="I10" s="142"/>
      <c r="J10" s="142"/>
      <c r="K10" s="142"/>
      <c r="L10" s="158"/>
      <c r="M10" s="158"/>
      <c r="N10" s="158"/>
      <c r="O10" s="158"/>
    </row>
    <row r="11" spans="1:15" ht="39" customHeight="1" x14ac:dyDescent="0.25">
      <c r="A11" s="148" t="s">
        <v>4462</v>
      </c>
      <c r="B11" s="144" t="s">
        <v>68</v>
      </c>
      <c r="C11" s="136">
        <v>470000</v>
      </c>
      <c r="D11" s="136">
        <v>470000</v>
      </c>
      <c r="E11" s="136">
        <v>470000</v>
      </c>
      <c r="F11" s="142"/>
      <c r="G11" s="142"/>
      <c r="H11" s="142"/>
      <c r="I11" s="142"/>
      <c r="J11" s="142"/>
      <c r="K11" s="142"/>
      <c r="L11" s="158"/>
      <c r="M11" s="158"/>
      <c r="N11" s="158"/>
      <c r="O11" s="158"/>
    </row>
    <row r="12" spans="1:15" ht="39" customHeight="1" x14ac:dyDescent="0.25">
      <c r="A12" s="148" t="s">
        <v>4544</v>
      </c>
      <c r="B12" s="135" t="s">
        <v>4746</v>
      </c>
      <c r="C12" s="134">
        <v>92218.05</v>
      </c>
      <c r="D12" s="134">
        <v>92218.05</v>
      </c>
      <c r="E12" s="134">
        <v>92218.05</v>
      </c>
      <c r="F12" s="142"/>
      <c r="G12" s="142"/>
      <c r="H12" s="142"/>
      <c r="I12" s="142"/>
      <c r="J12" s="142"/>
      <c r="K12" s="142"/>
      <c r="L12" s="158"/>
      <c r="M12" s="158"/>
      <c r="N12" s="158"/>
      <c r="O12" s="158"/>
    </row>
    <row r="13" spans="1:15" ht="39" customHeight="1" x14ac:dyDescent="0.25">
      <c r="A13" s="148" t="s">
        <v>4471</v>
      </c>
      <c r="B13" s="133" t="s">
        <v>4477</v>
      </c>
      <c r="C13" s="136">
        <v>408352</v>
      </c>
      <c r="D13" s="136">
        <v>408352</v>
      </c>
      <c r="E13" s="136">
        <v>408352</v>
      </c>
      <c r="F13" s="142"/>
      <c r="G13" s="142"/>
      <c r="H13" s="142"/>
      <c r="I13" s="142"/>
      <c r="J13" s="142"/>
      <c r="K13" s="142"/>
      <c r="L13" s="158"/>
      <c r="M13" s="158"/>
      <c r="N13" s="158"/>
      <c r="O13" s="158"/>
    </row>
    <row r="14" spans="1:15" ht="39" customHeight="1" x14ac:dyDescent="0.25">
      <c r="A14" s="148" t="s">
        <v>4545</v>
      </c>
      <c r="B14" s="144" t="s">
        <v>4747</v>
      </c>
      <c r="C14" s="136">
        <v>976029.93</v>
      </c>
      <c r="D14" s="136">
        <v>976029.93</v>
      </c>
      <c r="E14" s="136">
        <v>976029.93</v>
      </c>
      <c r="F14" s="142"/>
      <c r="G14" s="142"/>
      <c r="H14" s="142"/>
      <c r="I14" s="142"/>
      <c r="J14" s="142"/>
      <c r="K14" s="142"/>
      <c r="L14" s="158"/>
      <c r="M14" s="158"/>
      <c r="N14" s="158"/>
      <c r="O14" s="158"/>
    </row>
    <row r="15" spans="1:15" ht="39" customHeight="1" x14ac:dyDescent="0.25">
      <c r="A15" s="148" t="s">
        <v>4546</v>
      </c>
      <c r="B15" s="144" t="s">
        <v>4747</v>
      </c>
      <c r="C15" s="136">
        <v>235365.62</v>
      </c>
      <c r="D15" s="136">
        <v>235365.62</v>
      </c>
      <c r="E15" s="136">
        <v>235365.62</v>
      </c>
      <c r="F15" s="142"/>
      <c r="G15" s="142"/>
      <c r="H15" s="142"/>
      <c r="I15" s="142"/>
      <c r="J15" s="142"/>
      <c r="K15" s="142"/>
      <c r="L15" s="158"/>
      <c r="M15" s="158"/>
      <c r="N15" s="158"/>
      <c r="O15" s="158"/>
    </row>
    <row r="16" spans="1:15" ht="39" customHeight="1" x14ac:dyDescent="0.25">
      <c r="A16" s="139" t="s">
        <v>4547</v>
      </c>
      <c r="B16" s="144" t="s">
        <v>68</v>
      </c>
      <c r="C16" s="132">
        <v>327138</v>
      </c>
      <c r="D16" s="132">
        <v>327138</v>
      </c>
      <c r="E16" s="132">
        <v>327138</v>
      </c>
      <c r="F16" s="142"/>
      <c r="G16" s="142"/>
      <c r="H16" s="142"/>
      <c r="I16" s="142"/>
      <c r="J16" s="142"/>
      <c r="K16" s="142"/>
      <c r="L16" s="158"/>
      <c r="M16" s="158"/>
      <c r="N16" s="158"/>
      <c r="O16" s="158"/>
    </row>
    <row r="17" spans="1:15" ht="39" customHeight="1" x14ac:dyDescent="0.25">
      <c r="A17" s="139" t="s">
        <v>4470</v>
      </c>
      <c r="B17" s="135" t="s">
        <v>68</v>
      </c>
      <c r="C17" s="143">
        <v>415382.30000000005</v>
      </c>
      <c r="D17" s="143">
        <v>415382.30000000005</v>
      </c>
      <c r="E17" s="143">
        <v>415382.30000000005</v>
      </c>
      <c r="F17" s="142"/>
      <c r="G17" s="142"/>
      <c r="H17" s="142"/>
      <c r="I17" s="142"/>
      <c r="J17" s="142"/>
      <c r="K17" s="142"/>
      <c r="L17" s="158"/>
      <c r="M17" s="158"/>
      <c r="N17" s="158"/>
      <c r="O17" s="158"/>
    </row>
    <row r="18" spans="1:15" ht="39" customHeight="1" x14ac:dyDescent="0.25">
      <c r="A18" s="139" t="s">
        <v>4469</v>
      </c>
      <c r="B18" s="135" t="s">
        <v>4748</v>
      </c>
      <c r="C18" s="132">
        <v>302000</v>
      </c>
      <c r="D18" s="132">
        <v>302000</v>
      </c>
      <c r="E18" s="132">
        <v>302000</v>
      </c>
      <c r="F18" s="142"/>
      <c r="G18" s="142"/>
      <c r="H18" s="142"/>
      <c r="I18" s="142"/>
      <c r="J18" s="142"/>
      <c r="K18" s="142"/>
      <c r="L18" s="158"/>
      <c r="M18" s="158"/>
      <c r="N18" s="158"/>
      <c r="O18" s="158"/>
    </row>
    <row r="19" spans="1:15" ht="39" customHeight="1" x14ac:dyDescent="0.25">
      <c r="A19" s="139" t="s">
        <v>4466</v>
      </c>
      <c r="B19" s="144" t="s">
        <v>4748</v>
      </c>
      <c r="C19" s="143">
        <v>212396</v>
      </c>
      <c r="D19" s="143">
        <v>212396</v>
      </c>
      <c r="E19" s="143">
        <v>212396</v>
      </c>
      <c r="F19" s="142"/>
      <c r="G19" s="142"/>
      <c r="H19" s="142"/>
      <c r="I19" s="142"/>
      <c r="J19" s="142"/>
      <c r="K19" s="142"/>
      <c r="L19" s="158"/>
      <c r="M19" s="158"/>
      <c r="N19" s="158"/>
      <c r="O19" s="158"/>
    </row>
    <row r="20" spans="1:15" ht="39" customHeight="1" x14ac:dyDescent="0.25">
      <c r="A20" s="139" t="s">
        <v>4332</v>
      </c>
      <c r="B20" s="144" t="s">
        <v>4749</v>
      </c>
      <c r="C20" s="143">
        <v>760000</v>
      </c>
      <c r="D20" s="143">
        <v>760000</v>
      </c>
      <c r="E20" s="143">
        <v>760000</v>
      </c>
      <c r="F20" s="142"/>
      <c r="G20" s="142"/>
      <c r="H20" s="142"/>
      <c r="I20" s="142"/>
      <c r="J20" s="142"/>
      <c r="K20" s="142"/>
      <c r="L20" s="158"/>
      <c r="M20" s="158"/>
      <c r="N20" s="158"/>
      <c r="O20" s="158"/>
    </row>
    <row r="21" spans="1:15" ht="39" customHeight="1" x14ac:dyDescent="0.25">
      <c r="A21" s="139" t="s">
        <v>4474</v>
      </c>
      <c r="B21" s="131" t="s">
        <v>68</v>
      </c>
      <c r="C21" s="132">
        <v>418400</v>
      </c>
      <c r="D21" s="132">
        <v>418400</v>
      </c>
      <c r="E21" s="132">
        <v>418400</v>
      </c>
      <c r="F21" s="142"/>
      <c r="G21" s="142"/>
      <c r="H21" s="142"/>
      <c r="I21" s="142"/>
      <c r="J21" s="142"/>
      <c r="K21" s="142"/>
      <c r="L21" s="158"/>
      <c r="M21" s="158"/>
      <c r="N21" s="158"/>
      <c r="O21" s="158"/>
    </row>
    <row r="22" spans="1:15" ht="39" customHeight="1" x14ac:dyDescent="0.25">
      <c r="A22" s="148" t="s">
        <v>4548</v>
      </c>
      <c r="B22" s="144" t="s">
        <v>61</v>
      </c>
      <c r="C22" s="143">
        <v>711597</v>
      </c>
      <c r="D22" s="143">
        <v>711597</v>
      </c>
      <c r="E22" s="143">
        <v>711597</v>
      </c>
      <c r="F22" s="142"/>
      <c r="G22" s="142"/>
      <c r="H22" s="142"/>
      <c r="I22" s="142"/>
      <c r="J22" s="142"/>
      <c r="K22" s="142"/>
      <c r="L22" s="158"/>
      <c r="M22" s="158"/>
      <c r="N22" s="158"/>
      <c r="O22" s="158"/>
    </row>
    <row r="23" spans="1:15" ht="39" customHeight="1" x14ac:dyDescent="0.25">
      <c r="A23" s="148" t="s">
        <v>4463</v>
      </c>
      <c r="B23" s="144" t="s">
        <v>61</v>
      </c>
      <c r="C23" s="137">
        <v>949959</v>
      </c>
      <c r="D23" s="137">
        <v>949959</v>
      </c>
      <c r="E23" s="137">
        <v>949959</v>
      </c>
      <c r="F23" s="142"/>
      <c r="G23" s="142"/>
      <c r="H23" s="142"/>
      <c r="I23" s="142"/>
      <c r="J23" s="142"/>
      <c r="K23" s="142"/>
      <c r="L23" s="158"/>
      <c r="M23" s="158"/>
      <c r="N23" s="158"/>
      <c r="O23" s="158"/>
    </row>
    <row r="24" spans="1:15" ht="39" customHeight="1" x14ac:dyDescent="0.25">
      <c r="A24" s="148" t="s">
        <v>4549</v>
      </c>
      <c r="B24" s="144" t="s">
        <v>83</v>
      </c>
      <c r="C24" s="137">
        <v>397175</v>
      </c>
      <c r="D24" s="137">
        <v>397175</v>
      </c>
      <c r="E24" s="137">
        <v>397175</v>
      </c>
      <c r="F24" s="142"/>
      <c r="G24" s="142"/>
      <c r="H24" s="142"/>
      <c r="I24" s="142"/>
      <c r="J24" s="142"/>
      <c r="K24" s="142"/>
      <c r="L24" s="158"/>
      <c r="M24" s="158"/>
      <c r="N24" s="158"/>
      <c r="O24" s="158"/>
    </row>
    <row r="25" spans="1:15" ht="39" customHeight="1" x14ac:dyDescent="0.25">
      <c r="A25" s="148" t="s">
        <v>4465</v>
      </c>
      <c r="B25" s="144" t="s">
        <v>61</v>
      </c>
      <c r="C25" s="137">
        <v>1297925</v>
      </c>
      <c r="D25" s="137">
        <v>1297925</v>
      </c>
      <c r="E25" s="137">
        <v>1297925</v>
      </c>
      <c r="F25" s="142"/>
      <c r="G25" s="142"/>
      <c r="H25" s="142"/>
      <c r="I25" s="142"/>
      <c r="J25" s="142"/>
      <c r="K25" s="142"/>
      <c r="L25" s="158"/>
      <c r="M25" s="158"/>
      <c r="N25" s="158"/>
      <c r="O25" s="158"/>
    </row>
    <row r="26" spans="1:15" ht="39" customHeight="1" x14ac:dyDescent="0.25">
      <c r="A26" s="148" t="s">
        <v>80</v>
      </c>
      <c r="B26" s="144" t="s">
        <v>83</v>
      </c>
      <c r="C26" s="137">
        <v>515247</v>
      </c>
      <c r="D26" s="137">
        <v>515247</v>
      </c>
      <c r="E26" s="137">
        <v>515247</v>
      </c>
      <c r="F26" s="142"/>
      <c r="G26" s="142"/>
      <c r="H26" s="142"/>
      <c r="I26" s="142"/>
      <c r="J26" s="142"/>
      <c r="K26" s="142"/>
      <c r="L26" s="158"/>
      <c r="M26" s="158"/>
      <c r="N26" s="158"/>
      <c r="O26" s="158"/>
    </row>
    <row r="27" spans="1:15" ht="39" customHeight="1" x14ac:dyDescent="0.25">
      <c r="A27" s="148" t="s">
        <v>4550</v>
      </c>
      <c r="B27" s="144" t="s">
        <v>84</v>
      </c>
      <c r="C27" s="138">
        <v>211376</v>
      </c>
      <c r="D27" s="138">
        <v>211376</v>
      </c>
      <c r="E27" s="138">
        <v>211376</v>
      </c>
      <c r="F27" s="142"/>
      <c r="G27" s="142"/>
      <c r="H27" s="142"/>
      <c r="I27" s="142"/>
      <c r="J27" s="142"/>
      <c r="K27" s="142"/>
      <c r="L27" s="158"/>
      <c r="M27" s="158"/>
      <c r="N27" s="158"/>
      <c r="O27" s="158"/>
    </row>
    <row r="28" spans="1:15" ht="39" customHeight="1" x14ac:dyDescent="0.25">
      <c r="A28" s="148" t="s">
        <v>4551</v>
      </c>
      <c r="B28" s="144" t="s">
        <v>60</v>
      </c>
      <c r="C28" s="137">
        <v>703436</v>
      </c>
      <c r="D28" s="137">
        <v>703436</v>
      </c>
      <c r="E28" s="137">
        <v>703436</v>
      </c>
      <c r="F28" s="142"/>
      <c r="G28" s="142"/>
      <c r="H28" s="142"/>
      <c r="I28" s="142"/>
      <c r="J28" s="142"/>
      <c r="K28" s="142"/>
      <c r="L28" s="158"/>
      <c r="M28" s="158"/>
      <c r="N28" s="158"/>
      <c r="O28" s="158"/>
    </row>
    <row r="29" spans="1:15" ht="39" customHeight="1" x14ac:dyDescent="0.25">
      <c r="A29" s="148" t="s">
        <v>4552</v>
      </c>
      <c r="B29" s="144" t="s">
        <v>66</v>
      </c>
      <c r="C29" s="137">
        <v>1123050</v>
      </c>
      <c r="D29" s="137">
        <v>1123050</v>
      </c>
      <c r="E29" s="137">
        <v>1123050</v>
      </c>
      <c r="F29" s="142"/>
      <c r="G29" s="142"/>
      <c r="H29" s="142"/>
      <c r="I29" s="142"/>
      <c r="J29" s="142"/>
      <c r="K29" s="142"/>
      <c r="L29" s="158"/>
      <c r="M29" s="158"/>
      <c r="N29" s="158"/>
      <c r="O29" s="158"/>
    </row>
    <row r="30" spans="1:15" ht="39" customHeight="1" x14ac:dyDescent="0.25">
      <c r="A30" s="148" t="s">
        <v>4552</v>
      </c>
      <c r="B30" s="144" t="s">
        <v>63</v>
      </c>
      <c r="C30" s="137">
        <v>153485</v>
      </c>
      <c r="D30" s="137">
        <v>153485</v>
      </c>
      <c r="E30" s="137">
        <v>153485</v>
      </c>
      <c r="F30" s="142"/>
      <c r="G30" s="142"/>
      <c r="H30" s="142"/>
      <c r="I30" s="142"/>
      <c r="J30" s="142"/>
      <c r="K30" s="142"/>
      <c r="L30" s="158"/>
      <c r="M30" s="158"/>
      <c r="N30" s="158"/>
      <c r="O30" s="158"/>
    </row>
    <row r="31" spans="1:15" ht="39" customHeight="1" x14ac:dyDescent="0.25">
      <c r="A31" s="148" t="s">
        <v>4553</v>
      </c>
      <c r="B31" s="144" t="s">
        <v>60</v>
      </c>
      <c r="C31" s="137">
        <v>1667102.23</v>
      </c>
      <c r="D31" s="137">
        <v>1667102.23</v>
      </c>
      <c r="E31" s="137">
        <v>1667102.23</v>
      </c>
      <c r="F31" s="142"/>
      <c r="G31" s="142"/>
      <c r="H31" s="142"/>
      <c r="I31" s="142"/>
      <c r="J31" s="142"/>
      <c r="K31" s="142"/>
      <c r="L31" s="158"/>
      <c r="M31" s="158"/>
      <c r="N31" s="158"/>
      <c r="O31" s="158"/>
    </row>
    <row r="32" spans="1:15" ht="39" customHeight="1" x14ac:dyDescent="0.25">
      <c r="A32" s="148" t="s">
        <v>4554</v>
      </c>
      <c r="B32" s="144" t="s">
        <v>69</v>
      </c>
      <c r="C32" s="137">
        <v>1074376</v>
      </c>
      <c r="D32" s="137">
        <v>1074376</v>
      </c>
      <c r="E32" s="137">
        <v>1074376</v>
      </c>
      <c r="F32" s="142"/>
      <c r="G32" s="142"/>
      <c r="H32" s="142"/>
      <c r="I32" s="142"/>
      <c r="J32" s="142"/>
      <c r="K32" s="142"/>
      <c r="L32" s="158"/>
      <c r="M32" s="158"/>
      <c r="N32" s="158"/>
      <c r="O32" s="158"/>
    </row>
    <row r="33" spans="1:15" ht="39" customHeight="1" x14ac:dyDescent="0.25">
      <c r="A33" s="148" t="s">
        <v>4555</v>
      </c>
      <c r="B33" s="144" t="s">
        <v>61</v>
      </c>
      <c r="C33" s="137">
        <v>906438</v>
      </c>
      <c r="D33" s="137">
        <v>906438</v>
      </c>
      <c r="E33" s="137">
        <v>906438</v>
      </c>
      <c r="F33" s="142"/>
      <c r="G33" s="142"/>
      <c r="H33" s="142"/>
      <c r="I33" s="142"/>
      <c r="J33" s="142"/>
      <c r="K33" s="142"/>
      <c r="L33" s="158"/>
      <c r="M33" s="158"/>
      <c r="N33" s="158"/>
      <c r="O33" s="158"/>
    </row>
    <row r="34" spans="1:15" ht="39" customHeight="1" x14ac:dyDescent="0.25">
      <c r="A34" s="148" t="s">
        <v>4556</v>
      </c>
      <c r="B34" s="144" t="s">
        <v>4750</v>
      </c>
      <c r="C34" s="137">
        <v>18617</v>
      </c>
      <c r="D34" s="137">
        <v>18617</v>
      </c>
      <c r="E34" s="137">
        <v>18617</v>
      </c>
      <c r="F34" s="142"/>
      <c r="G34" s="142"/>
      <c r="H34" s="142"/>
      <c r="I34" s="142"/>
      <c r="J34" s="142"/>
      <c r="K34" s="142"/>
      <c r="L34" s="158"/>
      <c r="M34" s="158"/>
      <c r="N34" s="158"/>
      <c r="O34" s="158"/>
    </row>
    <row r="35" spans="1:15" ht="39" customHeight="1" x14ac:dyDescent="0.25">
      <c r="A35" s="148" t="s">
        <v>4557</v>
      </c>
      <c r="B35" s="144" t="s">
        <v>61</v>
      </c>
      <c r="C35" s="137">
        <v>898766</v>
      </c>
      <c r="D35" s="137">
        <v>898766</v>
      </c>
      <c r="E35" s="137">
        <v>898766</v>
      </c>
      <c r="F35" s="142"/>
      <c r="G35" s="142"/>
      <c r="H35" s="142"/>
      <c r="I35" s="142"/>
      <c r="J35" s="142"/>
      <c r="K35" s="142"/>
      <c r="L35" s="158"/>
      <c r="M35" s="158"/>
      <c r="N35" s="158"/>
      <c r="O35" s="158"/>
    </row>
    <row r="36" spans="1:15" ht="39" customHeight="1" x14ac:dyDescent="0.25">
      <c r="A36" s="148" t="s">
        <v>4461</v>
      </c>
      <c r="B36" s="135" t="s">
        <v>4476</v>
      </c>
      <c r="C36" s="136">
        <v>333145</v>
      </c>
      <c r="D36" s="136">
        <v>333145</v>
      </c>
      <c r="E36" s="136">
        <v>333145</v>
      </c>
      <c r="F36" s="142"/>
      <c r="G36" s="142"/>
      <c r="H36" s="142"/>
      <c r="I36" s="142"/>
      <c r="J36" s="142"/>
      <c r="K36" s="142"/>
      <c r="L36" s="158"/>
      <c r="M36" s="158"/>
      <c r="N36" s="158"/>
      <c r="O36" s="158"/>
    </row>
    <row r="37" spans="1:15" ht="39" customHeight="1" x14ac:dyDescent="0.25">
      <c r="A37" s="148" t="s">
        <v>4558</v>
      </c>
      <c r="B37" s="148" t="s">
        <v>83</v>
      </c>
      <c r="C37" s="136">
        <v>873788</v>
      </c>
      <c r="D37" s="136">
        <v>873788</v>
      </c>
      <c r="E37" s="136">
        <v>873788</v>
      </c>
      <c r="F37" s="142"/>
      <c r="G37" s="142"/>
      <c r="H37" s="142"/>
      <c r="I37" s="142"/>
      <c r="J37" s="142"/>
      <c r="K37" s="142"/>
      <c r="L37" s="158"/>
      <c r="M37" s="158"/>
      <c r="N37" s="158"/>
      <c r="O37" s="158"/>
    </row>
    <row r="38" spans="1:15" ht="39" customHeight="1" x14ac:dyDescent="0.25">
      <c r="A38" s="148" t="s">
        <v>4559</v>
      </c>
      <c r="B38" s="148" t="s">
        <v>60</v>
      </c>
      <c r="C38" s="136">
        <v>247243.40000000002</v>
      </c>
      <c r="D38" s="136">
        <v>247243.40000000002</v>
      </c>
      <c r="E38" s="136">
        <v>247243.40000000002</v>
      </c>
      <c r="F38" s="142"/>
      <c r="G38" s="142"/>
      <c r="H38" s="142"/>
      <c r="I38" s="142"/>
      <c r="J38" s="142"/>
      <c r="K38" s="142"/>
      <c r="L38" s="158"/>
      <c r="M38" s="158"/>
      <c r="N38" s="158"/>
      <c r="O38" s="158"/>
    </row>
    <row r="39" spans="1:15" ht="39" customHeight="1" x14ac:dyDescent="0.25">
      <c r="A39" s="148" t="s">
        <v>4560</v>
      </c>
      <c r="B39" s="148" t="s">
        <v>60</v>
      </c>
      <c r="C39" s="136">
        <v>894480</v>
      </c>
      <c r="D39" s="136">
        <v>894480</v>
      </c>
      <c r="E39" s="136">
        <v>894480</v>
      </c>
      <c r="F39" s="142"/>
      <c r="G39" s="142"/>
      <c r="H39" s="142"/>
      <c r="I39" s="142"/>
      <c r="J39" s="142"/>
      <c r="K39" s="142"/>
      <c r="L39" s="158"/>
      <c r="M39" s="158"/>
      <c r="N39" s="158"/>
      <c r="O39" s="158"/>
    </row>
    <row r="40" spans="1:15" ht="39" customHeight="1" x14ac:dyDescent="0.25">
      <c r="A40" s="148" t="s">
        <v>4561</v>
      </c>
      <c r="B40" s="144" t="s">
        <v>4751</v>
      </c>
      <c r="C40" s="136">
        <v>829338.88</v>
      </c>
      <c r="D40" s="136">
        <v>829338.88</v>
      </c>
      <c r="E40" s="136">
        <v>829338.88</v>
      </c>
      <c r="F40" s="142"/>
      <c r="G40" s="142"/>
      <c r="H40" s="142"/>
      <c r="I40" s="142"/>
      <c r="J40" s="142"/>
      <c r="K40" s="142"/>
      <c r="L40" s="158"/>
      <c r="M40" s="158"/>
      <c r="N40" s="158"/>
      <c r="O40" s="158"/>
    </row>
    <row r="41" spans="1:15" ht="39" customHeight="1" x14ac:dyDescent="0.25">
      <c r="A41" s="148" t="s">
        <v>4544</v>
      </c>
      <c r="B41" s="144" t="s">
        <v>63</v>
      </c>
      <c r="C41" s="136">
        <v>106339.94</v>
      </c>
      <c r="D41" s="136">
        <v>106339.94</v>
      </c>
      <c r="E41" s="136">
        <v>106339.94</v>
      </c>
      <c r="F41" s="142"/>
      <c r="G41" s="142"/>
      <c r="H41" s="142"/>
      <c r="I41" s="142"/>
      <c r="J41" s="142"/>
      <c r="K41" s="142"/>
      <c r="L41" s="158"/>
      <c r="M41" s="158"/>
      <c r="N41" s="158"/>
      <c r="O41" s="158"/>
    </row>
    <row r="42" spans="1:15" ht="39" customHeight="1" x14ac:dyDescent="0.25">
      <c r="A42" s="148" t="s">
        <v>4467</v>
      </c>
      <c r="B42" s="148" t="s">
        <v>83</v>
      </c>
      <c r="C42" s="136">
        <v>442000</v>
      </c>
      <c r="D42" s="136">
        <v>442000</v>
      </c>
      <c r="E42" s="136">
        <v>442000</v>
      </c>
      <c r="F42" s="142"/>
      <c r="G42" s="142"/>
      <c r="H42" s="142"/>
      <c r="I42" s="142"/>
      <c r="J42" s="142"/>
      <c r="K42" s="142"/>
      <c r="L42" s="158"/>
      <c r="M42" s="158"/>
      <c r="N42" s="158"/>
      <c r="O42" s="158"/>
    </row>
    <row r="43" spans="1:15" ht="39" customHeight="1" x14ac:dyDescent="0.25">
      <c r="A43" s="148" t="s">
        <v>4562</v>
      </c>
      <c r="B43" s="148" t="s">
        <v>83</v>
      </c>
      <c r="C43" s="136">
        <v>679470</v>
      </c>
      <c r="D43" s="136">
        <v>679470</v>
      </c>
      <c r="E43" s="136">
        <v>679470</v>
      </c>
      <c r="F43" s="142"/>
      <c r="G43" s="142"/>
      <c r="H43" s="142"/>
      <c r="I43" s="142"/>
      <c r="J43" s="142"/>
      <c r="K43" s="142"/>
      <c r="L43" s="158"/>
      <c r="M43" s="158"/>
      <c r="N43" s="158"/>
      <c r="O43" s="158"/>
    </row>
    <row r="44" spans="1:15" ht="39" customHeight="1" x14ac:dyDescent="0.25">
      <c r="A44" s="148" t="s">
        <v>4563</v>
      </c>
      <c r="B44" s="144" t="s">
        <v>4752</v>
      </c>
      <c r="C44" s="136">
        <v>557138</v>
      </c>
      <c r="D44" s="136">
        <v>557138</v>
      </c>
      <c r="E44" s="136">
        <v>557138</v>
      </c>
      <c r="F44" s="142"/>
      <c r="G44" s="142"/>
      <c r="H44" s="142"/>
      <c r="I44" s="142"/>
      <c r="J44" s="142"/>
      <c r="K44" s="142"/>
      <c r="L44" s="158"/>
      <c r="M44" s="158"/>
      <c r="N44" s="158"/>
      <c r="O44" s="158"/>
    </row>
    <row r="45" spans="1:15" ht="39" customHeight="1" x14ac:dyDescent="0.25">
      <c r="A45" s="148" t="s">
        <v>4564</v>
      </c>
      <c r="B45" s="148" t="s">
        <v>83</v>
      </c>
      <c r="C45" s="136">
        <v>473246.82</v>
      </c>
      <c r="D45" s="136">
        <v>473246.82</v>
      </c>
      <c r="E45" s="136">
        <v>473246.82</v>
      </c>
      <c r="F45" s="142"/>
      <c r="G45" s="142"/>
      <c r="H45" s="142"/>
      <c r="I45" s="142"/>
      <c r="J45" s="142"/>
      <c r="K45" s="142"/>
      <c r="L45" s="158"/>
      <c r="M45" s="158"/>
      <c r="N45" s="158"/>
      <c r="O45" s="158"/>
    </row>
    <row r="46" spans="1:15" ht="39" customHeight="1" x14ac:dyDescent="0.25">
      <c r="A46" s="148" t="s">
        <v>4471</v>
      </c>
      <c r="B46" s="130" t="s">
        <v>4478</v>
      </c>
      <c r="C46" s="136">
        <v>164000</v>
      </c>
      <c r="D46" s="136">
        <v>164000</v>
      </c>
      <c r="E46" s="136">
        <v>164000</v>
      </c>
      <c r="F46" s="142"/>
      <c r="G46" s="142"/>
      <c r="H46" s="142"/>
      <c r="I46" s="142"/>
      <c r="J46" s="142"/>
      <c r="K46" s="142"/>
      <c r="L46" s="158"/>
      <c r="M46" s="158"/>
      <c r="N46" s="158"/>
      <c r="O46" s="158"/>
    </row>
    <row r="47" spans="1:15" ht="39" customHeight="1" x14ac:dyDescent="0.25">
      <c r="A47" s="148" t="s">
        <v>4472</v>
      </c>
      <c r="B47" s="139" t="s">
        <v>4753</v>
      </c>
      <c r="C47" s="136">
        <v>172000</v>
      </c>
      <c r="D47" s="136">
        <v>172000</v>
      </c>
      <c r="E47" s="136">
        <v>172000</v>
      </c>
      <c r="F47" s="142"/>
      <c r="G47" s="142"/>
      <c r="H47" s="142"/>
      <c r="I47" s="142"/>
      <c r="J47" s="142"/>
      <c r="K47" s="142"/>
      <c r="L47" s="158"/>
      <c r="M47" s="158"/>
      <c r="N47" s="158"/>
      <c r="O47" s="158"/>
    </row>
    <row r="48" spans="1:15" ht="39" customHeight="1" x14ac:dyDescent="0.25">
      <c r="A48" s="148" t="s">
        <v>4565</v>
      </c>
      <c r="B48" s="148" t="s">
        <v>60</v>
      </c>
      <c r="C48" s="136">
        <v>683827</v>
      </c>
      <c r="D48" s="136">
        <v>683827</v>
      </c>
      <c r="E48" s="136">
        <v>683827</v>
      </c>
      <c r="F48" s="142"/>
      <c r="G48" s="142"/>
      <c r="H48" s="142"/>
      <c r="I48" s="142"/>
      <c r="J48" s="142"/>
      <c r="K48" s="142"/>
      <c r="L48" s="158"/>
      <c r="M48" s="158"/>
      <c r="N48" s="158"/>
      <c r="O48" s="158"/>
    </row>
    <row r="49" spans="1:15" ht="39" customHeight="1" x14ac:dyDescent="0.25">
      <c r="A49" s="148" t="s">
        <v>4473</v>
      </c>
      <c r="B49" s="148" t="s">
        <v>60</v>
      </c>
      <c r="C49" s="136">
        <v>849000</v>
      </c>
      <c r="D49" s="136">
        <v>849000</v>
      </c>
      <c r="E49" s="136">
        <v>849000</v>
      </c>
      <c r="F49" s="142"/>
      <c r="G49" s="142"/>
      <c r="H49" s="142"/>
      <c r="I49" s="142"/>
      <c r="J49" s="142"/>
      <c r="K49" s="142"/>
      <c r="L49" s="158"/>
      <c r="M49" s="158"/>
      <c r="N49" s="158"/>
      <c r="O49" s="158"/>
    </row>
    <row r="50" spans="1:15" ht="39" customHeight="1" x14ac:dyDescent="0.25">
      <c r="A50" s="148" t="s">
        <v>4566</v>
      </c>
      <c r="B50" s="144" t="s">
        <v>4751</v>
      </c>
      <c r="C50" s="137">
        <v>696645.46</v>
      </c>
      <c r="D50" s="137">
        <v>696645.46</v>
      </c>
      <c r="E50" s="137">
        <v>696645.46</v>
      </c>
      <c r="F50" s="142"/>
      <c r="G50" s="142"/>
      <c r="H50" s="142"/>
      <c r="I50" s="142"/>
      <c r="J50" s="142"/>
      <c r="K50" s="142"/>
      <c r="L50" s="158"/>
      <c r="M50" s="158"/>
      <c r="N50" s="158"/>
      <c r="O50" s="158"/>
    </row>
    <row r="51" spans="1:15" ht="39" customHeight="1" x14ac:dyDescent="0.25">
      <c r="A51" s="148" t="s">
        <v>4566</v>
      </c>
      <c r="B51" s="144" t="s">
        <v>63</v>
      </c>
      <c r="C51" s="137">
        <v>257882.6</v>
      </c>
      <c r="D51" s="137">
        <v>257882.6</v>
      </c>
      <c r="E51" s="137">
        <v>257882.6</v>
      </c>
      <c r="F51" s="142"/>
      <c r="G51" s="142"/>
      <c r="H51" s="142"/>
      <c r="I51" s="142"/>
      <c r="J51" s="142"/>
      <c r="K51" s="142"/>
      <c r="L51" s="158"/>
      <c r="M51" s="158"/>
      <c r="N51" s="158"/>
      <c r="O51" s="158"/>
    </row>
    <row r="52" spans="1:15" ht="39" customHeight="1" x14ac:dyDescent="0.25">
      <c r="A52" s="148" t="s">
        <v>4566</v>
      </c>
      <c r="B52" s="148" t="s">
        <v>83</v>
      </c>
      <c r="C52" s="137">
        <v>445529.38</v>
      </c>
      <c r="D52" s="137">
        <v>445529.38</v>
      </c>
      <c r="E52" s="137">
        <v>445529.38</v>
      </c>
      <c r="F52" s="142"/>
      <c r="G52" s="142"/>
      <c r="H52" s="142"/>
      <c r="I52" s="142"/>
      <c r="J52" s="142"/>
      <c r="K52" s="142"/>
      <c r="L52" s="158"/>
      <c r="M52" s="158"/>
      <c r="N52" s="158"/>
      <c r="O52" s="158"/>
    </row>
    <row r="53" spans="1:15" ht="39" customHeight="1" x14ac:dyDescent="0.25">
      <c r="A53" s="148" t="s">
        <v>4567</v>
      </c>
      <c r="B53" s="144" t="s">
        <v>61</v>
      </c>
      <c r="C53" s="136">
        <v>913995</v>
      </c>
      <c r="D53" s="136">
        <v>913995</v>
      </c>
      <c r="E53" s="136">
        <v>913995</v>
      </c>
      <c r="F53" s="142"/>
      <c r="G53" s="142"/>
      <c r="H53" s="142"/>
      <c r="I53" s="142"/>
      <c r="J53" s="142"/>
      <c r="K53" s="142"/>
      <c r="L53" s="158"/>
      <c r="M53" s="158"/>
      <c r="N53" s="158"/>
      <c r="O53" s="158"/>
    </row>
    <row r="54" spans="1:15" ht="39" customHeight="1" x14ac:dyDescent="0.25">
      <c r="A54" s="148" t="s">
        <v>4568</v>
      </c>
      <c r="B54" s="144" t="s">
        <v>4754</v>
      </c>
      <c r="C54" s="136">
        <v>1079100.77</v>
      </c>
      <c r="D54" s="136">
        <v>1079100.77</v>
      </c>
      <c r="E54" s="136">
        <v>1079100.77</v>
      </c>
      <c r="F54" s="142"/>
      <c r="G54" s="142"/>
      <c r="H54" s="142"/>
      <c r="I54" s="142"/>
      <c r="J54" s="142"/>
      <c r="K54" s="142"/>
      <c r="L54" s="158"/>
      <c r="M54" s="158"/>
      <c r="N54" s="158"/>
      <c r="O54" s="158"/>
    </row>
    <row r="55" spans="1:15" ht="39" customHeight="1" x14ac:dyDescent="0.25">
      <c r="A55" s="148" t="s">
        <v>4569</v>
      </c>
      <c r="B55" s="144" t="s">
        <v>4755</v>
      </c>
      <c r="C55" s="136">
        <v>379991.52</v>
      </c>
      <c r="D55" s="136">
        <v>379991.52</v>
      </c>
      <c r="E55" s="136">
        <v>379991.52</v>
      </c>
      <c r="F55" s="142"/>
      <c r="G55" s="142"/>
      <c r="H55" s="142"/>
      <c r="I55" s="142"/>
      <c r="J55" s="142"/>
      <c r="K55" s="142"/>
      <c r="L55" s="158"/>
      <c r="M55" s="158"/>
      <c r="N55" s="158"/>
      <c r="O55" s="158"/>
    </row>
    <row r="56" spans="1:15" ht="39" customHeight="1" x14ac:dyDescent="0.25">
      <c r="A56" s="148" t="s">
        <v>4570</v>
      </c>
      <c r="B56" s="144" t="s">
        <v>4751</v>
      </c>
      <c r="C56" s="136">
        <v>589765</v>
      </c>
      <c r="D56" s="136">
        <v>589765</v>
      </c>
      <c r="E56" s="136">
        <v>589765</v>
      </c>
      <c r="F56" s="142"/>
      <c r="G56" s="142"/>
      <c r="H56" s="142"/>
      <c r="I56" s="142"/>
      <c r="J56" s="142"/>
      <c r="K56" s="142"/>
      <c r="L56" s="158"/>
      <c r="M56" s="158"/>
      <c r="N56" s="158"/>
      <c r="O56" s="158"/>
    </row>
    <row r="57" spans="1:15" ht="39" customHeight="1" x14ac:dyDescent="0.25">
      <c r="A57" s="148" t="s">
        <v>4570</v>
      </c>
      <c r="B57" s="148" t="s">
        <v>83</v>
      </c>
      <c r="C57" s="136">
        <v>877725</v>
      </c>
      <c r="D57" s="136">
        <v>877725</v>
      </c>
      <c r="E57" s="136">
        <v>877725</v>
      </c>
      <c r="F57" s="142"/>
      <c r="G57" s="142"/>
      <c r="H57" s="142"/>
      <c r="I57" s="142"/>
      <c r="J57" s="142"/>
      <c r="K57" s="142"/>
      <c r="L57" s="158"/>
      <c r="M57" s="158"/>
      <c r="N57" s="158"/>
      <c r="O57" s="158"/>
    </row>
    <row r="58" spans="1:15" ht="39" customHeight="1" x14ac:dyDescent="0.25">
      <c r="A58" s="139" t="s">
        <v>4571</v>
      </c>
      <c r="B58" s="135" t="s">
        <v>60</v>
      </c>
      <c r="C58" s="132">
        <v>761538</v>
      </c>
      <c r="D58" s="132">
        <v>761538</v>
      </c>
      <c r="E58" s="132">
        <v>761538</v>
      </c>
      <c r="F58" s="142"/>
      <c r="G58" s="142"/>
      <c r="H58" s="142"/>
      <c r="I58" s="142"/>
      <c r="J58" s="142"/>
      <c r="K58" s="142"/>
      <c r="L58" s="158"/>
      <c r="M58" s="158"/>
      <c r="N58" s="158"/>
      <c r="O58" s="158"/>
    </row>
    <row r="59" spans="1:15" ht="39" customHeight="1" x14ac:dyDescent="0.25">
      <c r="A59" s="139" t="s">
        <v>4572</v>
      </c>
      <c r="B59" s="144" t="s">
        <v>62</v>
      </c>
      <c r="C59" s="132">
        <v>1298853.68</v>
      </c>
      <c r="D59" s="132">
        <v>1298853.68</v>
      </c>
      <c r="E59" s="132">
        <v>1298853.68</v>
      </c>
      <c r="F59" s="142"/>
      <c r="G59" s="142"/>
      <c r="H59" s="142"/>
      <c r="I59" s="142"/>
      <c r="J59" s="142"/>
      <c r="K59" s="142"/>
      <c r="L59" s="158"/>
      <c r="M59" s="158"/>
      <c r="N59" s="158"/>
      <c r="O59" s="158"/>
    </row>
    <row r="60" spans="1:15" ht="39" customHeight="1" x14ac:dyDescent="0.25">
      <c r="A60" s="139" t="s">
        <v>4573</v>
      </c>
      <c r="B60" s="144" t="s">
        <v>67</v>
      </c>
      <c r="C60" s="132">
        <v>338000</v>
      </c>
      <c r="D60" s="132">
        <v>338000</v>
      </c>
      <c r="E60" s="132">
        <v>338000</v>
      </c>
      <c r="F60" s="142"/>
      <c r="G60" s="142"/>
      <c r="H60" s="142"/>
      <c r="I60" s="142"/>
      <c r="J60" s="142"/>
      <c r="K60" s="142"/>
      <c r="L60" s="158"/>
      <c r="M60" s="158"/>
      <c r="N60" s="158"/>
      <c r="O60" s="158"/>
    </row>
    <row r="61" spans="1:15" ht="39" customHeight="1" x14ac:dyDescent="0.25">
      <c r="A61" s="139" t="s">
        <v>82</v>
      </c>
      <c r="B61" s="144" t="s">
        <v>84</v>
      </c>
      <c r="C61" s="132">
        <v>216147</v>
      </c>
      <c r="D61" s="132">
        <v>216147</v>
      </c>
      <c r="E61" s="132">
        <v>216147</v>
      </c>
      <c r="F61" s="142"/>
      <c r="G61" s="142"/>
      <c r="H61" s="142"/>
      <c r="I61" s="142"/>
      <c r="J61" s="142"/>
      <c r="K61" s="142"/>
      <c r="L61" s="158"/>
      <c r="M61" s="158"/>
      <c r="N61" s="158"/>
      <c r="O61" s="158"/>
    </row>
    <row r="62" spans="1:15" ht="39" customHeight="1" x14ac:dyDescent="0.25">
      <c r="A62" s="139" t="s">
        <v>4470</v>
      </c>
      <c r="B62" s="144" t="s">
        <v>4756</v>
      </c>
      <c r="C62" s="132">
        <v>12000</v>
      </c>
      <c r="D62" s="132">
        <v>12000</v>
      </c>
      <c r="E62" s="132">
        <v>12000</v>
      </c>
      <c r="F62" s="142"/>
      <c r="G62" s="142"/>
      <c r="H62" s="142"/>
      <c r="I62" s="142"/>
      <c r="J62" s="142"/>
      <c r="K62" s="142"/>
      <c r="L62" s="158"/>
      <c r="M62" s="158"/>
      <c r="N62" s="158"/>
      <c r="O62" s="158"/>
    </row>
    <row r="63" spans="1:15" ht="39" customHeight="1" x14ac:dyDescent="0.25">
      <c r="A63" s="139" t="s">
        <v>4470</v>
      </c>
      <c r="B63" s="144" t="s">
        <v>84</v>
      </c>
      <c r="C63" s="132">
        <v>193627</v>
      </c>
      <c r="D63" s="132">
        <v>193627</v>
      </c>
      <c r="E63" s="132">
        <v>193627</v>
      </c>
      <c r="F63" s="142"/>
      <c r="G63" s="142"/>
      <c r="H63" s="142"/>
      <c r="I63" s="142"/>
      <c r="J63" s="142"/>
      <c r="K63" s="142"/>
      <c r="L63" s="158"/>
      <c r="M63" s="158"/>
      <c r="N63" s="158"/>
      <c r="O63" s="158"/>
    </row>
    <row r="64" spans="1:15" ht="39" customHeight="1" x14ac:dyDescent="0.25">
      <c r="A64" s="148" t="s">
        <v>4574</v>
      </c>
      <c r="B64" s="135" t="s">
        <v>60</v>
      </c>
      <c r="C64" s="132">
        <v>410989.33</v>
      </c>
      <c r="D64" s="132">
        <v>410989.33</v>
      </c>
      <c r="E64" s="132">
        <v>410989.33</v>
      </c>
      <c r="F64" s="142"/>
      <c r="G64" s="142"/>
      <c r="H64" s="142"/>
      <c r="I64" s="142"/>
      <c r="J64" s="142"/>
      <c r="K64" s="142"/>
      <c r="L64" s="158"/>
      <c r="M64" s="158"/>
      <c r="N64" s="158"/>
      <c r="O64" s="158"/>
    </row>
    <row r="65" spans="1:15" ht="39" customHeight="1" x14ac:dyDescent="0.25">
      <c r="A65" s="139" t="s">
        <v>4575</v>
      </c>
      <c r="B65" s="139" t="s">
        <v>54</v>
      </c>
      <c r="C65" s="137">
        <v>659000</v>
      </c>
      <c r="D65" s="137">
        <v>659000</v>
      </c>
      <c r="E65" s="137">
        <v>659000</v>
      </c>
      <c r="F65" s="142"/>
      <c r="G65" s="142"/>
      <c r="H65" s="142"/>
      <c r="I65" s="142"/>
      <c r="J65" s="142"/>
      <c r="K65" s="142"/>
      <c r="L65" s="158"/>
      <c r="M65" s="158"/>
      <c r="N65" s="158"/>
      <c r="O65" s="158"/>
    </row>
    <row r="66" spans="1:15" ht="39" customHeight="1" x14ac:dyDescent="0.25">
      <c r="A66" s="139" t="s">
        <v>4576</v>
      </c>
      <c r="B66" s="144" t="s">
        <v>62</v>
      </c>
      <c r="C66" s="132">
        <v>410552.42</v>
      </c>
      <c r="D66" s="132">
        <v>410552.42</v>
      </c>
      <c r="E66" s="132">
        <v>410552.42</v>
      </c>
      <c r="F66" s="142"/>
      <c r="G66" s="142"/>
      <c r="H66" s="142"/>
      <c r="I66" s="142"/>
      <c r="J66" s="142"/>
      <c r="K66" s="142"/>
      <c r="L66" s="158"/>
      <c r="M66" s="158"/>
      <c r="N66" s="158"/>
      <c r="O66" s="158"/>
    </row>
    <row r="67" spans="1:15" ht="39" customHeight="1" x14ac:dyDescent="0.25">
      <c r="A67" s="139" t="s">
        <v>4577</v>
      </c>
      <c r="B67" s="135" t="s">
        <v>60</v>
      </c>
      <c r="C67" s="132">
        <v>320000</v>
      </c>
      <c r="D67" s="132">
        <v>320000</v>
      </c>
      <c r="E67" s="132">
        <v>320000</v>
      </c>
      <c r="F67" s="142"/>
      <c r="G67" s="142"/>
      <c r="H67" s="142"/>
      <c r="I67" s="142"/>
      <c r="J67" s="142"/>
      <c r="K67" s="142"/>
      <c r="L67" s="158"/>
      <c r="M67" s="158"/>
      <c r="N67" s="158"/>
      <c r="O67" s="158"/>
    </row>
    <row r="68" spans="1:15" ht="39" customHeight="1" x14ac:dyDescent="0.25">
      <c r="A68" s="139" t="s">
        <v>4578</v>
      </c>
      <c r="B68" s="144" t="s">
        <v>63</v>
      </c>
      <c r="C68" s="132">
        <v>116154</v>
      </c>
      <c r="D68" s="132">
        <v>116154</v>
      </c>
      <c r="E68" s="132">
        <v>116154</v>
      </c>
      <c r="F68" s="142"/>
      <c r="G68" s="142"/>
      <c r="H68" s="142"/>
      <c r="I68" s="142"/>
      <c r="J68" s="142"/>
      <c r="K68" s="142"/>
      <c r="L68" s="158"/>
      <c r="M68" s="158"/>
      <c r="N68" s="158"/>
      <c r="O68" s="158"/>
    </row>
    <row r="69" spans="1:15" ht="39" customHeight="1" x14ac:dyDescent="0.25">
      <c r="A69" s="139" t="s">
        <v>4578</v>
      </c>
      <c r="B69" s="144" t="s">
        <v>4757</v>
      </c>
      <c r="C69" s="129">
        <v>254066</v>
      </c>
      <c r="D69" s="129">
        <v>254066</v>
      </c>
      <c r="E69" s="129">
        <v>254066</v>
      </c>
      <c r="F69" s="142"/>
      <c r="G69" s="142"/>
      <c r="H69" s="142"/>
      <c r="I69" s="142"/>
      <c r="J69" s="142"/>
      <c r="K69" s="142"/>
      <c r="L69" s="158"/>
      <c r="M69" s="158"/>
      <c r="N69" s="158"/>
      <c r="O69" s="158"/>
    </row>
    <row r="70" spans="1:15" ht="39" customHeight="1" x14ac:dyDescent="0.25">
      <c r="A70" s="139" t="s">
        <v>4466</v>
      </c>
      <c r="B70" s="128" t="s">
        <v>66</v>
      </c>
      <c r="C70" s="143">
        <v>366982</v>
      </c>
      <c r="D70" s="143">
        <v>366982</v>
      </c>
      <c r="E70" s="143">
        <v>366982</v>
      </c>
      <c r="F70" s="142"/>
      <c r="G70" s="142"/>
      <c r="H70" s="142"/>
      <c r="I70" s="142"/>
      <c r="J70" s="142"/>
      <c r="K70" s="142"/>
      <c r="L70" s="158"/>
      <c r="M70" s="158"/>
      <c r="N70" s="158"/>
      <c r="O70" s="158"/>
    </row>
    <row r="71" spans="1:15" ht="39" customHeight="1" x14ac:dyDescent="0.25">
      <c r="A71" s="139" t="s">
        <v>4579</v>
      </c>
      <c r="B71" s="144" t="s">
        <v>4751</v>
      </c>
      <c r="C71" s="143">
        <v>448200</v>
      </c>
      <c r="D71" s="143">
        <v>448200</v>
      </c>
      <c r="E71" s="143">
        <v>448200</v>
      </c>
      <c r="F71" s="142"/>
      <c r="G71" s="142"/>
      <c r="H71" s="142"/>
      <c r="I71" s="142"/>
      <c r="J71" s="142"/>
      <c r="K71" s="142"/>
      <c r="L71" s="158"/>
      <c r="M71" s="158"/>
      <c r="N71" s="158"/>
      <c r="O71" s="158"/>
    </row>
    <row r="72" spans="1:15" ht="39" customHeight="1" x14ac:dyDescent="0.25">
      <c r="A72" s="139" t="s">
        <v>4580</v>
      </c>
      <c r="B72" s="151" t="s">
        <v>60</v>
      </c>
      <c r="C72" s="137">
        <v>489944</v>
      </c>
      <c r="D72" s="137">
        <v>489944</v>
      </c>
      <c r="E72" s="137">
        <v>489944</v>
      </c>
      <c r="F72" s="142"/>
      <c r="G72" s="142"/>
      <c r="H72" s="142"/>
      <c r="I72" s="142"/>
      <c r="J72" s="142"/>
      <c r="K72" s="142"/>
      <c r="L72" s="158"/>
      <c r="M72" s="158"/>
      <c r="N72" s="158"/>
      <c r="O72" s="158"/>
    </row>
    <row r="73" spans="1:15" ht="39" customHeight="1" x14ac:dyDescent="0.25">
      <c r="A73" s="139" t="s">
        <v>4464</v>
      </c>
      <c r="B73" s="144" t="s">
        <v>66</v>
      </c>
      <c r="C73" s="140">
        <v>1043167.72</v>
      </c>
      <c r="D73" s="140">
        <v>1043167.72</v>
      </c>
      <c r="E73" s="140">
        <v>1043167.72</v>
      </c>
      <c r="F73" s="142"/>
      <c r="G73" s="142"/>
      <c r="H73" s="142"/>
      <c r="I73" s="142"/>
      <c r="J73" s="142"/>
      <c r="K73" s="142"/>
      <c r="L73" s="158"/>
      <c r="M73" s="158"/>
      <c r="N73" s="158"/>
      <c r="O73" s="158"/>
    </row>
    <row r="74" spans="1:15" ht="39" customHeight="1" x14ac:dyDescent="0.25">
      <c r="A74" s="139" t="s">
        <v>4464</v>
      </c>
      <c r="B74" s="131" t="s">
        <v>60</v>
      </c>
      <c r="C74" s="132">
        <v>441460.93999999994</v>
      </c>
      <c r="D74" s="132">
        <v>441460.93999999994</v>
      </c>
      <c r="E74" s="132">
        <v>441460.93999999994</v>
      </c>
      <c r="F74" s="142"/>
      <c r="G74" s="142"/>
      <c r="H74" s="142"/>
      <c r="I74" s="142"/>
      <c r="J74" s="142"/>
      <c r="K74" s="142"/>
      <c r="L74" s="158"/>
      <c r="M74" s="158"/>
      <c r="N74" s="158"/>
      <c r="O74" s="158"/>
    </row>
    <row r="75" spans="1:15" ht="39" customHeight="1" x14ac:dyDescent="0.25">
      <c r="A75" s="148" t="s">
        <v>4581</v>
      </c>
      <c r="B75" s="144" t="s">
        <v>4758</v>
      </c>
      <c r="C75" s="140">
        <v>471528</v>
      </c>
      <c r="D75" s="140">
        <v>471528</v>
      </c>
      <c r="E75" s="140">
        <v>471528</v>
      </c>
      <c r="F75" s="142"/>
      <c r="G75" s="142"/>
      <c r="H75" s="142"/>
      <c r="I75" s="142"/>
      <c r="J75" s="142"/>
      <c r="K75" s="142"/>
      <c r="L75" s="158"/>
      <c r="M75" s="158"/>
      <c r="N75" s="158"/>
      <c r="O75" s="158"/>
    </row>
    <row r="76" spans="1:15" ht="39" customHeight="1" x14ac:dyDescent="0.25">
      <c r="A76" s="127" t="s">
        <v>4475</v>
      </c>
      <c r="B76" s="144" t="s">
        <v>63</v>
      </c>
      <c r="C76" s="126">
        <v>350000</v>
      </c>
      <c r="D76" s="126">
        <v>350000</v>
      </c>
      <c r="E76" s="126">
        <v>350000</v>
      </c>
      <c r="F76" s="142"/>
      <c r="G76" s="142"/>
      <c r="H76" s="142"/>
      <c r="I76" s="142"/>
      <c r="J76" s="142"/>
      <c r="K76" s="142"/>
      <c r="L76" s="158"/>
      <c r="M76" s="158"/>
      <c r="N76" s="158"/>
      <c r="O76" s="158"/>
    </row>
    <row r="77" spans="1:15" ht="39" customHeight="1" x14ac:dyDescent="0.25">
      <c r="A77" s="154" t="s">
        <v>4582</v>
      </c>
      <c r="B77" s="154" t="s">
        <v>69</v>
      </c>
      <c r="C77" s="125">
        <v>998695.42</v>
      </c>
      <c r="D77" s="125">
        <v>998695.42</v>
      </c>
      <c r="E77" s="125">
        <v>998695.42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1:15" ht="39" customHeight="1" x14ac:dyDescent="0.25">
      <c r="A78" s="124" t="s">
        <v>4583</v>
      </c>
      <c r="B78" s="154" t="s">
        <v>69</v>
      </c>
      <c r="C78" s="125">
        <v>2421268.79</v>
      </c>
      <c r="D78" s="125">
        <v>2421268.79</v>
      </c>
      <c r="E78" s="125">
        <v>2421268.79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1:15" ht="39" customHeight="1" x14ac:dyDescent="0.25">
      <c r="A79" s="123" t="s">
        <v>75</v>
      </c>
      <c r="B79" s="154" t="s">
        <v>69</v>
      </c>
      <c r="C79" s="125">
        <v>897259.44</v>
      </c>
      <c r="D79" s="125">
        <v>897259.44</v>
      </c>
      <c r="E79" s="125">
        <v>897259.44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1:15" ht="39" customHeight="1" x14ac:dyDescent="0.25">
      <c r="A80" s="123" t="s">
        <v>75</v>
      </c>
      <c r="B80" s="122" t="s">
        <v>67</v>
      </c>
      <c r="C80" s="125">
        <v>1488646.25</v>
      </c>
      <c r="D80" s="125">
        <v>1488646.25</v>
      </c>
      <c r="E80" s="125">
        <v>1488646.25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1:15" ht="39" customHeight="1" x14ac:dyDescent="0.25">
      <c r="A81" s="124" t="s">
        <v>4443</v>
      </c>
      <c r="B81" s="154" t="s">
        <v>69</v>
      </c>
      <c r="C81" s="125">
        <v>517919.45</v>
      </c>
      <c r="D81" s="125">
        <v>517919.45</v>
      </c>
      <c r="E81" s="125">
        <v>517919.45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1:15" ht="39" customHeight="1" x14ac:dyDescent="0.25">
      <c r="A82" s="124" t="s">
        <v>4443</v>
      </c>
      <c r="B82" s="155" t="s">
        <v>66</v>
      </c>
      <c r="C82" s="125">
        <v>1426070</v>
      </c>
      <c r="D82" s="125">
        <v>1426070</v>
      </c>
      <c r="E82" s="125">
        <v>1426070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1:15" ht="39" customHeight="1" x14ac:dyDescent="0.25">
      <c r="A83" s="124" t="s">
        <v>4443</v>
      </c>
      <c r="B83" s="122" t="s">
        <v>63</v>
      </c>
      <c r="C83" s="125">
        <v>707418</v>
      </c>
      <c r="D83" s="125">
        <v>707418</v>
      </c>
      <c r="E83" s="125">
        <v>707418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</row>
    <row r="84" spans="1:15" ht="39" customHeight="1" x14ac:dyDescent="0.25">
      <c r="A84" s="154" t="s">
        <v>4444</v>
      </c>
      <c r="B84" s="122" t="s">
        <v>61</v>
      </c>
      <c r="C84" s="125">
        <v>2509836</v>
      </c>
      <c r="D84" s="125">
        <v>2509836</v>
      </c>
      <c r="E84" s="125">
        <v>2509836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</row>
    <row r="85" spans="1:15" ht="39" customHeight="1" x14ac:dyDescent="0.25">
      <c r="A85" s="154" t="s">
        <v>4444</v>
      </c>
      <c r="B85" s="154" t="s">
        <v>69</v>
      </c>
      <c r="C85" s="125">
        <v>3296548.43</v>
      </c>
      <c r="D85" s="125">
        <v>3296548.43</v>
      </c>
      <c r="E85" s="125">
        <v>3296548.43</v>
      </c>
      <c r="F85" s="142"/>
      <c r="G85" s="142"/>
      <c r="H85" s="142"/>
      <c r="I85" s="142"/>
      <c r="J85" s="142"/>
      <c r="K85" s="142"/>
      <c r="L85" s="142"/>
      <c r="M85" s="142"/>
      <c r="N85" s="142"/>
      <c r="O85" s="142"/>
    </row>
    <row r="86" spans="1:15" ht="39" customHeight="1" x14ac:dyDescent="0.25">
      <c r="A86" s="124" t="s">
        <v>70</v>
      </c>
      <c r="B86" s="122" t="s">
        <v>66</v>
      </c>
      <c r="C86" s="125">
        <v>1162085.24</v>
      </c>
      <c r="D86" s="125">
        <v>1162085.24</v>
      </c>
      <c r="E86" s="125">
        <v>1162085.24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</row>
    <row r="87" spans="1:15" ht="39" customHeight="1" x14ac:dyDescent="0.25">
      <c r="A87" s="123" t="s">
        <v>4445</v>
      </c>
      <c r="B87" s="122" t="s">
        <v>61</v>
      </c>
      <c r="C87" s="125">
        <v>2259178.34</v>
      </c>
      <c r="D87" s="125">
        <v>2259178.34</v>
      </c>
      <c r="E87" s="125">
        <v>2259178.34</v>
      </c>
      <c r="F87" s="142"/>
      <c r="G87" s="142"/>
      <c r="H87" s="142"/>
      <c r="I87" s="142"/>
      <c r="J87" s="142"/>
      <c r="K87" s="142"/>
      <c r="L87" s="142"/>
      <c r="M87" s="142"/>
      <c r="N87" s="142"/>
      <c r="O87" s="142"/>
    </row>
    <row r="88" spans="1:15" ht="39" customHeight="1" x14ac:dyDescent="0.25">
      <c r="A88" s="123" t="s">
        <v>4445</v>
      </c>
      <c r="B88" s="154" t="s">
        <v>69</v>
      </c>
      <c r="C88" s="125">
        <v>3401599.53</v>
      </c>
      <c r="D88" s="125">
        <v>3401599.53</v>
      </c>
      <c r="E88" s="125">
        <v>3401599.53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</row>
    <row r="89" spans="1:15" ht="39" customHeight="1" x14ac:dyDescent="0.25">
      <c r="A89" s="123" t="s">
        <v>4584</v>
      </c>
      <c r="B89" s="122" t="s">
        <v>61</v>
      </c>
      <c r="C89" s="125">
        <v>1023540.74</v>
      </c>
      <c r="D89" s="125">
        <v>1023540.74</v>
      </c>
      <c r="E89" s="125">
        <v>1023540.74</v>
      </c>
      <c r="F89" s="142"/>
      <c r="G89" s="142"/>
      <c r="H89" s="142"/>
      <c r="I89" s="142"/>
      <c r="J89" s="142"/>
      <c r="K89" s="142"/>
      <c r="L89" s="142"/>
      <c r="M89" s="142"/>
      <c r="N89" s="142"/>
      <c r="O89" s="142"/>
    </row>
    <row r="90" spans="1:15" ht="39" customHeight="1" x14ac:dyDescent="0.25">
      <c r="A90" s="124" t="s">
        <v>4446</v>
      </c>
      <c r="B90" s="154" t="s">
        <v>69</v>
      </c>
      <c r="C90" s="125">
        <v>2730120.8</v>
      </c>
      <c r="D90" s="125">
        <v>2730120.8</v>
      </c>
      <c r="E90" s="125">
        <v>2730120.8</v>
      </c>
      <c r="F90" s="142"/>
      <c r="G90" s="142"/>
      <c r="H90" s="142"/>
      <c r="I90" s="142"/>
      <c r="J90" s="142"/>
      <c r="K90" s="142"/>
      <c r="L90" s="142"/>
      <c r="M90" s="142"/>
      <c r="N90" s="142"/>
      <c r="O90" s="142"/>
    </row>
    <row r="91" spans="1:15" ht="39" customHeight="1" x14ac:dyDescent="0.25">
      <c r="A91" s="124" t="s">
        <v>4446</v>
      </c>
      <c r="B91" s="122" t="s">
        <v>61</v>
      </c>
      <c r="C91" s="125">
        <v>3079429.62</v>
      </c>
      <c r="D91" s="125">
        <v>3079429.62</v>
      </c>
      <c r="E91" s="125">
        <v>3079429.62</v>
      </c>
      <c r="F91" s="142"/>
      <c r="G91" s="142"/>
      <c r="H91" s="142"/>
      <c r="I91" s="142"/>
      <c r="J91" s="142"/>
      <c r="K91" s="142"/>
      <c r="L91" s="142"/>
      <c r="M91" s="142"/>
      <c r="N91" s="142"/>
      <c r="O91" s="142"/>
    </row>
    <row r="92" spans="1:15" ht="39" customHeight="1" x14ac:dyDescent="0.25">
      <c r="A92" s="124" t="s">
        <v>4447</v>
      </c>
      <c r="B92" s="154" t="s">
        <v>69</v>
      </c>
      <c r="C92" s="125">
        <v>536985.06999999995</v>
      </c>
      <c r="D92" s="125">
        <v>536985.06999999995</v>
      </c>
      <c r="E92" s="125">
        <v>536985.06999999995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1:15" ht="39" customHeight="1" x14ac:dyDescent="0.25">
      <c r="A93" s="124" t="s">
        <v>4447</v>
      </c>
      <c r="B93" s="122" t="s">
        <v>66</v>
      </c>
      <c r="C93" s="125">
        <v>311831.37</v>
      </c>
      <c r="D93" s="125">
        <v>311831.37</v>
      </c>
      <c r="E93" s="125">
        <v>311831.37</v>
      </c>
      <c r="F93" s="142"/>
      <c r="G93" s="142"/>
      <c r="H93" s="142"/>
      <c r="I93" s="142"/>
      <c r="J93" s="142"/>
      <c r="K93" s="142"/>
      <c r="L93" s="142"/>
      <c r="M93" s="142"/>
      <c r="N93" s="142"/>
      <c r="O93" s="142"/>
    </row>
    <row r="94" spans="1:15" ht="39" customHeight="1" x14ac:dyDescent="0.25">
      <c r="A94" s="124" t="s">
        <v>4447</v>
      </c>
      <c r="B94" s="122" t="s">
        <v>62</v>
      </c>
      <c r="C94" s="125">
        <v>2164102.2999999998</v>
      </c>
      <c r="D94" s="125">
        <v>2164102.2999999998</v>
      </c>
      <c r="E94" s="125">
        <v>2164102.2999999998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</row>
    <row r="95" spans="1:15" ht="39" customHeight="1" x14ac:dyDescent="0.25">
      <c r="A95" s="124" t="s">
        <v>4447</v>
      </c>
      <c r="B95" s="122" t="s">
        <v>60</v>
      </c>
      <c r="C95" s="125">
        <v>1331387</v>
      </c>
      <c r="D95" s="125">
        <v>1331387</v>
      </c>
      <c r="E95" s="125">
        <v>1331387</v>
      </c>
      <c r="F95" s="142"/>
      <c r="G95" s="142"/>
      <c r="H95" s="142"/>
      <c r="I95" s="142"/>
      <c r="J95" s="142"/>
      <c r="K95" s="142"/>
      <c r="L95" s="142"/>
      <c r="M95" s="142"/>
      <c r="N95" s="142"/>
      <c r="O95" s="142"/>
    </row>
    <row r="96" spans="1:15" ht="39" customHeight="1" x14ac:dyDescent="0.25">
      <c r="A96" s="154" t="s">
        <v>65</v>
      </c>
      <c r="B96" s="122" t="s">
        <v>60</v>
      </c>
      <c r="C96" s="125">
        <v>805041.77</v>
      </c>
      <c r="D96" s="125">
        <v>805041.77</v>
      </c>
      <c r="E96" s="125">
        <v>805041.77</v>
      </c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7" spans="1:15" ht="39" customHeight="1" x14ac:dyDescent="0.25">
      <c r="A97" s="154" t="s">
        <v>72</v>
      </c>
      <c r="B97" s="122" t="s">
        <v>66</v>
      </c>
      <c r="C97" s="125">
        <v>1087901.5</v>
      </c>
      <c r="D97" s="125">
        <v>1087901.5</v>
      </c>
      <c r="E97" s="125">
        <v>1087901.5</v>
      </c>
      <c r="F97" s="142"/>
      <c r="G97" s="142"/>
      <c r="H97" s="142"/>
      <c r="I97" s="142"/>
      <c r="J97" s="142"/>
      <c r="K97" s="142"/>
      <c r="L97" s="142"/>
      <c r="M97" s="142"/>
      <c r="N97" s="142"/>
      <c r="O97" s="142"/>
    </row>
    <row r="98" spans="1:15" ht="39" customHeight="1" x14ac:dyDescent="0.25">
      <c r="A98" s="154" t="s">
        <v>72</v>
      </c>
      <c r="B98" s="122" t="s">
        <v>66</v>
      </c>
      <c r="C98" s="125">
        <v>1087901.5</v>
      </c>
      <c r="D98" s="125">
        <v>1087901.5</v>
      </c>
      <c r="E98" s="125">
        <v>1087901.5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</row>
    <row r="99" spans="1:15" ht="39" customHeight="1" x14ac:dyDescent="0.25">
      <c r="A99" s="154" t="s">
        <v>76</v>
      </c>
      <c r="B99" s="122" t="s">
        <v>60</v>
      </c>
      <c r="C99" s="125">
        <v>189607.27</v>
      </c>
      <c r="D99" s="125">
        <v>189607.27</v>
      </c>
      <c r="E99" s="125">
        <v>189607.27</v>
      </c>
      <c r="F99" s="142"/>
      <c r="G99" s="142"/>
      <c r="H99" s="142"/>
      <c r="I99" s="142"/>
      <c r="J99" s="142"/>
      <c r="K99" s="142"/>
      <c r="L99" s="142"/>
      <c r="M99" s="142"/>
      <c r="N99" s="142"/>
      <c r="O99" s="142"/>
    </row>
    <row r="100" spans="1:15" ht="39" customHeight="1" x14ac:dyDescent="0.25">
      <c r="A100" s="154" t="s">
        <v>4448</v>
      </c>
      <c r="B100" s="122" t="s">
        <v>63</v>
      </c>
      <c r="C100" s="125">
        <v>194992.44</v>
      </c>
      <c r="D100" s="125">
        <v>194992.44</v>
      </c>
      <c r="E100" s="125">
        <v>194992.44</v>
      </c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</row>
    <row r="101" spans="1:15" ht="39" customHeight="1" x14ac:dyDescent="0.25">
      <c r="A101" s="154" t="s">
        <v>4448</v>
      </c>
      <c r="B101" s="122" t="s">
        <v>60</v>
      </c>
      <c r="C101" s="125">
        <v>26533.48</v>
      </c>
      <c r="D101" s="125">
        <v>26533.48</v>
      </c>
      <c r="E101" s="125">
        <v>26533.48</v>
      </c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</row>
    <row r="102" spans="1:15" ht="39" customHeight="1" x14ac:dyDescent="0.25">
      <c r="A102" s="154" t="s">
        <v>77</v>
      </c>
      <c r="B102" s="122" t="s">
        <v>60</v>
      </c>
      <c r="C102" s="125">
        <v>250680.73</v>
      </c>
      <c r="D102" s="125">
        <v>250680.73</v>
      </c>
      <c r="E102" s="125">
        <v>250680.73</v>
      </c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</row>
    <row r="103" spans="1:15" ht="39" customHeight="1" x14ac:dyDescent="0.25">
      <c r="A103" s="123" t="s">
        <v>71</v>
      </c>
      <c r="B103" s="154" t="s">
        <v>69</v>
      </c>
      <c r="C103" s="125">
        <v>3891037.73</v>
      </c>
      <c r="D103" s="125">
        <v>3891037.73</v>
      </c>
      <c r="E103" s="125">
        <v>3891037.73</v>
      </c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</row>
    <row r="104" spans="1:15" ht="39" customHeight="1" x14ac:dyDescent="0.25">
      <c r="A104" s="154" t="s">
        <v>4585</v>
      </c>
      <c r="B104" s="154" t="s">
        <v>4759</v>
      </c>
      <c r="C104" s="125">
        <v>684480.39</v>
      </c>
      <c r="D104" s="125">
        <v>684480.39</v>
      </c>
      <c r="E104" s="125">
        <v>684480.39</v>
      </c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</row>
    <row r="105" spans="1:15" ht="39" customHeight="1" x14ac:dyDescent="0.25">
      <c r="A105" s="124" t="s">
        <v>4586</v>
      </c>
      <c r="B105" s="122" t="s">
        <v>61</v>
      </c>
      <c r="C105" s="125">
        <v>1351606.15</v>
      </c>
      <c r="D105" s="125">
        <v>1351606.15</v>
      </c>
      <c r="E105" s="125">
        <v>1351606.15</v>
      </c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</row>
    <row r="106" spans="1:15" ht="39" customHeight="1" x14ac:dyDescent="0.25">
      <c r="A106" s="124" t="s">
        <v>4586</v>
      </c>
      <c r="B106" s="154" t="s">
        <v>69</v>
      </c>
      <c r="C106" s="125">
        <v>1922992.85</v>
      </c>
      <c r="D106" s="125">
        <v>1922992.85</v>
      </c>
      <c r="E106" s="125">
        <v>1922992.85</v>
      </c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</row>
    <row r="107" spans="1:15" ht="39" customHeight="1" x14ac:dyDescent="0.25">
      <c r="A107" s="154" t="s">
        <v>4442</v>
      </c>
      <c r="B107" s="122" t="s">
        <v>78</v>
      </c>
      <c r="C107" s="125">
        <v>29652</v>
      </c>
      <c r="D107" s="125">
        <v>29652</v>
      </c>
      <c r="E107" s="125">
        <v>29652</v>
      </c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8" spans="1:15" ht="39" customHeight="1" x14ac:dyDescent="0.25">
      <c r="A108" s="154" t="s">
        <v>4442</v>
      </c>
      <c r="B108" s="122" t="s">
        <v>64</v>
      </c>
      <c r="C108" s="125">
        <v>214250.4</v>
      </c>
      <c r="D108" s="125">
        <v>214250.4</v>
      </c>
      <c r="E108" s="125">
        <v>214250.4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</row>
    <row r="109" spans="1:15" ht="39" customHeight="1" x14ac:dyDescent="0.25">
      <c r="A109" s="154" t="s">
        <v>4587</v>
      </c>
      <c r="B109" s="154" t="s">
        <v>66</v>
      </c>
      <c r="C109" s="121">
        <v>1345029.32</v>
      </c>
      <c r="D109" s="121">
        <v>1345029.32</v>
      </c>
      <c r="E109" s="121">
        <v>1345029.32</v>
      </c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</row>
    <row r="110" spans="1:15" ht="39" customHeight="1" x14ac:dyDescent="0.25">
      <c r="A110" s="124" t="s">
        <v>4449</v>
      </c>
      <c r="B110" s="122" t="s">
        <v>61</v>
      </c>
      <c r="C110" s="125">
        <v>1063718.95</v>
      </c>
      <c r="D110" s="125">
        <v>1063718.95</v>
      </c>
      <c r="E110" s="125">
        <v>1063718.95</v>
      </c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</row>
    <row r="111" spans="1:15" ht="39" customHeight="1" x14ac:dyDescent="0.25">
      <c r="A111" s="154" t="s">
        <v>4588</v>
      </c>
      <c r="B111" s="122" t="s">
        <v>60</v>
      </c>
      <c r="C111" s="125">
        <v>399595.84</v>
      </c>
      <c r="D111" s="125">
        <v>399595.84</v>
      </c>
      <c r="E111" s="125">
        <v>399595.84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</row>
    <row r="112" spans="1:15" ht="39" customHeight="1" x14ac:dyDescent="0.25">
      <c r="A112" s="123" t="s">
        <v>4450</v>
      </c>
      <c r="B112" s="122" t="s">
        <v>62</v>
      </c>
      <c r="C112" s="125">
        <v>591979.09</v>
      </c>
      <c r="D112" s="125">
        <v>591979.09</v>
      </c>
      <c r="E112" s="125">
        <v>591979.09</v>
      </c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</row>
    <row r="113" spans="1:15" ht="39" customHeight="1" x14ac:dyDescent="0.25">
      <c r="A113" s="123" t="s">
        <v>4451</v>
      </c>
      <c r="B113" s="122" t="s">
        <v>61</v>
      </c>
      <c r="C113" s="125">
        <v>2103791.4</v>
      </c>
      <c r="D113" s="125">
        <v>2103791.4</v>
      </c>
      <c r="E113" s="125">
        <v>2103791.4</v>
      </c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</row>
    <row r="114" spans="1:15" ht="39" customHeight="1" x14ac:dyDescent="0.25">
      <c r="A114" s="123" t="s">
        <v>4589</v>
      </c>
      <c r="B114" s="122" t="s">
        <v>60</v>
      </c>
      <c r="C114" s="125">
        <v>483405.48</v>
      </c>
      <c r="D114" s="125">
        <v>483405.48</v>
      </c>
      <c r="E114" s="125">
        <v>483405.48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</row>
    <row r="115" spans="1:15" ht="39" customHeight="1" x14ac:dyDescent="0.25">
      <c r="A115" s="123" t="s">
        <v>4590</v>
      </c>
      <c r="B115" s="122" t="s">
        <v>61</v>
      </c>
      <c r="C115" s="125">
        <v>1337100.83</v>
      </c>
      <c r="D115" s="125">
        <v>1337100.83</v>
      </c>
      <c r="E115" s="125">
        <v>1337100.83</v>
      </c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</row>
    <row r="116" spans="1:15" ht="39" customHeight="1" x14ac:dyDescent="0.25">
      <c r="A116" s="123" t="s">
        <v>4591</v>
      </c>
      <c r="B116" s="122" t="s">
        <v>61</v>
      </c>
      <c r="C116" s="125">
        <v>2381879.7599999998</v>
      </c>
      <c r="D116" s="125">
        <v>2381879.7599999998</v>
      </c>
      <c r="E116" s="125">
        <v>2381879.7599999998</v>
      </c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</row>
    <row r="117" spans="1:15" ht="39" customHeight="1" x14ac:dyDescent="0.25">
      <c r="A117" s="123" t="s">
        <v>4592</v>
      </c>
      <c r="B117" s="122" t="s">
        <v>61</v>
      </c>
      <c r="C117" s="125">
        <v>2677780.46</v>
      </c>
      <c r="D117" s="125">
        <v>2677780.46</v>
      </c>
      <c r="E117" s="125">
        <v>2677780.46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</row>
    <row r="118" spans="1:15" ht="39" customHeight="1" x14ac:dyDescent="0.25">
      <c r="A118" s="123" t="s">
        <v>4452</v>
      </c>
      <c r="B118" s="122" t="s">
        <v>60</v>
      </c>
      <c r="C118" s="125">
        <v>223514.17</v>
      </c>
      <c r="D118" s="125">
        <v>223514.17</v>
      </c>
      <c r="E118" s="125">
        <v>223514.17</v>
      </c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</row>
    <row r="119" spans="1:15" ht="39" customHeight="1" x14ac:dyDescent="0.25">
      <c r="A119" s="154" t="s">
        <v>4593</v>
      </c>
      <c r="B119" s="122" t="s">
        <v>61</v>
      </c>
      <c r="C119" s="125">
        <v>669814.16</v>
      </c>
      <c r="D119" s="125">
        <v>669814.16</v>
      </c>
      <c r="E119" s="125">
        <v>669814.16</v>
      </c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</row>
    <row r="120" spans="1:15" ht="39" customHeight="1" x14ac:dyDescent="0.25">
      <c r="A120" s="154" t="s">
        <v>4594</v>
      </c>
      <c r="B120" s="122" t="s">
        <v>61</v>
      </c>
      <c r="C120" s="125">
        <v>621129.93000000005</v>
      </c>
      <c r="D120" s="125">
        <v>621129.93000000005</v>
      </c>
      <c r="E120" s="125">
        <v>621129.93000000005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</row>
    <row r="121" spans="1:15" ht="39" customHeight="1" x14ac:dyDescent="0.25">
      <c r="A121" s="123" t="s">
        <v>4595</v>
      </c>
      <c r="B121" s="122" t="s">
        <v>61</v>
      </c>
      <c r="C121" s="125">
        <v>947550.77</v>
      </c>
      <c r="D121" s="125">
        <v>947550.77</v>
      </c>
      <c r="E121" s="125">
        <v>947550.77</v>
      </c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</row>
    <row r="122" spans="1:15" ht="39" customHeight="1" x14ac:dyDescent="0.25">
      <c r="A122" s="123" t="s">
        <v>4596</v>
      </c>
      <c r="B122" s="122" t="s">
        <v>61</v>
      </c>
      <c r="C122" s="125">
        <v>547853.43999999994</v>
      </c>
      <c r="D122" s="125">
        <v>547853.43999999994</v>
      </c>
      <c r="E122" s="125">
        <v>547853.43999999994</v>
      </c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</row>
    <row r="123" spans="1:15" ht="39" customHeight="1" x14ac:dyDescent="0.25">
      <c r="A123" s="154" t="s">
        <v>4597</v>
      </c>
      <c r="B123" s="122" t="s">
        <v>61</v>
      </c>
      <c r="C123" s="125">
        <v>2640852.8199999998</v>
      </c>
      <c r="D123" s="125">
        <v>2640852.8199999998</v>
      </c>
      <c r="E123" s="125">
        <v>2640852.8199999998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</row>
    <row r="124" spans="1:15" ht="39" customHeight="1" x14ac:dyDescent="0.25">
      <c r="A124" s="123" t="s">
        <v>4598</v>
      </c>
      <c r="B124" s="122" t="s">
        <v>61</v>
      </c>
      <c r="C124" s="125">
        <v>2094814.63</v>
      </c>
      <c r="D124" s="125">
        <v>2094814.63</v>
      </c>
      <c r="E124" s="125">
        <v>2094814.63</v>
      </c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</row>
    <row r="125" spans="1:15" ht="39" customHeight="1" x14ac:dyDescent="0.25">
      <c r="A125" s="123" t="s">
        <v>4599</v>
      </c>
      <c r="B125" s="122" t="s">
        <v>61</v>
      </c>
      <c r="C125" s="125">
        <v>1153795.68</v>
      </c>
      <c r="D125" s="125">
        <v>1153795.68</v>
      </c>
      <c r="E125" s="125">
        <v>1153795.68</v>
      </c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</row>
    <row r="126" spans="1:15" ht="39" customHeight="1" x14ac:dyDescent="0.25">
      <c r="A126" s="154" t="s">
        <v>4453</v>
      </c>
      <c r="B126" s="122" t="s">
        <v>61</v>
      </c>
      <c r="C126" s="125">
        <v>2631820.46</v>
      </c>
      <c r="D126" s="125">
        <v>2631820.46</v>
      </c>
      <c r="E126" s="125">
        <v>2631820.46</v>
      </c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</row>
    <row r="127" spans="1:15" ht="39" customHeight="1" x14ac:dyDescent="0.25">
      <c r="A127" s="123" t="s">
        <v>4600</v>
      </c>
      <c r="B127" s="122" t="s">
        <v>60</v>
      </c>
      <c r="C127" s="125">
        <v>2234401.16</v>
      </c>
      <c r="D127" s="125">
        <v>2234401.16</v>
      </c>
      <c r="E127" s="125">
        <v>2234401.16</v>
      </c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</row>
    <row r="128" spans="1:15" ht="39" customHeight="1" x14ac:dyDescent="0.25">
      <c r="A128" s="123" t="s">
        <v>4601</v>
      </c>
      <c r="B128" s="122" t="s">
        <v>61</v>
      </c>
      <c r="C128" s="125">
        <v>1033551.6</v>
      </c>
      <c r="D128" s="125">
        <v>1033551.6</v>
      </c>
      <c r="E128" s="125">
        <v>1033551.6</v>
      </c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1:15" ht="39" customHeight="1" x14ac:dyDescent="0.25">
      <c r="A129" s="123" t="s">
        <v>4602</v>
      </c>
      <c r="B129" s="122" t="s">
        <v>61</v>
      </c>
      <c r="C129" s="125">
        <v>1008784.8</v>
      </c>
      <c r="D129" s="125">
        <v>1008784.8</v>
      </c>
      <c r="E129" s="125">
        <v>1008784.8</v>
      </c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</row>
    <row r="130" spans="1:15" ht="39" customHeight="1" x14ac:dyDescent="0.25">
      <c r="A130" s="123" t="s">
        <v>4603</v>
      </c>
      <c r="B130" s="122" t="s">
        <v>61</v>
      </c>
      <c r="C130" s="125">
        <v>1010564.4</v>
      </c>
      <c r="D130" s="125">
        <v>1010564.4</v>
      </c>
      <c r="E130" s="125">
        <v>1010564.4</v>
      </c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</row>
    <row r="131" spans="1:15" ht="39" customHeight="1" x14ac:dyDescent="0.25">
      <c r="A131" s="124" t="s">
        <v>4454</v>
      </c>
      <c r="B131" s="122" t="s">
        <v>60</v>
      </c>
      <c r="C131" s="125">
        <v>1160793.92</v>
      </c>
      <c r="D131" s="125">
        <v>1160793.92</v>
      </c>
      <c r="E131" s="125">
        <v>1160793.92</v>
      </c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</row>
    <row r="132" spans="1:15" ht="39" customHeight="1" x14ac:dyDescent="0.25">
      <c r="A132" s="124" t="s">
        <v>4604</v>
      </c>
      <c r="B132" s="122" t="s">
        <v>66</v>
      </c>
      <c r="C132" s="125">
        <v>693276</v>
      </c>
      <c r="D132" s="125">
        <v>693276</v>
      </c>
      <c r="E132" s="125">
        <v>693276</v>
      </c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33" spans="1:15" ht="39" customHeight="1" x14ac:dyDescent="0.25">
      <c r="A133" s="154" t="s">
        <v>4605</v>
      </c>
      <c r="B133" s="154" t="s">
        <v>62</v>
      </c>
      <c r="C133" s="125">
        <v>743462.9</v>
      </c>
      <c r="D133" s="125">
        <v>743462.9</v>
      </c>
      <c r="E133" s="125">
        <v>743462.9</v>
      </c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</row>
    <row r="134" spans="1:15" ht="39" customHeight="1" x14ac:dyDescent="0.25">
      <c r="A134" s="123" t="s">
        <v>4455</v>
      </c>
      <c r="B134" s="122" t="s">
        <v>62</v>
      </c>
      <c r="C134" s="125">
        <v>739609.31</v>
      </c>
      <c r="D134" s="125">
        <v>739609.31</v>
      </c>
      <c r="E134" s="125">
        <v>739609.31</v>
      </c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1:15" ht="39" customHeight="1" x14ac:dyDescent="0.25">
      <c r="A135" s="123" t="s">
        <v>4606</v>
      </c>
      <c r="B135" s="122" t="s">
        <v>62</v>
      </c>
      <c r="C135" s="125">
        <v>819464.41</v>
      </c>
      <c r="D135" s="125">
        <v>819464.41</v>
      </c>
      <c r="E135" s="125">
        <v>819464.41</v>
      </c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</row>
    <row r="136" spans="1:15" ht="39" customHeight="1" x14ac:dyDescent="0.25">
      <c r="A136" s="124" t="s">
        <v>4456</v>
      </c>
      <c r="B136" s="122" t="s">
        <v>66</v>
      </c>
      <c r="C136" s="125">
        <v>725695.79</v>
      </c>
      <c r="D136" s="125">
        <v>725695.79</v>
      </c>
      <c r="E136" s="125">
        <v>725695.79</v>
      </c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1:15" ht="39" customHeight="1" x14ac:dyDescent="0.25">
      <c r="A137" s="154" t="s">
        <v>4457</v>
      </c>
      <c r="B137" s="122" t="s">
        <v>63</v>
      </c>
      <c r="C137" s="125">
        <v>497536.58</v>
      </c>
      <c r="D137" s="125">
        <v>497536.58</v>
      </c>
      <c r="E137" s="125">
        <v>497536.58</v>
      </c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1:15" ht="39" customHeight="1" x14ac:dyDescent="0.25">
      <c r="A138" s="154" t="s">
        <v>72</v>
      </c>
      <c r="B138" s="122" t="s">
        <v>61</v>
      </c>
      <c r="C138" s="125">
        <v>2012214.3</v>
      </c>
      <c r="D138" s="125">
        <v>2012214.3</v>
      </c>
      <c r="E138" s="125">
        <v>2012214.3</v>
      </c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ht="39" customHeight="1" x14ac:dyDescent="0.25">
      <c r="A139" s="154" t="s">
        <v>4607</v>
      </c>
      <c r="B139" s="122" t="s">
        <v>61</v>
      </c>
      <c r="C139" s="125">
        <v>1852714.75</v>
      </c>
      <c r="D139" s="125">
        <v>1852714.75</v>
      </c>
      <c r="E139" s="125">
        <v>1852714.75</v>
      </c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</row>
    <row r="140" spans="1:15" ht="39" customHeight="1" x14ac:dyDescent="0.25">
      <c r="A140" s="154" t="s">
        <v>4608</v>
      </c>
      <c r="B140" s="122" t="s">
        <v>61</v>
      </c>
      <c r="C140" s="125">
        <v>2470563.96</v>
      </c>
      <c r="D140" s="125">
        <v>2470563.96</v>
      </c>
      <c r="E140" s="125">
        <v>2470563.96</v>
      </c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</row>
    <row r="141" spans="1:15" ht="39" customHeight="1" x14ac:dyDescent="0.25">
      <c r="A141" s="154" t="s">
        <v>4609</v>
      </c>
      <c r="B141" s="122" t="s">
        <v>61</v>
      </c>
      <c r="C141" s="125">
        <v>2431415.0499999998</v>
      </c>
      <c r="D141" s="125">
        <v>2431415.0499999998</v>
      </c>
      <c r="E141" s="125">
        <v>2431415.0499999998</v>
      </c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</row>
    <row r="142" spans="1:15" ht="39" customHeight="1" x14ac:dyDescent="0.25">
      <c r="A142" s="154" t="s">
        <v>4610</v>
      </c>
      <c r="B142" s="122" t="s">
        <v>61</v>
      </c>
      <c r="C142" s="125">
        <v>1268249.67</v>
      </c>
      <c r="D142" s="125">
        <v>1268249.67</v>
      </c>
      <c r="E142" s="125">
        <v>1268249.67</v>
      </c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</row>
    <row r="143" spans="1:15" ht="39" customHeight="1" x14ac:dyDescent="0.25">
      <c r="A143" s="154" t="s">
        <v>4611</v>
      </c>
      <c r="B143" s="122" t="s">
        <v>61</v>
      </c>
      <c r="C143" s="125">
        <v>1927981.11</v>
      </c>
      <c r="D143" s="125">
        <v>1927981.11</v>
      </c>
      <c r="E143" s="125">
        <v>1927981.11</v>
      </c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</row>
    <row r="144" spans="1:15" ht="39" customHeight="1" x14ac:dyDescent="0.25">
      <c r="A144" s="154" t="s">
        <v>4612</v>
      </c>
      <c r="B144" s="122" t="s">
        <v>60</v>
      </c>
      <c r="C144" s="121">
        <v>1339042.68</v>
      </c>
      <c r="D144" s="121">
        <v>1339042.68</v>
      </c>
      <c r="E144" s="121">
        <v>1339042.68</v>
      </c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5" ht="39" customHeight="1" x14ac:dyDescent="0.25">
      <c r="A145" s="154" t="s">
        <v>4613</v>
      </c>
      <c r="B145" s="122" t="s">
        <v>63</v>
      </c>
      <c r="C145" s="125">
        <v>796740</v>
      </c>
      <c r="D145" s="125">
        <v>796740</v>
      </c>
      <c r="E145" s="125">
        <v>796740</v>
      </c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</row>
    <row r="146" spans="1:15" ht="39" customHeight="1" x14ac:dyDescent="0.25">
      <c r="A146" s="154" t="s">
        <v>4614</v>
      </c>
      <c r="B146" s="122" t="s">
        <v>63</v>
      </c>
      <c r="C146" s="125">
        <v>809958</v>
      </c>
      <c r="D146" s="125">
        <v>809958</v>
      </c>
      <c r="E146" s="125">
        <v>809958</v>
      </c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</row>
    <row r="147" spans="1:15" ht="39" customHeight="1" x14ac:dyDescent="0.25">
      <c r="A147" s="154" t="s">
        <v>4615</v>
      </c>
      <c r="B147" s="154" t="s">
        <v>69</v>
      </c>
      <c r="C147" s="125">
        <v>1292190.7</v>
      </c>
      <c r="D147" s="125">
        <v>1292190.7</v>
      </c>
      <c r="E147" s="125">
        <v>1292190.7</v>
      </c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</row>
    <row r="148" spans="1:15" ht="39" customHeight="1" x14ac:dyDescent="0.25">
      <c r="A148" s="154" t="s">
        <v>4616</v>
      </c>
      <c r="B148" s="122" t="s">
        <v>61</v>
      </c>
      <c r="C148" s="125">
        <v>704319</v>
      </c>
      <c r="D148" s="125">
        <v>704319</v>
      </c>
      <c r="E148" s="125">
        <v>704319</v>
      </c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</row>
    <row r="149" spans="1:15" ht="39" customHeight="1" x14ac:dyDescent="0.25">
      <c r="A149" s="154" t="s">
        <v>4458</v>
      </c>
      <c r="B149" s="122" t="s">
        <v>60</v>
      </c>
      <c r="C149" s="125">
        <v>199617.73</v>
      </c>
      <c r="D149" s="125">
        <v>199617.73</v>
      </c>
      <c r="E149" s="125">
        <v>199617.73</v>
      </c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</row>
    <row r="150" spans="1:15" ht="39" customHeight="1" x14ac:dyDescent="0.25">
      <c r="A150" s="154" t="s">
        <v>4459</v>
      </c>
      <c r="B150" s="122" t="s">
        <v>61</v>
      </c>
      <c r="C150" s="125">
        <v>1055316.6299999999</v>
      </c>
      <c r="D150" s="125">
        <v>1055316.6299999999</v>
      </c>
      <c r="E150" s="125">
        <v>1055316.6299999999</v>
      </c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</row>
    <row r="151" spans="1:15" ht="39" customHeight="1" x14ac:dyDescent="0.25">
      <c r="A151" s="154" t="s">
        <v>4617</v>
      </c>
      <c r="B151" s="120" t="s">
        <v>69</v>
      </c>
      <c r="C151" s="125">
        <v>1544851.33</v>
      </c>
      <c r="D151" s="125">
        <v>1544851.33</v>
      </c>
      <c r="E151" s="125">
        <v>1544851.33</v>
      </c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</row>
    <row r="152" spans="1:15" ht="39" customHeight="1" x14ac:dyDescent="0.25">
      <c r="A152" s="154" t="s">
        <v>4618</v>
      </c>
      <c r="B152" s="122" t="s">
        <v>66</v>
      </c>
      <c r="C152" s="125">
        <v>139270</v>
      </c>
      <c r="D152" s="125">
        <v>139270</v>
      </c>
      <c r="E152" s="125">
        <v>139270</v>
      </c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</row>
    <row r="153" spans="1:15" ht="39" customHeight="1" x14ac:dyDescent="0.25">
      <c r="A153" s="120" t="s">
        <v>4460</v>
      </c>
      <c r="B153" s="122" t="s">
        <v>62</v>
      </c>
      <c r="C153" s="125">
        <v>1385140</v>
      </c>
      <c r="D153" s="125">
        <v>1385140</v>
      </c>
      <c r="E153" s="125">
        <v>1385140</v>
      </c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</row>
    <row r="154" spans="1:15" ht="39" customHeight="1" x14ac:dyDescent="0.25">
      <c r="A154" s="124" t="s">
        <v>4619</v>
      </c>
      <c r="B154" s="154" t="s">
        <v>69</v>
      </c>
      <c r="C154" s="125">
        <v>1739186.4</v>
      </c>
      <c r="D154" s="125">
        <v>1739186.4</v>
      </c>
      <c r="E154" s="125">
        <v>1739186.4</v>
      </c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</row>
    <row r="155" spans="1:15" ht="39" customHeight="1" x14ac:dyDescent="0.25">
      <c r="A155" s="154" t="s">
        <v>4620</v>
      </c>
      <c r="B155" s="122" t="s">
        <v>60</v>
      </c>
      <c r="C155" s="125">
        <v>682663.36</v>
      </c>
      <c r="D155" s="125">
        <v>682663.36</v>
      </c>
      <c r="E155" s="125">
        <v>682663.36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</row>
    <row r="156" spans="1:15" ht="39" customHeight="1" x14ac:dyDescent="0.25">
      <c r="A156" s="154" t="s">
        <v>4621</v>
      </c>
      <c r="B156" s="122" t="s">
        <v>60</v>
      </c>
      <c r="C156" s="125">
        <v>577855.76</v>
      </c>
      <c r="D156" s="125">
        <v>577855.76</v>
      </c>
      <c r="E156" s="125">
        <v>577855.76</v>
      </c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</row>
    <row r="157" spans="1:15" ht="39" customHeight="1" x14ac:dyDescent="0.25">
      <c r="A157" s="154" t="s">
        <v>4622</v>
      </c>
      <c r="B157" s="122" t="s">
        <v>61</v>
      </c>
      <c r="C157" s="119">
        <v>1369523.14</v>
      </c>
      <c r="D157" s="119">
        <v>1369523.14</v>
      </c>
      <c r="E157" s="119">
        <v>1369523.14</v>
      </c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</row>
    <row r="158" spans="1:15" ht="39" customHeight="1" x14ac:dyDescent="0.25">
      <c r="A158" s="154" t="s">
        <v>4623</v>
      </c>
      <c r="B158" s="122" t="s">
        <v>61</v>
      </c>
      <c r="C158" s="119">
        <v>1029933.48</v>
      </c>
      <c r="D158" s="119">
        <v>1029933.48</v>
      </c>
      <c r="E158" s="119">
        <v>1029933.48</v>
      </c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</row>
    <row r="159" spans="1:15" ht="39" customHeight="1" x14ac:dyDescent="0.25">
      <c r="A159" s="118" t="s">
        <v>4624</v>
      </c>
      <c r="B159" s="117" t="s">
        <v>61</v>
      </c>
      <c r="C159" s="121">
        <v>1586756.4</v>
      </c>
      <c r="D159" s="121">
        <v>1586756.4</v>
      </c>
      <c r="E159" s="121">
        <v>1586756.4</v>
      </c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</row>
    <row r="160" spans="1:15" ht="39" customHeight="1" x14ac:dyDescent="0.25">
      <c r="A160" s="118" t="s">
        <v>4625</v>
      </c>
      <c r="B160" s="117" t="s">
        <v>61</v>
      </c>
      <c r="C160" s="121">
        <v>692116.8</v>
      </c>
      <c r="D160" s="121">
        <v>692116.8</v>
      </c>
      <c r="E160" s="121">
        <v>692116.8</v>
      </c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</row>
    <row r="161" spans="1:15" ht="39" customHeight="1" x14ac:dyDescent="0.25">
      <c r="A161" s="120" t="s">
        <v>4626</v>
      </c>
      <c r="B161" s="117" t="s">
        <v>60</v>
      </c>
      <c r="C161" s="121">
        <v>346480.8</v>
      </c>
      <c r="D161" s="121">
        <v>346480.8</v>
      </c>
      <c r="E161" s="121">
        <v>346480.8</v>
      </c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</row>
    <row r="162" spans="1:15" ht="39" customHeight="1" x14ac:dyDescent="0.25">
      <c r="A162" s="118" t="s">
        <v>4627</v>
      </c>
      <c r="B162" s="117" t="s">
        <v>69</v>
      </c>
      <c r="C162" s="121">
        <v>1082697.8700000001</v>
      </c>
      <c r="D162" s="121">
        <v>1082697.8700000001</v>
      </c>
      <c r="E162" s="121">
        <v>1082697.8700000001</v>
      </c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</row>
    <row r="163" spans="1:15" ht="39" customHeight="1" x14ac:dyDescent="0.25">
      <c r="A163" s="118" t="s">
        <v>4628</v>
      </c>
      <c r="B163" s="117" t="s">
        <v>69</v>
      </c>
      <c r="C163" s="121">
        <v>1087897</v>
      </c>
      <c r="D163" s="121">
        <v>1087897</v>
      </c>
      <c r="E163" s="121">
        <v>1087897</v>
      </c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</row>
    <row r="164" spans="1:15" ht="39" customHeight="1" x14ac:dyDescent="0.25">
      <c r="A164" s="120" t="s">
        <v>4629</v>
      </c>
      <c r="B164" s="117" t="s">
        <v>60</v>
      </c>
      <c r="C164" s="119">
        <v>338777.88</v>
      </c>
      <c r="D164" s="119">
        <v>338777.88</v>
      </c>
      <c r="E164" s="119">
        <v>338777.88</v>
      </c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</row>
    <row r="165" spans="1:15" ht="39" customHeight="1" x14ac:dyDescent="0.25">
      <c r="A165" s="120" t="s">
        <v>4630</v>
      </c>
      <c r="B165" s="117" t="s">
        <v>60</v>
      </c>
      <c r="C165" s="119">
        <v>224031.48</v>
      </c>
      <c r="D165" s="119">
        <v>224031.48</v>
      </c>
      <c r="E165" s="119">
        <v>224031.48</v>
      </c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</row>
    <row r="166" spans="1:15" ht="39" customHeight="1" x14ac:dyDescent="0.25">
      <c r="A166" s="120" t="s">
        <v>4631</v>
      </c>
      <c r="B166" s="155" t="s">
        <v>62</v>
      </c>
      <c r="C166" s="121">
        <v>1088710</v>
      </c>
      <c r="D166" s="121">
        <v>1088710</v>
      </c>
      <c r="E166" s="121">
        <v>1088710</v>
      </c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</row>
    <row r="167" spans="1:15" ht="39" customHeight="1" x14ac:dyDescent="0.25">
      <c r="A167" s="118" t="s">
        <v>4632</v>
      </c>
      <c r="B167" s="117" t="s">
        <v>69</v>
      </c>
      <c r="C167" s="99">
        <v>904010.87</v>
      </c>
      <c r="D167" s="99">
        <v>904010.87</v>
      </c>
      <c r="E167" s="99">
        <v>904010.87</v>
      </c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</row>
    <row r="168" spans="1:15" ht="39" customHeight="1" x14ac:dyDescent="0.25">
      <c r="A168" s="120" t="s">
        <v>4633</v>
      </c>
      <c r="B168" s="120" t="s">
        <v>69</v>
      </c>
      <c r="C168" s="121">
        <v>1270289</v>
      </c>
      <c r="D168" s="121">
        <v>1270289</v>
      </c>
      <c r="E168" s="121">
        <v>1270289</v>
      </c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</row>
    <row r="169" spans="1:15" ht="39" customHeight="1" x14ac:dyDescent="0.25">
      <c r="A169" s="120" t="s">
        <v>4634</v>
      </c>
      <c r="B169" s="117" t="s">
        <v>69</v>
      </c>
      <c r="C169" s="119">
        <v>2478932.09</v>
      </c>
      <c r="D169" s="119">
        <v>2478932.09</v>
      </c>
      <c r="E169" s="119">
        <v>2478932.09</v>
      </c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</row>
    <row r="170" spans="1:15" ht="39" customHeight="1" x14ac:dyDescent="0.25">
      <c r="A170" s="120" t="s">
        <v>4635</v>
      </c>
      <c r="B170" s="117" t="s">
        <v>61</v>
      </c>
      <c r="C170" s="119">
        <v>1916773.54</v>
      </c>
      <c r="D170" s="119">
        <v>1916773.54</v>
      </c>
      <c r="E170" s="119">
        <v>1916773.54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</row>
    <row r="171" spans="1:15" ht="39" customHeight="1" x14ac:dyDescent="0.25">
      <c r="A171" s="118" t="s">
        <v>4636</v>
      </c>
      <c r="B171" s="117" t="s">
        <v>61</v>
      </c>
      <c r="C171" s="121">
        <v>1713880.62</v>
      </c>
      <c r="D171" s="121">
        <v>1713880.62</v>
      </c>
      <c r="E171" s="121">
        <v>1713880.62</v>
      </c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</row>
    <row r="172" spans="1:15" ht="39" customHeight="1" x14ac:dyDescent="0.25">
      <c r="A172" s="118" t="s">
        <v>4637</v>
      </c>
      <c r="B172" s="117" t="s">
        <v>61</v>
      </c>
      <c r="C172" s="121">
        <v>1099066.71</v>
      </c>
      <c r="D172" s="121">
        <v>1099066.71</v>
      </c>
      <c r="E172" s="121">
        <v>1099066.71</v>
      </c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</row>
    <row r="173" spans="1:15" ht="39" customHeight="1" x14ac:dyDescent="0.25">
      <c r="A173" s="120" t="s">
        <v>4638</v>
      </c>
      <c r="B173" s="117" t="s">
        <v>69</v>
      </c>
      <c r="C173" s="119">
        <v>947984.4</v>
      </c>
      <c r="D173" s="119">
        <v>947984.4</v>
      </c>
      <c r="E173" s="119">
        <v>947984.4</v>
      </c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</row>
    <row r="174" spans="1:15" ht="39" customHeight="1" x14ac:dyDescent="0.25">
      <c r="A174" s="120" t="s">
        <v>4638</v>
      </c>
      <c r="B174" s="117" t="s">
        <v>62</v>
      </c>
      <c r="C174" s="119">
        <v>916291.91</v>
      </c>
      <c r="D174" s="119">
        <v>916291.91</v>
      </c>
      <c r="E174" s="119">
        <v>916291.91</v>
      </c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</row>
    <row r="175" spans="1:15" ht="39" customHeight="1" x14ac:dyDescent="0.25">
      <c r="A175" s="120" t="s">
        <v>4638</v>
      </c>
      <c r="B175" s="117" t="s">
        <v>67</v>
      </c>
      <c r="C175" s="119">
        <v>314082</v>
      </c>
      <c r="D175" s="119">
        <v>314082</v>
      </c>
      <c r="E175" s="119">
        <v>314082</v>
      </c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</row>
    <row r="176" spans="1:15" ht="39" customHeight="1" x14ac:dyDescent="0.25">
      <c r="A176" s="118" t="s">
        <v>4639</v>
      </c>
      <c r="B176" s="117" t="s">
        <v>69</v>
      </c>
      <c r="C176" s="121">
        <v>1800094.04</v>
      </c>
      <c r="D176" s="121">
        <v>1800094.04</v>
      </c>
      <c r="E176" s="121">
        <v>1800094.04</v>
      </c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</row>
    <row r="177" spans="1:15" ht="39" customHeight="1" x14ac:dyDescent="0.25">
      <c r="A177" s="120" t="s">
        <v>4640</v>
      </c>
      <c r="B177" s="117" t="s">
        <v>62</v>
      </c>
      <c r="C177" s="119">
        <v>2070556.8</v>
      </c>
      <c r="D177" s="119">
        <v>2070556.8</v>
      </c>
      <c r="E177" s="119">
        <v>2070556.8</v>
      </c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</row>
    <row r="178" spans="1:15" ht="39" customHeight="1" x14ac:dyDescent="0.25">
      <c r="A178" s="118" t="s">
        <v>4641</v>
      </c>
      <c r="B178" s="117" t="s">
        <v>69</v>
      </c>
      <c r="C178" s="121">
        <v>1858394.17</v>
      </c>
      <c r="D178" s="121">
        <v>1858394.17</v>
      </c>
      <c r="E178" s="121">
        <v>1858394.17</v>
      </c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</row>
    <row r="179" spans="1:15" ht="39" customHeight="1" x14ac:dyDescent="0.25">
      <c r="A179" s="153" t="s">
        <v>4642</v>
      </c>
      <c r="B179" s="152" t="s">
        <v>69</v>
      </c>
      <c r="C179" s="119">
        <v>2112193.2000000002</v>
      </c>
      <c r="D179" s="119">
        <v>2112193.2000000002</v>
      </c>
      <c r="E179" s="119">
        <v>2112193.2000000002</v>
      </c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</row>
    <row r="180" spans="1:15" ht="39" customHeight="1" x14ac:dyDescent="0.25">
      <c r="A180" s="118" t="s">
        <v>4643</v>
      </c>
      <c r="B180" s="117" t="s">
        <v>61</v>
      </c>
      <c r="C180" s="121">
        <v>1577881.03</v>
      </c>
      <c r="D180" s="121">
        <v>1577881.03</v>
      </c>
      <c r="E180" s="121">
        <v>1577881.03</v>
      </c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</row>
    <row r="181" spans="1:15" ht="39" customHeight="1" x14ac:dyDescent="0.25">
      <c r="A181" s="118" t="s">
        <v>4431</v>
      </c>
      <c r="B181" s="117" t="s">
        <v>69</v>
      </c>
      <c r="C181" s="121">
        <v>856754.7</v>
      </c>
      <c r="D181" s="121">
        <v>856754.7</v>
      </c>
      <c r="E181" s="121">
        <v>856754.7</v>
      </c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</row>
    <row r="182" spans="1:15" ht="39" customHeight="1" x14ac:dyDescent="0.25">
      <c r="A182" s="120" t="s">
        <v>4644</v>
      </c>
      <c r="B182" s="155" t="s">
        <v>62</v>
      </c>
      <c r="C182" s="121">
        <v>2592888</v>
      </c>
      <c r="D182" s="121">
        <v>2592888</v>
      </c>
      <c r="E182" s="121">
        <v>2592888</v>
      </c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</row>
    <row r="183" spans="1:15" ht="39" customHeight="1" x14ac:dyDescent="0.25">
      <c r="A183" s="118" t="s">
        <v>4432</v>
      </c>
      <c r="B183" s="117" t="s">
        <v>69</v>
      </c>
      <c r="C183" s="121">
        <v>774152.73</v>
      </c>
      <c r="D183" s="121">
        <v>774152.73</v>
      </c>
      <c r="E183" s="121">
        <v>774152.73</v>
      </c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</row>
    <row r="184" spans="1:15" ht="39" customHeight="1" x14ac:dyDescent="0.25">
      <c r="A184" s="118" t="s">
        <v>4433</v>
      </c>
      <c r="B184" s="117" t="s">
        <v>69</v>
      </c>
      <c r="C184" s="121">
        <v>1632363.69</v>
      </c>
      <c r="D184" s="121">
        <v>1632363.69</v>
      </c>
      <c r="E184" s="121">
        <v>1632363.69</v>
      </c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</row>
    <row r="185" spans="1:15" ht="39" customHeight="1" x14ac:dyDescent="0.25">
      <c r="A185" s="118" t="s">
        <v>4645</v>
      </c>
      <c r="B185" s="117" t="s">
        <v>61</v>
      </c>
      <c r="C185" s="121">
        <v>2694628.2</v>
      </c>
      <c r="D185" s="121">
        <v>2694628.2</v>
      </c>
      <c r="E185" s="121">
        <v>2694628.2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</row>
    <row r="186" spans="1:15" ht="39" customHeight="1" x14ac:dyDescent="0.25">
      <c r="A186" s="118" t="s">
        <v>4434</v>
      </c>
      <c r="B186" s="117" t="s">
        <v>69</v>
      </c>
      <c r="C186" s="121">
        <v>1014890.56</v>
      </c>
      <c r="D186" s="121">
        <v>1014890.56</v>
      </c>
      <c r="E186" s="121">
        <v>1014890.56</v>
      </c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</row>
    <row r="187" spans="1:15" ht="39" customHeight="1" x14ac:dyDescent="0.25">
      <c r="A187" s="118" t="s">
        <v>4646</v>
      </c>
      <c r="B187" s="117" t="s">
        <v>69</v>
      </c>
      <c r="C187" s="121">
        <v>1012860.38</v>
      </c>
      <c r="D187" s="121">
        <v>1012860.38</v>
      </c>
      <c r="E187" s="121">
        <v>1012860.38</v>
      </c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</row>
    <row r="188" spans="1:15" ht="39" customHeight="1" x14ac:dyDescent="0.25">
      <c r="A188" s="120" t="s">
        <v>4646</v>
      </c>
      <c r="B188" s="117" t="s">
        <v>62</v>
      </c>
      <c r="C188" s="119">
        <v>761394</v>
      </c>
      <c r="D188" s="119">
        <v>761394</v>
      </c>
      <c r="E188" s="119">
        <v>761394</v>
      </c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</row>
    <row r="189" spans="1:15" ht="39" customHeight="1" x14ac:dyDescent="0.25">
      <c r="A189" s="118" t="s">
        <v>4647</v>
      </c>
      <c r="B189" s="117" t="s">
        <v>69</v>
      </c>
      <c r="C189" s="121">
        <v>827729.99</v>
      </c>
      <c r="D189" s="121">
        <v>827729.99</v>
      </c>
      <c r="E189" s="121">
        <v>827729.99</v>
      </c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</row>
    <row r="190" spans="1:15" ht="39" customHeight="1" x14ac:dyDescent="0.25">
      <c r="A190" s="118" t="s">
        <v>4648</v>
      </c>
      <c r="B190" s="117" t="s">
        <v>69</v>
      </c>
      <c r="C190" s="121">
        <v>806302</v>
      </c>
      <c r="D190" s="121">
        <v>806302</v>
      </c>
      <c r="E190" s="121">
        <v>806302</v>
      </c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</row>
    <row r="191" spans="1:15" ht="39" customHeight="1" x14ac:dyDescent="0.25">
      <c r="A191" s="118" t="s">
        <v>4649</v>
      </c>
      <c r="B191" s="117" t="s">
        <v>69</v>
      </c>
      <c r="C191" s="121">
        <v>340717.85</v>
      </c>
      <c r="D191" s="121">
        <v>340717.85</v>
      </c>
      <c r="E191" s="121">
        <v>340717.85</v>
      </c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</row>
    <row r="192" spans="1:15" ht="39" customHeight="1" x14ac:dyDescent="0.25">
      <c r="A192" s="118" t="s">
        <v>4650</v>
      </c>
      <c r="B192" s="117" t="s">
        <v>69</v>
      </c>
      <c r="C192" s="147">
        <v>1956824.8</v>
      </c>
      <c r="D192" s="147">
        <v>1956824.8</v>
      </c>
      <c r="E192" s="147">
        <v>1956824.8</v>
      </c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</row>
    <row r="193" spans="1:15" ht="39" customHeight="1" x14ac:dyDescent="0.25">
      <c r="A193" s="118" t="s">
        <v>4651</v>
      </c>
      <c r="B193" s="117" t="s">
        <v>69</v>
      </c>
      <c r="C193" s="147">
        <v>1956824.8</v>
      </c>
      <c r="D193" s="147">
        <v>1956824.8</v>
      </c>
      <c r="E193" s="147">
        <v>1956824.8</v>
      </c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</row>
    <row r="194" spans="1:15" ht="39" customHeight="1" x14ac:dyDescent="0.25">
      <c r="A194" s="118" t="s">
        <v>4652</v>
      </c>
      <c r="B194" s="117" t="s">
        <v>69</v>
      </c>
      <c r="C194" s="121">
        <v>463271.48</v>
      </c>
      <c r="D194" s="121">
        <v>463271.48</v>
      </c>
      <c r="E194" s="121">
        <v>463271.48</v>
      </c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</row>
    <row r="195" spans="1:15" ht="39" customHeight="1" x14ac:dyDescent="0.25">
      <c r="A195" s="149" t="s">
        <v>4435</v>
      </c>
      <c r="B195" s="117" t="s">
        <v>69</v>
      </c>
      <c r="C195" s="116">
        <v>1917260</v>
      </c>
      <c r="D195" s="116">
        <v>1917260</v>
      </c>
      <c r="E195" s="116">
        <v>1917260</v>
      </c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</row>
    <row r="196" spans="1:15" ht="39" customHeight="1" x14ac:dyDescent="0.25">
      <c r="A196" s="118" t="s">
        <v>4653</v>
      </c>
      <c r="B196" s="117" t="s">
        <v>69</v>
      </c>
      <c r="C196" s="121">
        <v>808715.11</v>
      </c>
      <c r="D196" s="121">
        <v>808715.11</v>
      </c>
      <c r="E196" s="121">
        <v>808715.11</v>
      </c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</row>
    <row r="197" spans="1:15" ht="39" customHeight="1" x14ac:dyDescent="0.25">
      <c r="A197" s="118" t="s">
        <v>4654</v>
      </c>
      <c r="B197" s="117" t="s">
        <v>69</v>
      </c>
      <c r="C197" s="121">
        <v>808475.31</v>
      </c>
      <c r="D197" s="121">
        <v>808475.31</v>
      </c>
      <c r="E197" s="121">
        <v>808475.31</v>
      </c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</row>
    <row r="198" spans="1:15" ht="39" customHeight="1" x14ac:dyDescent="0.25">
      <c r="A198" s="120" t="s">
        <v>4655</v>
      </c>
      <c r="B198" s="117" t="s">
        <v>61</v>
      </c>
      <c r="C198" s="119">
        <v>1643842.8</v>
      </c>
      <c r="D198" s="119">
        <v>1643842.8</v>
      </c>
      <c r="E198" s="119">
        <v>1643842.8</v>
      </c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</row>
    <row r="199" spans="1:15" ht="39" customHeight="1" x14ac:dyDescent="0.25">
      <c r="A199" s="120" t="s">
        <v>4655</v>
      </c>
      <c r="B199" s="117" t="s">
        <v>62</v>
      </c>
      <c r="C199" s="119">
        <v>900612.48</v>
      </c>
      <c r="D199" s="119">
        <v>900612.48</v>
      </c>
      <c r="E199" s="119">
        <v>900612.48</v>
      </c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</row>
    <row r="200" spans="1:15" ht="39" customHeight="1" x14ac:dyDescent="0.25">
      <c r="A200" s="118" t="s">
        <v>4656</v>
      </c>
      <c r="B200" s="117" t="s">
        <v>69</v>
      </c>
      <c r="C200" s="121">
        <v>1074133.96</v>
      </c>
      <c r="D200" s="121">
        <v>1074133.96</v>
      </c>
      <c r="E200" s="121">
        <v>1074133.96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</row>
    <row r="201" spans="1:15" ht="39" customHeight="1" x14ac:dyDescent="0.25">
      <c r="A201" s="118" t="s">
        <v>4436</v>
      </c>
      <c r="B201" s="117" t="s">
        <v>61</v>
      </c>
      <c r="C201" s="121">
        <v>1490821.94</v>
      </c>
      <c r="D201" s="121">
        <v>1490821.94</v>
      </c>
      <c r="E201" s="121">
        <v>1490821.94</v>
      </c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</row>
    <row r="202" spans="1:15" ht="39" customHeight="1" x14ac:dyDescent="0.25">
      <c r="A202" s="118" t="s">
        <v>4657</v>
      </c>
      <c r="B202" s="117" t="s">
        <v>69</v>
      </c>
      <c r="C202" s="121">
        <v>540428.06999999995</v>
      </c>
      <c r="D202" s="121">
        <v>540428.06999999995</v>
      </c>
      <c r="E202" s="121">
        <v>540428.06999999995</v>
      </c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</row>
    <row r="203" spans="1:15" ht="39" customHeight="1" x14ac:dyDescent="0.25">
      <c r="A203" s="120" t="s">
        <v>4658</v>
      </c>
      <c r="B203" s="117" t="s">
        <v>69</v>
      </c>
      <c r="C203" s="119">
        <v>2749840.8</v>
      </c>
      <c r="D203" s="119">
        <v>2749840.8</v>
      </c>
      <c r="E203" s="119">
        <v>2749840.8</v>
      </c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</row>
    <row r="204" spans="1:15" ht="39" customHeight="1" x14ac:dyDescent="0.25">
      <c r="A204" s="118" t="s">
        <v>4659</v>
      </c>
      <c r="B204" s="117" t="s">
        <v>69</v>
      </c>
      <c r="C204" s="99">
        <v>1297649.1499999999</v>
      </c>
      <c r="D204" s="99">
        <v>1297649.1499999999</v>
      </c>
      <c r="E204" s="99">
        <v>1297649.1499999999</v>
      </c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</row>
    <row r="205" spans="1:15" ht="39" customHeight="1" x14ac:dyDescent="0.25">
      <c r="A205" s="120" t="s">
        <v>4660</v>
      </c>
      <c r="B205" s="117" t="s">
        <v>69</v>
      </c>
      <c r="C205" s="119">
        <v>2569326</v>
      </c>
      <c r="D205" s="119">
        <v>2569326</v>
      </c>
      <c r="E205" s="119">
        <v>2569326</v>
      </c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</row>
    <row r="206" spans="1:15" ht="39" customHeight="1" x14ac:dyDescent="0.25">
      <c r="A206" s="118" t="s">
        <v>4661</v>
      </c>
      <c r="B206" s="117" t="s">
        <v>69</v>
      </c>
      <c r="C206" s="99">
        <v>1297649.1499999999</v>
      </c>
      <c r="D206" s="99">
        <v>1297649.1499999999</v>
      </c>
      <c r="E206" s="99">
        <v>1297649.1499999999</v>
      </c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</row>
    <row r="207" spans="1:15" ht="39" customHeight="1" x14ac:dyDescent="0.25">
      <c r="A207" s="120" t="s">
        <v>4662</v>
      </c>
      <c r="B207" s="117" t="s">
        <v>61</v>
      </c>
      <c r="C207" s="119">
        <v>1143101.8799999999</v>
      </c>
      <c r="D207" s="119">
        <v>1143101.8799999999</v>
      </c>
      <c r="E207" s="119">
        <v>1143101.8799999999</v>
      </c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</row>
    <row r="208" spans="1:15" ht="39" customHeight="1" x14ac:dyDescent="0.25">
      <c r="A208" s="120" t="s">
        <v>4663</v>
      </c>
      <c r="B208" s="117" t="s">
        <v>62</v>
      </c>
      <c r="C208" s="150">
        <v>2065575.6</v>
      </c>
      <c r="D208" s="150">
        <v>2065575.6</v>
      </c>
      <c r="E208" s="150">
        <v>2065575.6</v>
      </c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</row>
    <row r="209" spans="1:15" ht="39" customHeight="1" x14ac:dyDescent="0.25">
      <c r="A209" s="120" t="s">
        <v>4664</v>
      </c>
      <c r="B209" s="117" t="s">
        <v>69</v>
      </c>
      <c r="C209" s="150">
        <v>73552.800000000003</v>
      </c>
      <c r="D209" s="150">
        <v>73552.800000000003</v>
      </c>
      <c r="E209" s="150">
        <v>73552.800000000003</v>
      </c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</row>
    <row r="210" spans="1:15" ht="39" customHeight="1" x14ac:dyDescent="0.25">
      <c r="A210" s="120" t="s">
        <v>4437</v>
      </c>
      <c r="B210" s="115" t="s">
        <v>61</v>
      </c>
      <c r="C210" s="147">
        <v>1372787.94</v>
      </c>
      <c r="D210" s="147">
        <v>1372787.94</v>
      </c>
      <c r="E210" s="147">
        <v>1372787.94</v>
      </c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</row>
    <row r="211" spans="1:15" ht="39" customHeight="1" x14ac:dyDescent="0.25">
      <c r="A211" s="120" t="s">
        <v>4665</v>
      </c>
      <c r="B211" s="122" t="s">
        <v>61</v>
      </c>
      <c r="C211" s="121">
        <v>1687564.18</v>
      </c>
      <c r="D211" s="121">
        <v>1687564.18</v>
      </c>
      <c r="E211" s="121">
        <v>1687564.18</v>
      </c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</row>
    <row r="212" spans="1:15" ht="39" customHeight="1" x14ac:dyDescent="0.25">
      <c r="A212" s="124" t="s">
        <v>4666</v>
      </c>
      <c r="B212" s="117" t="s">
        <v>61</v>
      </c>
      <c r="C212" s="119">
        <v>1635015.6</v>
      </c>
      <c r="D212" s="119">
        <v>1635015.6</v>
      </c>
      <c r="E212" s="119">
        <v>1635015.6</v>
      </c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</row>
    <row r="213" spans="1:15" ht="39" customHeight="1" x14ac:dyDescent="0.25">
      <c r="A213" s="124" t="s">
        <v>4666</v>
      </c>
      <c r="B213" s="117" t="s">
        <v>60</v>
      </c>
      <c r="C213" s="119">
        <v>948308.4</v>
      </c>
      <c r="D213" s="119">
        <v>948308.4</v>
      </c>
      <c r="E213" s="119">
        <v>948308.4</v>
      </c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</row>
    <row r="214" spans="1:15" ht="39" customHeight="1" x14ac:dyDescent="0.25">
      <c r="A214" s="120" t="s">
        <v>4438</v>
      </c>
      <c r="B214" s="122" t="s">
        <v>63</v>
      </c>
      <c r="C214" s="121">
        <v>312424.62</v>
      </c>
      <c r="D214" s="121">
        <v>312424.62</v>
      </c>
      <c r="E214" s="121">
        <v>312424.62</v>
      </c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</row>
    <row r="215" spans="1:15" ht="39" customHeight="1" x14ac:dyDescent="0.25">
      <c r="A215" s="120" t="s">
        <v>4667</v>
      </c>
      <c r="B215" s="117" t="s">
        <v>62</v>
      </c>
      <c r="C215" s="119">
        <v>939124.54</v>
      </c>
      <c r="D215" s="119">
        <v>939124.54</v>
      </c>
      <c r="E215" s="119">
        <v>939124.54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</row>
    <row r="216" spans="1:15" ht="39" customHeight="1" x14ac:dyDescent="0.25">
      <c r="A216" s="120" t="s">
        <v>4667</v>
      </c>
      <c r="B216" s="117" t="s">
        <v>66</v>
      </c>
      <c r="C216" s="119">
        <v>263756.40000000002</v>
      </c>
      <c r="D216" s="119">
        <v>263756.40000000002</v>
      </c>
      <c r="E216" s="119">
        <v>263756.40000000002</v>
      </c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</row>
    <row r="217" spans="1:15" ht="39" customHeight="1" x14ac:dyDescent="0.25">
      <c r="A217" s="120" t="s">
        <v>4667</v>
      </c>
      <c r="B217" s="117" t="s">
        <v>63</v>
      </c>
      <c r="C217" s="119">
        <v>313211.39</v>
      </c>
      <c r="D217" s="119">
        <v>313211.39</v>
      </c>
      <c r="E217" s="119">
        <v>313211.39</v>
      </c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</row>
    <row r="218" spans="1:15" ht="39" customHeight="1" x14ac:dyDescent="0.25">
      <c r="A218" s="124" t="s">
        <v>4668</v>
      </c>
      <c r="B218" s="117" t="s">
        <v>62</v>
      </c>
      <c r="C218" s="114">
        <v>603371</v>
      </c>
      <c r="D218" s="114">
        <v>603371</v>
      </c>
      <c r="E218" s="114">
        <v>603371</v>
      </c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</row>
    <row r="219" spans="1:15" ht="39" customHeight="1" x14ac:dyDescent="0.25">
      <c r="A219" s="124" t="s">
        <v>4669</v>
      </c>
      <c r="B219" s="117" t="s">
        <v>61</v>
      </c>
      <c r="C219" s="119">
        <v>1681980</v>
      </c>
      <c r="D219" s="119">
        <v>1681980</v>
      </c>
      <c r="E219" s="119">
        <v>1681980</v>
      </c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</row>
    <row r="220" spans="1:15" ht="39" customHeight="1" x14ac:dyDescent="0.25">
      <c r="A220" s="124" t="s">
        <v>4670</v>
      </c>
      <c r="B220" s="117" t="s">
        <v>61</v>
      </c>
      <c r="C220" s="114">
        <v>2072697.6</v>
      </c>
      <c r="D220" s="114">
        <v>2072697.6</v>
      </c>
      <c r="E220" s="114">
        <v>2072697.6</v>
      </c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</row>
    <row r="221" spans="1:15" ht="39" customHeight="1" x14ac:dyDescent="0.25">
      <c r="A221" s="124" t="s">
        <v>4671</v>
      </c>
      <c r="B221" s="117" t="s">
        <v>69</v>
      </c>
      <c r="C221" s="114">
        <v>714866.85</v>
      </c>
      <c r="D221" s="114">
        <v>714866.85</v>
      </c>
      <c r="E221" s="114">
        <v>714866.85</v>
      </c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</row>
    <row r="222" spans="1:15" ht="39" customHeight="1" x14ac:dyDescent="0.25">
      <c r="A222" s="124" t="s">
        <v>4671</v>
      </c>
      <c r="B222" s="117" t="s">
        <v>67</v>
      </c>
      <c r="C222" s="119">
        <v>177994.31</v>
      </c>
      <c r="D222" s="119">
        <v>177994.31</v>
      </c>
      <c r="E222" s="119">
        <v>177994.31</v>
      </c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</row>
    <row r="223" spans="1:15" ht="39" customHeight="1" x14ac:dyDescent="0.25">
      <c r="A223" s="124" t="s">
        <v>4672</v>
      </c>
      <c r="B223" s="117" t="s">
        <v>63</v>
      </c>
      <c r="C223" s="119">
        <v>658642.80000000005</v>
      </c>
      <c r="D223" s="119">
        <v>658642.80000000005</v>
      </c>
      <c r="E223" s="119">
        <v>658642.80000000005</v>
      </c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</row>
    <row r="224" spans="1:15" ht="39" customHeight="1" x14ac:dyDescent="0.25">
      <c r="A224" s="120" t="s">
        <v>4673</v>
      </c>
      <c r="B224" s="117" t="s">
        <v>60</v>
      </c>
      <c r="C224" s="119">
        <v>270507.09000000003</v>
      </c>
      <c r="D224" s="119">
        <v>270507.09000000003</v>
      </c>
      <c r="E224" s="119">
        <v>270507.09000000003</v>
      </c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</row>
    <row r="225" spans="1:15" ht="39" customHeight="1" x14ac:dyDescent="0.25">
      <c r="A225" s="120" t="s">
        <v>4674</v>
      </c>
      <c r="B225" s="117" t="s">
        <v>60</v>
      </c>
      <c r="C225" s="119">
        <v>241841.8</v>
      </c>
      <c r="D225" s="119">
        <v>241841.8</v>
      </c>
      <c r="E225" s="119">
        <v>241841.8</v>
      </c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</row>
    <row r="226" spans="1:15" ht="39" customHeight="1" x14ac:dyDescent="0.25">
      <c r="A226" s="124" t="s">
        <v>4675</v>
      </c>
      <c r="B226" s="117" t="s">
        <v>61</v>
      </c>
      <c r="C226" s="119">
        <v>1713998.4</v>
      </c>
      <c r="D226" s="119">
        <v>1713998.4</v>
      </c>
      <c r="E226" s="119">
        <v>1713998.4</v>
      </c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</row>
    <row r="227" spans="1:15" ht="39" customHeight="1" x14ac:dyDescent="0.25">
      <c r="A227" s="118" t="s">
        <v>4676</v>
      </c>
      <c r="B227" s="117" t="s">
        <v>74</v>
      </c>
      <c r="C227" s="147">
        <v>1970849.44</v>
      </c>
      <c r="D227" s="147">
        <v>1970849.44</v>
      </c>
      <c r="E227" s="147">
        <v>1970849.44</v>
      </c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</row>
    <row r="228" spans="1:15" ht="39" customHeight="1" x14ac:dyDescent="0.25">
      <c r="A228" s="118" t="s">
        <v>4677</v>
      </c>
      <c r="B228" s="117" t="s">
        <v>74</v>
      </c>
      <c r="C228" s="147">
        <v>5977225.7999999998</v>
      </c>
      <c r="D228" s="147">
        <v>5977225.7999999998</v>
      </c>
      <c r="E228" s="147">
        <v>5977225.7999999998</v>
      </c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</row>
    <row r="229" spans="1:15" ht="39" customHeight="1" x14ac:dyDescent="0.25">
      <c r="A229" s="120" t="s">
        <v>4678</v>
      </c>
      <c r="B229" s="117" t="s">
        <v>60</v>
      </c>
      <c r="C229" s="119">
        <v>292644.96000000002</v>
      </c>
      <c r="D229" s="119">
        <v>292644.96000000002</v>
      </c>
      <c r="E229" s="119">
        <v>292644.96000000002</v>
      </c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</row>
    <row r="230" spans="1:15" ht="39" customHeight="1" x14ac:dyDescent="0.25">
      <c r="A230" s="113" t="s">
        <v>4679</v>
      </c>
      <c r="B230" s="117" t="s">
        <v>69</v>
      </c>
      <c r="C230" s="147">
        <v>1091964.52</v>
      </c>
      <c r="D230" s="147">
        <v>1091964.52</v>
      </c>
      <c r="E230" s="147">
        <v>1091964.52</v>
      </c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</row>
    <row r="231" spans="1:15" ht="39" customHeight="1" x14ac:dyDescent="0.25">
      <c r="A231" s="113" t="s">
        <v>4680</v>
      </c>
      <c r="B231" s="117" t="s">
        <v>69</v>
      </c>
      <c r="C231" s="147">
        <v>758202.01</v>
      </c>
      <c r="D231" s="147">
        <v>758202.01</v>
      </c>
      <c r="E231" s="147">
        <v>758202.01</v>
      </c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</row>
    <row r="232" spans="1:15" ht="39" customHeight="1" x14ac:dyDescent="0.25">
      <c r="A232" s="113" t="s">
        <v>4584</v>
      </c>
      <c r="B232" s="117" t="s">
        <v>69</v>
      </c>
      <c r="C232" s="119">
        <v>1359625.72</v>
      </c>
      <c r="D232" s="119">
        <v>1359625.72</v>
      </c>
      <c r="E232" s="119">
        <v>1359625.72</v>
      </c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</row>
    <row r="233" spans="1:15" ht="39" customHeight="1" x14ac:dyDescent="0.25">
      <c r="A233" s="113" t="s">
        <v>4681</v>
      </c>
      <c r="B233" s="117" t="s">
        <v>61</v>
      </c>
      <c r="C233" s="147">
        <v>1100387.94</v>
      </c>
      <c r="D233" s="147">
        <v>1100387.94</v>
      </c>
      <c r="E233" s="147">
        <v>1100387.94</v>
      </c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</row>
    <row r="234" spans="1:15" ht="39" customHeight="1" x14ac:dyDescent="0.25">
      <c r="A234" s="113" t="s">
        <v>4681</v>
      </c>
      <c r="B234" s="117" t="s">
        <v>69</v>
      </c>
      <c r="C234" s="147">
        <v>2782078.8600000003</v>
      </c>
      <c r="D234" s="147">
        <v>2782078.8600000003</v>
      </c>
      <c r="E234" s="147">
        <v>2782078.8600000003</v>
      </c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</row>
    <row r="235" spans="1:15" ht="39" customHeight="1" x14ac:dyDescent="0.25">
      <c r="A235" s="113" t="s">
        <v>4682</v>
      </c>
      <c r="B235" s="117" t="s">
        <v>60</v>
      </c>
      <c r="C235" s="147">
        <v>623068.80000000005</v>
      </c>
      <c r="D235" s="147">
        <v>623068.80000000005</v>
      </c>
      <c r="E235" s="147">
        <v>623068.80000000005</v>
      </c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</row>
    <row r="236" spans="1:15" ht="39" customHeight="1" x14ac:dyDescent="0.25">
      <c r="A236" s="112" t="s">
        <v>4683</v>
      </c>
      <c r="B236" s="117" t="s">
        <v>66</v>
      </c>
      <c r="C236" s="147">
        <v>2886516</v>
      </c>
      <c r="D236" s="147">
        <v>2886516</v>
      </c>
      <c r="E236" s="147">
        <v>2886516</v>
      </c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</row>
    <row r="237" spans="1:15" ht="39" customHeight="1" x14ac:dyDescent="0.25">
      <c r="A237" s="112" t="s">
        <v>4683</v>
      </c>
      <c r="B237" s="117" t="s">
        <v>63</v>
      </c>
      <c r="C237" s="147">
        <v>541372</v>
      </c>
      <c r="D237" s="147">
        <v>541372</v>
      </c>
      <c r="E237" s="147">
        <v>541372</v>
      </c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</row>
    <row r="238" spans="1:15" ht="39" customHeight="1" x14ac:dyDescent="0.25">
      <c r="A238" s="118" t="s">
        <v>4684</v>
      </c>
      <c r="B238" s="117" t="s">
        <v>60</v>
      </c>
      <c r="C238" s="147">
        <v>2602903.9500000002</v>
      </c>
      <c r="D238" s="147">
        <v>2602903.9500000002</v>
      </c>
      <c r="E238" s="147">
        <v>2602903.9500000002</v>
      </c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</row>
    <row r="239" spans="1:15" ht="39" customHeight="1" x14ac:dyDescent="0.25">
      <c r="A239" s="120" t="s">
        <v>4685</v>
      </c>
      <c r="B239" s="117" t="s">
        <v>62</v>
      </c>
      <c r="C239" s="119">
        <v>3540488.86</v>
      </c>
      <c r="D239" s="119">
        <v>3540488.86</v>
      </c>
      <c r="E239" s="119">
        <v>3540488.86</v>
      </c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</row>
    <row r="240" spans="1:15" ht="39" customHeight="1" x14ac:dyDescent="0.25">
      <c r="A240" s="124" t="s">
        <v>4686</v>
      </c>
      <c r="B240" s="117" t="s">
        <v>61</v>
      </c>
      <c r="C240" s="119">
        <v>1232473.2</v>
      </c>
      <c r="D240" s="119">
        <v>1232473.2</v>
      </c>
      <c r="E240" s="119">
        <v>1232473.2</v>
      </c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</row>
    <row r="241" spans="1:15" ht="39" customHeight="1" x14ac:dyDescent="0.25">
      <c r="A241" s="124" t="s">
        <v>4687</v>
      </c>
      <c r="B241" s="117" t="s">
        <v>61</v>
      </c>
      <c r="C241" s="119">
        <v>1028076.82</v>
      </c>
      <c r="D241" s="119">
        <v>1028076.82</v>
      </c>
      <c r="E241" s="119">
        <v>1028076.82</v>
      </c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</row>
    <row r="242" spans="1:15" ht="39" customHeight="1" x14ac:dyDescent="0.25">
      <c r="A242" s="124" t="s">
        <v>4687</v>
      </c>
      <c r="B242" s="117" t="s">
        <v>63</v>
      </c>
      <c r="C242" s="119">
        <v>251243.85</v>
      </c>
      <c r="D242" s="119">
        <v>251243.85</v>
      </c>
      <c r="E242" s="119">
        <v>251243.85</v>
      </c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</row>
    <row r="243" spans="1:15" ht="39" customHeight="1" x14ac:dyDescent="0.25">
      <c r="A243" s="120" t="s">
        <v>4688</v>
      </c>
      <c r="B243" s="111" t="s">
        <v>61</v>
      </c>
      <c r="C243" s="119">
        <v>988576.8</v>
      </c>
      <c r="D243" s="119">
        <v>988576.8</v>
      </c>
      <c r="E243" s="119">
        <v>988576.8</v>
      </c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</row>
    <row r="244" spans="1:15" ht="39" customHeight="1" x14ac:dyDescent="0.25">
      <c r="A244" s="118" t="s">
        <v>4439</v>
      </c>
      <c r="B244" s="117" t="s">
        <v>74</v>
      </c>
      <c r="C244" s="147">
        <v>5895315.3099999996</v>
      </c>
      <c r="D244" s="147">
        <v>5895315.3099999996</v>
      </c>
      <c r="E244" s="147">
        <v>5895315.3099999996</v>
      </c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</row>
    <row r="245" spans="1:15" ht="39" customHeight="1" x14ac:dyDescent="0.25">
      <c r="A245" s="124" t="s">
        <v>4689</v>
      </c>
      <c r="B245" s="117" t="s">
        <v>69</v>
      </c>
      <c r="C245" s="119">
        <v>1365709.2</v>
      </c>
      <c r="D245" s="119">
        <v>1365709.2</v>
      </c>
      <c r="E245" s="119">
        <v>1365709.2</v>
      </c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</row>
    <row r="246" spans="1:15" ht="39" customHeight="1" x14ac:dyDescent="0.25">
      <c r="A246" s="124" t="s">
        <v>4689</v>
      </c>
      <c r="B246" s="117" t="s">
        <v>60</v>
      </c>
      <c r="C246" s="119">
        <v>1024345.2</v>
      </c>
      <c r="D246" s="119">
        <v>1024345.2</v>
      </c>
      <c r="E246" s="119">
        <v>1024345.2</v>
      </c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</row>
    <row r="247" spans="1:15" ht="39" customHeight="1" x14ac:dyDescent="0.25">
      <c r="A247" s="120" t="s">
        <v>4690</v>
      </c>
      <c r="B247" s="117" t="s">
        <v>61</v>
      </c>
      <c r="C247" s="119">
        <v>1489701.6</v>
      </c>
      <c r="D247" s="119">
        <v>1489701.6</v>
      </c>
      <c r="E247" s="119">
        <v>1489701.6</v>
      </c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</row>
    <row r="248" spans="1:15" ht="39" customHeight="1" x14ac:dyDescent="0.25">
      <c r="A248" s="112" t="s">
        <v>4691</v>
      </c>
      <c r="B248" s="117" t="s">
        <v>66</v>
      </c>
      <c r="C248" s="110">
        <v>1812656</v>
      </c>
      <c r="D248" s="110">
        <v>1812656</v>
      </c>
      <c r="E248" s="110">
        <v>1812656</v>
      </c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</row>
    <row r="249" spans="1:15" ht="39" customHeight="1" x14ac:dyDescent="0.25">
      <c r="A249" s="112" t="s">
        <v>4691</v>
      </c>
      <c r="B249" s="117" t="s">
        <v>63</v>
      </c>
      <c r="C249" s="110">
        <v>573512</v>
      </c>
      <c r="D249" s="110">
        <v>573512</v>
      </c>
      <c r="E249" s="110">
        <v>573512</v>
      </c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</row>
    <row r="250" spans="1:15" ht="39" customHeight="1" x14ac:dyDescent="0.25">
      <c r="A250" s="124" t="s">
        <v>4619</v>
      </c>
      <c r="B250" s="117" t="s">
        <v>63</v>
      </c>
      <c r="C250" s="119">
        <v>677734</v>
      </c>
      <c r="D250" s="119">
        <v>677734</v>
      </c>
      <c r="E250" s="119">
        <v>677734</v>
      </c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</row>
    <row r="251" spans="1:15" ht="39" customHeight="1" x14ac:dyDescent="0.25">
      <c r="A251" s="113" t="s">
        <v>4692</v>
      </c>
      <c r="B251" s="117" t="s">
        <v>60</v>
      </c>
      <c r="C251" s="147">
        <v>2370268</v>
      </c>
      <c r="D251" s="147">
        <v>2370268</v>
      </c>
      <c r="E251" s="147">
        <v>2370268</v>
      </c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</row>
    <row r="252" spans="1:15" ht="39" customHeight="1" x14ac:dyDescent="0.25">
      <c r="A252" s="123" t="s">
        <v>4693</v>
      </c>
      <c r="B252" s="117" t="s">
        <v>69</v>
      </c>
      <c r="C252" s="119">
        <v>2179084.79</v>
      </c>
      <c r="D252" s="119">
        <v>2179084.79</v>
      </c>
      <c r="E252" s="119">
        <v>2179084.79</v>
      </c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</row>
    <row r="253" spans="1:15" ht="39" customHeight="1" x14ac:dyDescent="0.25">
      <c r="A253" s="123" t="s">
        <v>4693</v>
      </c>
      <c r="B253" s="117" t="s">
        <v>67</v>
      </c>
      <c r="C253" s="119">
        <v>100068</v>
      </c>
      <c r="D253" s="119">
        <v>100068</v>
      </c>
      <c r="E253" s="119">
        <v>100068</v>
      </c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</row>
    <row r="254" spans="1:15" ht="39" customHeight="1" x14ac:dyDescent="0.25">
      <c r="A254" s="124" t="s">
        <v>4694</v>
      </c>
      <c r="B254" s="117" t="s">
        <v>61</v>
      </c>
      <c r="C254" s="119">
        <v>1809296.4</v>
      </c>
      <c r="D254" s="119">
        <v>1809296.4</v>
      </c>
      <c r="E254" s="119">
        <v>1809296.4</v>
      </c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</row>
    <row r="255" spans="1:15" ht="39" customHeight="1" x14ac:dyDescent="0.25">
      <c r="A255" s="118" t="s">
        <v>4440</v>
      </c>
      <c r="B255" s="117" t="s">
        <v>60</v>
      </c>
      <c r="C255" s="147">
        <v>2943671.71</v>
      </c>
      <c r="D255" s="147">
        <v>2943671.71</v>
      </c>
      <c r="E255" s="147">
        <v>2943671.71</v>
      </c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</row>
    <row r="256" spans="1:15" ht="39" customHeight="1" x14ac:dyDescent="0.25">
      <c r="A256" s="118" t="s">
        <v>4440</v>
      </c>
      <c r="B256" s="117" t="s">
        <v>74</v>
      </c>
      <c r="C256" s="147">
        <v>7293981.6000000006</v>
      </c>
      <c r="D256" s="147">
        <v>7293981.6000000006</v>
      </c>
      <c r="E256" s="147">
        <v>7293981.6000000006</v>
      </c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</row>
    <row r="257" spans="1:15" ht="39" customHeight="1" x14ac:dyDescent="0.25">
      <c r="A257" s="120" t="s">
        <v>4695</v>
      </c>
      <c r="B257" s="117" t="s">
        <v>4760</v>
      </c>
      <c r="C257" s="119">
        <v>3461917.2</v>
      </c>
      <c r="D257" s="119">
        <v>3461917.2</v>
      </c>
      <c r="E257" s="119">
        <v>3461917.2</v>
      </c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</row>
    <row r="258" spans="1:15" ht="39" customHeight="1" x14ac:dyDescent="0.25">
      <c r="A258" s="120" t="s">
        <v>4695</v>
      </c>
      <c r="B258" s="117" t="s">
        <v>63</v>
      </c>
      <c r="C258" s="119">
        <v>796180.8</v>
      </c>
      <c r="D258" s="119">
        <v>796180.8</v>
      </c>
      <c r="E258" s="119">
        <v>796180.8</v>
      </c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</row>
    <row r="259" spans="1:15" ht="39" customHeight="1" x14ac:dyDescent="0.25">
      <c r="A259" s="120" t="s">
        <v>4585</v>
      </c>
      <c r="B259" s="117" t="s">
        <v>63</v>
      </c>
      <c r="C259" s="119">
        <v>273672.43</v>
      </c>
      <c r="D259" s="119">
        <v>273672.43</v>
      </c>
      <c r="E259" s="119">
        <v>273672.43</v>
      </c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</row>
    <row r="260" spans="1:15" ht="39" customHeight="1" x14ac:dyDescent="0.25">
      <c r="A260" s="123" t="s">
        <v>4696</v>
      </c>
      <c r="B260" s="117" t="s">
        <v>69</v>
      </c>
      <c r="C260" s="119">
        <v>2963454</v>
      </c>
      <c r="D260" s="119">
        <v>2963454</v>
      </c>
      <c r="E260" s="119">
        <v>2963454</v>
      </c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</row>
    <row r="261" spans="1:15" ht="39" customHeight="1" x14ac:dyDescent="0.25">
      <c r="A261" s="123" t="s">
        <v>4696</v>
      </c>
      <c r="B261" s="117" t="s">
        <v>61</v>
      </c>
      <c r="C261" s="119">
        <v>1299511.2</v>
      </c>
      <c r="D261" s="119">
        <v>1299511.2</v>
      </c>
      <c r="E261" s="119">
        <v>1299511.2</v>
      </c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</row>
    <row r="262" spans="1:15" ht="39" customHeight="1" x14ac:dyDescent="0.25">
      <c r="A262" s="123" t="s">
        <v>4697</v>
      </c>
      <c r="B262" s="117" t="s">
        <v>67</v>
      </c>
      <c r="C262" s="119">
        <v>89994.59</v>
      </c>
      <c r="D262" s="119">
        <v>89994.59</v>
      </c>
      <c r="E262" s="119">
        <v>89994.59</v>
      </c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</row>
    <row r="263" spans="1:15" ht="39" customHeight="1" x14ac:dyDescent="0.25">
      <c r="A263" s="123" t="s">
        <v>4698</v>
      </c>
      <c r="B263" s="117" t="s">
        <v>61</v>
      </c>
      <c r="C263" s="119">
        <v>1614969.6</v>
      </c>
      <c r="D263" s="119">
        <v>1614969.6</v>
      </c>
      <c r="E263" s="119">
        <v>1614969.6</v>
      </c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</row>
    <row r="264" spans="1:15" ht="39" customHeight="1" x14ac:dyDescent="0.25">
      <c r="A264" s="123" t="s">
        <v>4699</v>
      </c>
      <c r="B264" s="117" t="s">
        <v>67</v>
      </c>
      <c r="C264" s="119">
        <v>86442</v>
      </c>
      <c r="D264" s="119">
        <v>86442</v>
      </c>
      <c r="E264" s="119">
        <v>86442</v>
      </c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</row>
    <row r="265" spans="1:15" ht="39" customHeight="1" x14ac:dyDescent="0.25">
      <c r="A265" s="123" t="s">
        <v>4700</v>
      </c>
      <c r="B265" s="117" t="s">
        <v>61</v>
      </c>
      <c r="C265" s="119">
        <v>2683074</v>
      </c>
      <c r="D265" s="119">
        <v>2683074</v>
      </c>
      <c r="E265" s="119">
        <v>2683074</v>
      </c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</row>
    <row r="266" spans="1:15" ht="39" customHeight="1" x14ac:dyDescent="0.25">
      <c r="A266" s="123" t="s">
        <v>4700</v>
      </c>
      <c r="B266" s="117" t="s">
        <v>69</v>
      </c>
      <c r="C266" s="119">
        <v>3705759.6</v>
      </c>
      <c r="D266" s="119">
        <v>3705759.6</v>
      </c>
      <c r="E266" s="119">
        <v>3705759.6</v>
      </c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</row>
    <row r="267" spans="1:15" ht="39" customHeight="1" x14ac:dyDescent="0.25">
      <c r="A267" s="123" t="s">
        <v>4701</v>
      </c>
      <c r="B267" s="117" t="s">
        <v>63</v>
      </c>
      <c r="C267" s="119">
        <v>532787</v>
      </c>
      <c r="D267" s="119">
        <v>532787</v>
      </c>
      <c r="E267" s="119">
        <v>532787</v>
      </c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</row>
    <row r="268" spans="1:15" ht="39" customHeight="1" x14ac:dyDescent="0.25">
      <c r="A268" s="123" t="s">
        <v>4701</v>
      </c>
      <c r="B268" s="117" t="s">
        <v>60</v>
      </c>
      <c r="C268" s="119">
        <v>1054471.55</v>
      </c>
      <c r="D268" s="119">
        <v>1054471.55</v>
      </c>
      <c r="E268" s="119">
        <v>1054471.55</v>
      </c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</row>
    <row r="269" spans="1:15" ht="39" customHeight="1" x14ac:dyDescent="0.25">
      <c r="A269" s="120" t="s">
        <v>4453</v>
      </c>
      <c r="B269" s="117" t="s">
        <v>66</v>
      </c>
      <c r="C269" s="119">
        <v>345377.3</v>
      </c>
      <c r="D269" s="119">
        <v>345377.3</v>
      </c>
      <c r="E269" s="119">
        <v>345377.3</v>
      </c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</row>
    <row r="270" spans="1:15" ht="39" customHeight="1" x14ac:dyDescent="0.25">
      <c r="A270" s="120" t="s">
        <v>4453</v>
      </c>
      <c r="B270" s="117" t="s">
        <v>63</v>
      </c>
      <c r="C270" s="119">
        <v>30004.799999999999</v>
      </c>
      <c r="D270" s="119">
        <v>30004.799999999999</v>
      </c>
      <c r="E270" s="119">
        <v>30004.799999999999</v>
      </c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</row>
    <row r="271" spans="1:15" ht="39" customHeight="1" x14ac:dyDescent="0.25">
      <c r="A271" s="123" t="s">
        <v>4702</v>
      </c>
      <c r="B271" s="117" t="s">
        <v>63</v>
      </c>
      <c r="C271" s="119">
        <v>507567</v>
      </c>
      <c r="D271" s="119">
        <v>507567</v>
      </c>
      <c r="E271" s="119">
        <v>507567</v>
      </c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</row>
    <row r="272" spans="1:15" ht="39" customHeight="1" x14ac:dyDescent="0.25">
      <c r="A272" s="123" t="s">
        <v>4703</v>
      </c>
      <c r="B272" s="117" t="s">
        <v>69</v>
      </c>
      <c r="C272" s="119">
        <v>3018505.2</v>
      </c>
      <c r="D272" s="119">
        <v>3018505.2</v>
      </c>
      <c r="E272" s="119">
        <v>3018505.2</v>
      </c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</row>
    <row r="273" spans="1:15" ht="39" customHeight="1" x14ac:dyDescent="0.25">
      <c r="A273" s="124" t="s">
        <v>4704</v>
      </c>
      <c r="B273" s="117" t="s">
        <v>61</v>
      </c>
      <c r="C273" s="114">
        <v>1574546.4</v>
      </c>
      <c r="D273" s="114">
        <v>1574546.4</v>
      </c>
      <c r="E273" s="114">
        <v>1574546.4</v>
      </c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</row>
    <row r="274" spans="1:15" ht="39" customHeight="1" x14ac:dyDescent="0.25">
      <c r="A274" s="118" t="s">
        <v>4705</v>
      </c>
      <c r="B274" s="117" t="s">
        <v>66</v>
      </c>
      <c r="C274" s="121">
        <v>1012091</v>
      </c>
      <c r="D274" s="121">
        <v>1012091</v>
      </c>
      <c r="E274" s="121">
        <v>1012091</v>
      </c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</row>
    <row r="275" spans="1:15" ht="39" customHeight="1" x14ac:dyDescent="0.25">
      <c r="A275" s="112" t="s">
        <v>4706</v>
      </c>
      <c r="B275" s="117" t="s">
        <v>74</v>
      </c>
      <c r="C275" s="147">
        <v>10038791.58</v>
      </c>
      <c r="D275" s="147">
        <v>10038791.58</v>
      </c>
      <c r="E275" s="147">
        <v>10038791.58</v>
      </c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</row>
    <row r="276" spans="1:15" ht="39" customHeight="1" x14ac:dyDescent="0.25">
      <c r="A276" s="120" t="s">
        <v>4707</v>
      </c>
      <c r="B276" s="117" t="s">
        <v>69</v>
      </c>
      <c r="C276" s="119">
        <v>1677188.4</v>
      </c>
      <c r="D276" s="119">
        <v>1677188.4</v>
      </c>
      <c r="E276" s="119">
        <v>1677188.4</v>
      </c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</row>
    <row r="277" spans="1:15" ht="39" customHeight="1" x14ac:dyDescent="0.25">
      <c r="A277" s="120" t="s">
        <v>4708</v>
      </c>
      <c r="B277" s="117" t="s">
        <v>62</v>
      </c>
      <c r="C277" s="119">
        <v>585686.68000000005</v>
      </c>
      <c r="D277" s="119">
        <v>585686.68000000005</v>
      </c>
      <c r="E277" s="119">
        <v>585686.68000000005</v>
      </c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</row>
    <row r="278" spans="1:15" ht="39" customHeight="1" x14ac:dyDescent="0.25">
      <c r="A278" s="120" t="s">
        <v>4709</v>
      </c>
      <c r="B278" s="117" t="s">
        <v>61</v>
      </c>
      <c r="C278" s="119">
        <v>650149</v>
      </c>
      <c r="D278" s="119">
        <v>650149</v>
      </c>
      <c r="E278" s="119">
        <v>650149</v>
      </c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</row>
    <row r="279" spans="1:15" ht="39" customHeight="1" x14ac:dyDescent="0.25">
      <c r="A279" s="118" t="s">
        <v>4710</v>
      </c>
      <c r="B279" s="117" t="s">
        <v>74</v>
      </c>
      <c r="C279" s="147">
        <v>7474973.1600000001</v>
      </c>
      <c r="D279" s="147">
        <v>7474973.1600000001</v>
      </c>
      <c r="E279" s="147">
        <v>7474973.1600000001</v>
      </c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</row>
    <row r="280" spans="1:15" ht="39" customHeight="1" x14ac:dyDescent="0.25">
      <c r="A280" s="112" t="s">
        <v>4711</v>
      </c>
      <c r="B280" s="117" t="s">
        <v>66</v>
      </c>
      <c r="C280" s="110">
        <v>504122</v>
      </c>
      <c r="D280" s="110">
        <v>504122</v>
      </c>
      <c r="E280" s="110">
        <v>504122</v>
      </c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</row>
    <row r="281" spans="1:15" ht="39" customHeight="1" x14ac:dyDescent="0.25">
      <c r="A281" s="124" t="s">
        <v>4711</v>
      </c>
      <c r="B281" s="117" t="s">
        <v>62</v>
      </c>
      <c r="C281" s="114">
        <v>1015972.8</v>
      </c>
      <c r="D281" s="114">
        <v>1015972.8</v>
      </c>
      <c r="E281" s="114">
        <v>1015972.8</v>
      </c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</row>
    <row r="282" spans="1:15" ht="39" customHeight="1" x14ac:dyDescent="0.25">
      <c r="A282" s="123" t="s">
        <v>4712</v>
      </c>
      <c r="B282" s="117" t="s">
        <v>66</v>
      </c>
      <c r="C282" s="119">
        <v>928806</v>
      </c>
      <c r="D282" s="119">
        <v>928806</v>
      </c>
      <c r="E282" s="119">
        <v>928806</v>
      </c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</row>
    <row r="283" spans="1:15" ht="39" customHeight="1" x14ac:dyDescent="0.25">
      <c r="A283" s="112" t="s">
        <v>4586</v>
      </c>
      <c r="B283" s="117" t="s">
        <v>63</v>
      </c>
      <c r="C283" s="110">
        <v>670458</v>
      </c>
      <c r="D283" s="110">
        <v>670458</v>
      </c>
      <c r="E283" s="110">
        <v>670458</v>
      </c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</row>
    <row r="284" spans="1:15" ht="39" customHeight="1" x14ac:dyDescent="0.25">
      <c r="A284" s="112" t="s">
        <v>4713</v>
      </c>
      <c r="B284" s="117" t="s">
        <v>66</v>
      </c>
      <c r="C284" s="109">
        <v>795482.9</v>
      </c>
      <c r="D284" s="109">
        <v>795482.9</v>
      </c>
      <c r="E284" s="109">
        <v>795482.9</v>
      </c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</row>
    <row r="285" spans="1:15" ht="39" customHeight="1" x14ac:dyDescent="0.25">
      <c r="A285" s="124" t="s">
        <v>4714</v>
      </c>
      <c r="B285" s="117" t="s">
        <v>61</v>
      </c>
      <c r="C285" s="114">
        <v>1375861.2</v>
      </c>
      <c r="D285" s="114">
        <v>1375861.2</v>
      </c>
      <c r="E285" s="114">
        <v>1375861.2</v>
      </c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</row>
    <row r="286" spans="1:15" ht="39" customHeight="1" x14ac:dyDescent="0.25">
      <c r="A286" s="124" t="s">
        <v>4456</v>
      </c>
      <c r="B286" s="117" t="s">
        <v>61</v>
      </c>
      <c r="C286" s="109">
        <v>1866037.2</v>
      </c>
      <c r="D286" s="109">
        <v>1866037.2</v>
      </c>
      <c r="E286" s="109">
        <v>1866037.2</v>
      </c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</row>
    <row r="287" spans="1:15" ht="39" customHeight="1" x14ac:dyDescent="0.25">
      <c r="A287" s="120" t="s">
        <v>4715</v>
      </c>
      <c r="B287" s="117" t="s">
        <v>62</v>
      </c>
      <c r="C287" s="119">
        <v>6814926</v>
      </c>
      <c r="D287" s="119">
        <v>6814926</v>
      </c>
      <c r="E287" s="119">
        <v>6814926</v>
      </c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</row>
    <row r="288" spans="1:15" ht="39" customHeight="1" x14ac:dyDescent="0.25">
      <c r="A288" s="120" t="s">
        <v>4716</v>
      </c>
      <c r="B288" s="117" t="s">
        <v>60</v>
      </c>
      <c r="C288" s="119">
        <v>3453499.2</v>
      </c>
      <c r="D288" s="119">
        <v>3453499.2</v>
      </c>
      <c r="E288" s="119">
        <v>3453499.2</v>
      </c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</row>
    <row r="289" spans="1:15" ht="39" customHeight="1" x14ac:dyDescent="0.25">
      <c r="A289" s="124" t="s">
        <v>4717</v>
      </c>
      <c r="B289" s="117" t="s">
        <v>69</v>
      </c>
      <c r="C289" s="114">
        <v>4806282</v>
      </c>
      <c r="D289" s="114">
        <v>4806282</v>
      </c>
      <c r="E289" s="114">
        <v>4806282</v>
      </c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</row>
    <row r="290" spans="1:15" ht="39" customHeight="1" x14ac:dyDescent="0.25">
      <c r="A290" s="118" t="s">
        <v>4718</v>
      </c>
      <c r="B290" s="117" t="s">
        <v>63</v>
      </c>
      <c r="C290" s="147">
        <v>888441.47</v>
      </c>
      <c r="D290" s="147">
        <v>888441.47</v>
      </c>
      <c r="E290" s="147">
        <v>888441.47</v>
      </c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</row>
    <row r="291" spans="1:15" ht="39" customHeight="1" x14ac:dyDescent="0.25">
      <c r="A291" s="118" t="s">
        <v>4719</v>
      </c>
      <c r="B291" s="117" t="s">
        <v>69</v>
      </c>
      <c r="C291" s="147">
        <v>1863262.26</v>
      </c>
      <c r="D291" s="147">
        <v>1863262.26</v>
      </c>
      <c r="E291" s="147">
        <v>1863262.26</v>
      </c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</row>
    <row r="292" spans="1:15" ht="39" customHeight="1" x14ac:dyDescent="0.25">
      <c r="A292" s="118" t="s">
        <v>4441</v>
      </c>
      <c r="B292" s="117" t="s">
        <v>66</v>
      </c>
      <c r="C292" s="147">
        <v>193918.84</v>
      </c>
      <c r="D292" s="147">
        <v>193918.84</v>
      </c>
      <c r="E292" s="147">
        <v>193918.84</v>
      </c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</row>
    <row r="293" spans="1:15" ht="39" customHeight="1" x14ac:dyDescent="0.25">
      <c r="A293" s="118" t="s">
        <v>4720</v>
      </c>
      <c r="B293" s="117" t="s">
        <v>69</v>
      </c>
      <c r="C293" s="147">
        <v>685816.78</v>
      </c>
      <c r="D293" s="147">
        <v>685816.78</v>
      </c>
      <c r="E293" s="147">
        <v>685816.78</v>
      </c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</row>
    <row r="294" spans="1:15" ht="39" customHeight="1" x14ac:dyDescent="0.25">
      <c r="A294" s="120" t="s">
        <v>4721</v>
      </c>
      <c r="B294" s="117" t="s">
        <v>61</v>
      </c>
      <c r="C294" s="147">
        <v>281596.84000000003</v>
      </c>
      <c r="D294" s="147">
        <v>281596.84000000003</v>
      </c>
      <c r="E294" s="147">
        <v>281596.84000000003</v>
      </c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</row>
    <row r="295" spans="1:15" ht="39" customHeight="1" x14ac:dyDescent="0.25">
      <c r="A295" s="120" t="s">
        <v>4722</v>
      </c>
      <c r="B295" s="117" t="s">
        <v>78</v>
      </c>
      <c r="C295" s="119">
        <v>80152.800000000003</v>
      </c>
      <c r="D295" s="119">
        <v>80152.800000000003</v>
      </c>
      <c r="E295" s="119">
        <v>80152.800000000003</v>
      </c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</row>
    <row r="296" spans="1:15" ht="39" customHeight="1" x14ac:dyDescent="0.25">
      <c r="A296" s="120" t="s">
        <v>4722</v>
      </c>
      <c r="B296" s="117" t="s">
        <v>4761</v>
      </c>
      <c r="C296" s="119">
        <v>62611.199999999997</v>
      </c>
      <c r="D296" s="119">
        <v>62611.199999999997</v>
      </c>
      <c r="E296" s="119">
        <v>62611.199999999997</v>
      </c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</row>
    <row r="297" spans="1:15" ht="39" customHeight="1" x14ac:dyDescent="0.25">
      <c r="A297" s="120" t="s">
        <v>4723</v>
      </c>
      <c r="B297" s="117" t="s">
        <v>62</v>
      </c>
      <c r="C297" s="119">
        <v>1387891</v>
      </c>
      <c r="D297" s="119">
        <v>1387891</v>
      </c>
      <c r="E297" s="119">
        <v>1387891</v>
      </c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</row>
    <row r="298" spans="1:15" ht="39" customHeight="1" x14ac:dyDescent="0.25">
      <c r="A298" s="120" t="s">
        <v>4724</v>
      </c>
      <c r="B298" s="117" t="s">
        <v>61</v>
      </c>
      <c r="C298" s="119">
        <v>2680424.61</v>
      </c>
      <c r="D298" s="119">
        <v>2680424.61</v>
      </c>
      <c r="E298" s="119">
        <v>2680424.61</v>
      </c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</row>
    <row r="299" spans="1:15" ht="39" customHeight="1" x14ac:dyDescent="0.25">
      <c r="A299" s="120" t="s">
        <v>4725</v>
      </c>
      <c r="B299" s="117" t="s">
        <v>60</v>
      </c>
      <c r="C299" s="121">
        <v>3691901</v>
      </c>
      <c r="D299" s="121">
        <v>3691901</v>
      </c>
      <c r="E299" s="121">
        <v>3691901</v>
      </c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</row>
    <row r="300" spans="1:15" ht="39" customHeight="1" x14ac:dyDescent="0.25">
      <c r="A300" s="120" t="s">
        <v>4726</v>
      </c>
      <c r="B300" s="117" t="s">
        <v>61</v>
      </c>
      <c r="C300" s="119">
        <v>1198843.03</v>
      </c>
      <c r="D300" s="119">
        <v>1198843.03</v>
      </c>
      <c r="E300" s="119">
        <v>1198843.03</v>
      </c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</row>
    <row r="301" spans="1:15" ht="39" customHeight="1" x14ac:dyDescent="0.25">
      <c r="A301" s="118" t="s">
        <v>4727</v>
      </c>
      <c r="B301" s="117" t="s">
        <v>69</v>
      </c>
      <c r="C301" s="121">
        <v>617638.80000000005</v>
      </c>
      <c r="D301" s="121">
        <v>617638.80000000005</v>
      </c>
      <c r="E301" s="121">
        <v>617638.80000000005</v>
      </c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</row>
    <row r="302" spans="1:15" ht="39" customHeight="1" x14ac:dyDescent="0.25">
      <c r="A302" s="118" t="s">
        <v>4727</v>
      </c>
      <c r="B302" s="117" t="s">
        <v>67</v>
      </c>
      <c r="C302" s="121">
        <v>232884.72</v>
      </c>
      <c r="D302" s="121">
        <v>232884.72</v>
      </c>
      <c r="E302" s="121">
        <v>232884.72</v>
      </c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</row>
    <row r="303" spans="1:15" ht="39" customHeight="1" x14ac:dyDescent="0.25">
      <c r="A303" s="118" t="s">
        <v>4728</v>
      </c>
      <c r="B303" s="117" t="s">
        <v>69</v>
      </c>
      <c r="C303" s="121">
        <v>1094562</v>
      </c>
      <c r="D303" s="121">
        <v>1094562</v>
      </c>
      <c r="E303" s="121">
        <v>1094562</v>
      </c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</row>
    <row r="304" spans="1:15" ht="39" customHeight="1" x14ac:dyDescent="0.25">
      <c r="A304" s="120" t="s">
        <v>4729</v>
      </c>
      <c r="B304" s="117" t="s">
        <v>61</v>
      </c>
      <c r="C304" s="119">
        <v>931864.07</v>
      </c>
      <c r="D304" s="119">
        <v>931864.07</v>
      </c>
      <c r="E304" s="119">
        <v>931864.07</v>
      </c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</row>
    <row r="305" spans="1:15" ht="39" customHeight="1" x14ac:dyDescent="0.25">
      <c r="A305" s="120" t="s">
        <v>4729</v>
      </c>
      <c r="B305" s="117" t="s">
        <v>69</v>
      </c>
      <c r="C305" s="119">
        <v>741613.21</v>
      </c>
      <c r="D305" s="119">
        <v>741613.21</v>
      </c>
      <c r="E305" s="119">
        <v>741613.21</v>
      </c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</row>
    <row r="306" spans="1:15" ht="39" customHeight="1" x14ac:dyDescent="0.25">
      <c r="A306" s="118" t="s">
        <v>4730</v>
      </c>
      <c r="B306" s="117" t="s">
        <v>61</v>
      </c>
      <c r="C306" s="121">
        <v>944347</v>
      </c>
      <c r="D306" s="121">
        <v>944347</v>
      </c>
      <c r="E306" s="121">
        <v>944347</v>
      </c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</row>
    <row r="307" spans="1:15" ht="39" customHeight="1" x14ac:dyDescent="0.25">
      <c r="A307" s="118" t="s">
        <v>4730</v>
      </c>
      <c r="B307" s="117" t="s">
        <v>69</v>
      </c>
      <c r="C307" s="121">
        <v>728306</v>
      </c>
      <c r="D307" s="121">
        <v>728306</v>
      </c>
      <c r="E307" s="121">
        <v>728306</v>
      </c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</row>
    <row r="308" spans="1:15" ht="39" customHeight="1" x14ac:dyDescent="0.25">
      <c r="A308" s="118" t="s">
        <v>4731</v>
      </c>
      <c r="B308" s="117" t="s">
        <v>69</v>
      </c>
      <c r="C308" s="121">
        <v>869638</v>
      </c>
      <c r="D308" s="121">
        <v>869638</v>
      </c>
      <c r="E308" s="121">
        <v>869638</v>
      </c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</row>
    <row r="309" spans="1:15" ht="39" customHeight="1" x14ac:dyDescent="0.25">
      <c r="A309" s="118" t="s">
        <v>4731</v>
      </c>
      <c r="B309" s="117" t="s">
        <v>61</v>
      </c>
      <c r="C309" s="121">
        <v>916971</v>
      </c>
      <c r="D309" s="121">
        <v>916971</v>
      </c>
      <c r="E309" s="121">
        <v>916971</v>
      </c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</row>
    <row r="310" spans="1:15" ht="39" customHeight="1" x14ac:dyDescent="0.25">
      <c r="A310" s="118" t="s">
        <v>4732</v>
      </c>
      <c r="B310" s="117" t="s">
        <v>69</v>
      </c>
      <c r="C310" s="121">
        <v>963831</v>
      </c>
      <c r="D310" s="121">
        <v>963831</v>
      </c>
      <c r="E310" s="121">
        <v>963831</v>
      </c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</row>
    <row r="311" spans="1:15" ht="39" customHeight="1" x14ac:dyDescent="0.25">
      <c r="A311" s="118" t="s">
        <v>4733</v>
      </c>
      <c r="B311" s="117" t="s">
        <v>69</v>
      </c>
      <c r="C311" s="121">
        <v>1128911</v>
      </c>
      <c r="D311" s="121">
        <v>1128911</v>
      </c>
      <c r="E311" s="121">
        <v>1128911</v>
      </c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</row>
    <row r="312" spans="1:15" ht="39" customHeight="1" x14ac:dyDescent="0.25">
      <c r="A312" s="118" t="s">
        <v>4734</v>
      </c>
      <c r="B312" s="117" t="s">
        <v>61</v>
      </c>
      <c r="C312" s="121">
        <v>1625278</v>
      </c>
      <c r="D312" s="121">
        <v>1625278</v>
      </c>
      <c r="E312" s="121">
        <v>1625278</v>
      </c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</row>
    <row r="313" spans="1:15" ht="39" customHeight="1" x14ac:dyDescent="0.25">
      <c r="A313" s="118" t="s">
        <v>4735</v>
      </c>
      <c r="B313" s="117" t="s">
        <v>69</v>
      </c>
      <c r="C313" s="121">
        <v>1009884</v>
      </c>
      <c r="D313" s="121">
        <v>1009884</v>
      </c>
      <c r="E313" s="121">
        <v>1009884</v>
      </c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</row>
    <row r="314" spans="1:15" ht="39" customHeight="1" x14ac:dyDescent="0.25">
      <c r="A314" s="120" t="s">
        <v>76</v>
      </c>
      <c r="B314" s="117" t="s">
        <v>61</v>
      </c>
      <c r="C314" s="108">
        <v>1617195.36</v>
      </c>
      <c r="D314" s="108">
        <v>1617195.36</v>
      </c>
      <c r="E314" s="108">
        <v>1617195.36</v>
      </c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</row>
    <row r="315" spans="1:15" ht="39" customHeight="1" x14ac:dyDescent="0.25">
      <c r="A315" s="120" t="s">
        <v>4736</v>
      </c>
      <c r="B315" s="117" t="s">
        <v>61</v>
      </c>
      <c r="C315" s="108">
        <v>1518451</v>
      </c>
      <c r="D315" s="108">
        <v>1518451</v>
      </c>
      <c r="E315" s="108">
        <v>1518451</v>
      </c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</row>
    <row r="316" spans="1:15" ht="39" customHeight="1" x14ac:dyDescent="0.25">
      <c r="A316" s="120" t="s">
        <v>4737</v>
      </c>
      <c r="B316" s="117" t="s">
        <v>61</v>
      </c>
      <c r="C316" s="108">
        <v>687505</v>
      </c>
      <c r="D316" s="108">
        <v>687505</v>
      </c>
      <c r="E316" s="108">
        <v>687505</v>
      </c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</row>
    <row r="317" spans="1:15" ht="39" customHeight="1" x14ac:dyDescent="0.25">
      <c r="A317" s="120" t="s">
        <v>4738</v>
      </c>
      <c r="B317" s="117" t="s">
        <v>69</v>
      </c>
      <c r="C317" s="108">
        <v>848127.6</v>
      </c>
      <c r="D317" s="108">
        <v>848127.6</v>
      </c>
      <c r="E317" s="108">
        <v>848127.6</v>
      </c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</row>
    <row r="318" spans="1:15" ht="39" customHeight="1" x14ac:dyDescent="0.25">
      <c r="A318" s="120" t="s">
        <v>4739</v>
      </c>
      <c r="B318" s="117" t="s">
        <v>61</v>
      </c>
      <c r="C318" s="108">
        <v>800065.2</v>
      </c>
      <c r="D318" s="108">
        <v>800065.2</v>
      </c>
      <c r="E318" s="108">
        <v>800065.2</v>
      </c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</row>
    <row r="319" spans="1:15" ht="39" customHeight="1" x14ac:dyDescent="0.25">
      <c r="A319" s="120" t="s">
        <v>4739</v>
      </c>
      <c r="B319" s="117" t="s">
        <v>69</v>
      </c>
      <c r="C319" s="108">
        <v>1041175.2</v>
      </c>
      <c r="D319" s="108">
        <v>1041175.2</v>
      </c>
      <c r="E319" s="108">
        <v>1041175.2</v>
      </c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</row>
    <row r="320" spans="1:15" ht="39" customHeight="1" x14ac:dyDescent="0.25">
      <c r="A320" s="120" t="s">
        <v>4740</v>
      </c>
      <c r="B320" s="117" t="s">
        <v>60</v>
      </c>
      <c r="C320" s="119">
        <v>438231.6</v>
      </c>
      <c r="D320" s="119">
        <v>438231.6</v>
      </c>
      <c r="E320" s="119">
        <v>438231.6</v>
      </c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</row>
    <row r="321" spans="1:15" ht="39" customHeight="1" x14ac:dyDescent="0.25">
      <c r="A321" s="120" t="s">
        <v>4740</v>
      </c>
      <c r="B321" s="117" t="s">
        <v>62</v>
      </c>
      <c r="C321" s="119">
        <v>857032.8</v>
      </c>
      <c r="D321" s="119">
        <v>857032.8</v>
      </c>
      <c r="E321" s="119">
        <v>857032.8</v>
      </c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</row>
    <row r="322" spans="1:15" ht="39" customHeight="1" x14ac:dyDescent="0.25">
      <c r="A322" s="118" t="s">
        <v>73</v>
      </c>
      <c r="B322" s="117" t="s">
        <v>61</v>
      </c>
      <c r="C322" s="99">
        <v>674005.38</v>
      </c>
      <c r="D322" s="99">
        <v>674005.38</v>
      </c>
      <c r="E322" s="99">
        <v>674005.38</v>
      </c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</row>
    <row r="323" spans="1:15" ht="39" customHeight="1" x14ac:dyDescent="0.25">
      <c r="A323" s="118" t="s">
        <v>73</v>
      </c>
      <c r="B323" s="117" t="s">
        <v>69</v>
      </c>
      <c r="C323" s="99">
        <v>765272.71</v>
      </c>
      <c r="D323" s="99">
        <v>765272.71</v>
      </c>
      <c r="E323" s="99">
        <v>765272.71</v>
      </c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</row>
    <row r="324" spans="1:15" ht="39" customHeight="1" x14ac:dyDescent="0.25">
      <c r="A324" s="118" t="s">
        <v>4442</v>
      </c>
      <c r="B324" s="117" t="s">
        <v>69</v>
      </c>
      <c r="C324" s="147">
        <v>652604.4</v>
      </c>
      <c r="D324" s="147">
        <v>652604.4</v>
      </c>
      <c r="E324" s="147">
        <v>652604.4</v>
      </c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</row>
    <row r="325" spans="1:15" ht="39" customHeight="1" x14ac:dyDescent="0.25">
      <c r="A325" s="107" t="s">
        <v>4741</v>
      </c>
      <c r="B325" s="117" t="s">
        <v>61</v>
      </c>
      <c r="C325" s="121">
        <v>702224.04</v>
      </c>
      <c r="D325" s="121">
        <v>702224.04</v>
      </c>
      <c r="E325" s="121">
        <v>702224.04</v>
      </c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</row>
    <row r="326" spans="1:15" ht="39" customHeight="1" x14ac:dyDescent="0.25">
      <c r="A326" s="107" t="s">
        <v>4742</v>
      </c>
      <c r="B326" s="117" t="s">
        <v>61</v>
      </c>
      <c r="C326" s="121">
        <v>705552.4</v>
      </c>
      <c r="D326" s="121">
        <v>705552.4</v>
      </c>
      <c r="E326" s="121">
        <v>705552.4</v>
      </c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</row>
    <row r="327" spans="1:15" ht="39" customHeight="1" x14ac:dyDescent="0.25">
      <c r="A327" s="107" t="s">
        <v>4743</v>
      </c>
      <c r="B327" s="117" t="s">
        <v>61</v>
      </c>
      <c r="C327" s="121">
        <v>711827.22</v>
      </c>
      <c r="D327" s="121">
        <v>711827.22</v>
      </c>
      <c r="E327" s="121">
        <v>711827.22</v>
      </c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</row>
    <row r="328" spans="1:15" ht="39" customHeight="1" x14ac:dyDescent="0.25">
      <c r="A328" s="107" t="s">
        <v>4744</v>
      </c>
      <c r="B328" s="117" t="s">
        <v>61</v>
      </c>
      <c r="C328" s="121">
        <v>717117.93</v>
      </c>
      <c r="D328" s="121">
        <v>717117.93</v>
      </c>
      <c r="E328" s="121">
        <v>717117.93</v>
      </c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</row>
    <row r="329" spans="1:15" ht="39" customHeight="1" x14ac:dyDescent="0.25">
      <c r="A329" s="107" t="s">
        <v>4745</v>
      </c>
      <c r="B329" s="117" t="s">
        <v>61</v>
      </c>
      <c r="C329" s="121">
        <v>729295.48</v>
      </c>
      <c r="D329" s="121">
        <v>729295.48</v>
      </c>
      <c r="E329" s="121">
        <v>729295.48</v>
      </c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</row>
    <row r="330" spans="1:15" ht="15.75" x14ac:dyDescent="0.25">
      <c r="A330" s="103"/>
      <c r="B330" s="104"/>
      <c r="C330" s="106"/>
      <c r="D330" s="106"/>
      <c r="E330" s="105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ht="15.75" x14ac:dyDescent="0.25">
      <c r="A331" s="103"/>
      <c r="B331" s="104"/>
      <c r="C331" s="101"/>
      <c r="D331" s="101"/>
      <c r="E331" s="100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ht="15.75" x14ac:dyDescent="0.25">
      <c r="A332" s="103"/>
      <c r="B332" s="104"/>
      <c r="C332" s="101"/>
      <c r="D332" s="101"/>
      <c r="E332" s="100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ht="15.75" x14ac:dyDescent="0.25">
      <c r="A333" s="103"/>
      <c r="B333" s="104"/>
      <c r="C333" s="146"/>
      <c r="D333" s="146"/>
      <c r="E333" s="102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x14ac:dyDescent="0.25">
      <c r="A334" s="162"/>
      <c r="B334" s="161" t="s">
        <v>85</v>
      </c>
      <c r="C334" s="165">
        <f>SUM(C6:C333)</f>
        <v>391351718.33999997</v>
      </c>
      <c r="D334" s="165">
        <f t="shared" ref="D334:O334" si="0">SUM(D6:D333)</f>
        <v>391351718.33999997</v>
      </c>
      <c r="E334" s="165">
        <f t="shared" si="0"/>
        <v>391351718.33999997</v>
      </c>
      <c r="F334" s="160">
        <f t="shared" si="0"/>
        <v>0</v>
      </c>
      <c r="G334" s="160">
        <f t="shared" si="0"/>
        <v>0</v>
      </c>
      <c r="H334" s="160">
        <f t="shared" si="0"/>
        <v>0</v>
      </c>
      <c r="I334" s="160">
        <f t="shared" si="0"/>
        <v>0</v>
      </c>
      <c r="J334" s="160">
        <f t="shared" si="0"/>
        <v>0</v>
      </c>
      <c r="K334" s="160">
        <f t="shared" si="0"/>
        <v>0</v>
      </c>
      <c r="L334" s="160">
        <f t="shared" si="0"/>
        <v>0</v>
      </c>
      <c r="M334" s="160">
        <f t="shared" si="0"/>
        <v>0</v>
      </c>
      <c r="N334" s="160">
        <f t="shared" si="0"/>
        <v>0</v>
      </c>
      <c r="O334" s="160">
        <f t="shared" si="0"/>
        <v>0</v>
      </c>
    </row>
  </sheetData>
  <protectedRanges>
    <protectedRange algorithmName="SHA-512" hashValue="V3MAWm5X5XrUGpr8JKUySROvob0oQJUADbRHimzrJaduO3kjepw1rntMjAZLP47yQKso+lDHVMr5LGpF4tI8zQ==" saltValue="3CMcRIlbBULeG1WUaDTcyA==" spinCount="100000" sqref="A6" name="Диапазон1_3"/>
    <protectedRange algorithmName="SHA-512" hashValue="V3MAWm5X5XrUGpr8JKUySROvob0oQJUADbRHimzrJaduO3kjepw1rntMjAZLP47yQKso+lDHVMr5LGpF4tI8zQ==" saltValue="3CMcRIlbBULeG1WUaDTcyA==" spinCount="100000" sqref="A7" name="Диапазон1_4"/>
    <protectedRange algorithmName="SHA-512" hashValue="V3MAWm5X5XrUGpr8JKUySROvob0oQJUADbRHimzrJaduO3kjepw1rntMjAZLP47yQKso+lDHVMr5LGpF4tI8zQ==" saltValue="3CMcRIlbBULeG1WUaDTcyA==" spinCount="100000" sqref="A8" name="Диапазон1_5"/>
    <protectedRange algorithmName="SHA-512" hashValue="V3MAWm5X5XrUGpr8JKUySROvob0oQJUADbRHimzrJaduO3kjepw1rntMjAZLP47yQKso+lDHVMr5LGpF4tI8zQ==" saltValue="3CMcRIlbBULeG1WUaDTcyA==" spinCount="100000" sqref="A9" name="Диапазон1_6"/>
    <protectedRange algorithmName="SHA-512" hashValue="V3MAWm5X5XrUGpr8JKUySROvob0oQJUADbRHimzrJaduO3kjepw1rntMjAZLP47yQKso+lDHVMr5LGpF4tI8zQ==" saltValue="3CMcRIlbBULeG1WUaDTcyA==" spinCount="100000" sqref="A10" name="Диапазон1_7"/>
    <protectedRange algorithmName="SHA-512" hashValue="V3MAWm5X5XrUGpr8JKUySROvob0oQJUADbRHimzrJaduO3kjepw1rntMjAZLP47yQKso+lDHVMr5LGpF4tI8zQ==" saltValue="3CMcRIlbBULeG1WUaDTcyA==" spinCount="100000" sqref="A11" name="Диапазон1_8"/>
    <protectedRange algorithmName="SHA-512" hashValue="V3MAWm5X5XrUGpr8JKUySROvob0oQJUADbRHimzrJaduO3kjepw1rntMjAZLP47yQKso+lDHVMr5LGpF4tI8zQ==" saltValue="3CMcRIlbBULeG1WUaDTcyA==" spinCount="100000" sqref="A12" name="Диапазон1_9"/>
    <protectedRange algorithmName="SHA-512" hashValue="V3MAWm5X5XrUGpr8JKUySROvob0oQJUADbRHimzrJaduO3kjepw1rntMjAZLP47yQKso+lDHVMr5LGpF4tI8zQ==" saltValue="3CMcRIlbBULeG1WUaDTcyA==" spinCount="100000" sqref="A13" name="Диапазон1_10"/>
    <protectedRange algorithmName="SHA-512" hashValue="V3MAWm5X5XrUGpr8JKUySROvob0oQJUADbRHimzrJaduO3kjepw1rntMjAZLP47yQKso+lDHVMr5LGpF4tI8zQ==" saltValue="3CMcRIlbBULeG1WUaDTcyA==" spinCount="100000" sqref="A14" name="Диапазон1_11"/>
    <protectedRange algorithmName="SHA-512" hashValue="V3MAWm5X5XrUGpr8JKUySROvob0oQJUADbRHimzrJaduO3kjepw1rntMjAZLP47yQKso+lDHVMr5LGpF4tI8zQ==" saltValue="3CMcRIlbBULeG1WUaDTcyA==" spinCount="100000" sqref="A15" name="Диапазон1_32_2"/>
    <protectedRange algorithmName="SHA-512" hashValue="V3MAWm5X5XrUGpr8JKUySROvob0oQJUADbRHimzrJaduO3kjepw1rntMjAZLP47yQKso+lDHVMr5LGpF4tI8zQ==" saltValue="3CMcRIlbBULeG1WUaDTcyA==" spinCount="100000" sqref="A16" name="Диапазон1_12"/>
    <protectedRange algorithmName="SHA-512" hashValue="V3MAWm5X5XrUGpr8JKUySROvob0oQJUADbRHimzrJaduO3kjepw1rntMjAZLP47yQKso+lDHVMr5LGpF4tI8zQ==" saltValue="3CMcRIlbBULeG1WUaDTcyA==" spinCount="100000" sqref="A17" name="Диапазон1_13"/>
    <protectedRange algorithmName="SHA-512" hashValue="V3MAWm5X5XrUGpr8JKUySROvob0oQJUADbRHimzrJaduO3kjepw1rntMjAZLP47yQKso+lDHVMr5LGpF4tI8zQ==" saltValue="3CMcRIlbBULeG1WUaDTcyA==" spinCount="100000" sqref="A18" name="Диапазон1_14"/>
    <protectedRange algorithmName="SHA-512" hashValue="V3MAWm5X5XrUGpr8JKUySROvob0oQJUADbRHimzrJaduO3kjepw1rntMjAZLP47yQKso+lDHVMr5LGpF4tI8zQ==" saltValue="3CMcRIlbBULeG1WUaDTcyA==" spinCount="100000" sqref="A159:A160" name="Диапазон1_15"/>
    <protectedRange algorithmName="SHA-512" hashValue="V3MAWm5X5XrUGpr8JKUySROvob0oQJUADbRHimzrJaduO3kjepw1rntMjAZLP47yQKso+lDHVMr5LGpF4tI8zQ==" saltValue="3CMcRIlbBULeG1WUaDTcyA==" spinCount="100000" sqref="A161:A170" name="Диапазон1_16"/>
    <protectedRange algorithmName="SHA-512" hashValue="V3MAWm5X5XrUGpr8JKUySROvob0oQJUADbRHimzrJaduO3kjepw1rntMjAZLP47yQKso+lDHVMr5LGpF4tI8zQ==" saltValue="3CMcRIlbBULeG1WUaDTcyA==" spinCount="100000" sqref="A171:A172" name="Диапазон1_17"/>
    <protectedRange algorithmName="SHA-512" hashValue="V3MAWm5X5XrUGpr8JKUySROvob0oQJUADbRHimzrJaduO3kjepw1rntMjAZLP47yQKso+lDHVMr5LGpF4tI8zQ==" saltValue="3CMcRIlbBULeG1WUaDTcyA==" spinCount="100000" sqref="A173" name="Диапазон1_18"/>
    <protectedRange algorithmName="SHA-512" hashValue="V3MAWm5X5XrUGpr8JKUySROvob0oQJUADbRHimzrJaduO3kjepw1rntMjAZLP47yQKso+lDHVMr5LGpF4tI8zQ==" saltValue="3CMcRIlbBULeG1WUaDTcyA==" spinCount="100000" sqref="A174" name="Диапазон1_19"/>
    <protectedRange algorithmName="SHA-512" hashValue="V3MAWm5X5XrUGpr8JKUySROvob0oQJUADbRHimzrJaduO3kjepw1rntMjAZLP47yQKso+lDHVMr5LGpF4tI8zQ==" saltValue="3CMcRIlbBULeG1WUaDTcyA==" spinCount="100000" sqref="A175" name="Диапазон1_20"/>
    <protectedRange algorithmName="SHA-512" hashValue="V3MAWm5X5XrUGpr8JKUySROvob0oQJUADbRHimzrJaduO3kjepw1rntMjAZLP47yQKso+lDHVMr5LGpF4tI8zQ==" saltValue="3CMcRIlbBULeG1WUaDTcyA==" spinCount="100000" sqref="A176" name="Диапазон1_21"/>
    <protectedRange algorithmName="SHA-512" hashValue="V3MAWm5X5XrUGpr8JKUySROvob0oQJUADbRHimzrJaduO3kjepw1rntMjAZLP47yQKso+lDHVMr5LGpF4tI8zQ==" saltValue="3CMcRIlbBULeG1WUaDTcyA==" spinCount="100000" sqref="A177:A178" name="Диапазон1_22"/>
    <protectedRange algorithmName="SHA-512" hashValue="V3MAWm5X5XrUGpr8JKUySROvob0oQJUADbRHimzrJaduO3kjepw1rntMjAZLP47yQKso+lDHVMr5LGpF4tI8zQ==" saltValue="3CMcRIlbBULeG1WUaDTcyA==" spinCount="100000" sqref="A179" name="Диапазон1_23"/>
    <protectedRange algorithmName="SHA-512" hashValue="V3MAWm5X5XrUGpr8JKUySROvob0oQJUADbRHimzrJaduO3kjepw1rntMjAZLP47yQKso+lDHVMr5LGpF4tI8zQ==" saltValue="3CMcRIlbBULeG1WUaDTcyA==" spinCount="100000" sqref="A180" name="Диапазон1_24"/>
    <protectedRange algorithmName="SHA-512" hashValue="V3MAWm5X5XrUGpr8JKUySROvob0oQJUADbRHimzrJaduO3kjepw1rntMjAZLP47yQKso+lDHVMr5LGpF4tI8zQ==" saltValue="3CMcRIlbBULeG1WUaDTcyA==" spinCount="100000" sqref="A181:A182" name="Диапазон1_25"/>
    <protectedRange algorithmName="SHA-512" hashValue="V3MAWm5X5XrUGpr8JKUySROvob0oQJUADbRHimzrJaduO3kjepw1rntMjAZLP47yQKso+lDHVMr5LGpF4tI8zQ==" saltValue="3CMcRIlbBULeG1WUaDTcyA==" spinCount="100000" sqref="A183" name="Диапазон1_26"/>
    <protectedRange algorithmName="SHA-512" hashValue="V3MAWm5X5XrUGpr8JKUySROvob0oQJUADbRHimzrJaduO3kjepw1rntMjAZLP47yQKso+lDHVMr5LGpF4tI8zQ==" saltValue="3CMcRIlbBULeG1WUaDTcyA==" spinCount="100000" sqref="A184" name="Диапазон1_27"/>
    <protectedRange algorithmName="SHA-512" hashValue="V3MAWm5X5XrUGpr8JKUySROvob0oQJUADbRHimzrJaduO3kjepw1rntMjAZLP47yQKso+lDHVMr5LGpF4tI8zQ==" saltValue="3CMcRIlbBULeG1WUaDTcyA==" spinCount="100000" sqref="A185:A194" name="Диапазон1_28"/>
    <protectedRange algorithmName="SHA-512" hashValue="V3MAWm5X5XrUGpr8JKUySROvob0oQJUADbRHimzrJaduO3kjepw1rntMjAZLP47yQKso+lDHVMr5LGpF4tI8zQ==" saltValue="3CMcRIlbBULeG1WUaDTcyA==" spinCount="100000" sqref="A195:A206" name="Диапазон1_29"/>
    <protectedRange algorithmName="SHA-512" hashValue="V3MAWm5X5XrUGpr8JKUySROvob0oQJUADbRHimzrJaduO3kjepw1rntMjAZLP47yQKso+lDHVMr5LGpF4tI8zQ==" saltValue="3CMcRIlbBULeG1WUaDTcyA==" spinCount="100000" sqref="A207" name="Диапазон1_30"/>
    <protectedRange algorithmName="SHA-512" hashValue="V3MAWm5X5XrUGpr8JKUySROvob0oQJUADbRHimzrJaduO3kjepw1rntMjAZLP47yQKso+lDHVMr5LGpF4tI8zQ==" saltValue="3CMcRIlbBULeG1WUaDTcyA==" spinCount="100000" sqref="A208" name="Диапазон1_31"/>
    <protectedRange algorithmName="SHA-512" hashValue="V3MAWm5X5XrUGpr8JKUySROvob0oQJUADbRHimzrJaduO3kjepw1rntMjAZLP47yQKso+lDHVMr5LGpF4tI8zQ==" saltValue="3CMcRIlbBULeG1WUaDTcyA==" spinCount="100000" sqref="A209" name="Диапазон1_32"/>
    <protectedRange algorithmName="SHA-512" hashValue="V3MAWm5X5XrUGpr8JKUySROvob0oQJUADbRHimzrJaduO3kjepw1rntMjAZLP47yQKso+lDHVMr5LGpF4tI8zQ==" saltValue="3CMcRIlbBULeG1WUaDTcyA==" spinCount="100000" sqref="A210" name="Диапазон1_33"/>
    <protectedRange algorithmName="SHA-512" hashValue="V3MAWm5X5XrUGpr8JKUySROvob0oQJUADbRHimzrJaduO3kjepw1rntMjAZLP47yQKso+lDHVMr5LGpF4tI8zQ==" saltValue="3CMcRIlbBULeG1WUaDTcyA==" spinCount="100000" sqref="A211" name="Диапазон1_34"/>
    <protectedRange algorithmName="SHA-512" hashValue="V3MAWm5X5XrUGpr8JKUySROvob0oQJUADbRHimzrJaduO3kjepw1rntMjAZLP47yQKso+lDHVMr5LGpF4tI8zQ==" saltValue="3CMcRIlbBULeG1WUaDTcyA==" spinCount="100000" sqref="A212:A213" name="Диапазон1_35"/>
    <protectedRange algorithmName="SHA-512" hashValue="V3MAWm5X5XrUGpr8JKUySROvob0oQJUADbRHimzrJaduO3kjepw1rntMjAZLP47yQKso+lDHVMr5LGpF4tI8zQ==" saltValue="3CMcRIlbBULeG1WUaDTcyA==" spinCount="100000" sqref="A214" name="Диапазон1_36"/>
    <protectedRange algorithmName="SHA-512" hashValue="V3MAWm5X5XrUGpr8JKUySROvob0oQJUADbRHimzrJaduO3kjepw1rntMjAZLP47yQKso+lDHVMr5LGpF4tI8zQ==" saltValue="3CMcRIlbBULeG1WUaDTcyA==" spinCount="100000" sqref="A215:A217" name="Диапазон1_37"/>
    <protectedRange algorithmName="SHA-512" hashValue="V3MAWm5X5XrUGpr8JKUySROvob0oQJUADbRHimzrJaduO3kjepw1rntMjAZLP47yQKso+lDHVMr5LGpF4tI8zQ==" saltValue="3CMcRIlbBULeG1WUaDTcyA==" spinCount="100000" sqref="A218" name="Диапазон1_38"/>
    <protectedRange algorithmName="SHA-512" hashValue="V3MAWm5X5XrUGpr8JKUySROvob0oQJUADbRHimzrJaduO3kjepw1rntMjAZLP47yQKso+lDHVMr5LGpF4tI8zQ==" saltValue="3CMcRIlbBULeG1WUaDTcyA==" spinCount="100000" sqref="A219" name="Диапазон1_39"/>
    <protectedRange algorithmName="SHA-512" hashValue="V3MAWm5X5XrUGpr8JKUySROvob0oQJUADbRHimzrJaduO3kjepw1rntMjAZLP47yQKso+lDHVMr5LGpF4tI8zQ==" saltValue="3CMcRIlbBULeG1WUaDTcyA==" spinCount="100000" sqref="A220" name="Диапазон1_40"/>
    <protectedRange algorithmName="SHA-512" hashValue="V3MAWm5X5XrUGpr8JKUySROvob0oQJUADbRHimzrJaduO3kjepw1rntMjAZLP47yQKso+lDHVMr5LGpF4tI8zQ==" saltValue="3CMcRIlbBULeG1WUaDTcyA==" spinCount="100000" sqref="A221" name="Диапазон1_41"/>
    <protectedRange algorithmName="SHA-512" hashValue="V3MAWm5X5XrUGpr8JKUySROvob0oQJUADbRHimzrJaduO3kjepw1rntMjAZLP47yQKso+lDHVMr5LGpF4tI8zQ==" saltValue="3CMcRIlbBULeG1WUaDTcyA==" spinCount="100000" sqref="A222" name="Диапазон1_42"/>
    <protectedRange algorithmName="SHA-512" hashValue="V3MAWm5X5XrUGpr8JKUySROvob0oQJUADbRHimzrJaduO3kjepw1rntMjAZLP47yQKso+lDHVMr5LGpF4tI8zQ==" saltValue="3CMcRIlbBULeG1WUaDTcyA==" spinCount="100000" sqref="A223" name="Диапазон1_43"/>
    <protectedRange algorithmName="SHA-512" hashValue="V3MAWm5X5XrUGpr8JKUySROvob0oQJUADbRHimzrJaduO3kjepw1rntMjAZLP47yQKso+lDHVMr5LGpF4tI8zQ==" saltValue="3CMcRIlbBULeG1WUaDTcyA==" spinCount="100000" sqref="A224:A225" name="Диапазон1_44"/>
    <protectedRange algorithmName="SHA-512" hashValue="V3MAWm5X5XrUGpr8JKUySROvob0oQJUADbRHimzrJaduO3kjepw1rntMjAZLP47yQKso+lDHVMr5LGpF4tI8zQ==" saltValue="3CMcRIlbBULeG1WUaDTcyA==" spinCount="100000" sqref="A226:A228" name="Диапазон1_45"/>
    <protectedRange algorithmName="SHA-512" hashValue="V3MAWm5X5XrUGpr8JKUySROvob0oQJUADbRHimzrJaduO3kjepw1rntMjAZLP47yQKso+lDHVMr5LGpF4tI8zQ==" saltValue="3CMcRIlbBULeG1WUaDTcyA==" spinCount="100000" sqref="A229" name="Диапазон1_46"/>
    <protectedRange algorithmName="SHA-512" hashValue="V3MAWm5X5XrUGpr8JKUySROvob0oQJUADbRHimzrJaduO3kjepw1rntMjAZLP47yQKso+lDHVMr5LGpF4tI8zQ==" saltValue="3CMcRIlbBULeG1WUaDTcyA==" spinCount="100000" sqref="A230:A232" name="Диапазон1_47"/>
    <protectedRange algorithmName="SHA-512" hashValue="V3MAWm5X5XrUGpr8JKUySROvob0oQJUADbRHimzrJaduO3kjepw1rntMjAZLP47yQKso+lDHVMr5LGpF4tI8zQ==" saltValue="3CMcRIlbBULeG1WUaDTcyA==" spinCount="100000" sqref="A233:A234" name="Диапазон1_48"/>
    <protectedRange algorithmName="SHA-512" hashValue="V3MAWm5X5XrUGpr8JKUySROvob0oQJUADbRHimzrJaduO3kjepw1rntMjAZLP47yQKso+lDHVMr5LGpF4tI8zQ==" saltValue="3CMcRIlbBULeG1WUaDTcyA==" spinCount="100000" sqref="A235:A237" name="Диапазон1_49"/>
    <protectedRange algorithmName="SHA-512" hashValue="V3MAWm5X5XrUGpr8JKUySROvob0oQJUADbRHimzrJaduO3kjepw1rntMjAZLP47yQKso+lDHVMr5LGpF4tI8zQ==" saltValue="3CMcRIlbBULeG1WUaDTcyA==" spinCount="100000" sqref="A238:A239" name="Диапазон1_50"/>
    <protectedRange algorithmName="SHA-512" hashValue="V3MAWm5X5XrUGpr8JKUySROvob0oQJUADbRHimzrJaduO3kjepw1rntMjAZLP47yQKso+lDHVMr5LGpF4tI8zQ==" saltValue="3CMcRIlbBULeG1WUaDTcyA==" spinCount="100000" sqref="A240" name="Диапазон1_26_10"/>
    <protectedRange algorithmName="SHA-512" hashValue="V3MAWm5X5XrUGpr8JKUySROvob0oQJUADbRHimzrJaduO3kjepw1rntMjAZLP47yQKso+lDHVMr5LGpF4tI8zQ==" saltValue="3CMcRIlbBULeG1WUaDTcyA==" spinCount="100000" sqref="A241:A242" name="Диапазон1_32_2_1"/>
    <protectedRange algorithmName="SHA-512" hashValue="V3MAWm5X5XrUGpr8JKUySROvob0oQJUADbRHimzrJaduO3kjepw1rntMjAZLP47yQKso+lDHVMr5LGpF4tI8zQ==" saltValue="3CMcRIlbBULeG1WUaDTcyA==" spinCount="100000" sqref="A243" name="Диапазон1_33_2"/>
    <protectedRange algorithmName="SHA-512" hashValue="V3MAWm5X5XrUGpr8JKUySROvob0oQJUADbRHimzrJaduO3kjepw1rntMjAZLP47yQKso+lDHVMr5LGpF4tI8zQ==" saltValue="3CMcRIlbBULeG1WUaDTcyA==" spinCount="100000" sqref="A244" name="Диапазон1_28_2"/>
    <protectedRange algorithmName="SHA-512" hashValue="V3MAWm5X5XrUGpr8JKUySROvob0oQJUADbRHimzrJaduO3kjepw1rntMjAZLP47yQKso+lDHVMr5LGpF4tI8zQ==" saltValue="3CMcRIlbBULeG1WUaDTcyA==" spinCount="100000" sqref="A245" name="Диапазон1_51"/>
    <protectedRange algorithmName="SHA-512" hashValue="V3MAWm5X5XrUGpr8JKUySROvob0oQJUADbRHimzrJaduO3kjepw1rntMjAZLP47yQKso+lDHVMr5LGpF4tI8zQ==" saltValue="3CMcRIlbBULeG1WUaDTcyA==" spinCount="100000" sqref="A246" name="Диапазон1_52"/>
    <protectedRange algorithmName="SHA-512" hashValue="V3MAWm5X5XrUGpr8JKUySROvob0oQJUADbRHimzrJaduO3kjepw1rntMjAZLP47yQKso+lDHVMr5LGpF4tI8zQ==" saltValue="3CMcRIlbBULeG1WUaDTcyA==" spinCount="100000" sqref="A247" name="Диапазон1_53"/>
    <protectedRange algorithmName="SHA-512" hashValue="V3MAWm5X5XrUGpr8JKUySROvob0oQJUADbRHimzrJaduO3kjepw1rntMjAZLP47yQKso+lDHVMr5LGpF4tI8zQ==" saltValue="3CMcRIlbBULeG1WUaDTcyA==" spinCount="100000" sqref="A248:A249" name="Диапазон1_54"/>
    <protectedRange algorithmName="SHA-512" hashValue="V3MAWm5X5XrUGpr8JKUySROvob0oQJUADbRHimzrJaduO3kjepw1rntMjAZLP47yQKso+lDHVMr5LGpF4tI8zQ==" saltValue="3CMcRIlbBULeG1WUaDTcyA==" spinCount="100000" sqref="A250:A251" name="Диапазон1_55"/>
    <protectedRange algorithmName="SHA-512" hashValue="V3MAWm5X5XrUGpr8JKUySROvob0oQJUADbRHimzrJaduO3kjepw1rntMjAZLP47yQKso+lDHVMr5LGpF4tI8zQ==" saltValue="3CMcRIlbBULeG1WUaDTcyA==" spinCount="100000" sqref="A252" name="Диапазон1_56"/>
    <protectedRange algorithmName="SHA-512" hashValue="V3MAWm5X5XrUGpr8JKUySROvob0oQJUADbRHimzrJaduO3kjepw1rntMjAZLP47yQKso+lDHVMr5LGpF4tI8zQ==" saltValue="3CMcRIlbBULeG1WUaDTcyA==" spinCount="100000" sqref="A253" name="Диапазон1_57"/>
    <protectedRange algorithmName="SHA-512" hashValue="V3MAWm5X5XrUGpr8JKUySROvob0oQJUADbRHimzrJaduO3kjepw1rntMjAZLP47yQKso+lDHVMr5LGpF4tI8zQ==" saltValue="3CMcRIlbBULeG1WUaDTcyA==" spinCount="100000" sqref="A254" name="Диапазон1_58"/>
    <protectedRange algorithmName="SHA-512" hashValue="V3MAWm5X5XrUGpr8JKUySROvob0oQJUADbRHimzrJaduO3kjepw1rntMjAZLP47yQKso+lDHVMr5LGpF4tI8zQ==" saltValue="3CMcRIlbBULeG1WUaDTcyA==" spinCount="100000" sqref="A255:A256" name="Диапазон1_59"/>
    <protectedRange algorithmName="SHA-512" hashValue="V3MAWm5X5XrUGpr8JKUySROvob0oQJUADbRHimzrJaduO3kjepw1rntMjAZLP47yQKso+lDHVMr5LGpF4tI8zQ==" saltValue="3CMcRIlbBULeG1WUaDTcyA==" spinCount="100000" sqref="A257:A258" name="Диапазон1_60"/>
    <protectedRange algorithmName="SHA-512" hashValue="V3MAWm5X5XrUGpr8JKUySROvob0oQJUADbRHimzrJaduO3kjepw1rntMjAZLP47yQKso+lDHVMr5LGpF4tI8zQ==" saltValue="3CMcRIlbBULeG1WUaDTcyA==" spinCount="100000" sqref="A259:A261" name="Диапазон1_61"/>
    <protectedRange algorithmName="SHA-512" hashValue="V3MAWm5X5XrUGpr8JKUySROvob0oQJUADbRHimzrJaduO3kjepw1rntMjAZLP47yQKso+lDHVMr5LGpF4tI8zQ==" saltValue="3CMcRIlbBULeG1WUaDTcyA==" spinCount="100000" sqref="A262" name="Диапазон1_62"/>
    <protectedRange algorithmName="SHA-512" hashValue="V3MAWm5X5XrUGpr8JKUySROvob0oQJUADbRHimzrJaduO3kjepw1rntMjAZLP47yQKso+lDHVMr5LGpF4tI8zQ==" saltValue="3CMcRIlbBULeG1WUaDTcyA==" spinCount="100000" sqref="A263" name="Диапазон1_63"/>
    <protectedRange algorithmName="SHA-512" hashValue="V3MAWm5X5XrUGpr8JKUySROvob0oQJUADbRHimzrJaduO3kjepw1rntMjAZLP47yQKso+lDHVMr5LGpF4tI8zQ==" saltValue="3CMcRIlbBULeG1WUaDTcyA==" spinCount="100000" sqref="A264:A272" name="Диапазон1_64"/>
    <protectedRange algorithmName="SHA-512" hashValue="V3MAWm5X5XrUGpr8JKUySROvob0oQJUADbRHimzrJaduO3kjepw1rntMjAZLP47yQKso+lDHVMr5LGpF4tI8zQ==" saltValue="3CMcRIlbBULeG1WUaDTcyA==" spinCount="100000" sqref="A273" name="Диапазон1_65"/>
    <protectedRange algorithmName="SHA-512" hashValue="V3MAWm5X5XrUGpr8JKUySROvob0oQJUADbRHimzrJaduO3kjepw1rntMjAZLP47yQKso+lDHVMr5LGpF4tI8zQ==" saltValue="3CMcRIlbBULeG1WUaDTcyA==" spinCount="100000" sqref="A274" name="Диапазон1_66"/>
    <protectedRange algorithmName="SHA-512" hashValue="V3MAWm5X5XrUGpr8JKUySROvob0oQJUADbRHimzrJaduO3kjepw1rntMjAZLP47yQKso+lDHVMr5LGpF4tI8zQ==" saltValue="3CMcRIlbBULeG1WUaDTcyA==" spinCount="100000" sqref="A275:A277" name="Диапазон1_67"/>
    <protectedRange algorithmName="SHA-512" hashValue="V3MAWm5X5XrUGpr8JKUySROvob0oQJUADbRHimzrJaduO3kjepw1rntMjAZLP47yQKso+lDHVMr5LGpF4tI8zQ==" saltValue="3CMcRIlbBULeG1WUaDTcyA==" spinCount="100000" sqref="A278" name="Диапазон1_68"/>
    <protectedRange algorithmName="SHA-512" hashValue="V3MAWm5X5XrUGpr8JKUySROvob0oQJUADbRHimzrJaduO3kjepw1rntMjAZLP47yQKso+lDHVMr5LGpF4tI8zQ==" saltValue="3CMcRIlbBULeG1WUaDTcyA==" spinCount="100000" sqref="A279" name="Диапазон1_69"/>
    <protectedRange algorithmName="SHA-512" hashValue="V3MAWm5X5XrUGpr8JKUySROvob0oQJUADbRHimzrJaduO3kjepw1rntMjAZLP47yQKso+lDHVMr5LGpF4tI8zQ==" saltValue="3CMcRIlbBULeG1WUaDTcyA==" spinCount="100000" sqref="A280:A282" name="Диапазон1_70"/>
    <protectedRange algorithmName="SHA-512" hashValue="V3MAWm5X5XrUGpr8JKUySROvob0oQJUADbRHimzrJaduO3kjepw1rntMjAZLP47yQKso+lDHVMr5LGpF4tI8zQ==" saltValue="3CMcRIlbBULeG1WUaDTcyA==" spinCount="100000" sqref="A283" name="Диапазон1_71"/>
    <protectedRange algorithmName="SHA-512" hashValue="V3MAWm5X5XrUGpr8JKUySROvob0oQJUADbRHimzrJaduO3kjepw1rntMjAZLP47yQKso+lDHVMr5LGpF4tI8zQ==" saltValue="3CMcRIlbBULeG1WUaDTcyA==" spinCount="100000" sqref="A284" name="Диапазон1_72"/>
    <protectedRange algorithmName="SHA-512" hashValue="V3MAWm5X5XrUGpr8JKUySROvob0oQJUADbRHimzrJaduO3kjepw1rntMjAZLP47yQKso+lDHVMr5LGpF4tI8zQ==" saltValue="3CMcRIlbBULeG1WUaDTcyA==" spinCount="100000" sqref="A285:A286" name="Диапазон1_73"/>
    <protectedRange algorithmName="SHA-512" hashValue="V3MAWm5X5XrUGpr8JKUySROvob0oQJUADbRHimzrJaduO3kjepw1rntMjAZLP47yQKso+lDHVMr5LGpF4tI8zQ==" saltValue="3CMcRIlbBULeG1WUaDTcyA==" spinCount="100000" sqref="A287" name="Диапазон1_74"/>
    <protectedRange algorithmName="SHA-512" hashValue="V3MAWm5X5XrUGpr8JKUySROvob0oQJUADbRHimzrJaduO3kjepw1rntMjAZLP47yQKso+lDHVMr5LGpF4tI8zQ==" saltValue="3CMcRIlbBULeG1WUaDTcyA==" spinCount="100000" sqref="A288" name="Диапазон1_75"/>
    <protectedRange algorithmName="SHA-512" hashValue="V3MAWm5X5XrUGpr8JKUySROvob0oQJUADbRHimzrJaduO3kjepw1rntMjAZLP47yQKso+lDHVMr5LGpF4tI8zQ==" saltValue="3CMcRIlbBULeG1WUaDTcyA==" spinCount="100000" sqref="A289" name="Диапазон1_76"/>
    <protectedRange algorithmName="SHA-512" hashValue="V3MAWm5X5XrUGpr8JKUySROvob0oQJUADbRHimzrJaduO3kjepw1rntMjAZLP47yQKso+lDHVMr5LGpF4tI8zQ==" saltValue="3CMcRIlbBULeG1WUaDTcyA==" spinCount="100000" sqref="A290" name="Диапазон1_77"/>
    <protectedRange algorithmName="SHA-512" hashValue="V3MAWm5X5XrUGpr8JKUySROvob0oQJUADbRHimzrJaduO3kjepw1rntMjAZLP47yQKso+lDHVMr5LGpF4tI8zQ==" saltValue="3CMcRIlbBULeG1WUaDTcyA==" spinCount="100000" sqref="A291" name="Диапазон1_78"/>
    <protectedRange algorithmName="SHA-512" hashValue="V3MAWm5X5XrUGpr8JKUySROvob0oQJUADbRHimzrJaduO3kjepw1rntMjAZLP47yQKso+lDHVMr5LGpF4tI8zQ==" saltValue="3CMcRIlbBULeG1WUaDTcyA==" spinCount="100000" sqref="A292" name="Диапазон1_79"/>
    <protectedRange algorithmName="SHA-512" hashValue="V3MAWm5X5XrUGpr8JKUySROvob0oQJUADbRHimzrJaduO3kjepw1rntMjAZLP47yQKso+lDHVMr5LGpF4tI8zQ==" saltValue="3CMcRIlbBULeG1WUaDTcyA==" spinCount="100000" sqref="A293:A294" name="Диапазон1_80"/>
    <protectedRange algorithmName="SHA-512" hashValue="V3MAWm5X5XrUGpr8JKUySROvob0oQJUADbRHimzrJaduO3kjepw1rntMjAZLP47yQKso+lDHVMr5LGpF4tI8zQ==" saltValue="3CMcRIlbBULeG1WUaDTcyA==" spinCount="100000" sqref="A295:A297" name="Диапазон1_81"/>
    <protectedRange algorithmName="SHA-512" hashValue="V3MAWm5X5XrUGpr8JKUySROvob0oQJUADbRHimzrJaduO3kjepw1rntMjAZLP47yQKso+lDHVMr5LGpF4tI8zQ==" saltValue="3CMcRIlbBULeG1WUaDTcyA==" spinCount="100000" sqref="A298:A299" name="Диапазон1_82"/>
    <protectedRange algorithmName="SHA-512" hashValue="V3MAWm5X5XrUGpr8JKUySROvob0oQJUADbRHimzrJaduO3kjepw1rntMjAZLP47yQKso+lDHVMr5LGpF4tI8zQ==" saltValue="3CMcRIlbBULeG1WUaDTcyA==" spinCount="100000" sqref="A300" name="Диапазон1_83"/>
    <protectedRange algorithmName="SHA-512" hashValue="V3MAWm5X5XrUGpr8JKUySROvob0oQJUADbRHimzrJaduO3kjepw1rntMjAZLP47yQKso+lDHVMr5LGpF4tI8zQ==" saltValue="3CMcRIlbBULeG1WUaDTcyA==" spinCount="100000" sqref="A301:A309" name="Диапазон1_84"/>
    <protectedRange algorithmName="SHA-512" hashValue="V3MAWm5X5XrUGpr8JKUySROvob0oQJUADbRHimzrJaduO3kjepw1rntMjAZLP47yQKso+lDHVMr5LGpF4tI8zQ==" saltValue="3CMcRIlbBULeG1WUaDTcyA==" spinCount="100000" sqref="A310:A311" name="Диапазон1_85"/>
    <protectedRange algorithmName="SHA-512" hashValue="V3MAWm5X5XrUGpr8JKUySROvob0oQJUADbRHimzrJaduO3kjepw1rntMjAZLP47yQKso+lDHVMr5LGpF4tI8zQ==" saltValue="3CMcRIlbBULeG1WUaDTcyA==" spinCount="100000" sqref="A312:A313" name="Диапазон1_86"/>
    <protectedRange algorithmName="SHA-512" hashValue="V3MAWm5X5XrUGpr8JKUySROvob0oQJUADbRHimzrJaduO3kjepw1rntMjAZLP47yQKso+lDHVMr5LGpF4tI8zQ==" saltValue="3CMcRIlbBULeG1WUaDTcyA==" spinCount="100000" sqref="A314" name="Диапазон1_87"/>
    <protectedRange algorithmName="SHA-512" hashValue="V3MAWm5X5XrUGpr8JKUySROvob0oQJUADbRHimzrJaduO3kjepw1rntMjAZLP47yQKso+lDHVMr5LGpF4tI8zQ==" saltValue="3CMcRIlbBULeG1WUaDTcyA==" spinCount="100000" sqref="A315" name="Диапазон1_88"/>
    <protectedRange algorithmName="SHA-512" hashValue="V3MAWm5X5XrUGpr8JKUySROvob0oQJUADbRHimzrJaduO3kjepw1rntMjAZLP47yQKso+lDHVMr5LGpF4tI8zQ==" saltValue="3CMcRIlbBULeG1WUaDTcyA==" spinCount="100000" sqref="A318:A321" name="Диапазон1_89"/>
    <protectedRange algorithmName="SHA-512" hashValue="V3MAWm5X5XrUGpr8JKUySROvob0oQJUADbRHimzrJaduO3kjepw1rntMjAZLP47yQKso+lDHVMr5LGpF4tI8zQ==" saltValue="3CMcRIlbBULeG1WUaDTcyA==" spinCount="100000" sqref="A322:A324" name="Диапазон1_64_1"/>
    <protectedRange algorithmName="SHA-512" hashValue="V3MAWm5X5XrUGpr8JKUySROvob0oQJUADbRHimzrJaduO3kjepw1rntMjAZLP47yQKso+lDHVMr5LGpF4tI8zQ==" saltValue="3CMcRIlbBULeG1WUaDTcyA==" spinCount="100000" sqref="A325" name="Диапазон1_90"/>
    <protectedRange algorithmName="SHA-512" hashValue="V3MAWm5X5XrUGpr8JKUySROvob0oQJUADbRHimzrJaduO3kjepw1rntMjAZLP47yQKso+lDHVMr5LGpF4tI8zQ==" saltValue="3CMcRIlbBULeG1WUaDTcyA==" spinCount="100000" sqref="A326:A329" name="Диапазон1_91"/>
  </protectedRanges>
  <autoFilter ref="A5:O5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19:A54">
    <cfRule type="duplicateValues" dxfId="2" priority="3"/>
  </conditionalFormatting>
  <conditionalFormatting sqref="A77:A158">
    <cfRule type="duplicateValues" dxfId="1" priority="2"/>
  </conditionalFormatting>
  <conditionalFormatting sqref="A325:A329 A159:A32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31"/>
  <sheetViews>
    <sheetView zoomScale="90" zoomScaleNormal="90" workbookViewId="0">
      <pane ySplit="5" topLeftCell="A4503" activePane="bottomLeft" state="frozen"/>
      <selection pane="bottomLeft" activeCell="F4094" sqref="F4094:F4524"/>
    </sheetView>
  </sheetViews>
  <sheetFormatPr defaultRowHeight="12.75" x14ac:dyDescent="0.2"/>
  <cols>
    <col min="1" max="1" width="74.5703125" style="16" customWidth="1"/>
    <col min="2" max="2" width="25.42578125" style="16" hidden="1" customWidth="1"/>
    <col min="3" max="3" width="37" style="17" hidden="1" customWidth="1"/>
    <col min="4" max="4" width="23.140625" style="16" customWidth="1"/>
    <col min="5" max="5" width="16.42578125" style="1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197" t="s">
        <v>4541</v>
      </c>
      <c r="B1" s="197"/>
      <c r="C1" s="197"/>
      <c r="D1" s="197"/>
      <c r="E1" s="197"/>
      <c r="F1" s="197"/>
      <c r="G1" s="197"/>
      <c r="H1" s="197"/>
      <c r="I1" s="197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26</v>
      </c>
    </row>
    <row r="4" spans="1:9" ht="12.75" customHeight="1" x14ac:dyDescent="0.2">
      <c r="A4" s="184" t="s">
        <v>42</v>
      </c>
      <c r="B4" s="68" t="s">
        <v>43</v>
      </c>
      <c r="C4" s="198" t="s">
        <v>86</v>
      </c>
      <c r="D4" s="187" t="s">
        <v>44</v>
      </c>
      <c r="E4" s="188"/>
      <c r="F4" s="189"/>
      <c r="G4" s="187" t="s">
        <v>45</v>
      </c>
      <c r="H4" s="189"/>
      <c r="I4" s="184" t="s">
        <v>46</v>
      </c>
    </row>
    <row r="5" spans="1:9" ht="75" customHeight="1" x14ac:dyDescent="0.2">
      <c r="A5" s="185"/>
      <c r="B5" s="67" t="s">
        <v>47</v>
      </c>
      <c r="C5" s="199"/>
      <c r="D5" s="19" t="s">
        <v>49</v>
      </c>
      <c r="E5" s="19" t="s">
        <v>50</v>
      </c>
      <c r="F5" s="19" t="s">
        <v>51</v>
      </c>
      <c r="G5" s="19" t="s">
        <v>47</v>
      </c>
      <c r="H5" s="19" t="s">
        <v>48</v>
      </c>
      <c r="I5" s="185"/>
    </row>
    <row r="6" spans="1:9" ht="15" x14ac:dyDescent="0.25">
      <c r="A6" s="82" t="s">
        <v>89</v>
      </c>
      <c r="B6" s="20">
        <v>0</v>
      </c>
      <c r="C6" s="69" t="s">
        <v>87</v>
      </c>
      <c r="D6" s="81">
        <v>1228349.8899999997</v>
      </c>
      <c r="E6" s="81">
        <v>986719.8399999995</v>
      </c>
      <c r="F6" s="21">
        <v>0</v>
      </c>
      <c r="G6" s="22">
        <f t="shared" ref="G6:G69" si="0">D6-E6</f>
        <v>241630.05000000016</v>
      </c>
      <c r="H6" s="21">
        <v>0</v>
      </c>
      <c r="I6" s="21">
        <v>0</v>
      </c>
    </row>
    <row r="7" spans="1:9" ht="15" x14ac:dyDescent="0.25">
      <c r="A7" s="82" t="s">
        <v>90</v>
      </c>
      <c r="B7" s="20">
        <v>0</v>
      </c>
      <c r="C7" s="69" t="s">
        <v>87</v>
      </c>
      <c r="D7" s="81">
        <v>950625.1</v>
      </c>
      <c r="E7" s="81">
        <v>768731.2000000003</v>
      </c>
      <c r="F7" s="21">
        <v>0</v>
      </c>
      <c r="G7" s="22">
        <f t="shared" si="0"/>
        <v>181893.89999999967</v>
      </c>
      <c r="H7" s="21">
        <v>0</v>
      </c>
      <c r="I7" s="21">
        <v>0</v>
      </c>
    </row>
    <row r="8" spans="1:9" ht="15" x14ac:dyDescent="0.25">
      <c r="A8" s="82" t="s">
        <v>91</v>
      </c>
      <c r="B8" s="20">
        <v>0</v>
      </c>
      <c r="C8" s="69" t="s">
        <v>87</v>
      </c>
      <c r="D8" s="81">
        <v>1070208.2599999995</v>
      </c>
      <c r="E8" s="81">
        <v>947262.59</v>
      </c>
      <c r="F8" s="21">
        <v>0</v>
      </c>
      <c r="G8" s="22">
        <f t="shared" si="0"/>
        <v>122945.66999999958</v>
      </c>
      <c r="H8" s="21">
        <v>0</v>
      </c>
      <c r="I8" s="21">
        <v>0</v>
      </c>
    </row>
    <row r="9" spans="1:9" ht="15" x14ac:dyDescent="0.25">
      <c r="A9" s="82" t="s">
        <v>92</v>
      </c>
      <c r="B9" s="20">
        <v>0</v>
      </c>
      <c r="C9" s="69" t="s">
        <v>87</v>
      </c>
      <c r="D9" s="81">
        <v>717030.12</v>
      </c>
      <c r="E9" s="81">
        <v>617446.5</v>
      </c>
      <c r="F9" s="21">
        <v>0</v>
      </c>
      <c r="G9" s="22">
        <f t="shared" si="0"/>
        <v>99583.62</v>
      </c>
      <c r="H9" s="21">
        <v>0</v>
      </c>
      <c r="I9" s="21">
        <v>0</v>
      </c>
    </row>
    <row r="10" spans="1:9" ht="15" x14ac:dyDescent="0.25">
      <c r="A10" s="82" t="s">
        <v>93</v>
      </c>
      <c r="B10" s="20">
        <v>0</v>
      </c>
      <c r="C10" s="69" t="s">
        <v>87</v>
      </c>
      <c r="D10" s="81">
        <v>604125.26</v>
      </c>
      <c r="E10" s="81">
        <v>245686.75000000003</v>
      </c>
      <c r="F10" s="21">
        <v>0</v>
      </c>
      <c r="G10" s="22">
        <f t="shared" si="0"/>
        <v>358438.51</v>
      </c>
      <c r="H10" s="21">
        <v>0</v>
      </c>
      <c r="I10" s="21">
        <v>0</v>
      </c>
    </row>
    <row r="11" spans="1:9" ht="15" x14ac:dyDescent="0.25">
      <c r="A11" s="82" t="s">
        <v>94</v>
      </c>
      <c r="B11" s="20">
        <v>0</v>
      </c>
      <c r="C11" s="69" t="s">
        <v>87</v>
      </c>
      <c r="D11" s="81">
        <v>1402043.8000000003</v>
      </c>
      <c r="E11" s="81">
        <v>1173061.3400000001</v>
      </c>
      <c r="F11" s="21">
        <v>0</v>
      </c>
      <c r="G11" s="22">
        <f t="shared" si="0"/>
        <v>228982.4600000002</v>
      </c>
      <c r="H11" s="21">
        <v>0</v>
      </c>
      <c r="I11" s="21">
        <v>0</v>
      </c>
    </row>
    <row r="12" spans="1:9" ht="15" x14ac:dyDescent="0.25">
      <c r="A12" s="82" t="s">
        <v>95</v>
      </c>
      <c r="B12" s="20">
        <v>0</v>
      </c>
      <c r="C12" s="69" t="s">
        <v>87</v>
      </c>
      <c r="D12" s="81">
        <v>1442712.54</v>
      </c>
      <c r="E12" s="81">
        <v>1122317.4200000004</v>
      </c>
      <c r="F12" s="21">
        <v>0</v>
      </c>
      <c r="G12" s="22">
        <f t="shared" si="0"/>
        <v>320395.11999999965</v>
      </c>
      <c r="H12" s="21">
        <v>0</v>
      </c>
      <c r="I12" s="21">
        <v>0</v>
      </c>
    </row>
    <row r="13" spans="1:9" ht="15" x14ac:dyDescent="0.25">
      <c r="A13" s="82" t="s">
        <v>96</v>
      </c>
      <c r="B13" s="20">
        <v>0</v>
      </c>
      <c r="C13" s="69" t="s">
        <v>87</v>
      </c>
      <c r="D13" s="81">
        <v>834945.2000000003</v>
      </c>
      <c r="E13" s="81">
        <v>586184.92999999993</v>
      </c>
      <c r="F13" s="21">
        <v>0</v>
      </c>
      <c r="G13" s="22">
        <f t="shared" si="0"/>
        <v>248760.27000000037</v>
      </c>
      <c r="H13" s="21">
        <v>0</v>
      </c>
      <c r="I13" s="21">
        <v>0</v>
      </c>
    </row>
    <row r="14" spans="1:9" ht="15" x14ac:dyDescent="0.25">
      <c r="A14" s="82" t="s">
        <v>97</v>
      </c>
      <c r="B14" s="20">
        <v>0</v>
      </c>
      <c r="C14" s="69" t="s">
        <v>87</v>
      </c>
      <c r="D14" s="81">
        <v>69110.8</v>
      </c>
      <c r="E14" s="81">
        <v>16349</v>
      </c>
      <c r="F14" s="21">
        <v>0</v>
      </c>
      <c r="G14" s="22">
        <f t="shared" si="0"/>
        <v>52761.8</v>
      </c>
      <c r="H14" s="21">
        <v>0</v>
      </c>
      <c r="I14" s="21">
        <v>0</v>
      </c>
    </row>
    <row r="15" spans="1:9" ht="15" x14ac:dyDescent="0.25">
      <c r="A15" s="82" t="s">
        <v>98</v>
      </c>
      <c r="B15" s="20">
        <v>0</v>
      </c>
      <c r="C15" s="69" t="s">
        <v>87</v>
      </c>
      <c r="D15" s="81">
        <v>61354.600000000006</v>
      </c>
      <c r="E15" s="81">
        <v>0</v>
      </c>
      <c r="F15" s="21">
        <v>0</v>
      </c>
      <c r="G15" s="22">
        <f t="shared" si="0"/>
        <v>61354.600000000006</v>
      </c>
      <c r="H15" s="21">
        <v>0</v>
      </c>
      <c r="I15" s="21">
        <v>0</v>
      </c>
    </row>
    <row r="16" spans="1:9" ht="15" x14ac:dyDescent="0.25">
      <c r="A16" s="82" t="s">
        <v>99</v>
      </c>
      <c r="B16" s="20">
        <v>0</v>
      </c>
      <c r="C16" s="69" t="s">
        <v>87</v>
      </c>
      <c r="D16" s="81">
        <v>652952.50000000012</v>
      </c>
      <c r="E16" s="81">
        <v>616393.31999999995</v>
      </c>
      <c r="F16" s="21">
        <v>0</v>
      </c>
      <c r="G16" s="22">
        <f t="shared" si="0"/>
        <v>36559.180000000168</v>
      </c>
      <c r="H16" s="21">
        <v>0</v>
      </c>
      <c r="I16" s="21">
        <v>0</v>
      </c>
    </row>
    <row r="17" spans="1:9" ht="15" x14ac:dyDescent="0.25">
      <c r="A17" s="82" t="s">
        <v>100</v>
      </c>
      <c r="B17" s="20">
        <v>0</v>
      </c>
      <c r="C17" s="69" t="s">
        <v>87</v>
      </c>
      <c r="D17" s="81">
        <v>273260.34999999998</v>
      </c>
      <c r="E17" s="81">
        <v>46747.3</v>
      </c>
      <c r="F17" s="21">
        <v>0</v>
      </c>
      <c r="G17" s="22">
        <f t="shared" si="0"/>
        <v>226513.05</v>
      </c>
      <c r="H17" s="21">
        <v>0</v>
      </c>
      <c r="I17" s="21">
        <v>0</v>
      </c>
    </row>
    <row r="18" spans="1:9" ht="15" x14ac:dyDescent="0.25">
      <c r="A18" s="82" t="s">
        <v>101</v>
      </c>
      <c r="B18" s="20">
        <v>0</v>
      </c>
      <c r="C18" s="69" t="s">
        <v>87</v>
      </c>
      <c r="D18" s="81">
        <v>208692.38</v>
      </c>
      <c r="E18" s="81">
        <v>68685.180000000008</v>
      </c>
      <c r="F18" s="21">
        <v>0</v>
      </c>
      <c r="G18" s="22">
        <f t="shared" si="0"/>
        <v>140007.20000000001</v>
      </c>
      <c r="H18" s="21">
        <v>0</v>
      </c>
      <c r="I18" s="21">
        <v>0</v>
      </c>
    </row>
    <row r="19" spans="1:9" ht="15" x14ac:dyDescent="0.25">
      <c r="A19" s="82" t="s">
        <v>102</v>
      </c>
      <c r="B19" s="20">
        <v>0</v>
      </c>
      <c r="C19" s="69" t="s">
        <v>87</v>
      </c>
      <c r="D19" s="81">
        <v>201532.29999999996</v>
      </c>
      <c r="E19" s="81">
        <v>114990.90000000001</v>
      </c>
      <c r="F19" s="21">
        <v>0</v>
      </c>
      <c r="G19" s="22">
        <f t="shared" si="0"/>
        <v>86541.399999999951</v>
      </c>
      <c r="H19" s="21">
        <v>0</v>
      </c>
      <c r="I19" s="21">
        <v>0</v>
      </c>
    </row>
    <row r="20" spans="1:9" ht="15" x14ac:dyDescent="0.25">
      <c r="A20" s="82" t="s">
        <v>103</v>
      </c>
      <c r="B20" s="20">
        <v>0</v>
      </c>
      <c r="C20" s="69" t="s">
        <v>87</v>
      </c>
      <c r="D20" s="81">
        <v>31719.8</v>
      </c>
      <c r="E20" s="81">
        <v>8804.9</v>
      </c>
      <c r="F20" s="21">
        <v>0</v>
      </c>
      <c r="G20" s="22">
        <f t="shared" si="0"/>
        <v>22914.9</v>
      </c>
      <c r="H20" s="21">
        <v>0</v>
      </c>
      <c r="I20" s="21">
        <v>0</v>
      </c>
    </row>
    <row r="21" spans="1:9" ht="15" x14ac:dyDescent="0.25">
      <c r="A21" s="82" t="s">
        <v>104</v>
      </c>
      <c r="B21" s="20">
        <v>0</v>
      </c>
      <c r="C21" s="69" t="s">
        <v>87</v>
      </c>
      <c r="D21" s="81">
        <v>115119.79999999997</v>
      </c>
      <c r="E21" s="81">
        <v>33615.99</v>
      </c>
      <c r="F21" s="21">
        <v>0</v>
      </c>
      <c r="G21" s="22">
        <f t="shared" si="0"/>
        <v>81503.809999999969</v>
      </c>
      <c r="H21" s="21">
        <v>0</v>
      </c>
      <c r="I21" s="21">
        <v>0</v>
      </c>
    </row>
    <row r="22" spans="1:9" ht="15" x14ac:dyDescent="0.25">
      <c r="A22" s="82" t="s">
        <v>105</v>
      </c>
      <c r="B22" s="20">
        <v>0</v>
      </c>
      <c r="C22" s="69" t="s">
        <v>87</v>
      </c>
      <c r="D22" s="81">
        <v>252952.2</v>
      </c>
      <c r="E22" s="81">
        <v>26871.649999999998</v>
      </c>
      <c r="F22" s="21">
        <v>0</v>
      </c>
      <c r="G22" s="22">
        <f t="shared" si="0"/>
        <v>226080.55000000002</v>
      </c>
      <c r="H22" s="21">
        <v>0</v>
      </c>
      <c r="I22" s="21">
        <v>0</v>
      </c>
    </row>
    <row r="23" spans="1:9" ht="15" x14ac:dyDescent="0.25">
      <c r="A23" s="82" t="s">
        <v>106</v>
      </c>
      <c r="B23" s="20">
        <v>0</v>
      </c>
      <c r="C23" s="69" t="s">
        <v>87</v>
      </c>
      <c r="D23" s="81">
        <v>147173.19999999998</v>
      </c>
      <c r="E23" s="81">
        <v>65803.700000000012</v>
      </c>
      <c r="F23" s="21">
        <v>0</v>
      </c>
      <c r="G23" s="22">
        <f t="shared" si="0"/>
        <v>81369.499999999971</v>
      </c>
      <c r="H23" s="21">
        <v>0</v>
      </c>
      <c r="I23" s="21">
        <v>0</v>
      </c>
    </row>
    <row r="24" spans="1:9" ht="15" x14ac:dyDescent="0.25">
      <c r="A24" s="82" t="s">
        <v>107</v>
      </c>
      <c r="B24" s="20">
        <v>0</v>
      </c>
      <c r="C24" s="69" t="s">
        <v>87</v>
      </c>
      <c r="D24" s="81">
        <v>113743.70000000001</v>
      </c>
      <c r="E24" s="81">
        <v>48431.199999999997</v>
      </c>
      <c r="F24" s="21">
        <v>0</v>
      </c>
      <c r="G24" s="22">
        <f t="shared" si="0"/>
        <v>65312.500000000015</v>
      </c>
      <c r="H24" s="21">
        <v>0</v>
      </c>
      <c r="I24" s="21">
        <v>0</v>
      </c>
    </row>
    <row r="25" spans="1:9" ht="15" x14ac:dyDescent="0.25">
      <c r="A25" s="82" t="s">
        <v>108</v>
      </c>
      <c r="B25" s="20">
        <v>0</v>
      </c>
      <c r="C25" s="69" t="s">
        <v>87</v>
      </c>
      <c r="D25" s="81">
        <v>18737.2</v>
      </c>
      <c r="E25" s="81">
        <v>145.6</v>
      </c>
      <c r="F25" s="21">
        <v>0</v>
      </c>
      <c r="G25" s="22">
        <f t="shared" si="0"/>
        <v>18591.600000000002</v>
      </c>
      <c r="H25" s="21">
        <v>0</v>
      </c>
      <c r="I25" s="21">
        <v>0</v>
      </c>
    </row>
    <row r="26" spans="1:9" ht="15" x14ac:dyDescent="0.25">
      <c r="A26" s="82" t="s">
        <v>109</v>
      </c>
      <c r="B26" s="20">
        <v>0</v>
      </c>
      <c r="C26" s="69" t="s">
        <v>87</v>
      </c>
      <c r="D26" s="81">
        <v>389403.60000000003</v>
      </c>
      <c r="E26" s="81">
        <v>227862.1</v>
      </c>
      <c r="F26" s="21">
        <v>0</v>
      </c>
      <c r="G26" s="22">
        <f t="shared" si="0"/>
        <v>161541.50000000003</v>
      </c>
      <c r="H26" s="21">
        <v>0</v>
      </c>
      <c r="I26" s="21">
        <v>0</v>
      </c>
    </row>
    <row r="27" spans="1:9" ht="15" x14ac:dyDescent="0.25">
      <c r="A27" s="82" t="s">
        <v>110</v>
      </c>
      <c r="B27" s="20">
        <v>0</v>
      </c>
      <c r="C27" s="69" t="s">
        <v>87</v>
      </c>
      <c r="D27" s="81">
        <v>114925.2</v>
      </c>
      <c r="E27" s="81">
        <v>0</v>
      </c>
      <c r="F27" s="21">
        <v>0</v>
      </c>
      <c r="G27" s="22">
        <f t="shared" si="0"/>
        <v>114925.2</v>
      </c>
      <c r="H27" s="21">
        <v>0</v>
      </c>
      <c r="I27" s="21">
        <v>0</v>
      </c>
    </row>
    <row r="28" spans="1:9" ht="15" x14ac:dyDescent="0.25">
      <c r="A28" s="82" t="s">
        <v>111</v>
      </c>
      <c r="B28" s="20">
        <v>0</v>
      </c>
      <c r="C28" s="69" t="s">
        <v>87</v>
      </c>
      <c r="D28" s="81">
        <v>142085.80000000002</v>
      </c>
      <c r="E28" s="81">
        <v>30278.5</v>
      </c>
      <c r="F28" s="21">
        <v>0</v>
      </c>
      <c r="G28" s="22">
        <f t="shared" si="0"/>
        <v>111807.30000000002</v>
      </c>
      <c r="H28" s="21">
        <v>0</v>
      </c>
      <c r="I28" s="21">
        <v>0</v>
      </c>
    </row>
    <row r="29" spans="1:9" ht="15" x14ac:dyDescent="0.25">
      <c r="A29" s="82" t="s">
        <v>112</v>
      </c>
      <c r="B29" s="20">
        <v>0</v>
      </c>
      <c r="C29" s="69" t="s">
        <v>87</v>
      </c>
      <c r="D29" s="81">
        <v>146422.6</v>
      </c>
      <c r="E29" s="81">
        <v>0</v>
      </c>
      <c r="F29" s="21">
        <v>0</v>
      </c>
      <c r="G29" s="22">
        <f t="shared" si="0"/>
        <v>146422.6</v>
      </c>
      <c r="H29" s="21">
        <v>0</v>
      </c>
      <c r="I29" s="21">
        <v>0</v>
      </c>
    </row>
    <row r="30" spans="1:9" ht="15" x14ac:dyDescent="0.25">
      <c r="A30" s="82" t="s">
        <v>113</v>
      </c>
      <c r="B30" s="20">
        <v>0</v>
      </c>
      <c r="C30" s="69" t="s">
        <v>87</v>
      </c>
      <c r="D30" s="81">
        <v>669785.39999999991</v>
      </c>
      <c r="E30" s="81">
        <v>583191.20000000019</v>
      </c>
      <c r="F30" s="21">
        <v>0</v>
      </c>
      <c r="G30" s="22">
        <f t="shared" si="0"/>
        <v>86594.199999999721</v>
      </c>
      <c r="H30" s="21">
        <v>0</v>
      </c>
      <c r="I30" s="21">
        <v>0</v>
      </c>
    </row>
    <row r="31" spans="1:9" ht="15" x14ac:dyDescent="0.25">
      <c r="A31" s="82" t="s">
        <v>114</v>
      </c>
      <c r="B31" s="20">
        <v>0</v>
      </c>
      <c r="C31" s="69" t="s">
        <v>87</v>
      </c>
      <c r="D31" s="81">
        <v>321618.20000000007</v>
      </c>
      <c r="E31" s="81">
        <v>8227.4</v>
      </c>
      <c r="F31" s="21">
        <v>0</v>
      </c>
      <c r="G31" s="22">
        <f t="shared" si="0"/>
        <v>313390.80000000005</v>
      </c>
      <c r="H31" s="21">
        <v>0</v>
      </c>
      <c r="I31" s="21">
        <v>0</v>
      </c>
    </row>
    <row r="32" spans="1:9" ht="15" x14ac:dyDescent="0.25">
      <c r="A32" s="82" t="s">
        <v>115</v>
      </c>
      <c r="B32" s="20">
        <v>0</v>
      </c>
      <c r="C32" s="69" t="s">
        <v>87</v>
      </c>
      <c r="D32" s="81">
        <v>131716.4</v>
      </c>
      <c r="E32" s="81">
        <v>0</v>
      </c>
      <c r="F32" s="21">
        <v>0</v>
      </c>
      <c r="G32" s="22">
        <f t="shared" si="0"/>
        <v>131716.4</v>
      </c>
      <c r="H32" s="21">
        <v>0</v>
      </c>
      <c r="I32" s="21">
        <v>0</v>
      </c>
    </row>
    <row r="33" spans="1:9" ht="15" x14ac:dyDescent="0.25">
      <c r="A33" s="82" t="s">
        <v>116</v>
      </c>
      <c r="B33" s="20">
        <v>0</v>
      </c>
      <c r="C33" s="69" t="s">
        <v>87</v>
      </c>
      <c r="D33" s="81">
        <v>151723.20000000001</v>
      </c>
      <c r="E33" s="81">
        <v>35719.199999999997</v>
      </c>
      <c r="F33" s="21">
        <v>0</v>
      </c>
      <c r="G33" s="22">
        <f t="shared" si="0"/>
        <v>116004.00000000001</v>
      </c>
      <c r="H33" s="21">
        <v>0</v>
      </c>
      <c r="I33" s="21">
        <v>0</v>
      </c>
    </row>
    <row r="34" spans="1:9" ht="15" x14ac:dyDescent="0.25">
      <c r="A34" s="82" t="s">
        <v>117</v>
      </c>
      <c r="B34" s="20">
        <v>0</v>
      </c>
      <c r="C34" s="69" t="s">
        <v>87</v>
      </c>
      <c r="D34" s="81">
        <v>49984.4</v>
      </c>
      <c r="E34" s="81">
        <v>31129.599999999999</v>
      </c>
      <c r="F34" s="21">
        <v>0</v>
      </c>
      <c r="G34" s="22">
        <f t="shared" si="0"/>
        <v>18854.800000000003</v>
      </c>
      <c r="H34" s="21">
        <v>0</v>
      </c>
      <c r="I34" s="21">
        <v>0</v>
      </c>
    </row>
    <row r="35" spans="1:9" ht="15" x14ac:dyDescent="0.25">
      <c r="A35" s="82" t="s">
        <v>118</v>
      </c>
      <c r="B35" s="20">
        <v>0</v>
      </c>
      <c r="C35" s="69" t="s">
        <v>87</v>
      </c>
      <c r="D35" s="81">
        <v>196671.40000000002</v>
      </c>
      <c r="E35" s="81">
        <v>46146.099999999991</v>
      </c>
      <c r="F35" s="21">
        <v>0</v>
      </c>
      <c r="G35" s="22">
        <f t="shared" si="0"/>
        <v>150525.30000000005</v>
      </c>
      <c r="H35" s="21">
        <v>0</v>
      </c>
      <c r="I35" s="21">
        <v>0</v>
      </c>
    </row>
    <row r="36" spans="1:9" ht="15" x14ac:dyDescent="0.25">
      <c r="A36" s="82" t="s">
        <v>119</v>
      </c>
      <c r="B36" s="20">
        <v>0</v>
      </c>
      <c r="C36" s="69" t="s">
        <v>87</v>
      </c>
      <c r="D36" s="81">
        <v>265628.80000000005</v>
      </c>
      <c r="E36" s="81">
        <v>184897.9</v>
      </c>
      <c r="F36" s="21">
        <v>0</v>
      </c>
      <c r="G36" s="22">
        <f t="shared" si="0"/>
        <v>80730.900000000052</v>
      </c>
      <c r="H36" s="21">
        <v>0</v>
      </c>
      <c r="I36" s="21">
        <v>0</v>
      </c>
    </row>
    <row r="37" spans="1:9" ht="15" x14ac:dyDescent="0.25">
      <c r="A37" s="82" t="s">
        <v>120</v>
      </c>
      <c r="B37" s="20">
        <v>0</v>
      </c>
      <c r="C37" s="69" t="s">
        <v>87</v>
      </c>
      <c r="D37" s="81">
        <v>626258.91999999981</v>
      </c>
      <c r="E37" s="81">
        <v>394473.56000000006</v>
      </c>
      <c r="F37" s="21">
        <v>0</v>
      </c>
      <c r="G37" s="22">
        <f t="shared" si="0"/>
        <v>231785.35999999975</v>
      </c>
      <c r="H37" s="21">
        <v>0</v>
      </c>
      <c r="I37" s="21">
        <v>0</v>
      </c>
    </row>
    <row r="38" spans="1:9" ht="15" x14ac:dyDescent="0.25">
      <c r="A38" s="82" t="s">
        <v>121</v>
      </c>
      <c r="B38" s="20">
        <v>0</v>
      </c>
      <c r="C38" s="69" t="s">
        <v>87</v>
      </c>
      <c r="D38" s="81">
        <v>179828</v>
      </c>
      <c r="E38" s="81">
        <v>120096.59999999999</v>
      </c>
      <c r="F38" s="21">
        <v>0</v>
      </c>
      <c r="G38" s="22">
        <f t="shared" si="0"/>
        <v>59731.400000000009</v>
      </c>
      <c r="H38" s="21">
        <v>0</v>
      </c>
      <c r="I38" s="21">
        <v>0</v>
      </c>
    </row>
    <row r="39" spans="1:9" ht="15" x14ac:dyDescent="0.25">
      <c r="A39" s="82" t="s">
        <v>122</v>
      </c>
      <c r="B39" s="20">
        <v>0</v>
      </c>
      <c r="C39" s="69" t="s">
        <v>87</v>
      </c>
      <c r="D39" s="81">
        <v>68110</v>
      </c>
      <c r="E39" s="81">
        <v>14528.8</v>
      </c>
      <c r="F39" s="21">
        <v>0</v>
      </c>
      <c r="G39" s="22">
        <f t="shared" si="0"/>
        <v>53581.2</v>
      </c>
      <c r="H39" s="21">
        <v>0</v>
      </c>
      <c r="I39" s="21">
        <v>0</v>
      </c>
    </row>
    <row r="40" spans="1:9" ht="15" x14ac:dyDescent="0.25">
      <c r="A40" s="82" t="s">
        <v>123</v>
      </c>
      <c r="B40" s="20">
        <v>0</v>
      </c>
      <c r="C40" s="69" t="s">
        <v>87</v>
      </c>
      <c r="D40" s="81">
        <v>28272.600000000002</v>
      </c>
      <c r="E40" s="81">
        <v>4961</v>
      </c>
      <c r="F40" s="21">
        <v>0</v>
      </c>
      <c r="G40" s="22">
        <f t="shared" si="0"/>
        <v>23311.600000000002</v>
      </c>
      <c r="H40" s="21">
        <v>0</v>
      </c>
      <c r="I40" s="21">
        <v>0</v>
      </c>
    </row>
    <row r="41" spans="1:9" ht="15" x14ac:dyDescent="0.25">
      <c r="A41" s="82" t="s">
        <v>124</v>
      </c>
      <c r="B41" s="20">
        <v>0</v>
      </c>
      <c r="C41" s="69" t="s">
        <v>87</v>
      </c>
      <c r="D41" s="81">
        <v>300128.79999999993</v>
      </c>
      <c r="E41" s="81">
        <v>139218.80000000002</v>
      </c>
      <c r="F41" s="21">
        <v>0</v>
      </c>
      <c r="G41" s="22">
        <f t="shared" si="0"/>
        <v>160909.99999999991</v>
      </c>
      <c r="H41" s="21">
        <v>0</v>
      </c>
      <c r="I41" s="21">
        <v>0</v>
      </c>
    </row>
    <row r="42" spans="1:9" ht="15" x14ac:dyDescent="0.25">
      <c r="A42" s="82" t="s">
        <v>125</v>
      </c>
      <c r="B42" s="20">
        <v>0</v>
      </c>
      <c r="C42" s="69" t="s">
        <v>87</v>
      </c>
      <c r="D42" s="81">
        <v>73141.8</v>
      </c>
      <c r="E42" s="81">
        <v>20610.5</v>
      </c>
      <c r="F42" s="21">
        <v>0</v>
      </c>
      <c r="G42" s="22">
        <f t="shared" si="0"/>
        <v>52531.3</v>
      </c>
      <c r="H42" s="21">
        <v>0</v>
      </c>
      <c r="I42" s="21">
        <v>0</v>
      </c>
    </row>
    <row r="43" spans="1:9" ht="15" x14ac:dyDescent="0.25">
      <c r="A43" s="82" t="s">
        <v>126</v>
      </c>
      <c r="B43" s="20">
        <v>0</v>
      </c>
      <c r="C43" s="69" t="s">
        <v>87</v>
      </c>
      <c r="D43" s="81">
        <v>37057.4</v>
      </c>
      <c r="E43" s="81">
        <v>0</v>
      </c>
      <c r="F43" s="21">
        <v>0</v>
      </c>
      <c r="G43" s="22">
        <f t="shared" si="0"/>
        <v>37057.4</v>
      </c>
      <c r="H43" s="21">
        <v>0</v>
      </c>
      <c r="I43" s="21">
        <v>0</v>
      </c>
    </row>
    <row r="44" spans="1:9" ht="15" x14ac:dyDescent="0.25">
      <c r="A44" s="82" t="s">
        <v>127</v>
      </c>
      <c r="B44" s="20">
        <v>0</v>
      </c>
      <c r="C44" s="69" t="s">
        <v>87</v>
      </c>
      <c r="D44" s="81">
        <v>7422.6</v>
      </c>
      <c r="E44" s="81">
        <v>2242.8000000000002</v>
      </c>
      <c r="F44" s="21">
        <v>0</v>
      </c>
      <c r="G44" s="22">
        <f t="shared" si="0"/>
        <v>5179.8</v>
      </c>
      <c r="H44" s="21">
        <v>0</v>
      </c>
      <c r="I44" s="21">
        <v>0</v>
      </c>
    </row>
    <row r="45" spans="1:9" ht="15" x14ac:dyDescent="0.25">
      <c r="A45" s="82" t="s">
        <v>128</v>
      </c>
      <c r="B45" s="20">
        <v>0</v>
      </c>
      <c r="C45" s="69" t="s">
        <v>87</v>
      </c>
      <c r="D45" s="81">
        <v>46040.1</v>
      </c>
      <c r="E45" s="81">
        <v>4026</v>
      </c>
      <c r="F45" s="21">
        <v>0</v>
      </c>
      <c r="G45" s="22">
        <f t="shared" si="0"/>
        <v>42014.1</v>
      </c>
      <c r="H45" s="21">
        <v>0</v>
      </c>
      <c r="I45" s="21">
        <v>0</v>
      </c>
    </row>
    <row r="46" spans="1:9" ht="15" x14ac:dyDescent="0.25">
      <c r="A46" s="82" t="s">
        <v>129</v>
      </c>
      <c r="B46" s="20">
        <v>0</v>
      </c>
      <c r="C46" s="69" t="s">
        <v>87</v>
      </c>
      <c r="D46" s="81">
        <v>112701.2</v>
      </c>
      <c r="E46" s="81">
        <v>37346.300000000003</v>
      </c>
      <c r="F46" s="21">
        <v>0</v>
      </c>
      <c r="G46" s="22">
        <f t="shared" si="0"/>
        <v>75354.899999999994</v>
      </c>
      <c r="H46" s="21">
        <v>0</v>
      </c>
      <c r="I46" s="21">
        <v>0</v>
      </c>
    </row>
    <row r="47" spans="1:9" ht="15" x14ac:dyDescent="0.25">
      <c r="A47" s="82" t="s">
        <v>130</v>
      </c>
      <c r="B47" s="20">
        <v>0</v>
      </c>
      <c r="C47" s="69" t="s">
        <v>87</v>
      </c>
      <c r="D47" s="81">
        <v>126990.40000000001</v>
      </c>
      <c r="E47" s="81">
        <v>21332.800000000003</v>
      </c>
      <c r="F47" s="21">
        <v>0</v>
      </c>
      <c r="G47" s="22">
        <f t="shared" si="0"/>
        <v>105657.60000000001</v>
      </c>
      <c r="H47" s="21">
        <v>0</v>
      </c>
      <c r="I47" s="21">
        <v>0</v>
      </c>
    </row>
    <row r="48" spans="1:9" ht="15" x14ac:dyDescent="0.25">
      <c r="A48" s="82" t="s">
        <v>131</v>
      </c>
      <c r="B48" s="20">
        <v>0</v>
      </c>
      <c r="C48" s="69" t="s">
        <v>87</v>
      </c>
      <c r="D48" s="81">
        <v>135396.79999999999</v>
      </c>
      <c r="E48" s="81">
        <v>103461.7</v>
      </c>
      <c r="F48" s="21">
        <v>0</v>
      </c>
      <c r="G48" s="22">
        <f t="shared" si="0"/>
        <v>31935.099999999991</v>
      </c>
      <c r="H48" s="21">
        <v>0</v>
      </c>
      <c r="I48" s="21">
        <v>0</v>
      </c>
    </row>
    <row r="49" spans="1:9" ht="15" x14ac:dyDescent="0.25">
      <c r="A49" s="82" t="s">
        <v>132</v>
      </c>
      <c r="B49" s="20">
        <v>0</v>
      </c>
      <c r="C49" s="69" t="s">
        <v>87</v>
      </c>
      <c r="D49" s="81">
        <v>241998.99999999997</v>
      </c>
      <c r="E49" s="81">
        <v>119058.8</v>
      </c>
      <c r="F49" s="21">
        <v>0</v>
      </c>
      <c r="G49" s="22">
        <f t="shared" si="0"/>
        <v>122940.19999999997</v>
      </c>
      <c r="H49" s="21">
        <v>0</v>
      </c>
      <c r="I49" s="21">
        <v>0</v>
      </c>
    </row>
    <row r="50" spans="1:9" ht="15" x14ac:dyDescent="0.25">
      <c r="A50" s="82" t="s">
        <v>133</v>
      </c>
      <c r="B50" s="20">
        <v>0</v>
      </c>
      <c r="C50" s="69" t="s">
        <v>87</v>
      </c>
      <c r="D50" s="81">
        <v>162296.4</v>
      </c>
      <c r="E50" s="81">
        <v>83186.799999999988</v>
      </c>
      <c r="F50" s="21">
        <v>0</v>
      </c>
      <c r="G50" s="22">
        <f t="shared" si="0"/>
        <v>79109.600000000006</v>
      </c>
      <c r="H50" s="21">
        <v>0</v>
      </c>
      <c r="I50" s="21">
        <v>0</v>
      </c>
    </row>
    <row r="51" spans="1:9" ht="15" x14ac:dyDescent="0.25">
      <c r="A51" s="82" t="s">
        <v>4479</v>
      </c>
      <c r="B51" s="20">
        <v>0</v>
      </c>
      <c r="C51" s="69" t="s">
        <v>87</v>
      </c>
      <c r="D51" s="81">
        <v>409850.24999999994</v>
      </c>
      <c r="E51" s="81">
        <v>194849.05</v>
      </c>
      <c r="F51" s="21">
        <v>0</v>
      </c>
      <c r="G51" s="22">
        <f t="shared" si="0"/>
        <v>215001.19999999995</v>
      </c>
      <c r="H51" s="21"/>
      <c r="I51" s="21">
        <v>0</v>
      </c>
    </row>
    <row r="52" spans="1:9" ht="15" x14ac:dyDescent="0.25">
      <c r="A52" s="82" t="s">
        <v>134</v>
      </c>
      <c r="B52" s="20">
        <v>0</v>
      </c>
      <c r="C52" s="69" t="s">
        <v>87</v>
      </c>
      <c r="D52" s="81">
        <v>199659.59999999998</v>
      </c>
      <c r="E52" s="81">
        <v>78325</v>
      </c>
      <c r="F52" s="21">
        <v>0</v>
      </c>
      <c r="G52" s="22">
        <f t="shared" si="0"/>
        <v>121334.59999999998</v>
      </c>
      <c r="H52" s="21">
        <v>0</v>
      </c>
      <c r="I52" s="21">
        <v>0</v>
      </c>
    </row>
    <row r="53" spans="1:9" ht="15" x14ac:dyDescent="0.25">
      <c r="A53" s="82" t="s">
        <v>135</v>
      </c>
      <c r="B53" s="20">
        <v>0</v>
      </c>
      <c r="C53" s="69" t="s">
        <v>87</v>
      </c>
      <c r="D53" s="81">
        <v>572247.85000000021</v>
      </c>
      <c r="E53" s="81">
        <v>281524.33999999997</v>
      </c>
      <c r="F53" s="21">
        <v>0</v>
      </c>
      <c r="G53" s="22">
        <f t="shared" si="0"/>
        <v>290723.51000000024</v>
      </c>
      <c r="H53" s="21">
        <v>0</v>
      </c>
      <c r="I53" s="21">
        <v>0</v>
      </c>
    </row>
    <row r="54" spans="1:9" ht="15" x14ac:dyDescent="0.25">
      <c r="A54" s="82" t="s">
        <v>136</v>
      </c>
      <c r="B54" s="20">
        <v>0</v>
      </c>
      <c r="C54" s="69" t="s">
        <v>87</v>
      </c>
      <c r="D54" s="81">
        <v>9757.7999999999993</v>
      </c>
      <c r="E54" s="81">
        <v>9547.2000000000007</v>
      </c>
      <c r="F54" s="21">
        <v>0</v>
      </c>
      <c r="G54" s="22">
        <f t="shared" si="0"/>
        <v>210.59999999999854</v>
      </c>
      <c r="H54" s="21">
        <v>0</v>
      </c>
      <c r="I54" s="21">
        <v>0</v>
      </c>
    </row>
    <row r="55" spans="1:9" ht="15" x14ac:dyDescent="0.25">
      <c r="A55" s="82" t="s">
        <v>137</v>
      </c>
      <c r="B55" s="20">
        <v>0</v>
      </c>
      <c r="C55" s="69" t="s">
        <v>87</v>
      </c>
      <c r="D55" s="81">
        <v>1767160.4500000004</v>
      </c>
      <c r="E55" s="81">
        <v>1219161.1000000001</v>
      </c>
      <c r="F55" s="21">
        <v>0</v>
      </c>
      <c r="G55" s="22">
        <f t="shared" si="0"/>
        <v>547999.35000000033</v>
      </c>
      <c r="H55" s="21">
        <v>0</v>
      </c>
      <c r="I55" s="21">
        <v>0</v>
      </c>
    </row>
    <row r="56" spans="1:9" ht="15" x14ac:dyDescent="0.25">
      <c r="A56" s="82" t="s">
        <v>138</v>
      </c>
      <c r="B56" s="20">
        <v>0</v>
      </c>
      <c r="C56" s="69" t="s">
        <v>87</v>
      </c>
      <c r="D56" s="81">
        <v>339984.8</v>
      </c>
      <c r="E56" s="81">
        <v>63733.619999999995</v>
      </c>
      <c r="F56" s="21">
        <v>0</v>
      </c>
      <c r="G56" s="22">
        <f t="shared" si="0"/>
        <v>276251.18</v>
      </c>
      <c r="H56" s="21">
        <v>0</v>
      </c>
      <c r="I56" s="21">
        <v>0</v>
      </c>
    </row>
    <row r="57" spans="1:9" ht="15" x14ac:dyDescent="0.25">
      <c r="A57" s="82" t="s">
        <v>4480</v>
      </c>
      <c r="B57" s="20">
        <v>0</v>
      </c>
      <c r="C57" s="69" t="s">
        <v>87</v>
      </c>
      <c r="D57" s="81">
        <v>63253.19999999999</v>
      </c>
      <c r="E57" s="81">
        <v>14444.400000000003</v>
      </c>
      <c r="F57" s="21">
        <v>0</v>
      </c>
      <c r="G57" s="22">
        <f t="shared" si="0"/>
        <v>48808.799999999988</v>
      </c>
      <c r="H57" s="21">
        <v>0</v>
      </c>
      <c r="I57" s="21">
        <v>0</v>
      </c>
    </row>
    <row r="58" spans="1:9" ht="15" x14ac:dyDescent="0.25">
      <c r="A58" s="82" t="s">
        <v>139</v>
      </c>
      <c r="B58" s="20">
        <v>0</v>
      </c>
      <c r="C58" s="69" t="s">
        <v>87</v>
      </c>
      <c r="D58" s="81">
        <v>79591.399999999994</v>
      </c>
      <c r="E58" s="81">
        <v>72447.399999999994</v>
      </c>
      <c r="F58" s="21">
        <v>0</v>
      </c>
      <c r="G58" s="22">
        <f t="shared" si="0"/>
        <v>7144</v>
      </c>
      <c r="H58" s="21">
        <v>0</v>
      </c>
      <c r="I58" s="21">
        <v>0</v>
      </c>
    </row>
    <row r="59" spans="1:9" ht="15" x14ac:dyDescent="0.25">
      <c r="A59" s="82" t="s">
        <v>140</v>
      </c>
      <c r="B59" s="20">
        <v>0</v>
      </c>
      <c r="C59" s="69" t="s">
        <v>87</v>
      </c>
      <c r="D59" s="81">
        <v>10758.6</v>
      </c>
      <c r="E59" s="81">
        <v>232.2</v>
      </c>
      <c r="F59" s="21">
        <v>0</v>
      </c>
      <c r="G59" s="22">
        <f t="shared" si="0"/>
        <v>10526.4</v>
      </c>
      <c r="H59" s="21">
        <v>0</v>
      </c>
      <c r="I59" s="21">
        <v>0</v>
      </c>
    </row>
    <row r="60" spans="1:9" ht="15" x14ac:dyDescent="0.25">
      <c r="A60" s="82" t="s">
        <v>141</v>
      </c>
      <c r="B60" s="20">
        <v>0</v>
      </c>
      <c r="C60" s="69" t="s">
        <v>87</v>
      </c>
      <c r="D60" s="81">
        <v>86875</v>
      </c>
      <c r="E60" s="81">
        <v>8348.2000000000007</v>
      </c>
      <c r="F60" s="21">
        <v>0</v>
      </c>
      <c r="G60" s="22">
        <f t="shared" si="0"/>
        <v>78526.8</v>
      </c>
      <c r="H60" s="21">
        <v>0</v>
      </c>
      <c r="I60" s="21">
        <v>0</v>
      </c>
    </row>
    <row r="61" spans="1:9" ht="15" x14ac:dyDescent="0.25">
      <c r="A61" s="82" t="s">
        <v>142</v>
      </c>
      <c r="B61" s="20">
        <v>0</v>
      </c>
      <c r="C61" s="69" t="s">
        <v>87</v>
      </c>
      <c r="D61" s="81">
        <v>117121.4</v>
      </c>
      <c r="E61" s="81">
        <v>2679.6</v>
      </c>
      <c r="F61" s="21">
        <v>0</v>
      </c>
      <c r="G61" s="22">
        <f t="shared" si="0"/>
        <v>114441.79999999999</v>
      </c>
      <c r="H61" s="21">
        <v>0</v>
      </c>
      <c r="I61" s="21">
        <v>0</v>
      </c>
    </row>
    <row r="62" spans="1:9" ht="15" x14ac:dyDescent="0.25">
      <c r="A62" s="82" t="s">
        <v>143</v>
      </c>
      <c r="B62" s="20">
        <v>0</v>
      </c>
      <c r="C62" s="69" t="s">
        <v>87</v>
      </c>
      <c r="D62" s="81">
        <v>182312.4</v>
      </c>
      <c r="E62" s="81">
        <v>7583.2</v>
      </c>
      <c r="F62" s="21">
        <v>0</v>
      </c>
      <c r="G62" s="22">
        <f t="shared" si="0"/>
        <v>174729.19999999998</v>
      </c>
      <c r="H62" s="21">
        <v>0</v>
      </c>
      <c r="I62" s="21">
        <v>0</v>
      </c>
    </row>
    <row r="63" spans="1:9" ht="15" x14ac:dyDescent="0.25">
      <c r="A63" s="82" t="s">
        <v>144</v>
      </c>
      <c r="B63" s="20">
        <v>0</v>
      </c>
      <c r="C63" s="69" t="s">
        <v>87</v>
      </c>
      <c r="D63" s="81">
        <v>70862.2</v>
      </c>
      <c r="E63" s="81">
        <v>0</v>
      </c>
      <c r="F63" s="21">
        <v>0</v>
      </c>
      <c r="G63" s="22">
        <f t="shared" si="0"/>
        <v>70862.2</v>
      </c>
      <c r="H63" s="21">
        <v>0</v>
      </c>
      <c r="I63" s="21">
        <v>0</v>
      </c>
    </row>
    <row r="64" spans="1:9" ht="15" x14ac:dyDescent="0.25">
      <c r="A64" s="82" t="s">
        <v>145</v>
      </c>
      <c r="B64" s="20">
        <v>0</v>
      </c>
      <c r="C64" s="69" t="s">
        <v>87</v>
      </c>
      <c r="D64" s="81">
        <v>200493.4</v>
      </c>
      <c r="E64" s="81">
        <v>178441.80000000002</v>
      </c>
      <c r="F64" s="21">
        <v>0</v>
      </c>
      <c r="G64" s="22">
        <f t="shared" si="0"/>
        <v>22051.599999999977</v>
      </c>
      <c r="H64" s="21">
        <v>0</v>
      </c>
      <c r="I64" s="21">
        <v>0</v>
      </c>
    </row>
    <row r="65" spans="1:9" ht="15" x14ac:dyDescent="0.25">
      <c r="A65" s="82" t="s">
        <v>146</v>
      </c>
      <c r="B65" s="20">
        <v>0</v>
      </c>
      <c r="C65" s="69" t="s">
        <v>87</v>
      </c>
      <c r="D65" s="81">
        <v>255593.2</v>
      </c>
      <c r="E65" s="81">
        <v>210833.30000000002</v>
      </c>
      <c r="F65" s="21">
        <v>0</v>
      </c>
      <c r="G65" s="22">
        <f t="shared" si="0"/>
        <v>44759.899999999994</v>
      </c>
      <c r="H65" s="21">
        <v>0</v>
      </c>
      <c r="I65" s="21">
        <v>0</v>
      </c>
    </row>
    <row r="66" spans="1:9" ht="15" x14ac:dyDescent="0.25">
      <c r="A66" s="82" t="s">
        <v>147</v>
      </c>
      <c r="B66" s="20">
        <v>0</v>
      </c>
      <c r="C66" s="69" t="s">
        <v>87</v>
      </c>
      <c r="D66" s="81">
        <v>255530.27000000005</v>
      </c>
      <c r="E66" s="81">
        <v>65264.37</v>
      </c>
      <c r="F66" s="21">
        <v>0</v>
      </c>
      <c r="G66" s="22">
        <f t="shared" si="0"/>
        <v>190265.90000000005</v>
      </c>
      <c r="H66" s="21">
        <v>0</v>
      </c>
      <c r="I66" s="21">
        <v>0</v>
      </c>
    </row>
    <row r="67" spans="1:9" ht="15" x14ac:dyDescent="0.25">
      <c r="A67" s="82" t="s">
        <v>148</v>
      </c>
      <c r="B67" s="20">
        <v>0</v>
      </c>
      <c r="C67" s="69" t="s">
        <v>87</v>
      </c>
      <c r="D67" s="81">
        <v>95437.4</v>
      </c>
      <c r="E67" s="81">
        <v>5902.74</v>
      </c>
      <c r="F67" s="21">
        <v>0</v>
      </c>
      <c r="G67" s="22">
        <f t="shared" si="0"/>
        <v>89534.659999999989</v>
      </c>
      <c r="H67" s="21">
        <v>0</v>
      </c>
      <c r="I67" s="21">
        <v>0</v>
      </c>
    </row>
    <row r="68" spans="1:9" ht="15" x14ac:dyDescent="0.25">
      <c r="A68" s="82" t="s">
        <v>149</v>
      </c>
      <c r="B68" s="20">
        <v>0</v>
      </c>
      <c r="C68" s="69" t="s">
        <v>87</v>
      </c>
      <c r="D68" s="81">
        <v>684158.23</v>
      </c>
      <c r="E68" s="81">
        <v>614119.57999999996</v>
      </c>
      <c r="F68" s="21">
        <v>0</v>
      </c>
      <c r="G68" s="22">
        <f t="shared" si="0"/>
        <v>70038.650000000023</v>
      </c>
      <c r="H68" s="21">
        <v>0</v>
      </c>
      <c r="I68" s="21">
        <v>0</v>
      </c>
    </row>
    <row r="69" spans="1:9" ht="15" x14ac:dyDescent="0.25">
      <c r="A69" s="82" t="s">
        <v>150</v>
      </c>
      <c r="B69" s="20">
        <v>0</v>
      </c>
      <c r="C69" s="69" t="s">
        <v>87</v>
      </c>
      <c r="D69" s="81">
        <v>469890</v>
      </c>
      <c r="E69" s="81">
        <v>403170.29999999993</v>
      </c>
      <c r="F69" s="21">
        <v>0</v>
      </c>
      <c r="G69" s="22">
        <f t="shared" si="0"/>
        <v>66719.70000000007</v>
      </c>
      <c r="H69" s="21">
        <v>0</v>
      </c>
      <c r="I69" s="21">
        <v>0</v>
      </c>
    </row>
    <row r="70" spans="1:9" ht="15" x14ac:dyDescent="0.25">
      <c r="A70" s="82" t="s">
        <v>151</v>
      </c>
      <c r="B70" s="20">
        <v>0</v>
      </c>
      <c r="C70" s="69" t="s">
        <v>87</v>
      </c>
      <c r="D70" s="81">
        <v>65969.399999999994</v>
      </c>
      <c r="E70" s="81">
        <v>0</v>
      </c>
      <c r="F70" s="21">
        <v>0</v>
      </c>
      <c r="G70" s="22">
        <f t="shared" ref="G70:G133" si="1">D70-E70</f>
        <v>65969.399999999994</v>
      </c>
      <c r="H70" s="21">
        <v>0</v>
      </c>
      <c r="I70" s="21">
        <v>0</v>
      </c>
    </row>
    <row r="71" spans="1:9" ht="15" x14ac:dyDescent="0.25">
      <c r="A71" s="82" t="s">
        <v>152</v>
      </c>
      <c r="B71" s="20">
        <v>0</v>
      </c>
      <c r="C71" s="69" t="s">
        <v>87</v>
      </c>
      <c r="D71" s="81">
        <v>77895.599999999991</v>
      </c>
      <c r="E71" s="81">
        <v>22648.21</v>
      </c>
      <c r="F71" s="21">
        <v>0</v>
      </c>
      <c r="G71" s="22">
        <f t="shared" si="1"/>
        <v>55247.389999999992</v>
      </c>
      <c r="H71" s="21">
        <v>0</v>
      </c>
      <c r="I71" s="21">
        <v>0</v>
      </c>
    </row>
    <row r="72" spans="1:9" ht="15" x14ac:dyDescent="0.25">
      <c r="A72" s="82" t="s">
        <v>153</v>
      </c>
      <c r="B72" s="20">
        <v>0</v>
      </c>
      <c r="C72" s="69" t="s">
        <v>87</v>
      </c>
      <c r="D72" s="81">
        <v>116509.8</v>
      </c>
      <c r="E72" s="81">
        <v>44267.700000000004</v>
      </c>
      <c r="F72" s="21">
        <v>0</v>
      </c>
      <c r="G72" s="22">
        <f t="shared" si="1"/>
        <v>72242.100000000006</v>
      </c>
      <c r="H72" s="21">
        <v>0</v>
      </c>
      <c r="I72" s="21">
        <v>0</v>
      </c>
    </row>
    <row r="73" spans="1:9" ht="15" x14ac:dyDescent="0.25">
      <c r="A73" s="82" t="s">
        <v>154</v>
      </c>
      <c r="B73" s="20">
        <v>0</v>
      </c>
      <c r="C73" s="69" t="s">
        <v>87</v>
      </c>
      <c r="D73" s="81">
        <v>80203</v>
      </c>
      <c r="E73" s="81">
        <v>10893.6</v>
      </c>
      <c r="F73" s="21">
        <v>0</v>
      </c>
      <c r="G73" s="22">
        <f t="shared" si="1"/>
        <v>69309.399999999994</v>
      </c>
      <c r="H73" s="21">
        <v>0</v>
      </c>
      <c r="I73" s="21">
        <v>0</v>
      </c>
    </row>
    <row r="74" spans="1:9" ht="15" x14ac:dyDescent="0.25">
      <c r="A74" s="82" t="s">
        <v>155</v>
      </c>
      <c r="B74" s="20">
        <v>0</v>
      </c>
      <c r="C74" s="69" t="s">
        <v>87</v>
      </c>
      <c r="D74" s="81">
        <v>88125.999999999985</v>
      </c>
      <c r="E74" s="81">
        <v>53835.799999999996</v>
      </c>
      <c r="F74" s="21">
        <v>0</v>
      </c>
      <c r="G74" s="22">
        <f t="shared" si="1"/>
        <v>34290.19999999999</v>
      </c>
      <c r="H74" s="21">
        <v>0</v>
      </c>
      <c r="I74" s="21">
        <v>0</v>
      </c>
    </row>
    <row r="75" spans="1:9" ht="15" x14ac:dyDescent="0.25">
      <c r="A75" s="82" t="s">
        <v>156</v>
      </c>
      <c r="B75" s="20">
        <v>0</v>
      </c>
      <c r="C75" s="69" t="s">
        <v>87</v>
      </c>
      <c r="D75" s="81">
        <v>22073.199999999997</v>
      </c>
      <c r="E75" s="81">
        <v>0</v>
      </c>
      <c r="F75" s="21">
        <v>0</v>
      </c>
      <c r="G75" s="22">
        <f t="shared" si="1"/>
        <v>22073.199999999997</v>
      </c>
      <c r="H75" s="21">
        <v>0</v>
      </c>
      <c r="I75" s="21">
        <v>0</v>
      </c>
    </row>
    <row r="76" spans="1:9" ht="15" x14ac:dyDescent="0.25">
      <c r="A76" s="82" t="s">
        <v>157</v>
      </c>
      <c r="B76" s="20">
        <v>0</v>
      </c>
      <c r="C76" s="69" t="s">
        <v>87</v>
      </c>
      <c r="D76" s="81">
        <v>108447.8</v>
      </c>
      <c r="E76" s="81">
        <v>95339.7</v>
      </c>
      <c r="F76" s="21">
        <v>0</v>
      </c>
      <c r="G76" s="22">
        <f t="shared" si="1"/>
        <v>13108.100000000006</v>
      </c>
      <c r="H76" s="21">
        <v>0</v>
      </c>
      <c r="I76" s="21">
        <v>0</v>
      </c>
    </row>
    <row r="77" spans="1:9" ht="15" x14ac:dyDescent="0.25">
      <c r="A77" s="82" t="s">
        <v>158</v>
      </c>
      <c r="B77" s="20">
        <v>0</v>
      </c>
      <c r="C77" s="69" t="s">
        <v>87</v>
      </c>
      <c r="D77" s="81">
        <v>58463.4</v>
      </c>
      <c r="E77" s="81">
        <v>146</v>
      </c>
      <c r="F77" s="21">
        <v>0</v>
      </c>
      <c r="G77" s="22">
        <f t="shared" si="1"/>
        <v>58317.4</v>
      </c>
      <c r="H77" s="21">
        <v>0</v>
      </c>
      <c r="I77" s="21">
        <v>0</v>
      </c>
    </row>
    <row r="78" spans="1:9" ht="15" x14ac:dyDescent="0.25">
      <c r="A78" s="82" t="s">
        <v>159</v>
      </c>
      <c r="B78" s="20">
        <v>0</v>
      </c>
      <c r="C78" s="69" t="s">
        <v>87</v>
      </c>
      <c r="D78" s="81">
        <v>29440.199999999997</v>
      </c>
      <c r="E78" s="81">
        <v>0</v>
      </c>
      <c r="F78" s="21">
        <v>0</v>
      </c>
      <c r="G78" s="22">
        <f t="shared" si="1"/>
        <v>29440.199999999997</v>
      </c>
      <c r="H78" s="21">
        <v>0</v>
      </c>
      <c r="I78" s="21">
        <v>0</v>
      </c>
    </row>
    <row r="79" spans="1:9" ht="15" x14ac:dyDescent="0.25">
      <c r="A79" s="82" t="s">
        <v>160</v>
      </c>
      <c r="B79" s="20">
        <v>0</v>
      </c>
      <c r="C79" s="69" t="s">
        <v>87</v>
      </c>
      <c r="D79" s="81">
        <v>79480.2</v>
      </c>
      <c r="E79" s="81">
        <v>44429.2</v>
      </c>
      <c r="F79" s="21">
        <v>0</v>
      </c>
      <c r="G79" s="22">
        <f t="shared" si="1"/>
        <v>35051</v>
      </c>
      <c r="H79" s="21">
        <v>0</v>
      </c>
      <c r="I79" s="21">
        <v>0</v>
      </c>
    </row>
    <row r="80" spans="1:9" ht="15" x14ac:dyDescent="0.25">
      <c r="A80" s="82" t="s">
        <v>161</v>
      </c>
      <c r="B80" s="20">
        <v>0</v>
      </c>
      <c r="C80" s="69" t="s">
        <v>87</v>
      </c>
      <c r="D80" s="81">
        <v>30707.88</v>
      </c>
      <c r="E80" s="81">
        <v>0</v>
      </c>
      <c r="F80" s="21">
        <v>0</v>
      </c>
      <c r="G80" s="22">
        <f t="shared" si="1"/>
        <v>30707.88</v>
      </c>
      <c r="H80" s="21">
        <v>0</v>
      </c>
      <c r="I80" s="21">
        <v>0</v>
      </c>
    </row>
    <row r="81" spans="1:9" ht="15" x14ac:dyDescent="0.25">
      <c r="A81" s="82" t="s">
        <v>162</v>
      </c>
      <c r="B81" s="20">
        <v>0</v>
      </c>
      <c r="C81" s="69" t="s">
        <v>87</v>
      </c>
      <c r="D81" s="81">
        <v>45814.400000000001</v>
      </c>
      <c r="E81" s="81">
        <v>11817.599999999999</v>
      </c>
      <c r="F81" s="21">
        <v>0</v>
      </c>
      <c r="G81" s="22">
        <f t="shared" si="1"/>
        <v>33996.800000000003</v>
      </c>
      <c r="H81" s="21">
        <v>0</v>
      </c>
      <c r="I81" s="21">
        <v>0</v>
      </c>
    </row>
    <row r="82" spans="1:9" ht="15" x14ac:dyDescent="0.25">
      <c r="A82" s="82" t="s">
        <v>163</v>
      </c>
      <c r="B82" s="20">
        <v>0</v>
      </c>
      <c r="C82" s="69" t="s">
        <v>87</v>
      </c>
      <c r="D82" s="81">
        <v>52458.600000000006</v>
      </c>
      <c r="E82" s="81">
        <v>13609.4</v>
      </c>
      <c r="F82" s="21">
        <v>0</v>
      </c>
      <c r="G82" s="22">
        <f t="shared" si="1"/>
        <v>38849.200000000004</v>
      </c>
      <c r="H82" s="21">
        <v>0</v>
      </c>
      <c r="I82" s="21">
        <v>0</v>
      </c>
    </row>
    <row r="83" spans="1:9" ht="15" x14ac:dyDescent="0.25">
      <c r="A83" s="82" t="s">
        <v>164</v>
      </c>
      <c r="B83" s="20">
        <v>0</v>
      </c>
      <c r="C83" s="69" t="s">
        <v>87</v>
      </c>
      <c r="D83" s="81">
        <v>81565.2</v>
      </c>
      <c r="E83" s="81">
        <v>20.8</v>
      </c>
      <c r="F83" s="21">
        <v>0</v>
      </c>
      <c r="G83" s="22">
        <f t="shared" si="1"/>
        <v>81544.399999999994</v>
      </c>
      <c r="H83" s="21">
        <v>0</v>
      </c>
      <c r="I83" s="21">
        <v>0</v>
      </c>
    </row>
    <row r="84" spans="1:9" ht="15" x14ac:dyDescent="0.25">
      <c r="A84" s="82" t="s">
        <v>165</v>
      </c>
      <c r="B84" s="20">
        <v>0</v>
      </c>
      <c r="C84" s="69" t="s">
        <v>87</v>
      </c>
      <c r="D84" s="81">
        <v>83372.199999999983</v>
      </c>
      <c r="E84" s="81">
        <v>0</v>
      </c>
      <c r="F84" s="21">
        <v>0</v>
      </c>
      <c r="G84" s="22">
        <f t="shared" si="1"/>
        <v>83372.199999999983</v>
      </c>
      <c r="H84" s="21">
        <v>0</v>
      </c>
      <c r="I84" s="21">
        <v>0</v>
      </c>
    </row>
    <row r="85" spans="1:9" ht="15" x14ac:dyDescent="0.25">
      <c r="A85" s="82" t="s">
        <v>166</v>
      </c>
      <c r="B85" s="20">
        <v>0</v>
      </c>
      <c r="C85" s="69" t="s">
        <v>87</v>
      </c>
      <c r="D85" s="81">
        <v>209890.00000000003</v>
      </c>
      <c r="E85" s="81">
        <v>0</v>
      </c>
      <c r="F85" s="21">
        <v>0</v>
      </c>
      <c r="G85" s="22">
        <f t="shared" si="1"/>
        <v>209890.00000000003</v>
      </c>
      <c r="H85" s="21">
        <v>0</v>
      </c>
      <c r="I85" s="21">
        <v>0</v>
      </c>
    </row>
    <row r="86" spans="1:9" ht="15" x14ac:dyDescent="0.25">
      <c r="A86" s="82" t="s">
        <v>167</v>
      </c>
      <c r="B86" s="20">
        <v>0</v>
      </c>
      <c r="C86" s="69" t="s">
        <v>87</v>
      </c>
      <c r="D86" s="81">
        <v>15095.4</v>
      </c>
      <c r="E86" s="81">
        <v>0</v>
      </c>
      <c r="F86" s="21">
        <v>0</v>
      </c>
      <c r="G86" s="22">
        <f t="shared" si="1"/>
        <v>15095.4</v>
      </c>
      <c r="H86" s="21">
        <v>0</v>
      </c>
      <c r="I86" s="21">
        <v>0</v>
      </c>
    </row>
    <row r="87" spans="1:9" ht="15" x14ac:dyDescent="0.25">
      <c r="A87" s="82" t="s">
        <v>168</v>
      </c>
      <c r="B87" s="20">
        <v>0</v>
      </c>
      <c r="C87" s="69" t="s">
        <v>87</v>
      </c>
      <c r="D87" s="81">
        <v>242666.2</v>
      </c>
      <c r="E87" s="81">
        <v>0</v>
      </c>
      <c r="F87" s="21">
        <v>0</v>
      </c>
      <c r="G87" s="22">
        <f t="shared" si="1"/>
        <v>242666.2</v>
      </c>
      <c r="H87" s="21">
        <v>0</v>
      </c>
      <c r="I87" s="21">
        <v>0</v>
      </c>
    </row>
    <row r="88" spans="1:9" ht="15" x14ac:dyDescent="0.25">
      <c r="A88" s="82" t="s">
        <v>169</v>
      </c>
      <c r="B88" s="20">
        <v>0</v>
      </c>
      <c r="C88" s="69" t="s">
        <v>87</v>
      </c>
      <c r="D88" s="81">
        <v>51680.2</v>
      </c>
      <c r="E88" s="81">
        <v>4164.5</v>
      </c>
      <c r="F88" s="21">
        <v>0</v>
      </c>
      <c r="G88" s="22">
        <f t="shared" si="1"/>
        <v>47515.7</v>
      </c>
      <c r="H88" s="21">
        <v>0</v>
      </c>
      <c r="I88" s="21">
        <v>0</v>
      </c>
    </row>
    <row r="89" spans="1:9" ht="15" x14ac:dyDescent="0.25">
      <c r="A89" s="82" t="s">
        <v>170</v>
      </c>
      <c r="B89" s="20">
        <v>0</v>
      </c>
      <c r="C89" s="69" t="s">
        <v>87</v>
      </c>
      <c r="D89" s="81">
        <v>1012668.9500000002</v>
      </c>
      <c r="E89" s="81">
        <v>858661.60000000009</v>
      </c>
      <c r="F89" s="21">
        <v>0</v>
      </c>
      <c r="G89" s="22">
        <f t="shared" si="1"/>
        <v>154007.35000000009</v>
      </c>
      <c r="H89" s="21">
        <v>0</v>
      </c>
      <c r="I89" s="21">
        <v>0</v>
      </c>
    </row>
    <row r="90" spans="1:9" ht="15" x14ac:dyDescent="0.25">
      <c r="A90" s="82" t="s">
        <v>171</v>
      </c>
      <c r="B90" s="20">
        <v>0</v>
      </c>
      <c r="C90" s="69" t="s">
        <v>87</v>
      </c>
      <c r="D90" s="81">
        <v>1039432.85</v>
      </c>
      <c r="E90" s="81">
        <v>839950.66</v>
      </c>
      <c r="F90" s="21">
        <v>0</v>
      </c>
      <c r="G90" s="22">
        <f t="shared" si="1"/>
        <v>199482.18999999994</v>
      </c>
      <c r="H90" s="21">
        <v>0</v>
      </c>
      <c r="I90" s="21">
        <v>0</v>
      </c>
    </row>
    <row r="91" spans="1:9" ht="15" x14ac:dyDescent="0.25">
      <c r="A91" s="82" t="s">
        <v>172</v>
      </c>
      <c r="B91" s="20">
        <v>0</v>
      </c>
      <c r="C91" s="69" t="s">
        <v>87</v>
      </c>
      <c r="D91" s="81">
        <v>1723266.2599999988</v>
      </c>
      <c r="E91" s="81">
        <v>1287606.189999999</v>
      </c>
      <c r="F91" s="21">
        <v>0</v>
      </c>
      <c r="G91" s="22">
        <f t="shared" si="1"/>
        <v>435660.06999999983</v>
      </c>
      <c r="H91" s="21">
        <v>0</v>
      </c>
      <c r="I91" s="21">
        <v>0</v>
      </c>
    </row>
    <row r="92" spans="1:9" ht="15" x14ac:dyDescent="0.25">
      <c r="A92" s="82" t="s">
        <v>173</v>
      </c>
      <c r="B92" s="20">
        <v>0</v>
      </c>
      <c r="C92" s="69" t="s">
        <v>87</v>
      </c>
      <c r="D92" s="81">
        <v>1333991.4499999997</v>
      </c>
      <c r="E92" s="81">
        <v>1038065.0800000002</v>
      </c>
      <c r="F92" s="21">
        <v>0</v>
      </c>
      <c r="G92" s="22">
        <f t="shared" si="1"/>
        <v>295926.36999999953</v>
      </c>
      <c r="H92" s="21">
        <v>0</v>
      </c>
      <c r="I92" s="21">
        <v>0</v>
      </c>
    </row>
    <row r="93" spans="1:9" ht="15" x14ac:dyDescent="0.25">
      <c r="A93" s="82" t="s">
        <v>174</v>
      </c>
      <c r="B93" s="20">
        <v>0</v>
      </c>
      <c r="C93" s="69" t="s">
        <v>87</v>
      </c>
      <c r="D93" s="81">
        <v>1303383.9499999997</v>
      </c>
      <c r="E93" s="81">
        <v>838910.6100000001</v>
      </c>
      <c r="F93" s="21">
        <v>0</v>
      </c>
      <c r="G93" s="22">
        <f t="shared" si="1"/>
        <v>464473.33999999962</v>
      </c>
      <c r="H93" s="21">
        <v>0</v>
      </c>
      <c r="I93" s="21">
        <v>0</v>
      </c>
    </row>
    <row r="94" spans="1:9" ht="15" x14ac:dyDescent="0.25">
      <c r="A94" s="82" t="s">
        <v>175</v>
      </c>
      <c r="B94" s="20">
        <v>0</v>
      </c>
      <c r="C94" s="69" t="s">
        <v>87</v>
      </c>
      <c r="D94" s="81">
        <v>344961.10000000003</v>
      </c>
      <c r="E94" s="81">
        <v>141619.30000000002</v>
      </c>
      <c r="F94" s="21">
        <v>0</v>
      </c>
      <c r="G94" s="22">
        <f t="shared" si="1"/>
        <v>203341.80000000002</v>
      </c>
      <c r="H94" s="21">
        <v>0</v>
      </c>
      <c r="I94" s="21">
        <v>0</v>
      </c>
    </row>
    <row r="95" spans="1:9" ht="15" x14ac:dyDescent="0.25">
      <c r="A95" s="82" t="s">
        <v>176</v>
      </c>
      <c r="B95" s="20">
        <v>0</v>
      </c>
      <c r="C95" s="69" t="s">
        <v>87</v>
      </c>
      <c r="D95" s="81">
        <v>531019.72</v>
      </c>
      <c r="E95" s="81">
        <v>413392.32</v>
      </c>
      <c r="F95" s="21">
        <v>0</v>
      </c>
      <c r="G95" s="22">
        <f t="shared" si="1"/>
        <v>117627.39999999997</v>
      </c>
      <c r="H95" s="21">
        <v>0</v>
      </c>
      <c r="I95" s="21">
        <v>0</v>
      </c>
    </row>
    <row r="96" spans="1:9" ht="15" x14ac:dyDescent="0.25">
      <c r="A96" s="82" t="s">
        <v>177</v>
      </c>
      <c r="B96" s="20">
        <v>0</v>
      </c>
      <c r="C96" s="69" t="s">
        <v>87</v>
      </c>
      <c r="D96" s="81">
        <v>1844799.9999999993</v>
      </c>
      <c r="E96" s="81">
        <v>1066924.9599999995</v>
      </c>
      <c r="F96" s="21">
        <v>0</v>
      </c>
      <c r="G96" s="22">
        <f t="shared" si="1"/>
        <v>777875.0399999998</v>
      </c>
      <c r="H96" s="21">
        <v>0</v>
      </c>
      <c r="I96" s="21">
        <v>0</v>
      </c>
    </row>
    <row r="97" spans="1:9" ht="15" x14ac:dyDescent="0.25">
      <c r="A97" s="82" t="s">
        <v>178</v>
      </c>
      <c r="B97" s="20">
        <v>0</v>
      </c>
      <c r="C97" s="69" t="s">
        <v>87</v>
      </c>
      <c r="D97" s="81">
        <v>1241686.5</v>
      </c>
      <c r="E97" s="81">
        <v>897709.64</v>
      </c>
      <c r="F97" s="21">
        <v>0</v>
      </c>
      <c r="G97" s="22">
        <f t="shared" si="1"/>
        <v>343976.86</v>
      </c>
      <c r="H97" s="21">
        <v>0</v>
      </c>
      <c r="I97" s="21">
        <v>0</v>
      </c>
    </row>
    <row r="98" spans="1:9" ht="15" x14ac:dyDescent="0.25">
      <c r="A98" s="82" t="s">
        <v>179</v>
      </c>
      <c r="B98" s="20">
        <v>0</v>
      </c>
      <c r="C98" s="69" t="s">
        <v>87</v>
      </c>
      <c r="D98" s="81">
        <v>3089748.6400000015</v>
      </c>
      <c r="E98" s="81">
        <v>1479761.37</v>
      </c>
      <c r="F98" s="21">
        <v>0</v>
      </c>
      <c r="G98" s="22">
        <f t="shared" si="1"/>
        <v>1609987.2700000014</v>
      </c>
      <c r="H98" s="21">
        <v>0</v>
      </c>
      <c r="I98" s="21">
        <v>0</v>
      </c>
    </row>
    <row r="99" spans="1:9" ht="15" x14ac:dyDescent="0.25">
      <c r="A99" s="82" t="s">
        <v>180</v>
      </c>
      <c r="B99" s="20">
        <v>0</v>
      </c>
      <c r="C99" s="69" t="s">
        <v>87</v>
      </c>
      <c r="D99" s="81">
        <v>736413.74999999988</v>
      </c>
      <c r="E99" s="81">
        <v>557569.1</v>
      </c>
      <c r="F99" s="21">
        <v>0</v>
      </c>
      <c r="G99" s="22">
        <f t="shared" si="1"/>
        <v>178844.64999999991</v>
      </c>
      <c r="H99" s="21">
        <v>0</v>
      </c>
      <c r="I99" s="21">
        <v>0</v>
      </c>
    </row>
    <row r="100" spans="1:9" ht="15" x14ac:dyDescent="0.25">
      <c r="A100" s="82" t="s">
        <v>181</v>
      </c>
      <c r="B100" s="20">
        <v>0</v>
      </c>
      <c r="C100" s="69" t="s">
        <v>87</v>
      </c>
      <c r="D100" s="81">
        <v>1341257.7499999998</v>
      </c>
      <c r="E100" s="81">
        <v>853674.25</v>
      </c>
      <c r="F100" s="21">
        <v>0</v>
      </c>
      <c r="G100" s="22">
        <f t="shared" si="1"/>
        <v>487583.49999999977</v>
      </c>
      <c r="H100" s="21">
        <v>0</v>
      </c>
      <c r="I100" s="21">
        <v>0</v>
      </c>
    </row>
    <row r="101" spans="1:9" ht="15" x14ac:dyDescent="0.25">
      <c r="A101" s="82" t="s">
        <v>4481</v>
      </c>
      <c r="B101" s="20">
        <v>0</v>
      </c>
      <c r="C101" s="69" t="s">
        <v>87</v>
      </c>
      <c r="D101" s="81">
        <v>16541.68</v>
      </c>
      <c r="E101" s="81">
        <v>8573.14</v>
      </c>
      <c r="F101" s="21">
        <v>0</v>
      </c>
      <c r="G101" s="22">
        <f t="shared" si="1"/>
        <v>7968.5400000000009</v>
      </c>
      <c r="H101" s="21">
        <v>0</v>
      </c>
      <c r="I101" s="21">
        <v>0</v>
      </c>
    </row>
    <row r="102" spans="1:9" ht="15" x14ac:dyDescent="0.25">
      <c r="A102" s="82" t="s">
        <v>4482</v>
      </c>
      <c r="B102" s="20">
        <v>0</v>
      </c>
      <c r="C102" s="69" t="s">
        <v>87</v>
      </c>
      <c r="D102" s="81">
        <v>159366</v>
      </c>
      <c r="E102" s="81">
        <v>56635.25</v>
      </c>
      <c r="F102" s="21">
        <v>0</v>
      </c>
      <c r="G102" s="22">
        <f t="shared" si="1"/>
        <v>102730.75</v>
      </c>
      <c r="H102" s="21">
        <v>0</v>
      </c>
      <c r="I102" s="21">
        <v>0</v>
      </c>
    </row>
    <row r="103" spans="1:9" ht="15" x14ac:dyDescent="0.25">
      <c r="A103" s="82" t="s">
        <v>182</v>
      </c>
      <c r="B103" s="20">
        <v>0</v>
      </c>
      <c r="C103" s="69" t="s">
        <v>87</v>
      </c>
      <c r="D103" s="81">
        <v>14873</v>
      </c>
      <c r="E103" s="81">
        <v>0</v>
      </c>
      <c r="F103" s="21">
        <v>0</v>
      </c>
      <c r="G103" s="22">
        <f t="shared" si="1"/>
        <v>14873</v>
      </c>
      <c r="H103" s="21">
        <v>0</v>
      </c>
      <c r="I103" s="21">
        <v>0</v>
      </c>
    </row>
    <row r="104" spans="1:9" ht="15" x14ac:dyDescent="0.25">
      <c r="A104" s="82" t="s">
        <v>183</v>
      </c>
      <c r="B104" s="20">
        <v>0</v>
      </c>
      <c r="C104" s="69" t="s">
        <v>87</v>
      </c>
      <c r="D104" s="81">
        <v>13900</v>
      </c>
      <c r="E104" s="81">
        <v>1550</v>
      </c>
      <c r="F104" s="21">
        <v>0</v>
      </c>
      <c r="G104" s="22">
        <f t="shared" si="1"/>
        <v>12350</v>
      </c>
      <c r="H104" s="21">
        <v>0</v>
      </c>
      <c r="I104" s="21">
        <v>0</v>
      </c>
    </row>
    <row r="105" spans="1:9" ht="15" x14ac:dyDescent="0.25">
      <c r="A105" s="82" t="s">
        <v>184</v>
      </c>
      <c r="B105" s="20">
        <v>0</v>
      </c>
      <c r="C105" s="69" t="s">
        <v>87</v>
      </c>
      <c r="D105" s="81">
        <v>43256.800000000003</v>
      </c>
      <c r="E105" s="81">
        <v>0</v>
      </c>
      <c r="F105" s="21">
        <v>0</v>
      </c>
      <c r="G105" s="22">
        <f t="shared" si="1"/>
        <v>43256.800000000003</v>
      </c>
      <c r="H105" s="21">
        <v>0</v>
      </c>
      <c r="I105" s="21">
        <v>0</v>
      </c>
    </row>
    <row r="106" spans="1:9" ht="15" x14ac:dyDescent="0.25">
      <c r="A106" s="82" t="s">
        <v>185</v>
      </c>
      <c r="B106" s="20">
        <v>0</v>
      </c>
      <c r="C106" s="69" t="s">
        <v>87</v>
      </c>
      <c r="D106" s="81">
        <v>64635</v>
      </c>
      <c r="E106" s="81">
        <v>5466</v>
      </c>
      <c r="F106" s="21">
        <v>0</v>
      </c>
      <c r="G106" s="22">
        <f t="shared" si="1"/>
        <v>59169</v>
      </c>
      <c r="H106" s="21">
        <v>0</v>
      </c>
      <c r="I106" s="21">
        <v>0</v>
      </c>
    </row>
    <row r="107" spans="1:9" ht="15" x14ac:dyDescent="0.25">
      <c r="A107" s="82" t="s">
        <v>186</v>
      </c>
      <c r="B107" s="20">
        <v>0</v>
      </c>
      <c r="C107" s="69" t="s">
        <v>87</v>
      </c>
      <c r="D107" s="81">
        <v>81037</v>
      </c>
      <c r="E107" s="81">
        <v>41476.400000000001</v>
      </c>
      <c r="F107" s="21">
        <v>0</v>
      </c>
      <c r="G107" s="22">
        <f t="shared" si="1"/>
        <v>39560.6</v>
      </c>
      <c r="H107" s="21">
        <v>0</v>
      </c>
      <c r="I107" s="21">
        <v>0</v>
      </c>
    </row>
    <row r="108" spans="1:9" ht="15" x14ac:dyDescent="0.25">
      <c r="A108" s="82" t="s">
        <v>187</v>
      </c>
      <c r="B108" s="20">
        <v>0</v>
      </c>
      <c r="C108" s="69" t="s">
        <v>87</v>
      </c>
      <c r="D108" s="81">
        <v>225422.60000000003</v>
      </c>
      <c r="E108" s="81">
        <v>48806.51</v>
      </c>
      <c r="F108" s="21">
        <v>0</v>
      </c>
      <c r="G108" s="22">
        <f t="shared" si="1"/>
        <v>176616.09000000003</v>
      </c>
      <c r="H108" s="21">
        <v>0</v>
      </c>
      <c r="I108" s="21">
        <v>0</v>
      </c>
    </row>
    <row r="109" spans="1:9" ht="15" x14ac:dyDescent="0.25">
      <c r="A109" s="82" t="s">
        <v>188</v>
      </c>
      <c r="B109" s="20">
        <v>0</v>
      </c>
      <c r="C109" s="69" t="s">
        <v>87</v>
      </c>
      <c r="D109" s="81">
        <v>129631.4</v>
      </c>
      <c r="E109" s="81">
        <v>31047.600000000002</v>
      </c>
      <c r="F109" s="21">
        <v>0</v>
      </c>
      <c r="G109" s="22">
        <f t="shared" si="1"/>
        <v>98583.799999999988</v>
      </c>
      <c r="H109" s="21">
        <v>0</v>
      </c>
      <c r="I109" s="21">
        <v>0</v>
      </c>
    </row>
    <row r="110" spans="1:9" ht="15" x14ac:dyDescent="0.25">
      <c r="A110" s="82" t="s">
        <v>189</v>
      </c>
      <c r="B110" s="20">
        <v>0</v>
      </c>
      <c r="C110" s="69" t="s">
        <v>87</v>
      </c>
      <c r="D110" s="81">
        <v>60520.6</v>
      </c>
      <c r="E110" s="81">
        <v>186</v>
      </c>
      <c r="F110" s="21">
        <v>0</v>
      </c>
      <c r="G110" s="22">
        <f t="shared" si="1"/>
        <v>60334.6</v>
      </c>
      <c r="H110" s="21">
        <v>0</v>
      </c>
      <c r="I110" s="21">
        <v>0</v>
      </c>
    </row>
    <row r="111" spans="1:9" ht="15" x14ac:dyDescent="0.25">
      <c r="A111" s="82" t="s">
        <v>190</v>
      </c>
      <c r="B111" s="20">
        <v>0</v>
      </c>
      <c r="C111" s="69" t="s">
        <v>87</v>
      </c>
      <c r="D111" s="81">
        <v>38785.75</v>
      </c>
      <c r="E111" s="81">
        <v>8033.5</v>
      </c>
      <c r="F111" s="21">
        <v>0</v>
      </c>
      <c r="G111" s="22">
        <f t="shared" si="1"/>
        <v>30752.25</v>
      </c>
      <c r="H111" s="21">
        <v>0</v>
      </c>
      <c r="I111" s="21">
        <v>0</v>
      </c>
    </row>
    <row r="112" spans="1:9" ht="15" x14ac:dyDescent="0.25">
      <c r="A112" s="82" t="s">
        <v>191</v>
      </c>
      <c r="B112" s="20">
        <v>0</v>
      </c>
      <c r="C112" s="69" t="s">
        <v>87</v>
      </c>
      <c r="D112" s="81">
        <v>108670.19999999998</v>
      </c>
      <c r="E112" s="81">
        <v>26455.800000000003</v>
      </c>
      <c r="F112" s="21">
        <v>0</v>
      </c>
      <c r="G112" s="22">
        <f t="shared" si="1"/>
        <v>82214.39999999998</v>
      </c>
      <c r="H112" s="21">
        <v>0</v>
      </c>
      <c r="I112" s="21">
        <v>0</v>
      </c>
    </row>
    <row r="113" spans="1:9" ht="15" x14ac:dyDescent="0.25">
      <c r="A113" s="82" t="s">
        <v>192</v>
      </c>
      <c r="B113" s="20">
        <v>0</v>
      </c>
      <c r="C113" s="69" t="s">
        <v>87</v>
      </c>
      <c r="D113" s="81">
        <v>234242.8</v>
      </c>
      <c r="E113" s="81">
        <v>122917.80000000002</v>
      </c>
      <c r="F113" s="21">
        <v>0</v>
      </c>
      <c r="G113" s="22">
        <f t="shared" si="1"/>
        <v>111324.99999999997</v>
      </c>
      <c r="H113" s="21">
        <v>0</v>
      </c>
      <c r="I113" s="21">
        <v>0</v>
      </c>
    </row>
    <row r="114" spans="1:9" ht="15" x14ac:dyDescent="0.25">
      <c r="A114" s="82" t="s">
        <v>193</v>
      </c>
      <c r="B114" s="20">
        <v>0</v>
      </c>
      <c r="C114" s="69" t="s">
        <v>87</v>
      </c>
      <c r="D114" s="81">
        <v>146200.20000000001</v>
      </c>
      <c r="E114" s="81">
        <v>67611.399999999994</v>
      </c>
      <c r="F114" s="21">
        <v>0</v>
      </c>
      <c r="G114" s="22">
        <f t="shared" si="1"/>
        <v>78588.800000000017</v>
      </c>
      <c r="H114" s="21">
        <v>0</v>
      </c>
      <c r="I114" s="21">
        <v>0</v>
      </c>
    </row>
    <row r="115" spans="1:9" ht="15" x14ac:dyDescent="0.25">
      <c r="A115" s="82" t="s">
        <v>194</v>
      </c>
      <c r="B115" s="20">
        <v>0</v>
      </c>
      <c r="C115" s="69" t="s">
        <v>87</v>
      </c>
      <c r="D115" s="81">
        <v>940119.79999999993</v>
      </c>
      <c r="E115" s="81">
        <v>715174.83999999985</v>
      </c>
      <c r="F115" s="21">
        <v>0</v>
      </c>
      <c r="G115" s="22">
        <f t="shared" si="1"/>
        <v>224944.96000000008</v>
      </c>
      <c r="H115" s="21">
        <v>0</v>
      </c>
      <c r="I115" s="21">
        <v>0</v>
      </c>
    </row>
    <row r="116" spans="1:9" ht="15" x14ac:dyDescent="0.25">
      <c r="A116" s="82" t="s">
        <v>195</v>
      </c>
      <c r="B116" s="20">
        <v>0</v>
      </c>
      <c r="C116" s="69" t="s">
        <v>87</v>
      </c>
      <c r="D116" s="81">
        <v>1547988.6999999997</v>
      </c>
      <c r="E116" s="81">
        <v>1062774.1000000001</v>
      </c>
      <c r="F116" s="21">
        <v>0</v>
      </c>
      <c r="G116" s="22">
        <f t="shared" si="1"/>
        <v>485214.59999999963</v>
      </c>
      <c r="H116" s="21">
        <v>0</v>
      </c>
      <c r="I116" s="21">
        <v>0</v>
      </c>
    </row>
    <row r="117" spans="1:9" ht="15" x14ac:dyDescent="0.25">
      <c r="A117" s="82" t="s">
        <v>196</v>
      </c>
      <c r="B117" s="20">
        <v>0</v>
      </c>
      <c r="C117" s="69" t="s">
        <v>87</v>
      </c>
      <c r="D117" s="81">
        <v>2002691.969999999</v>
      </c>
      <c r="E117" s="81">
        <v>1390064.06</v>
      </c>
      <c r="F117" s="21">
        <v>0</v>
      </c>
      <c r="G117" s="22">
        <f t="shared" si="1"/>
        <v>612627.90999999898</v>
      </c>
      <c r="H117" s="21">
        <v>0</v>
      </c>
      <c r="I117" s="21">
        <v>0</v>
      </c>
    </row>
    <row r="118" spans="1:9" ht="15" x14ac:dyDescent="0.25">
      <c r="A118" s="82" t="s">
        <v>197</v>
      </c>
      <c r="B118" s="20">
        <v>0</v>
      </c>
      <c r="C118" s="69" t="s">
        <v>87</v>
      </c>
      <c r="D118" s="81">
        <v>1086779.0900000003</v>
      </c>
      <c r="E118" s="81">
        <v>726567.96000000008</v>
      </c>
      <c r="F118" s="21">
        <v>0</v>
      </c>
      <c r="G118" s="22">
        <f t="shared" si="1"/>
        <v>360211.13000000024</v>
      </c>
      <c r="H118" s="21">
        <v>0</v>
      </c>
      <c r="I118" s="21">
        <v>0</v>
      </c>
    </row>
    <row r="119" spans="1:9" ht="15" x14ac:dyDescent="0.25">
      <c r="A119" s="82" t="s">
        <v>198</v>
      </c>
      <c r="B119" s="20">
        <v>0</v>
      </c>
      <c r="C119" s="69" t="s">
        <v>87</v>
      </c>
      <c r="D119" s="81">
        <v>754782.10000000009</v>
      </c>
      <c r="E119" s="81">
        <v>503380.90000000008</v>
      </c>
      <c r="F119" s="21">
        <v>0</v>
      </c>
      <c r="G119" s="22">
        <f t="shared" si="1"/>
        <v>251401.2</v>
      </c>
      <c r="H119" s="21">
        <v>0</v>
      </c>
      <c r="I119" s="21">
        <v>0</v>
      </c>
    </row>
    <row r="120" spans="1:9" ht="15" x14ac:dyDescent="0.25">
      <c r="A120" s="82" t="s">
        <v>199</v>
      </c>
      <c r="B120" s="20">
        <v>0</v>
      </c>
      <c r="C120" s="69" t="s">
        <v>87</v>
      </c>
      <c r="D120" s="81">
        <v>635102.65000000014</v>
      </c>
      <c r="E120" s="81">
        <v>448014.8</v>
      </c>
      <c r="F120" s="21">
        <v>0</v>
      </c>
      <c r="G120" s="22">
        <f t="shared" si="1"/>
        <v>187087.85000000015</v>
      </c>
      <c r="H120" s="21">
        <v>0</v>
      </c>
      <c r="I120" s="21">
        <v>0</v>
      </c>
    </row>
    <row r="121" spans="1:9" ht="15" x14ac:dyDescent="0.25">
      <c r="A121" s="82" t="s">
        <v>200</v>
      </c>
      <c r="B121" s="20">
        <v>0</v>
      </c>
      <c r="C121" s="69" t="s">
        <v>87</v>
      </c>
      <c r="D121" s="81">
        <v>980278.41</v>
      </c>
      <c r="E121" s="81">
        <v>676040.08</v>
      </c>
      <c r="F121" s="21">
        <v>0</v>
      </c>
      <c r="G121" s="22">
        <f t="shared" si="1"/>
        <v>304238.33000000007</v>
      </c>
      <c r="H121" s="21">
        <v>0</v>
      </c>
      <c r="I121" s="21">
        <v>0</v>
      </c>
    </row>
    <row r="122" spans="1:9" ht="15" x14ac:dyDescent="0.25">
      <c r="A122" s="82" t="s">
        <v>201</v>
      </c>
      <c r="B122" s="20">
        <v>0</v>
      </c>
      <c r="C122" s="69" t="s">
        <v>87</v>
      </c>
      <c r="D122" s="81">
        <v>1123868.4500000002</v>
      </c>
      <c r="E122" s="81">
        <v>658972.2799999998</v>
      </c>
      <c r="F122" s="21">
        <v>0</v>
      </c>
      <c r="G122" s="22">
        <f t="shared" si="1"/>
        <v>464896.17000000039</v>
      </c>
      <c r="H122" s="21">
        <v>0</v>
      </c>
      <c r="I122" s="21">
        <v>0</v>
      </c>
    </row>
    <row r="123" spans="1:9" ht="15" x14ac:dyDescent="0.25">
      <c r="A123" s="82" t="s">
        <v>202</v>
      </c>
      <c r="B123" s="20">
        <v>0</v>
      </c>
      <c r="C123" s="69" t="s">
        <v>87</v>
      </c>
      <c r="D123" s="81">
        <v>1393604.8499999999</v>
      </c>
      <c r="E123" s="81">
        <v>1223768.94</v>
      </c>
      <c r="F123" s="21">
        <v>0</v>
      </c>
      <c r="G123" s="22">
        <f t="shared" si="1"/>
        <v>169835.90999999992</v>
      </c>
      <c r="H123" s="21">
        <v>0</v>
      </c>
      <c r="I123" s="21">
        <v>0</v>
      </c>
    </row>
    <row r="124" spans="1:9" ht="15" x14ac:dyDescent="0.25">
      <c r="A124" s="82" t="s">
        <v>203</v>
      </c>
      <c r="B124" s="20">
        <v>0</v>
      </c>
      <c r="C124" s="69" t="s">
        <v>87</v>
      </c>
      <c r="D124" s="81">
        <v>745278.05000000016</v>
      </c>
      <c r="E124" s="81">
        <v>544827.75</v>
      </c>
      <c r="F124" s="21">
        <v>0</v>
      </c>
      <c r="G124" s="22">
        <f t="shared" si="1"/>
        <v>200450.30000000016</v>
      </c>
      <c r="H124" s="21">
        <v>0</v>
      </c>
      <c r="I124" s="21">
        <v>0</v>
      </c>
    </row>
    <row r="125" spans="1:9" ht="15" x14ac:dyDescent="0.25">
      <c r="A125" s="82" t="s">
        <v>204</v>
      </c>
      <c r="B125" s="20">
        <v>0</v>
      </c>
      <c r="C125" s="69" t="s">
        <v>87</v>
      </c>
      <c r="D125" s="81">
        <v>702926.8</v>
      </c>
      <c r="E125" s="81">
        <v>2030479.6900000006</v>
      </c>
      <c r="F125" s="21">
        <v>0</v>
      </c>
      <c r="G125" s="22">
        <f t="shared" si="1"/>
        <v>-1327552.8900000006</v>
      </c>
      <c r="H125" s="21">
        <v>0</v>
      </c>
      <c r="I125" s="21">
        <v>0</v>
      </c>
    </row>
    <row r="126" spans="1:9" ht="15" x14ac:dyDescent="0.25">
      <c r="A126" s="82" t="s">
        <v>205</v>
      </c>
      <c r="B126" s="20">
        <v>0</v>
      </c>
      <c r="C126" s="69" t="s">
        <v>87</v>
      </c>
      <c r="D126" s="81">
        <v>2484807.1999999988</v>
      </c>
      <c r="E126" s="81">
        <v>2092062.5799999994</v>
      </c>
      <c r="F126" s="21">
        <v>0</v>
      </c>
      <c r="G126" s="22">
        <f t="shared" si="1"/>
        <v>392744.61999999941</v>
      </c>
      <c r="H126" s="21">
        <v>0</v>
      </c>
      <c r="I126" s="21">
        <v>0</v>
      </c>
    </row>
    <row r="127" spans="1:9" ht="15" x14ac:dyDescent="0.25">
      <c r="A127" s="82" t="s">
        <v>206</v>
      </c>
      <c r="B127" s="20">
        <v>0</v>
      </c>
      <c r="C127" s="69" t="s">
        <v>87</v>
      </c>
      <c r="D127" s="81">
        <v>1417641.75</v>
      </c>
      <c r="E127" s="81">
        <v>1254697.77</v>
      </c>
      <c r="F127" s="21">
        <v>0</v>
      </c>
      <c r="G127" s="22">
        <f t="shared" si="1"/>
        <v>162943.97999999998</v>
      </c>
      <c r="H127" s="21">
        <v>0</v>
      </c>
      <c r="I127" s="21">
        <v>0</v>
      </c>
    </row>
    <row r="128" spans="1:9" ht="15" x14ac:dyDescent="0.25">
      <c r="A128" s="82" t="s">
        <v>207</v>
      </c>
      <c r="B128" s="20">
        <v>0</v>
      </c>
      <c r="C128" s="69" t="s">
        <v>87</v>
      </c>
      <c r="D128" s="81">
        <v>2538918.9999999986</v>
      </c>
      <c r="E128" s="81">
        <v>2000840.8799999992</v>
      </c>
      <c r="F128" s="21">
        <v>0</v>
      </c>
      <c r="G128" s="22">
        <f t="shared" si="1"/>
        <v>538078.11999999941</v>
      </c>
      <c r="H128" s="21">
        <v>0</v>
      </c>
      <c r="I128" s="21">
        <v>0</v>
      </c>
    </row>
    <row r="129" spans="1:9" ht="15" x14ac:dyDescent="0.25">
      <c r="A129" s="82" t="s">
        <v>208</v>
      </c>
      <c r="B129" s="20">
        <v>0</v>
      </c>
      <c r="C129" s="69" t="s">
        <v>87</v>
      </c>
      <c r="D129" s="81">
        <v>1670528.1999999993</v>
      </c>
      <c r="E129" s="81">
        <v>1324345.2499999993</v>
      </c>
      <c r="F129" s="21">
        <v>0</v>
      </c>
      <c r="G129" s="22">
        <f t="shared" si="1"/>
        <v>346182.94999999995</v>
      </c>
      <c r="H129" s="21">
        <v>0</v>
      </c>
      <c r="I129" s="21">
        <v>0</v>
      </c>
    </row>
    <row r="130" spans="1:9" ht="15" x14ac:dyDescent="0.25">
      <c r="A130" s="82" t="s">
        <v>209</v>
      </c>
      <c r="B130" s="20">
        <v>0</v>
      </c>
      <c r="C130" s="69" t="s">
        <v>87</v>
      </c>
      <c r="D130" s="81">
        <v>909518.74999999965</v>
      </c>
      <c r="E130" s="81">
        <v>544493.89</v>
      </c>
      <c r="F130" s="21">
        <v>0</v>
      </c>
      <c r="G130" s="22">
        <f t="shared" si="1"/>
        <v>365024.85999999964</v>
      </c>
      <c r="H130" s="21">
        <v>0</v>
      </c>
      <c r="I130" s="21">
        <v>0</v>
      </c>
    </row>
    <row r="131" spans="1:9" ht="15" x14ac:dyDescent="0.25">
      <c r="A131" s="82" t="s">
        <v>210</v>
      </c>
      <c r="B131" s="20">
        <v>0</v>
      </c>
      <c r="C131" s="69" t="s">
        <v>87</v>
      </c>
      <c r="D131" s="81">
        <v>2746175.4299999992</v>
      </c>
      <c r="E131" s="81">
        <v>2206004.7499999991</v>
      </c>
      <c r="F131" s="21">
        <v>0</v>
      </c>
      <c r="G131" s="22">
        <f t="shared" si="1"/>
        <v>540170.68000000017</v>
      </c>
      <c r="H131" s="21">
        <v>0</v>
      </c>
      <c r="I131" s="21">
        <v>0</v>
      </c>
    </row>
    <row r="132" spans="1:9" ht="15" x14ac:dyDescent="0.25">
      <c r="A132" s="82" t="s">
        <v>211</v>
      </c>
      <c r="B132" s="20">
        <v>0</v>
      </c>
      <c r="C132" s="69" t="s">
        <v>87</v>
      </c>
      <c r="D132" s="81">
        <v>1754651.4899999998</v>
      </c>
      <c r="E132" s="81">
        <v>1478774.719999999</v>
      </c>
      <c r="F132" s="21">
        <v>0</v>
      </c>
      <c r="G132" s="22">
        <f t="shared" si="1"/>
        <v>275876.77000000072</v>
      </c>
      <c r="H132" s="21">
        <v>0</v>
      </c>
      <c r="I132" s="21">
        <v>0</v>
      </c>
    </row>
    <row r="133" spans="1:9" ht="15" x14ac:dyDescent="0.25">
      <c r="A133" s="82" t="s">
        <v>212</v>
      </c>
      <c r="B133" s="20">
        <v>0</v>
      </c>
      <c r="C133" s="69" t="s">
        <v>87</v>
      </c>
      <c r="D133" s="81">
        <v>723736.20000000007</v>
      </c>
      <c r="E133" s="81">
        <v>334011.30000000005</v>
      </c>
      <c r="F133" s="21">
        <v>0</v>
      </c>
      <c r="G133" s="22">
        <f t="shared" si="1"/>
        <v>389724.9</v>
      </c>
      <c r="H133" s="21">
        <v>0</v>
      </c>
      <c r="I133" s="21">
        <v>0</v>
      </c>
    </row>
    <row r="134" spans="1:9" ht="15" x14ac:dyDescent="0.25">
      <c r="A134" s="82" t="s">
        <v>213</v>
      </c>
      <c r="B134" s="20">
        <v>0</v>
      </c>
      <c r="C134" s="69" t="s">
        <v>87</v>
      </c>
      <c r="D134" s="81">
        <v>77200.600000000006</v>
      </c>
      <c r="E134" s="81">
        <v>0</v>
      </c>
      <c r="F134" s="21">
        <v>0</v>
      </c>
      <c r="G134" s="22">
        <f t="shared" ref="G134:G197" si="2">D134-E134</f>
        <v>77200.600000000006</v>
      </c>
      <c r="H134" s="21">
        <v>0</v>
      </c>
      <c r="I134" s="21">
        <v>0</v>
      </c>
    </row>
    <row r="135" spans="1:9" ht="15" x14ac:dyDescent="0.25">
      <c r="A135" s="82" t="s">
        <v>214</v>
      </c>
      <c r="B135" s="20">
        <v>0</v>
      </c>
      <c r="C135" s="69" t="s">
        <v>87</v>
      </c>
      <c r="D135" s="81">
        <v>79546.340000000011</v>
      </c>
      <c r="E135" s="81">
        <v>5513.6</v>
      </c>
      <c r="F135" s="21">
        <v>0</v>
      </c>
      <c r="G135" s="22">
        <f t="shared" si="2"/>
        <v>74032.740000000005</v>
      </c>
      <c r="H135" s="21">
        <v>0</v>
      </c>
      <c r="I135" s="21">
        <v>0</v>
      </c>
    </row>
    <row r="136" spans="1:9" ht="15" x14ac:dyDescent="0.25">
      <c r="A136" s="82" t="s">
        <v>215</v>
      </c>
      <c r="B136" s="20">
        <v>0</v>
      </c>
      <c r="C136" s="69" t="s">
        <v>87</v>
      </c>
      <c r="D136" s="81">
        <v>393461.6999999999</v>
      </c>
      <c r="E136" s="81">
        <v>240249.2999999999</v>
      </c>
      <c r="F136" s="21">
        <v>0</v>
      </c>
      <c r="G136" s="22">
        <f t="shared" si="2"/>
        <v>153212.4</v>
      </c>
      <c r="H136" s="21">
        <v>0</v>
      </c>
      <c r="I136" s="21">
        <v>0</v>
      </c>
    </row>
    <row r="137" spans="1:9" ht="15" x14ac:dyDescent="0.25">
      <c r="A137" s="82" t="s">
        <v>216</v>
      </c>
      <c r="B137" s="20">
        <v>0</v>
      </c>
      <c r="C137" s="69" t="s">
        <v>87</v>
      </c>
      <c r="D137" s="81">
        <v>455669.00000000006</v>
      </c>
      <c r="E137" s="81">
        <v>389839.35</v>
      </c>
      <c r="F137" s="21">
        <v>0</v>
      </c>
      <c r="G137" s="22">
        <f t="shared" si="2"/>
        <v>65829.650000000081</v>
      </c>
      <c r="H137" s="21">
        <v>0</v>
      </c>
      <c r="I137" s="21">
        <v>0</v>
      </c>
    </row>
    <row r="138" spans="1:9" ht="15" x14ac:dyDescent="0.25">
      <c r="A138" s="82" t="s">
        <v>217</v>
      </c>
      <c r="B138" s="20">
        <v>0</v>
      </c>
      <c r="C138" s="69" t="s">
        <v>87</v>
      </c>
      <c r="D138" s="81">
        <v>474061.89999999997</v>
      </c>
      <c r="E138" s="81">
        <v>277716.90000000002</v>
      </c>
      <c r="F138" s="21">
        <v>0</v>
      </c>
      <c r="G138" s="22">
        <f t="shared" si="2"/>
        <v>196344.99999999994</v>
      </c>
      <c r="H138" s="21">
        <v>0</v>
      </c>
      <c r="I138" s="21">
        <v>0</v>
      </c>
    </row>
    <row r="139" spans="1:9" ht="15" x14ac:dyDescent="0.25">
      <c r="A139" s="82" t="s">
        <v>218</v>
      </c>
      <c r="B139" s="20">
        <v>0</v>
      </c>
      <c r="C139" s="69" t="s">
        <v>87</v>
      </c>
      <c r="D139" s="81">
        <v>3641.8</v>
      </c>
      <c r="E139" s="81">
        <v>3563.2</v>
      </c>
      <c r="F139" s="21">
        <v>0</v>
      </c>
      <c r="G139" s="22">
        <f t="shared" si="2"/>
        <v>78.600000000000364</v>
      </c>
      <c r="H139" s="21">
        <v>0</v>
      </c>
      <c r="I139" s="21">
        <v>0</v>
      </c>
    </row>
    <row r="140" spans="1:9" ht="15" x14ac:dyDescent="0.25">
      <c r="A140" s="82" t="s">
        <v>219</v>
      </c>
      <c r="B140" s="20">
        <v>0</v>
      </c>
      <c r="C140" s="69" t="s">
        <v>87</v>
      </c>
      <c r="D140" s="81">
        <v>111450.2</v>
      </c>
      <c r="E140" s="81">
        <v>2657.6</v>
      </c>
      <c r="F140" s="21">
        <v>0</v>
      </c>
      <c r="G140" s="22">
        <f t="shared" si="2"/>
        <v>108792.59999999999</v>
      </c>
      <c r="H140" s="21">
        <v>0</v>
      </c>
      <c r="I140" s="21">
        <v>0</v>
      </c>
    </row>
    <row r="141" spans="1:9" ht="15" x14ac:dyDescent="0.25">
      <c r="A141" s="82" t="s">
        <v>220</v>
      </c>
      <c r="B141" s="20">
        <v>0</v>
      </c>
      <c r="C141" s="69" t="s">
        <v>87</v>
      </c>
      <c r="D141" s="81">
        <v>81913</v>
      </c>
      <c r="E141" s="81">
        <v>44790.600000000006</v>
      </c>
      <c r="F141" s="21">
        <v>0</v>
      </c>
      <c r="G141" s="22">
        <f t="shared" si="2"/>
        <v>37122.399999999994</v>
      </c>
      <c r="H141" s="21">
        <v>0</v>
      </c>
      <c r="I141" s="21">
        <v>0</v>
      </c>
    </row>
    <row r="142" spans="1:9" ht="15" x14ac:dyDescent="0.25">
      <c r="A142" s="82" t="s">
        <v>221</v>
      </c>
      <c r="B142" s="20">
        <v>0</v>
      </c>
      <c r="C142" s="69" t="s">
        <v>87</v>
      </c>
      <c r="D142" s="81">
        <v>232296.79999999996</v>
      </c>
      <c r="E142" s="81">
        <v>25770.9</v>
      </c>
      <c r="F142" s="21">
        <v>0</v>
      </c>
      <c r="G142" s="22">
        <f t="shared" si="2"/>
        <v>206525.89999999997</v>
      </c>
      <c r="H142" s="21">
        <v>0</v>
      </c>
      <c r="I142" s="21">
        <v>0</v>
      </c>
    </row>
    <row r="143" spans="1:9" ht="15" x14ac:dyDescent="0.25">
      <c r="A143" s="82" t="s">
        <v>222</v>
      </c>
      <c r="B143" s="20">
        <v>0</v>
      </c>
      <c r="C143" s="69" t="s">
        <v>87</v>
      </c>
      <c r="D143" s="81">
        <v>2700135.3499999987</v>
      </c>
      <c r="E143" s="81">
        <v>2299845.7900000005</v>
      </c>
      <c r="F143" s="21">
        <v>0</v>
      </c>
      <c r="G143" s="22">
        <f t="shared" si="2"/>
        <v>400289.55999999819</v>
      </c>
      <c r="H143" s="21">
        <v>0</v>
      </c>
      <c r="I143" s="21">
        <v>0</v>
      </c>
    </row>
    <row r="144" spans="1:9" ht="15" x14ac:dyDescent="0.25">
      <c r="A144" s="82" t="s">
        <v>223</v>
      </c>
      <c r="B144" s="20">
        <v>0</v>
      </c>
      <c r="C144" s="69" t="s">
        <v>87</v>
      </c>
      <c r="D144" s="81">
        <v>1960860.4100000004</v>
      </c>
      <c r="E144" s="81">
        <v>1691228.25</v>
      </c>
      <c r="F144" s="21">
        <v>0</v>
      </c>
      <c r="G144" s="22">
        <f t="shared" si="2"/>
        <v>269632.16000000038</v>
      </c>
      <c r="H144" s="21">
        <v>0</v>
      </c>
      <c r="I144" s="21">
        <v>0</v>
      </c>
    </row>
    <row r="145" spans="1:9" ht="15" x14ac:dyDescent="0.25">
      <c r="A145" s="82" t="s">
        <v>224</v>
      </c>
      <c r="B145" s="20">
        <v>0</v>
      </c>
      <c r="C145" s="69" t="s">
        <v>87</v>
      </c>
      <c r="D145" s="81">
        <v>1282756.5499999991</v>
      </c>
      <c r="E145" s="81">
        <v>1024417.4999999997</v>
      </c>
      <c r="F145" s="21">
        <v>0</v>
      </c>
      <c r="G145" s="22">
        <f t="shared" si="2"/>
        <v>258339.04999999946</v>
      </c>
      <c r="H145" s="21">
        <v>0</v>
      </c>
      <c r="I145" s="21">
        <v>0</v>
      </c>
    </row>
    <row r="146" spans="1:9" ht="15" x14ac:dyDescent="0.25">
      <c r="A146" s="82" t="s">
        <v>225</v>
      </c>
      <c r="B146" s="20">
        <v>0</v>
      </c>
      <c r="C146" s="69" t="s">
        <v>87</v>
      </c>
      <c r="D146" s="81">
        <v>2118253.9500000002</v>
      </c>
      <c r="E146" s="81">
        <v>1839249.2</v>
      </c>
      <c r="F146" s="21">
        <v>0</v>
      </c>
      <c r="G146" s="22">
        <f t="shared" si="2"/>
        <v>279004.75000000023</v>
      </c>
      <c r="H146" s="21">
        <v>0</v>
      </c>
      <c r="I146" s="21">
        <v>0</v>
      </c>
    </row>
    <row r="147" spans="1:9" ht="15" x14ac:dyDescent="0.25">
      <c r="A147" s="82" t="s">
        <v>226</v>
      </c>
      <c r="B147" s="20">
        <v>0</v>
      </c>
      <c r="C147" s="69" t="s">
        <v>87</v>
      </c>
      <c r="D147" s="81">
        <v>2338033.6500000004</v>
      </c>
      <c r="E147" s="81">
        <v>1908406.0600000003</v>
      </c>
      <c r="F147" s="21">
        <v>0</v>
      </c>
      <c r="G147" s="22">
        <f t="shared" si="2"/>
        <v>429627.59000000008</v>
      </c>
      <c r="H147" s="21">
        <v>0</v>
      </c>
      <c r="I147" s="21">
        <v>0</v>
      </c>
    </row>
    <row r="148" spans="1:9" ht="15" x14ac:dyDescent="0.25">
      <c r="A148" s="82" t="s">
        <v>227</v>
      </c>
      <c r="B148" s="20">
        <v>0</v>
      </c>
      <c r="C148" s="69" t="s">
        <v>87</v>
      </c>
      <c r="D148" s="81">
        <v>3136159.3800000008</v>
      </c>
      <c r="E148" s="81">
        <v>2587712.48</v>
      </c>
      <c r="F148" s="21">
        <v>0</v>
      </c>
      <c r="G148" s="22">
        <f t="shared" si="2"/>
        <v>548446.90000000084</v>
      </c>
      <c r="H148" s="21">
        <v>0</v>
      </c>
      <c r="I148" s="21">
        <v>0</v>
      </c>
    </row>
    <row r="149" spans="1:9" ht="15" x14ac:dyDescent="0.25">
      <c r="A149" s="82" t="s">
        <v>228</v>
      </c>
      <c r="B149" s="20">
        <v>0</v>
      </c>
      <c r="C149" s="69" t="s">
        <v>87</v>
      </c>
      <c r="D149" s="81">
        <v>1888162.0999999982</v>
      </c>
      <c r="E149" s="81">
        <v>1645592.189999999</v>
      </c>
      <c r="F149" s="21">
        <v>0</v>
      </c>
      <c r="G149" s="22">
        <f t="shared" si="2"/>
        <v>242569.90999999922</v>
      </c>
      <c r="H149" s="21">
        <v>0</v>
      </c>
      <c r="I149" s="21">
        <v>0</v>
      </c>
    </row>
    <row r="150" spans="1:9" ht="15" x14ac:dyDescent="0.25">
      <c r="A150" s="82" t="s">
        <v>229</v>
      </c>
      <c r="B150" s="20">
        <v>0</v>
      </c>
      <c r="C150" s="69" t="s">
        <v>87</v>
      </c>
      <c r="D150" s="81">
        <v>315252</v>
      </c>
      <c r="E150" s="81">
        <v>0</v>
      </c>
      <c r="F150" s="21">
        <v>0</v>
      </c>
      <c r="G150" s="22">
        <f t="shared" si="2"/>
        <v>315252</v>
      </c>
      <c r="H150" s="21">
        <v>0</v>
      </c>
      <c r="I150" s="21">
        <v>0</v>
      </c>
    </row>
    <row r="151" spans="1:9" ht="15" x14ac:dyDescent="0.25">
      <c r="A151" s="82" t="s">
        <v>230</v>
      </c>
      <c r="B151" s="20">
        <v>0</v>
      </c>
      <c r="C151" s="69" t="s">
        <v>87</v>
      </c>
      <c r="D151" s="81">
        <v>1432261.9299999997</v>
      </c>
      <c r="E151" s="81">
        <v>1120576.9999999995</v>
      </c>
      <c r="F151" s="21">
        <v>0</v>
      </c>
      <c r="G151" s="22">
        <f t="shared" si="2"/>
        <v>311684.93000000017</v>
      </c>
      <c r="H151" s="21">
        <v>0</v>
      </c>
      <c r="I151" s="21">
        <v>0</v>
      </c>
    </row>
    <row r="152" spans="1:9" ht="15" x14ac:dyDescent="0.25">
      <c r="A152" s="82" t="s">
        <v>231</v>
      </c>
      <c r="B152" s="20">
        <v>0</v>
      </c>
      <c r="C152" s="69" t="s">
        <v>87</v>
      </c>
      <c r="D152" s="81">
        <v>1061753.7000000002</v>
      </c>
      <c r="E152" s="81">
        <v>909095.18000000028</v>
      </c>
      <c r="F152" s="21">
        <v>0</v>
      </c>
      <c r="G152" s="22">
        <f t="shared" si="2"/>
        <v>152658.5199999999</v>
      </c>
      <c r="H152" s="21">
        <v>0</v>
      </c>
      <c r="I152" s="21">
        <v>0</v>
      </c>
    </row>
    <row r="153" spans="1:9" ht="15" x14ac:dyDescent="0.25">
      <c r="A153" s="82" t="s">
        <v>232</v>
      </c>
      <c r="B153" s="20">
        <v>0</v>
      </c>
      <c r="C153" s="69" t="s">
        <v>87</v>
      </c>
      <c r="D153" s="81">
        <v>24269.4</v>
      </c>
      <c r="E153" s="81">
        <v>397.28</v>
      </c>
      <c r="F153" s="21">
        <v>0</v>
      </c>
      <c r="G153" s="22">
        <f t="shared" si="2"/>
        <v>23872.120000000003</v>
      </c>
      <c r="H153" s="21">
        <v>0</v>
      </c>
      <c r="I153" s="21">
        <v>0</v>
      </c>
    </row>
    <row r="154" spans="1:9" ht="15" x14ac:dyDescent="0.25">
      <c r="A154" s="82" t="s">
        <v>233</v>
      </c>
      <c r="B154" s="20">
        <v>0</v>
      </c>
      <c r="C154" s="69" t="s">
        <v>87</v>
      </c>
      <c r="D154" s="81">
        <v>108475.59999999999</v>
      </c>
      <c r="E154" s="81">
        <v>22624.2</v>
      </c>
      <c r="F154" s="21">
        <v>0</v>
      </c>
      <c r="G154" s="22">
        <f t="shared" si="2"/>
        <v>85851.4</v>
      </c>
      <c r="H154" s="21">
        <v>0</v>
      </c>
      <c r="I154" s="21">
        <v>0</v>
      </c>
    </row>
    <row r="155" spans="1:9" ht="15" x14ac:dyDescent="0.25">
      <c r="A155" s="82" t="s">
        <v>234</v>
      </c>
      <c r="B155" s="20">
        <v>0</v>
      </c>
      <c r="C155" s="69" t="s">
        <v>87</v>
      </c>
      <c r="D155" s="81">
        <v>83066.400000000009</v>
      </c>
      <c r="E155" s="81">
        <v>23056.400000000001</v>
      </c>
      <c r="F155" s="21">
        <v>0</v>
      </c>
      <c r="G155" s="22">
        <f t="shared" si="2"/>
        <v>60010.000000000007</v>
      </c>
      <c r="H155" s="21">
        <v>0</v>
      </c>
      <c r="I155" s="21">
        <v>0</v>
      </c>
    </row>
    <row r="156" spans="1:9" ht="15" x14ac:dyDescent="0.25">
      <c r="A156" s="82" t="s">
        <v>235</v>
      </c>
      <c r="B156" s="20">
        <v>0</v>
      </c>
      <c r="C156" s="69" t="s">
        <v>87</v>
      </c>
      <c r="D156" s="81">
        <v>123293.00000000001</v>
      </c>
      <c r="E156" s="81">
        <v>53131.200000000004</v>
      </c>
      <c r="F156" s="21">
        <v>0</v>
      </c>
      <c r="G156" s="22">
        <f t="shared" si="2"/>
        <v>70161.800000000017</v>
      </c>
      <c r="H156" s="21">
        <v>0</v>
      </c>
      <c r="I156" s="21">
        <v>0</v>
      </c>
    </row>
    <row r="157" spans="1:9" ht="15" x14ac:dyDescent="0.25">
      <c r="A157" s="82" t="s">
        <v>236</v>
      </c>
      <c r="B157" s="20">
        <v>0</v>
      </c>
      <c r="C157" s="69" t="s">
        <v>87</v>
      </c>
      <c r="D157" s="81">
        <v>138038.94999999998</v>
      </c>
      <c r="E157" s="81">
        <v>74482.3</v>
      </c>
      <c r="F157" s="21">
        <v>0</v>
      </c>
      <c r="G157" s="22">
        <f t="shared" si="2"/>
        <v>63556.64999999998</v>
      </c>
      <c r="H157" s="21">
        <v>0</v>
      </c>
      <c r="I157" s="21">
        <v>0</v>
      </c>
    </row>
    <row r="158" spans="1:9" ht="15" x14ac:dyDescent="0.25">
      <c r="A158" s="82" t="s">
        <v>237</v>
      </c>
      <c r="B158" s="20">
        <v>0</v>
      </c>
      <c r="C158" s="69" t="s">
        <v>87</v>
      </c>
      <c r="D158" s="81">
        <v>258990.04000000004</v>
      </c>
      <c r="E158" s="81">
        <v>125067.45</v>
      </c>
      <c r="F158" s="21">
        <v>0</v>
      </c>
      <c r="G158" s="22">
        <f t="shared" si="2"/>
        <v>133922.59000000003</v>
      </c>
      <c r="H158" s="21">
        <v>0</v>
      </c>
      <c r="I158" s="21">
        <v>0</v>
      </c>
    </row>
    <row r="159" spans="1:9" ht="15" x14ac:dyDescent="0.25">
      <c r="A159" s="82" t="s">
        <v>238</v>
      </c>
      <c r="B159" s="20">
        <v>0</v>
      </c>
      <c r="C159" s="69" t="s">
        <v>87</v>
      </c>
      <c r="D159" s="81">
        <v>264739.40000000002</v>
      </c>
      <c r="E159" s="81">
        <v>156089.79999999999</v>
      </c>
      <c r="F159" s="21">
        <v>0</v>
      </c>
      <c r="G159" s="22">
        <f t="shared" si="2"/>
        <v>108649.60000000003</v>
      </c>
      <c r="H159" s="21">
        <v>0</v>
      </c>
      <c r="I159" s="21">
        <v>0</v>
      </c>
    </row>
    <row r="160" spans="1:9" ht="15" x14ac:dyDescent="0.25">
      <c r="A160" s="82" t="s">
        <v>239</v>
      </c>
      <c r="B160" s="20">
        <v>0</v>
      </c>
      <c r="C160" s="69" t="s">
        <v>87</v>
      </c>
      <c r="D160" s="81">
        <v>128602.8</v>
      </c>
      <c r="E160" s="81">
        <v>63954.340000000011</v>
      </c>
      <c r="F160" s="21">
        <v>0</v>
      </c>
      <c r="G160" s="22">
        <f t="shared" si="2"/>
        <v>64648.459999999992</v>
      </c>
      <c r="H160" s="21">
        <v>0</v>
      </c>
      <c r="I160" s="21">
        <v>0</v>
      </c>
    </row>
    <row r="161" spans="1:9" ht="15" x14ac:dyDescent="0.25">
      <c r="A161" s="82" t="s">
        <v>240</v>
      </c>
      <c r="B161" s="20">
        <v>0</v>
      </c>
      <c r="C161" s="69" t="s">
        <v>87</v>
      </c>
      <c r="D161" s="81">
        <v>640381.51</v>
      </c>
      <c r="E161" s="81">
        <v>487878.99999999994</v>
      </c>
      <c r="F161" s="21">
        <v>0</v>
      </c>
      <c r="G161" s="22">
        <f t="shared" si="2"/>
        <v>152502.51000000007</v>
      </c>
      <c r="H161" s="21">
        <v>0</v>
      </c>
      <c r="I161" s="21">
        <v>0</v>
      </c>
    </row>
    <row r="162" spans="1:9" ht="15" x14ac:dyDescent="0.25">
      <c r="A162" s="82" t="s">
        <v>241</v>
      </c>
      <c r="B162" s="20">
        <v>0</v>
      </c>
      <c r="C162" s="69" t="s">
        <v>87</v>
      </c>
      <c r="D162" s="81">
        <v>115314.4</v>
      </c>
      <c r="E162" s="81">
        <v>52009.700000000004</v>
      </c>
      <c r="F162" s="21">
        <v>0</v>
      </c>
      <c r="G162" s="22">
        <f t="shared" si="2"/>
        <v>63304.69999999999</v>
      </c>
      <c r="H162" s="21">
        <v>0</v>
      </c>
      <c r="I162" s="21">
        <v>0</v>
      </c>
    </row>
    <row r="163" spans="1:9" ht="15" x14ac:dyDescent="0.25">
      <c r="A163" s="82" t="s">
        <v>242</v>
      </c>
      <c r="B163" s="20">
        <v>0</v>
      </c>
      <c r="C163" s="69" t="s">
        <v>87</v>
      </c>
      <c r="D163" s="81">
        <v>66469.8</v>
      </c>
      <c r="E163" s="81">
        <v>32333.699999999997</v>
      </c>
      <c r="F163" s="21">
        <v>0</v>
      </c>
      <c r="G163" s="22">
        <f t="shared" si="2"/>
        <v>34136.100000000006</v>
      </c>
      <c r="H163" s="21">
        <v>0</v>
      </c>
      <c r="I163" s="21">
        <v>0</v>
      </c>
    </row>
    <row r="164" spans="1:9" ht="15" x14ac:dyDescent="0.25">
      <c r="A164" s="82" t="s">
        <v>243</v>
      </c>
      <c r="B164" s="20">
        <v>0</v>
      </c>
      <c r="C164" s="69" t="s">
        <v>87</v>
      </c>
      <c r="D164" s="81">
        <v>24825.4</v>
      </c>
      <c r="E164" s="81">
        <v>0</v>
      </c>
      <c r="F164" s="21">
        <v>0</v>
      </c>
      <c r="G164" s="22">
        <f t="shared" si="2"/>
        <v>24825.4</v>
      </c>
      <c r="H164" s="21">
        <v>0</v>
      </c>
      <c r="I164" s="21">
        <v>0</v>
      </c>
    </row>
    <row r="165" spans="1:9" ht="15" x14ac:dyDescent="0.25">
      <c r="A165" s="82" t="s">
        <v>244</v>
      </c>
      <c r="B165" s="20">
        <v>0</v>
      </c>
      <c r="C165" s="69" t="s">
        <v>87</v>
      </c>
      <c r="D165" s="81">
        <v>55780.600000000006</v>
      </c>
      <c r="E165" s="81">
        <v>16048.8</v>
      </c>
      <c r="F165" s="21">
        <v>0</v>
      </c>
      <c r="G165" s="22">
        <f t="shared" si="2"/>
        <v>39731.800000000003</v>
      </c>
      <c r="H165" s="21">
        <v>0</v>
      </c>
      <c r="I165" s="21">
        <v>0</v>
      </c>
    </row>
    <row r="166" spans="1:9" ht="15" x14ac:dyDescent="0.25">
      <c r="A166" s="82" t="s">
        <v>245</v>
      </c>
      <c r="B166" s="20">
        <v>0</v>
      </c>
      <c r="C166" s="69" t="s">
        <v>87</v>
      </c>
      <c r="D166" s="81">
        <v>4726</v>
      </c>
      <c r="E166" s="81">
        <v>0</v>
      </c>
      <c r="F166" s="21">
        <v>0</v>
      </c>
      <c r="G166" s="22">
        <f t="shared" si="2"/>
        <v>4726</v>
      </c>
      <c r="H166" s="21">
        <v>0</v>
      </c>
      <c r="I166" s="21">
        <v>0</v>
      </c>
    </row>
    <row r="167" spans="1:9" ht="15" x14ac:dyDescent="0.25">
      <c r="A167" s="82" t="s">
        <v>246</v>
      </c>
      <c r="B167" s="20">
        <v>0</v>
      </c>
      <c r="C167" s="69" t="s">
        <v>87</v>
      </c>
      <c r="D167" s="81">
        <v>35988.19</v>
      </c>
      <c r="E167" s="81">
        <v>0</v>
      </c>
      <c r="F167" s="21">
        <v>0</v>
      </c>
      <c r="G167" s="22">
        <f t="shared" si="2"/>
        <v>35988.19</v>
      </c>
      <c r="H167" s="21">
        <v>0</v>
      </c>
      <c r="I167" s="21">
        <v>0</v>
      </c>
    </row>
    <row r="168" spans="1:9" ht="15" x14ac:dyDescent="0.25">
      <c r="A168" s="82" t="s">
        <v>4483</v>
      </c>
      <c r="B168" s="20">
        <v>0</v>
      </c>
      <c r="C168" s="69" t="s">
        <v>87</v>
      </c>
      <c r="D168" s="81">
        <v>136341</v>
      </c>
      <c r="E168" s="81">
        <v>34603.5</v>
      </c>
      <c r="F168" s="21">
        <v>0</v>
      </c>
      <c r="G168" s="22">
        <f t="shared" si="2"/>
        <v>101737.5</v>
      </c>
      <c r="H168" s="21">
        <v>0</v>
      </c>
      <c r="I168" s="21">
        <v>0</v>
      </c>
    </row>
    <row r="169" spans="1:9" ht="15" x14ac:dyDescent="0.25">
      <c r="A169" s="82" t="s">
        <v>247</v>
      </c>
      <c r="B169" s="20">
        <v>0</v>
      </c>
      <c r="C169" s="69" t="s">
        <v>87</v>
      </c>
      <c r="D169" s="81">
        <v>2081555.2099999995</v>
      </c>
      <c r="E169" s="81">
        <v>1733604.4600000002</v>
      </c>
      <c r="F169" s="21">
        <v>0</v>
      </c>
      <c r="G169" s="22">
        <f t="shared" si="2"/>
        <v>347950.7499999993</v>
      </c>
      <c r="H169" s="21">
        <v>0</v>
      </c>
      <c r="I169" s="21">
        <v>0</v>
      </c>
    </row>
    <row r="170" spans="1:9" ht="15" x14ac:dyDescent="0.25">
      <c r="A170" s="82" t="s">
        <v>248</v>
      </c>
      <c r="B170" s="20">
        <v>0</v>
      </c>
      <c r="C170" s="69" t="s">
        <v>87</v>
      </c>
      <c r="D170" s="81">
        <v>2106253.3000000003</v>
      </c>
      <c r="E170" s="81">
        <v>1712791.7499999995</v>
      </c>
      <c r="F170" s="21">
        <v>0</v>
      </c>
      <c r="G170" s="22">
        <f t="shared" si="2"/>
        <v>393461.55000000075</v>
      </c>
      <c r="H170" s="21">
        <v>0</v>
      </c>
      <c r="I170" s="21">
        <v>0</v>
      </c>
    </row>
    <row r="171" spans="1:9" ht="15" x14ac:dyDescent="0.25">
      <c r="A171" s="82" t="s">
        <v>249</v>
      </c>
      <c r="B171" s="20">
        <v>0</v>
      </c>
      <c r="C171" s="69" t="s">
        <v>87</v>
      </c>
      <c r="D171" s="81">
        <v>2921794.5200000014</v>
      </c>
      <c r="E171" s="81">
        <v>2392973.7599999998</v>
      </c>
      <c r="F171" s="21">
        <v>0</v>
      </c>
      <c r="G171" s="22">
        <f t="shared" si="2"/>
        <v>528820.76000000164</v>
      </c>
      <c r="H171" s="21">
        <v>0</v>
      </c>
      <c r="I171" s="21">
        <v>0</v>
      </c>
    </row>
    <row r="172" spans="1:9" ht="15" x14ac:dyDescent="0.25">
      <c r="A172" s="82" t="s">
        <v>250</v>
      </c>
      <c r="B172" s="20">
        <v>0</v>
      </c>
      <c r="C172" s="69" t="s">
        <v>87</v>
      </c>
      <c r="D172" s="81">
        <v>1983522.5300000021</v>
      </c>
      <c r="E172" s="81">
        <v>1634046.7600000005</v>
      </c>
      <c r="F172" s="21">
        <v>0</v>
      </c>
      <c r="G172" s="22">
        <f t="shared" si="2"/>
        <v>349475.77000000165</v>
      </c>
      <c r="H172" s="21">
        <v>0</v>
      </c>
      <c r="I172" s="21">
        <v>0</v>
      </c>
    </row>
    <row r="173" spans="1:9" ht="15" x14ac:dyDescent="0.25">
      <c r="A173" s="82" t="s">
        <v>251</v>
      </c>
      <c r="B173" s="20">
        <v>0</v>
      </c>
      <c r="C173" s="69" t="s">
        <v>87</v>
      </c>
      <c r="D173" s="81">
        <v>1244926.23</v>
      </c>
      <c r="E173" s="81">
        <v>875716.71000000008</v>
      </c>
      <c r="F173" s="21">
        <v>0</v>
      </c>
      <c r="G173" s="22">
        <f t="shared" si="2"/>
        <v>369209.5199999999</v>
      </c>
      <c r="H173" s="21">
        <v>0</v>
      </c>
      <c r="I173" s="21">
        <v>0</v>
      </c>
    </row>
    <row r="174" spans="1:9" ht="15" x14ac:dyDescent="0.25">
      <c r="A174" s="82" t="s">
        <v>252</v>
      </c>
      <c r="B174" s="20">
        <v>0</v>
      </c>
      <c r="C174" s="69" t="s">
        <v>87</v>
      </c>
      <c r="D174" s="81">
        <v>2251728.0600000005</v>
      </c>
      <c r="E174" s="81">
        <v>2011401.1000000003</v>
      </c>
      <c r="F174" s="21">
        <v>0</v>
      </c>
      <c r="G174" s="22">
        <f t="shared" si="2"/>
        <v>240326.9600000002</v>
      </c>
      <c r="H174" s="21">
        <v>0</v>
      </c>
      <c r="I174" s="21">
        <v>0</v>
      </c>
    </row>
    <row r="175" spans="1:9" ht="15" x14ac:dyDescent="0.25">
      <c r="A175" s="82" t="s">
        <v>253</v>
      </c>
      <c r="B175" s="20">
        <v>0</v>
      </c>
      <c r="C175" s="69" t="s">
        <v>87</v>
      </c>
      <c r="D175" s="81">
        <v>1982549.8</v>
      </c>
      <c r="E175" s="81">
        <v>1544209.9000000004</v>
      </c>
      <c r="F175" s="21">
        <v>0</v>
      </c>
      <c r="G175" s="22">
        <f t="shared" si="2"/>
        <v>438339.89999999967</v>
      </c>
      <c r="H175" s="21">
        <v>0</v>
      </c>
      <c r="I175" s="21">
        <v>0</v>
      </c>
    </row>
    <row r="176" spans="1:9" ht="15" x14ac:dyDescent="0.25">
      <c r="A176" s="82" t="s">
        <v>254</v>
      </c>
      <c r="B176" s="20">
        <v>0</v>
      </c>
      <c r="C176" s="69" t="s">
        <v>87</v>
      </c>
      <c r="D176" s="81">
        <v>139806.19999999998</v>
      </c>
      <c r="E176" s="81">
        <v>46566.899999999994</v>
      </c>
      <c r="F176" s="21">
        <v>0</v>
      </c>
      <c r="G176" s="22">
        <f t="shared" si="2"/>
        <v>93239.299999999988</v>
      </c>
      <c r="H176" s="21">
        <v>0</v>
      </c>
      <c r="I176" s="21">
        <v>0</v>
      </c>
    </row>
    <row r="177" spans="1:9" ht="15" x14ac:dyDescent="0.25">
      <c r="A177" s="82" t="s">
        <v>255</v>
      </c>
      <c r="B177" s="20">
        <v>0</v>
      </c>
      <c r="C177" s="69" t="s">
        <v>87</v>
      </c>
      <c r="D177" s="81">
        <v>38086</v>
      </c>
      <c r="E177" s="81">
        <v>0</v>
      </c>
      <c r="F177" s="21">
        <v>0</v>
      </c>
      <c r="G177" s="22">
        <f t="shared" si="2"/>
        <v>38086</v>
      </c>
      <c r="H177" s="21">
        <v>0</v>
      </c>
      <c r="I177" s="21">
        <v>0</v>
      </c>
    </row>
    <row r="178" spans="1:9" ht="15" x14ac:dyDescent="0.25">
      <c r="A178" s="82" t="s">
        <v>256</v>
      </c>
      <c r="B178" s="20">
        <v>0</v>
      </c>
      <c r="C178" s="69" t="s">
        <v>87</v>
      </c>
      <c r="D178" s="81">
        <v>105751.19999999998</v>
      </c>
      <c r="E178" s="81">
        <v>61034.799999999996</v>
      </c>
      <c r="F178" s="21">
        <v>0</v>
      </c>
      <c r="G178" s="22">
        <f t="shared" si="2"/>
        <v>44716.399999999987</v>
      </c>
      <c r="H178" s="21">
        <v>0</v>
      </c>
      <c r="I178" s="21">
        <v>0</v>
      </c>
    </row>
    <row r="179" spans="1:9" ht="15" x14ac:dyDescent="0.25">
      <c r="A179" s="82" t="s">
        <v>257</v>
      </c>
      <c r="B179" s="20">
        <v>0</v>
      </c>
      <c r="C179" s="69" t="s">
        <v>87</v>
      </c>
      <c r="D179" s="81">
        <v>23713.4</v>
      </c>
      <c r="E179" s="81">
        <v>23201.599999999999</v>
      </c>
      <c r="F179" s="21">
        <v>0</v>
      </c>
      <c r="G179" s="22">
        <f t="shared" si="2"/>
        <v>511.80000000000291</v>
      </c>
      <c r="H179" s="21">
        <v>0</v>
      </c>
      <c r="I179" s="21">
        <v>0</v>
      </c>
    </row>
    <row r="180" spans="1:9" ht="15" x14ac:dyDescent="0.25">
      <c r="A180" s="82" t="s">
        <v>258</v>
      </c>
      <c r="B180" s="20">
        <v>0</v>
      </c>
      <c r="C180" s="69" t="s">
        <v>87</v>
      </c>
      <c r="D180" s="81">
        <v>19460</v>
      </c>
      <c r="E180" s="81">
        <v>0</v>
      </c>
      <c r="F180" s="21">
        <v>0</v>
      </c>
      <c r="G180" s="22">
        <f t="shared" si="2"/>
        <v>19460</v>
      </c>
      <c r="H180" s="21">
        <v>0</v>
      </c>
      <c r="I180" s="21">
        <v>0</v>
      </c>
    </row>
    <row r="181" spans="1:9" ht="15" x14ac:dyDescent="0.25">
      <c r="A181" s="82" t="s">
        <v>259</v>
      </c>
      <c r="B181" s="20">
        <v>0</v>
      </c>
      <c r="C181" s="69" t="s">
        <v>87</v>
      </c>
      <c r="D181" s="81">
        <v>108420</v>
      </c>
      <c r="E181" s="81">
        <v>1501</v>
      </c>
      <c r="F181" s="21">
        <v>0</v>
      </c>
      <c r="G181" s="22">
        <f t="shared" si="2"/>
        <v>106919</v>
      </c>
      <c r="H181" s="21">
        <v>0</v>
      </c>
      <c r="I181" s="21">
        <v>0</v>
      </c>
    </row>
    <row r="182" spans="1:9" ht="15" x14ac:dyDescent="0.25">
      <c r="A182" s="82" t="s">
        <v>260</v>
      </c>
      <c r="B182" s="20">
        <v>0</v>
      </c>
      <c r="C182" s="69" t="s">
        <v>87</v>
      </c>
      <c r="D182" s="81">
        <v>15067.6</v>
      </c>
      <c r="E182" s="81">
        <v>0</v>
      </c>
      <c r="F182" s="21">
        <v>0</v>
      </c>
      <c r="G182" s="22">
        <f t="shared" si="2"/>
        <v>15067.6</v>
      </c>
      <c r="H182" s="21">
        <v>0</v>
      </c>
      <c r="I182" s="21">
        <v>0</v>
      </c>
    </row>
    <row r="183" spans="1:9" ht="15" x14ac:dyDescent="0.25">
      <c r="A183" s="82" t="s">
        <v>261</v>
      </c>
      <c r="B183" s="20">
        <v>0</v>
      </c>
      <c r="C183" s="69" t="s">
        <v>87</v>
      </c>
      <c r="D183" s="81">
        <v>85624</v>
      </c>
      <c r="E183" s="81">
        <v>21902.199999999997</v>
      </c>
      <c r="F183" s="21">
        <v>0</v>
      </c>
      <c r="G183" s="22">
        <f t="shared" si="2"/>
        <v>63721.8</v>
      </c>
      <c r="H183" s="21">
        <v>0</v>
      </c>
      <c r="I183" s="21">
        <v>0</v>
      </c>
    </row>
    <row r="184" spans="1:9" ht="15" x14ac:dyDescent="0.25">
      <c r="A184" s="82" t="s">
        <v>262</v>
      </c>
      <c r="B184" s="20">
        <v>0</v>
      </c>
      <c r="C184" s="69" t="s">
        <v>87</v>
      </c>
      <c r="D184" s="81">
        <v>13316.2</v>
      </c>
      <c r="E184" s="81">
        <v>2737.8</v>
      </c>
      <c r="F184" s="21">
        <v>0</v>
      </c>
      <c r="G184" s="22">
        <f t="shared" si="2"/>
        <v>10578.400000000001</v>
      </c>
      <c r="H184" s="21">
        <v>0</v>
      </c>
      <c r="I184" s="21">
        <v>0</v>
      </c>
    </row>
    <row r="185" spans="1:9" ht="15" x14ac:dyDescent="0.25">
      <c r="A185" s="82" t="s">
        <v>263</v>
      </c>
      <c r="B185" s="20">
        <v>0</v>
      </c>
      <c r="C185" s="69" t="s">
        <v>87</v>
      </c>
      <c r="D185" s="81">
        <v>62522.19999999999</v>
      </c>
      <c r="E185" s="81">
        <v>23618</v>
      </c>
      <c r="F185" s="21">
        <v>0</v>
      </c>
      <c r="G185" s="22">
        <f t="shared" si="2"/>
        <v>38904.19999999999</v>
      </c>
      <c r="H185" s="21">
        <v>0</v>
      </c>
      <c r="I185" s="21">
        <v>0</v>
      </c>
    </row>
    <row r="186" spans="1:9" ht="15" x14ac:dyDescent="0.25">
      <c r="A186" s="82" t="s">
        <v>264</v>
      </c>
      <c r="B186" s="20">
        <v>0</v>
      </c>
      <c r="C186" s="69" t="s">
        <v>87</v>
      </c>
      <c r="D186" s="81">
        <v>48844.600000000006</v>
      </c>
      <c r="E186" s="81">
        <v>0</v>
      </c>
      <c r="F186" s="21">
        <v>0</v>
      </c>
      <c r="G186" s="22">
        <f t="shared" si="2"/>
        <v>48844.600000000006</v>
      </c>
      <c r="H186" s="21">
        <v>0</v>
      </c>
      <c r="I186" s="21">
        <v>0</v>
      </c>
    </row>
    <row r="187" spans="1:9" ht="15" x14ac:dyDescent="0.25">
      <c r="A187" s="82" t="s">
        <v>265</v>
      </c>
      <c r="B187" s="20">
        <v>0</v>
      </c>
      <c r="C187" s="69" t="s">
        <v>87</v>
      </c>
      <c r="D187" s="81">
        <v>46231.399999999994</v>
      </c>
      <c r="E187" s="81">
        <v>202</v>
      </c>
      <c r="F187" s="21">
        <v>0</v>
      </c>
      <c r="G187" s="22">
        <f t="shared" si="2"/>
        <v>46029.399999999994</v>
      </c>
      <c r="H187" s="21">
        <v>0</v>
      </c>
      <c r="I187" s="21">
        <v>0</v>
      </c>
    </row>
    <row r="188" spans="1:9" ht="15" x14ac:dyDescent="0.25">
      <c r="A188" s="82" t="s">
        <v>266</v>
      </c>
      <c r="B188" s="20">
        <v>0</v>
      </c>
      <c r="C188" s="69" t="s">
        <v>87</v>
      </c>
      <c r="D188" s="81">
        <v>57184.6</v>
      </c>
      <c r="E188" s="81">
        <v>18368.8</v>
      </c>
      <c r="F188" s="21">
        <v>0</v>
      </c>
      <c r="G188" s="22">
        <f t="shared" si="2"/>
        <v>38815.800000000003</v>
      </c>
      <c r="H188" s="21">
        <v>0</v>
      </c>
      <c r="I188" s="21">
        <v>0</v>
      </c>
    </row>
    <row r="189" spans="1:9" ht="15" x14ac:dyDescent="0.25">
      <c r="A189" s="82" t="s">
        <v>267</v>
      </c>
      <c r="B189" s="20">
        <v>0</v>
      </c>
      <c r="C189" s="69" t="s">
        <v>87</v>
      </c>
      <c r="D189" s="81">
        <v>12371</v>
      </c>
      <c r="E189" s="81">
        <v>0</v>
      </c>
      <c r="F189" s="21">
        <v>0</v>
      </c>
      <c r="G189" s="22">
        <f t="shared" si="2"/>
        <v>12371</v>
      </c>
      <c r="H189" s="21">
        <v>0</v>
      </c>
      <c r="I189" s="21">
        <v>0</v>
      </c>
    </row>
    <row r="190" spans="1:9" ht="15" x14ac:dyDescent="0.25">
      <c r="A190" s="82" t="s">
        <v>268</v>
      </c>
      <c r="B190" s="20">
        <v>0</v>
      </c>
      <c r="C190" s="69" t="s">
        <v>87</v>
      </c>
      <c r="D190" s="81">
        <v>80068.06</v>
      </c>
      <c r="E190" s="81">
        <v>35617</v>
      </c>
      <c r="F190" s="21">
        <v>0</v>
      </c>
      <c r="G190" s="22">
        <f t="shared" si="2"/>
        <v>44451.06</v>
      </c>
      <c r="H190" s="21">
        <v>0</v>
      </c>
      <c r="I190" s="21">
        <v>0</v>
      </c>
    </row>
    <row r="191" spans="1:9" ht="15" x14ac:dyDescent="0.25">
      <c r="A191" s="82" t="s">
        <v>269</v>
      </c>
      <c r="B191" s="20">
        <v>0</v>
      </c>
      <c r="C191" s="69" t="s">
        <v>87</v>
      </c>
      <c r="D191" s="81">
        <v>86597</v>
      </c>
      <c r="E191" s="81">
        <v>58737.100000000006</v>
      </c>
      <c r="F191" s="21">
        <v>0</v>
      </c>
      <c r="G191" s="22">
        <f t="shared" si="2"/>
        <v>27859.899999999994</v>
      </c>
      <c r="H191" s="21">
        <v>0</v>
      </c>
      <c r="I191" s="21">
        <v>0</v>
      </c>
    </row>
    <row r="192" spans="1:9" ht="15" x14ac:dyDescent="0.25">
      <c r="A192" s="82" t="s">
        <v>270</v>
      </c>
      <c r="B192" s="20">
        <v>0</v>
      </c>
      <c r="C192" s="69" t="s">
        <v>87</v>
      </c>
      <c r="D192" s="81">
        <v>68499.199999999997</v>
      </c>
      <c r="E192" s="81">
        <v>29931.5</v>
      </c>
      <c r="F192" s="21">
        <v>0</v>
      </c>
      <c r="G192" s="22">
        <f t="shared" si="2"/>
        <v>38567.699999999997</v>
      </c>
      <c r="H192" s="21">
        <v>0</v>
      </c>
      <c r="I192" s="21">
        <v>0</v>
      </c>
    </row>
    <row r="193" spans="1:9" ht="15" x14ac:dyDescent="0.25">
      <c r="A193" s="82" t="s">
        <v>271</v>
      </c>
      <c r="B193" s="20">
        <v>0</v>
      </c>
      <c r="C193" s="69" t="s">
        <v>87</v>
      </c>
      <c r="D193" s="81">
        <v>138221.59999999998</v>
      </c>
      <c r="E193" s="81">
        <v>62151.4</v>
      </c>
      <c r="F193" s="21">
        <v>0</v>
      </c>
      <c r="G193" s="22">
        <f t="shared" si="2"/>
        <v>76070.199999999983</v>
      </c>
      <c r="H193" s="21">
        <v>0</v>
      </c>
      <c r="I193" s="21">
        <v>0</v>
      </c>
    </row>
    <row r="194" spans="1:9" ht="15" x14ac:dyDescent="0.25">
      <c r="A194" s="82" t="s">
        <v>272</v>
      </c>
      <c r="B194" s="20">
        <v>0</v>
      </c>
      <c r="C194" s="69" t="s">
        <v>87</v>
      </c>
      <c r="D194" s="81">
        <v>98662.200000000012</v>
      </c>
      <c r="E194" s="81">
        <v>34168.6</v>
      </c>
      <c r="F194" s="21">
        <v>0</v>
      </c>
      <c r="G194" s="22">
        <f t="shared" si="2"/>
        <v>64493.600000000013</v>
      </c>
      <c r="H194" s="21">
        <v>0</v>
      </c>
      <c r="I194" s="21">
        <v>0</v>
      </c>
    </row>
    <row r="195" spans="1:9" ht="15" x14ac:dyDescent="0.25">
      <c r="A195" s="82" t="s">
        <v>273</v>
      </c>
      <c r="B195" s="20">
        <v>0</v>
      </c>
      <c r="C195" s="69" t="s">
        <v>87</v>
      </c>
      <c r="D195" s="81">
        <v>154484.59999999998</v>
      </c>
      <c r="E195" s="81">
        <v>27844.750000000004</v>
      </c>
      <c r="F195" s="21">
        <v>0</v>
      </c>
      <c r="G195" s="22">
        <f t="shared" si="2"/>
        <v>126639.84999999998</v>
      </c>
      <c r="H195" s="21">
        <v>0</v>
      </c>
      <c r="I195" s="21">
        <v>0</v>
      </c>
    </row>
    <row r="196" spans="1:9" ht="15" x14ac:dyDescent="0.25">
      <c r="A196" s="82" t="s">
        <v>274</v>
      </c>
      <c r="B196" s="20">
        <v>0</v>
      </c>
      <c r="C196" s="69" t="s">
        <v>87</v>
      </c>
      <c r="D196" s="81">
        <v>155349</v>
      </c>
      <c r="E196" s="81">
        <v>84424.500000000015</v>
      </c>
      <c r="F196" s="21">
        <v>0</v>
      </c>
      <c r="G196" s="22">
        <f t="shared" si="2"/>
        <v>70924.499999999985</v>
      </c>
      <c r="H196" s="21">
        <v>0</v>
      </c>
      <c r="I196" s="21">
        <v>0</v>
      </c>
    </row>
    <row r="197" spans="1:9" ht="15" x14ac:dyDescent="0.25">
      <c r="A197" s="82" t="s">
        <v>275</v>
      </c>
      <c r="B197" s="20">
        <v>0</v>
      </c>
      <c r="C197" s="69" t="s">
        <v>87</v>
      </c>
      <c r="D197" s="81">
        <v>100274.59999999999</v>
      </c>
      <c r="E197" s="81">
        <v>34883.08</v>
      </c>
      <c r="F197" s="21">
        <v>0</v>
      </c>
      <c r="G197" s="22">
        <f t="shared" si="2"/>
        <v>65391.51999999999</v>
      </c>
      <c r="H197" s="21">
        <v>0</v>
      </c>
      <c r="I197" s="21">
        <v>0</v>
      </c>
    </row>
    <row r="198" spans="1:9" ht="15" x14ac:dyDescent="0.25">
      <c r="A198" s="82" t="s">
        <v>276</v>
      </c>
      <c r="B198" s="20">
        <v>0</v>
      </c>
      <c r="C198" s="69" t="s">
        <v>87</v>
      </c>
      <c r="D198" s="81">
        <v>196268</v>
      </c>
      <c r="E198" s="81">
        <v>87318.6</v>
      </c>
      <c r="F198" s="21">
        <v>0</v>
      </c>
      <c r="G198" s="22">
        <f t="shared" ref="G198:G261" si="3">D198-E198</f>
        <v>108949.4</v>
      </c>
      <c r="H198" s="21">
        <v>0</v>
      </c>
      <c r="I198" s="21">
        <v>0</v>
      </c>
    </row>
    <row r="199" spans="1:9" ht="15" x14ac:dyDescent="0.25">
      <c r="A199" s="82" t="s">
        <v>277</v>
      </c>
      <c r="B199" s="20">
        <v>0</v>
      </c>
      <c r="C199" s="69" t="s">
        <v>87</v>
      </c>
      <c r="D199" s="81">
        <v>192070.19999999998</v>
      </c>
      <c r="E199" s="81">
        <v>16123.600000000002</v>
      </c>
      <c r="F199" s="21">
        <v>0</v>
      </c>
      <c r="G199" s="22">
        <f t="shared" si="3"/>
        <v>175946.59999999998</v>
      </c>
      <c r="H199" s="21">
        <v>0</v>
      </c>
      <c r="I199" s="21">
        <v>0</v>
      </c>
    </row>
    <row r="200" spans="1:9" ht="15" x14ac:dyDescent="0.25">
      <c r="A200" s="82" t="s">
        <v>278</v>
      </c>
      <c r="B200" s="20">
        <v>0</v>
      </c>
      <c r="C200" s="69" t="s">
        <v>87</v>
      </c>
      <c r="D200" s="81">
        <v>80925.8</v>
      </c>
      <c r="E200" s="81">
        <v>32450.92</v>
      </c>
      <c r="F200" s="21">
        <v>0</v>
      </c>
      <c r="G200" s="22">
        <f t="shared" si="3"/>
        <v>48474.880000000005</v>
      </c>
      <c r="H200" s="21">
        <v>0</v>
      </c>
      <c r="I200" s="21">
        <v>0</v>
      </c>
    </row>
    <row r="201" spans="1:9" ht="15" x14ac:dyDescent="0.25">
      <c r="A201" s="82" t="s">
        <v>279</v>
      </c>
      <c r="B201" s="20">
        <v>0</v>
      </c>
      <c r="C201" s="69" t="s">
        <v>87</v>
      </c>
      <c r="D201" s="81">
        <v>37252</v>
      </c>
      <c r="E201" s="81">
        <v>6228.1</v>
      </c>
      <c r="F201" s="21">
        <v>0</v>
      </c>
      <c r="G201" s="22">
        <f t="shared" si="3"/>
        <v>31023.9</v>
      </c>
      <c r="H201" s="21">
        <v>0</v>
      </c>
      <c r="I201" s="21">
        <v>0</v>
      </c>
    </row>
    <row r="202" spans="1:9" ht="15" x14ac:dyDescent="0.25">
      <c r="A202" s="82" t="s">
        <v>280</v>
      </c>
      <c r="B202" s="20">
        <v>0</v>
      </c>
      <c r="C202" s="69" t="s">
        <v>87</v>
      </c>
      <c r="D202" s="81">
        <v>52514.200000000004</v>
      </c>
      <c r="E202" s="81">
        <v>2296.2999999999997</v>
      </c>
      <c r="F202" s="21">
        <v>0</v>
      </c>
      <c r="G202" s="22">
        <f t="shared" si="3"/>
        <v>50217.9</v>
      </c>
      <c r="H202" s="21">
        <v>0</v>
      </c>
      <c r="I202" s="21">
        <v>0</v>
      </c>
    </row>
    <row r="203" spans="1:9" ht="15" x14ac:dyDescent="0.25">
      <c r="A203" s="82" t="s">
        <v>281</v>
      </c>
      <c r="B203" s="20">
        <v>0</v>
      </c>
      <c r="C203" s="69" t="s">
        <v>87</v>
      </c>
      <c r="D203" s="81">
        <v>101386.59999999999</v>
      </c>
      <c r="E203" s="81">
        <v>1529.8000000000002</v>
      </c>
      <c r="F203" s="21">
        <v>0</v>
      </c>
      <c r="G203" s="22">
        <f t="shared" si="3"/>
        <v>99856.799999999988</v>
      </c>
      <c r="H203" s="21">
        <v>0</v>
      </c>
      <c r="I203" s="21">
        <v>0</v>
      </c>
    </row>
    <row r="204" spans="1:9" ht="15" x14ac:dyDescent="0.25">
      <c r="A204" s="82" t="s">
        <v>282</v>
      </c>
      <c r="B204" s="20">
        <v>0</v>
      </c>
      <c r="C204" s="69" t="s">
        <v>87</v>
      </c>
      <c r="D204" s="81">
        <v>87959.2</v>
      </c>
      <c r="E204" s="81">
        <v>1130</v>
      </c>
      <c r="F204" s="21">
        <v>0</v>
      </c>
      <c r="G204" s="22">
        <f t="shared" si="3"/>
        <v>86829.2</v>
      </c>
      <c r="H204" s="21">
        <v>0</v>
      </c>
      <c r="I204" s="21">
        <v>0</v>
      </c>
    </row>
    <row r="205" spans="1:9" ht="15" x14ac:dyDescent="0.25">
      <c r="A205" s="82" t="s">
        <v>283</v>
      </c>
      <c r="B205" s="20">
        <v>0</v>
      </c>
      <c r="C205" s="69" t="s">
        <v>87</v>
      </c>
      <c r="D205" s="81">
        <v>75921.8</v>
      </c>
      <c r="E205" s="81">
        <v>257.01</v>
      </c>
      <c r="F205" s="21">
        <v>0</v>
      </c>
      <c r="G205" s="22">
        <f t="shared" si="3"/>
        <v>75664.790000000008</v>
      </c>
      <c r="H205" s="21">
        <v>0</v>
      </c>
      <c r="I205" s="21">
        <v>0</v>
      </c>
    </row>
    <row r="206" spans="1:9" ht="15" x14ac:dyDescent="0.25">
      <c r="A206" s="82" t="s">
        <v>284</v>
      </c>
      <c r="B206" s="20">
        <v>0</v>
      </c>
      <c r="C206" s="69" t="s">
        <v>87</v>
      </c>
      <c r="D206" s="81">
        <v>67887.600000000006</v>
      </c>
      <c r="E206" s="81">
        <v>53499.600000000006</v>
      </c>
      <c r="F206" s="21">
        <v>0</v>
      </c>
      <c r="G206" s="22">
        <f t="shared" si="3"/>
        <v>14388</v>
      </c>
      <c r="H206" s="21">
        <v>0</v>
      </c>
      <c r="I206" s="21">
        <v>0</v>
      </c>
    </row>
    <row r="207" spans="1:9" ht="15" x14ac:dyDescent="0.25">
      <c r="A207" s="82" t="s">
        <v>285</v>
      </c>
      <c r="B207" s="20">
        <v>0</v>
      </c>
      <c r="C207" s="69" t="s">
        <v>87</v>
      </c>
      <c r="D207" s="81">
        <v>86124.4</v>
      </c>
      <c r="E207" s="81">
        <v>0</v>
      </c>
      <c r="F207" s="21">
        <v>0</v>
      </c>
      <c r="G207" s="22">
        <f t="shared" si="3"/>
        <v>86124.4</v>
      </c>
      <c r="H207" s="21">
        <v>0</v>
      </c>
      <c r="I207" s="21">
        <v>0</v>
      </c>
    </row>
    <row r="208" spans="1:9" ht="15" x14ac:dyDescent="0.25">
      <c r="A208" s="82" t="s">
        <v>286</v>
      </c>
      <c r="B208" s="20">
        <v>0</v>
      </c>
      <c r="C208" s="69" t="s">
        <v>87</v>
      </c>
      <c r="D208" s="81">
        <v>44952.600000000006</v>
      </c>
      <c r="E208" s="81">
        <v>279.5</v>
      </c>
      <c r="F208" s="21">
        <v>0</v>
      </c>
      <c r="G208" s="22">
        <f t="shared" si="3"/>
        <v>44673.100000000006</v>
      </c>
      <c r="H208" s="21">
        <v>0</v>
      </c>
      <c r="I208" s="21">
        <v>0</v>
      </c>
    </row>
    <row r="209" spans="1:9" ht="15" x14ac:dyDescent="0.25">
      <c r="A209" s="82" t="s">
        <v>287</v>
      </c>
      <c r="B209" s="20">
        <v>0</v>
      </c>
      <c r="C209" s="69" t="s">
        <v>87</v>
      </c>
      <c r="D209" s="81">
        <v>68249</v>
      </c>
      <c r="E209" s="81">
        <v>1300</v>
      </c>
      <c r="F209" s="21">
        <v>0</v>
      </c>
      <c r="G209" s="22">
        <f t="shared" si="3"/>
        <v>66949</v>
      </c>
      <c r="H209" s="21">
        <v>0</v>
      </c>
      <c r="I209" s="21">
        <v>0</v>
      </c>
    </row>
    <row r="210" spans="1:9" ht="15" x14ac:dyDescent="0.25">
      <c r="A210" s="82" t="s">
        <v>288</v>
      </c>
      <c r="B210" s="20">
        <v>0</v>
      </c>
      <c r="C210" s="69" t="s">
        <v>87</v>
      </c>
      <c r="D210" s="81">
        <v>62994.8</v>
      </c>
      <c r="E210" s="81">
        <v>6595.9000000000005</v>
      </c>
      <c r="F210" s="21">
        <v>0</v>
      </c>
      <c r="G210" s="22">
        <f t="shared" si="3"/>
        <v>56398.9</v>
      </c>
      <c r="H210" s="21">
        <v>0</v>
      </c>
      <c r="I210" s="21">
        <v>0</v>
      </c>
    </row>
    <row r="211" spans="1:9" ht="15" x14ac:dyDescent="0.25">
      <c r="A211" s="82" t="s">
        <v>289</v>
      </c>
      <c r="B211" s="20">
        <v>0</v>
      </c>
      <c r="C211" s="69" t="s">
        <v>87</v>
      </c>
      <c r="D211" s="81">
        <v>140918.19999999998</v>
      </c>
      <c r="E211" s="81">
        <v>14254</v>
      </c>
      <c r="F211" s="21">
        <v>0</v>
      </c>
      <c r="G211" s="22">
        <f t="shared" si="3"/>
        <v>126664.19999999998</v>
      </c>
      <c r="H211" s="21">
        <v>0</v>
      </c>
      <c r="I211" s="21">
        <v>0</v>
      </c>
    </row>
    <row r="212" spans="1:9" ht="15" x14ac:dyDescent="0.25">
      <c r="A212" s="82" t="s">
        <v>290</v>
      </c>
      <c r="B212" s="20">
        <v>0</v>
      </c>
      <c r="C212" s="69" t="s">
        <v>87</v>
      </c>
      <c r="D212" s="81">
        <v>165604.6</v>
      </c>
      <c r="E212" s="81">
        <v>88173.3</v>
      </c>
      <c r="F212" s="21">
        <v>0</v>
      </c>
      <c r="G212" s="22">
        <f t="shared" si="3"/>
        <v>77431.3</v>
      </c>
      <c r="H212" s="21">
        <v>0</v>
      </c>
      <c r="I212" s="21">
        <v>0</v>
      </c>
    </row>
    <row r="213" spans="1:9" ht="15" x14ac:dyDescent="0.25">
      <c r="A213" s="82" t="s">
        <v>291</v>
      </c>
      <c r="B213" s="20">
        <v>0</v>
      </c>
      <c r="C213" s="69" t="s">
        <v>87</v>
      </c>
      <c r="D213" s="81">
        <v>52847.8</v>
      </c>
      <c r="E213" s="81">
        <v>13708.8</v>
      </c>
      <c r="F213" s="21">
        <v>0</v>
      </c>
      <c r="G213" s="22">
        <f t="shared" si="3"/>
        <v>39139</v>
      </c>
      <c r="H213" s="21">
        <v>0</v>
      </c>
      <c r="I213" s="21">
        <v>0</v>
      </c>
    </row>
    <row r="214" spans="1:9" ht="15" x14ac:dyDescent="0.25">
      <c r="A214" s="82" t="s">
        <v>292</v>
      </c>
      <c r="B214" s="20">
        <v>0</v>
      </c>
      <c r="C214" s="69" t="s">
        <v>87</v>
      </c>
      <c r="D214" s="81">
        <v>65496.800000000003</v>
      </c>
      <c r="E214" s="81">
        <v>0</v>
      </c>
      <c r="F214" s="21">
        <v>0</v>
      </c>
      <c r="G214" s="22">
        <f t="shared" si="3"/>
        <v>65496.800000000003</v>
      </c>
      <c r="H214" s="21">
        <v>0</v>
      </c>
      <c r="I214" s="21">
        <v>0</v>
      </c>
    </row>
    <row r="215" spans="1:9" ht="15" x14ac:dyDescent="0.25">
      <c r="A215" s="82" t="s">
        <v>293</v>
      </c>
      <c r="B215" s="20">
        <v>0</v>
      </c>
      <c r="C215" s="69" t="s">
        <v>87</v>
      </c>
      <c r="D215" s="81">
        <v>141502</v>
      </c>
      <c r="E215" s="81">
        <v>15626.2</v>
      </c>
      <c r="F215" s="21">
        <v>0</v>
      </c>
      <c r="G215" s="22">
        <f t="shared" si="3"/>
        <v>125875.8</v>
      </c>
      <c r="H215" s="21">
        <v>0</v>
      </c>
      <c r="I215" s="21">
        <v>0</v>
      </c>
    </row>
    <row r="216" spans="1:9" ht="15" x14ac:dyDescent="0.25">
      <c r="A216" s="82" t="s">
        <v>294</v>
      </c>
      <c r="B216" s="20">
        <v>0</v>
      </c>
      <c r="C216" s="69" t="s">
        <v>87</v>
      </c>
      <c r="D216" s="81">
        <v>25881.8</v>
      </c>
      <c r="E216" s="81">
        <v>0</v>
      </c>
      <c r="F216" s="21">
        <v>0</v>
      </c>
      <c r="G216" s="22">
        <f t="shared" si="3"/>
        <v>25881.8</v>
      </c>
      <c r="H216" s="21">
        <v>0</v>
      </c>
      <c r="I216" s="21">
        <v>0</v>
      </c>
    </row>
    <row r="217" spans="1:9" ht="15" x14ac:dyDescent="0.25">
      <c r="A217" s="82" t="s">
        <v>295</v>
      </c>
      <c r="B217" s="20">
        <v>0</v>
      </c>
      <c r="C217" s="69" t="s">
        <v>87</v>
      </c>
      <c r="D217" s="81">
        <v>13371.8</v>
      </c>
      <c r="E217" s="81">
        <v>0</v>
      </c>
      <c r="F217" s="21">
        <v>0</v>
      </c>
      <c r="G217" s="22">
        <f t="shared" si="3"/>
        <v>13371.8</v>
      </c>
      <c r="H217" s="21">
        <v>0</v>
      </c>
      <c r="I217" s="21">
        <v>0</v>
      </c>
    </row>
    <row r="218" spans="1:9" ht="15" x14ac:dyDescent="0.25">
      <c r="A218" s="82" t="s">
        <v>296</v>
      </c>
      <c r="B218" s="20">
        <v>0</v>
      </c>
      <c r="C218" s="69" t="s">
        <v>87</v>
      </c>
      <c r="D218" s="81">
        <v>67954.2</v>
      </c>
      <c r="E218" s="81">
        <v>106.8</v>
      </c>
      <c r="F218" s="21">
        <v>0</v>
      </c>
      <c r="G218" s="22">
        <f t="shared" si="3"/>
        <v>67847.399999999994</v>
      </c>
      <c r="H218" s="21">
        <v>0</v>
      </c>
      <c r="I218" s="21">
        <v>0</v>
      </c>
    </row>
    <row r="219" spans="1:9" ht="15" x14ac:dyDescent="0.25">
      <c r="A219" s="82" t="s">
        <v>297</v>
      </c>
      <c r="B219" s="20">
        <v>0</v>
      </c>
      <c r="C219" s="69" t="s">
        <v>87</v>
      </c>
      <c r="D219" s="81">
        <v>42700.800000000003</v>
      </c>
      <c r="E219" s="81">
        <v>11750.4</v>
      </c>
      <c r="F219" s="21">
        <v>0</v>
      </c>
      <c r="G219" s="22">
        <f t="shared" si="3"/>
        <v>30950.400000000001</v>
      </c>
      <c r="H219" s="21">
        <v>0</v>
      </c>
      <c r="I219" s="21">
        <v>0</v>
      </c>
    </row>
    <row r="220" spans="1:9" ht="15" x14ac:dyDescent="0.25">
      <c r="A220" s="82" t="s">
        <v>298</v>
      </c>
      <c r="B220" s="20">
        <v>0</v>
      </c>
      <c r="C220" s="69" t="s">
        <v>87</v>
      </c>
      <c r="D220" s="81">
        <v>8145.4</v>
      </c>
      <c r="E220" s="81">
        <v>146.5</v>
      </c>
      <c r="F220" s="21">
        <v>0</v>
      </c>
      <c r="G220" s="22">
        <f t="shared" si="3"/>
        <v>7998.9</v>
      </c>
      <c r="H220" s="21">
        <v>0</v>
      </c>
      <c r="I220" s="21">
        <v>0</v>
      </c>
    </row>
    <row r="221" spans="1:9" ht="15" x14ac:dyDescent="0.25">
      <c r="A221" s="82" t="s">
        <v>299</v>
      </c>
      <c r="B221" s="20">
        <v>0</v>
      </c>
      <c r="C221" s="69" t="s">
        <v>87</v>
      </c>
      <c r="D221" s="81">
        <v>58213.2</v>
      </c>
      <c r="E221" s="81">
        <v>7724.8</v>
      </c>
      <c r="F221" s="21">
        <v>0</v>
      </c>
      <c r="G221" s="22">
        <f t="shared" si="3"/>
        <v>50488.399999999994</v>
      </c>
      <c r="H221" s="21">
        <v>0</v>
      </c>
      <c r="I221" s="21">
        <v>0</v>
      </c>
    </row>
    <row r="222" spans="1:9" ht="15" x14ac:dyDescent="0.25">
      <c r="A222" s="82" t="s">
        <v>300</v>
      </c>
      <c r="B222" s="20">
        <v>0</v>
      </c>
      <c r="C222" s="69" t="s">
        <v>87</v>
      </c>
      <c r="D222" s="81">
        <v>27105</v>
      </c>
      <c r="E222" s="81">
        <v>16156.800000000001</v>
      </c>
      <c r="F222" s="21">
        <v>0</v>
      </c>
      <c r="G222" s="22">
        <f t="shared" si="3"/>
        <v>10948.199999999999</v>
      </c>
      <c r="H222" s="21">
        <v>0</v>
      </c>
      <c r="I222" s="21">
        <v>0</v>
      </c>
    </row>
    <row r="223" spans="1:9" ht="15" x14ac:dyDescent="0.25">
      <c r="A223" s="82" t="s">
        <v>301</v>
      </c>
      <c r="B223" s="20">
        <v>0</v>
      </c>
      <c r="C223" s="69" t="s">
        <v>87</v>
      </c>
      <c r="D223" s="81">
        <v>38030.400000000001</v>
      </c>
      <c r="E223" s="81">
        <v>116.4</v>
      </c>
      <c r="F223" s="21">
        <v>0</v>
      </c>
      <c r="G223" s="22">
        <f t="shared" si="3"/>
        <v>37914</v>
      </c>
      <c r="H223" s="21">
        <v>0</v>
      </c>
      <c r="I223" s="21">
        <v>0</v>
      </c>
    </row>
    <row r="224" spans="1:9" ht="15" x14ac:dyDescent="0.25">
      <c r="A224" s="82" t="s">
        <v>302</v>
      </c>
      <c r="B224" s="20">
        <v>0</v>
      </c>
      <c r="C224" s="69" t="s">
        <v>87</v>
      </c>
      <c r="D224" s="81">
        <v>1967787.19</v>
      </c>
      <c r="E224" s="81">
        <v>1310473.3999999992</v>
      </c>
      <c r="F224" s="21">
        <v>0</v>
      </c>
      <c r="G224" s="22">
        <f t="shared" si="3"/>
        <v>657313.79000000074</v>
      </c>
      <c r="H224" s="21">
        <v>0</v>
      </c>
      <c r="I224" s="21">
        <v>0</v>
      </c>
    </row>
    <row r="225" spans="1:9" ht="15" x14ac:dyDescent="0.25">
      <c r="A225" s="82" t="s">
        <v>303</v>
      </c>
      <c r="B225" s="20">
        <v>0</v>
      </c>
      <c r="C225" s="69" t="s">
        <v>87</v>
      </c>
      <c r="D225" s="81">
        <v>1235703.03</v>
      </c>
      <c r="E225" s="81">
        <v>609399.81999999995</v>
      </c>
      <c r="F225" s="21">
        <v>0</v>
      </c>
      <c r="G225" s="22">
        <f t="shared" si="3"/>
        <v>626303.21000000008</v>
      </c>
      <c r="H225" s="21">
        <v>0</v>
      </c>
      <c r="I225" s="21">
        <v>0</v>
      </c>
    </row>
    <row r="226" spans="1:9" ht="15" x14ac:dyDescent="0.25">
      <c r="A226" s="82" t="s">
        <v>304</v>
      </c>
      <c r="B226" s="20">
        <v>0</v>
      </c>
      <c r="C226" s="69" t="s">
        <v>87</v>
      </c>
      <c r="D226" s="81">
        <v>1168506.48</v>
      </c>
      <c r="E226" s="81">
        <v>587991.17999999993</v>
      </c>
      <c r="F226" s="21">
        <v>0</v>
      </c>
      <c r="G226" s="22">
        <f t="shared" si="3"/>
        <v>580515.30000000005</v>
      </c>
      <c r="H226" s="21">
        <v>0</v>
      </c>
      <c r="I226" s="21">
        <v>0</v>
      </c>
    </row>
    <row r="227" spans="1:9" ht="15" x14ac:dyDescent="0.25">
      <c r="A227" s="82" t="s">
        <v>305</v>
      </c>
      <c r="B227" s="20">
        <v>0</v>
      </c>
      <c r="C227" s="69" t="s">
        <v>87</v>
      </c>
      <c r="D227" s="81">
        <v>1243316</v>
      </c>
      <c r="E227" s="81">
        <v>635934.63</v>
      </c>
      <c r="F227" s="21">
        <v>0</v>
      </c>
      <c r="G227" s="22">
        <f t="shared" si="3"/>
        <v>607381.37</v>
      </c>
      <c r="H227" s="21">
        <v>0</v>
      </c>
      <c r="I227" s="21">
        <v>0</v>
      </c>
    </row>
    <row r="228" spans="1:9" ht="15" x14ac:dyDescent="0.25">
      <c r="A228" s="82" t="s">
        <v>306</v>
      </c>
      <c r="B228" s="20">
        <v>0</v>
      </c>
      <c r="C228" s="69" t="s">
        <v>87</v>
      </c>
      <c r="D228" s="81">
        <v>570625.5</v>
      </c>
      <c r="E228" s="81">
        <v>330489.25</v>
      </c>
      <c r="F228" s="21">
        <v>0</v>
      </c>
      <c r="G228" s="22">
        <f t="shared" si="3"/>
        <v>240136.25</v>
      </c>
      <c r="H228" s="21">
        <v>0</v>
      </c>
      <c r="I228" s="21">
        <v>0</v>
      </c>
    </row>
    <row r="229" spans="1:9" ht="15" x14ac:dyDescent="0.25">
      <c r="A229" s="82" t="s">
        <v>307</v>
      </c>
      <c r="B229" s="20">
        <v>0</v>
      </c>
      <c r="C229" s="69" t="s">
        <v>87</v>
      </c>
      <c r="D229" s="81">
        <v>8117.6</v>
      </c>
      <c r="E229" s="81">
        <v>0</v>
      </c>
      <c r="F229" s="21">
        <v>0</v>
      </c>
      <c r="G229" s="22">
        <f t="shared" si="3"/>
        <v>8117.6</v>
      </c>
      <c r="H229" s="21">
        <v>0</v>
      </c>
      <c r="I229" s="21">
        <v>0</v>
      </c>
    </row>
    <row r="230" spans="1:9" ht="15" x14ac:dyDescent="0.25">
      <c r="A230" s="82" t="s">
        <v>308</v>
      </c>
      <c r="B230" s="20">
        <v>0</v>
      </c>
      <c r="C230" s="69" t="s">
        <v>87</v>
      </c>
      <c r="D230" s="81">
        <v>2646715.8099999991</v>
      </c>
      <c r="E230" s="81">
        <v>2188582.7699999996</v>
      </c>
      <c r="F230" s="21">
        <v>0</v>
      </c>
      <c r="G230" s="22">
        <f t="shared" si="3"/>
        <v>458133.03999999957</v>
      </c>
      <c r="H230" s="21">
        <v>0</v>
      </c>
      <c r="I230" s="21">
        <v>0</v>
      </c>
    </row>
    <row r="231" spans="1:9" ht="15" x14ac:dyDescent="0.25">
      <c r="A231" s="82" t="s">
        <v>309</v>
      </c>
      <c r="B231" s="20">
        <v>0</v>
      </c>
      <c r="C231" s="69" t="s">
        <v>87</v>
      </c>
      <c r="D231" s="81">
        <v>1599221.9999999998</v>
      </c>
      <c r="E231" s="81">
        <v>1232317.3799999994</v>
      </c>
      <c r="F231" s="21">
        <v>0</v>
      </c>
      <c r="G231" s="22">
        <f t="shared" si="3"/>
        <v>366904.62000000034</v>
      </c>
      <c r="H231" s="21">
        <v>0</v>
      </c>
      <c r="I231" s="21">
        <v>0</v>
      </c>
    </row>
    <row r="232" spans="1:9" ht="15" x14ac:dyDescent="0.25">
      <c r="A232" s="82" t="s">
        <v>310</v>
      </c>
      <c r="B232" s="20">
        <v>0</v>
      </c>
      <c r="C232" s="69" t="s">
        <v>87</v>
      </c>
      <c r="D232" s="81">
        <v>2019765.11</v>
      </c>
      <c r="E232" s="81">
        <v>1526223.8800000001</v>
      </c>
      <c r="F232" s="21">
        <v>0</v>
      </c>
      <c r="G232" s="22">
        <f t="shared" si="3"/>
        <v>493541.23</v>
      </c>
      <c r="H232" s="21">
        <v>0</v>
      </c>
      <c r="I232" s="21">
        <v>0</v>
      </c>
    </row>
    <row r="233" spans="1:9" ht="15" x14ac:dyDescent="0.25">
      <c r="A233" s="82" t="s">
        <v>311</v>
      </c>
      <c r="B233" s="20">
        <v>0</v>
      </c>
      <c r="C233" s="69" t="s">
        <v>87</v>
      </c>
      <c r="D233" s="81">
        <v>959030.09999999986</v>
      </c>
      <c r="E233" s="81">
        <v>415192.51999999996</v>
      </c>
      <c r="F233" s="21">
        <v>0</v>
      </c>
      <c r="G233" s="22">
        <f t="shared" si="3"/>
        <v>543837.57999999984</v>
      </c>
      <c r="H233" s="21">
        <v>0</v>
      </c>
      <c r="I233" s="21">
        <v>0</v>
      </c>
    </row>
    <row r="234" spans="1:9" ht="15" x14ac:dyDescent="0.25">
      <c r="A234" s="82" t="s">
        <v>312</v>
      </c>
      <c r="B234" s="20">
        <v>0</v>
      </c>
      <c r="C234" s="69" t="s">
        <v>87</v>
      </c>
      <c r="D234" s="81">
        <v>2030232.1200000006</v>
      </c>
      <c r="E234" s="81">
        <v>1601735.7000000002</v>
      </c>
      <c r="F234" s="21">
        <v>0</v>
      </c>
      <c r="G234" s="22">
        <f t="shared" si="3"/>
        <v>428496.42000000039</v>
      </c>
      <c r="H234" s="21">
        <v>0</v>
      </c>
      <c r="I234" s="21">
        <v>0</v>
      </c>
    </row>
    <row r="235" spans="1:9" ht="15" x14ac:dyDescent="0.25">
      <c r="A235" s="82" t="s">
        <v>313</v>
      </c>
      <c r="B235" s="20">
        <v>0</v>
      </c>
      <c r="C235" s="69" t="s">
        <v>87</v>
      </c>
      <c r="D235" s="81">
        <v>780634.66</v>
      </c>
      <c r="E235" s="81">
        <v>640380.70000000007</v>
      </c>
      <c r="F235" s="21">
        <v>0</v>
      </c>
      <c r="G235" s="22">
        <f t="shared" si="3"/>
        <v>140253.95999999996</v>
      </c>
      <c r="H235" s="21">
        <v>0</v>
      </c>
      <c r="I235" s="21">
        <v>0</v>
      </c>
    </row>
    <row r="236" spans="1:9" ht="15" x14ac:dyDescent="0.25">
      <c r="A236" s="82" t="s">
        <v>314</v>
      </c>
      <c r="B236" s="20">
        <v>0</v>
      </c>
      <c r="C236" s="69" t="s">
        <v>87</v>
      </c>
      <c r="D236" s="81">
        <v>455956.97000000003</v>
      </c>
      <c r="E236" s="81">
        <v>384901.47</v>
      </c>
      <c r="F236" s="21">
        <v>0</v>
      </c>
      <c r="G236" s="22">
        <f t="shared" si="3"/>
        <v>71055.500000000058</v>
      </c>
      <c r="H236" s="21">
        <v>0</v>
      </c>
      <c r="I236" s="21">
        <v>0</v>
      </c>
    </row>
    <row r="237" spans="1:9" ht="15" x14ac:dyDescent="0.25">
      <c r="A237" s="82" t="s">
        <v>315</v>
      </c>
      <c r="B237" s="20">
        <v>0</v>
      </c>
      <c r="C237" s="69" t="s">
        <v>87</v>
      </c>
      <c r="D237" s="81">
        <v>1709976.7200000004</v>
      </c>
      <c r="E237" s="81">
        <v>1237099.6499999997</v>
      </c>
      <c r="F237" s="21">
        <v>0</v>
      </c>
      <c r="G237" s="22">
        <f t="shared" si="3"/>
        <v>472877.07000000076</v>
      </c>
      <c r="H237" s="21">
        <v>0</v>
      </c>
      <c r="I237" s="21">
        <v>0</v>
      </c>
    </row>
    <row r="238" spans="1:9" ht="15" x14ac:dyDescent="0.25">
      <c r="A238" s="82" t="s">
        <v>316</v>
      </c>
      <c r="B238" s="20">
        <v>0</v>
      </c>
      <c r="C238" s="69" t="s">
        <v>87</v>
      </c>
      <c r="D238" s="81">
        <v>1116328.3999999994</v>
      </c>
      <c r="E238" s="81">
        <v>876266.15999999968</v>
      </c>
      <c r="F238" s="21">
        <v>0</v>
      </c>
      <c r="G238" s="22">
        <f t="shared" si="3"/>
        <v>240062.23999999976</v>
      </c>
      <c r="H238" s="21">
        <v>0</v>
      </c>
      <c r="I238" s="21">
        <v>0</v>
      </c>
    </row>
    <row r="239" spans="1:9" ht="15" x14ac:dyDescent="0.25">
      <c r="A239" s="82" t="s">
        <v>317</v>
      </c>
      <c r="B239" s="20">
        <v>0</v>
      </c>
      <c r="C239" s="69" t="s">
        <v>87</v>
      </c>
      <c r="D239" s="81">
        <v>323535.84999999998</v>
      </c>
      <c r="E239" s="81">
        <v>293807.85000000003</v>
      </c>
      <c r="F239" s="21">
        <v>0</v>
      </c>
      <c r="G239" s="22">
        <f t="shared" si="3"/>
        <v>29727.999999999942</v>
      </c>
      <c r="H239" s="21">
        <v>0</v>
      </c>
      <c r="I239" s="21">
        <v>0</v>
      </c>
    </row>
    <row r="240" spans="1:9" ht="15" x14ac:dyDescent="0.25">
      <c r="A240" s="82" t="s">
        <v>318</v>
      </c>
      <c r="B240" s="20">
        <v>0</v>
      </c>
      <c r="C240" s="69" t="s">
        <v>87</v>
      </c>
      <c r="D240" s="81">
        <v>1294101.8099999998</v>
      </c>
      <c r="E240" s="81">
        <v>1002184.7500000002</v>
      </c>
      <c r="F240" s="21">
        <v>0</v>
      </c>
      <c r="G240" s="22">
        <f t="shared" si="3"/>
        <v>291917.05999999959</v>
      </c>
      <c r="H240" s="21">
        <v>0</v>
      </c>
      <c r="I240" s="21">
        <v>0</v>
      </c>
    </row>
    <row r="241" spans="1:9" ht="15" x14ac:dyDescent="0.25">
      <c r="A241" s="82" t="s">
        <v>319</v>
      </c>
      <c r="B241" s="20">
        <v>0</v>
      </c>
      <c r="C241" s="69" t="s">
        <v>87</v>
      </c>
      <c r="D241" s="81">
        <v>1329227.4000000008</v>
      </c>
      <c r="E241" s="81">
        <v>674300.9</v>
      </c>
      <c r="F241" s="21">
        <v>0</v>
      </c>
      <c r="G241" s="22">
        <f t="shared" si="3"/>
        <v>654926.50000000081</v>
      </c>
      <c r="H241" s="21">
        <v>0</v>
      </c>
      <c r="I241" s="21">
        <v>0</v>
      </c>
    </row>
    <row r="242" spans="1:9" ht="15" x14ac:dyDescent="0.25">
      <c r="A242" s="82" t="s">
        <v>320</v>
      </c>
      <c r="B242" s="20">
        <v>0</v>
      </c>
      <c r="C242" s="69" t="s">
        <v>87</v>
      </c>
      <c r="D242" s="81">
        <v>12065.2</v>
      </c>
      <c r="E242" s="81">
        <v>0</v>
      </c>
      <c r="F242" s="21">
        <v>0</v>
      </c>
      <c r="G242" s="22">
        <f t="shared" si="3"/>
        <v>12065.2</v>
      </c>
      <c r="H242" s="21">
        <v>0</v>
      </c>
      <c r="I242" s="21">
        <v>0</v>
      </c>
    </row>
    <row r="243" spans="1:9" ht="15" x14ac:dyDescent="0.25">
      <c r="A243" s="82" t="s">
        <v>321</v>
      </c>
      <c r="B243" s="20">
        <v>0</v>
      </c>
      <c r="C243" s="69" t="s">
        <v>87</v>
      </c>
      <c r="D243" s="81">
        <v>59575.4</v>
      </c>
      <c r="E243" s="81">
        <v>1075.4000000000001</v>
      </c>
      <c r="F243" s="21">
        <v>0</v>
      </c>
      <c r="G243" s="22">
        <f t="shared" si="3"/>
        <v>58500</v>
      </c>
      <c r="H243" s="21">
        <v>0</v>
      </c>
      <c r="I243" s="21">
        <v>0</v>
      </c>
    </row>
    <row r="244" spans="1:9" ht="15" x14ac:dyDescent="0.25">
      <c r="A244" s="82" t="s">
        <v>322</v>
      </c>
      <c r="B244" s="20">
        <v>0</v>
      </c>
      <c r="C244" s="69" t="s">
        <v>87</v>
      </c>
      <c r="D244" s="81">
        <v>58046.399999999994</v>
      </c>
      <c r="E244" s="81">
        <v>420</v>
      </c>
      <c r="F244" s="21">
        <v>0</v>
      </c>
      <c r="G244" s="22">
        <f t="shared" si="3"/>
        <v>57626.399999999994</v>
      </c>
      <c r="H244" s="21">
        <v>0</v>
      </c>
      <c r="I244" s="21">
        <v>0</v>
      </c>
    </row>
    <row r="245" spans="1:9" ht="15" x14ac:dyDescent="0.25">
      <c r="A245" s="82" t="s">
        <v>323</v>
      </c>
      <c r="B245" s="20">
        <v>0</v>
      </c>
      <c r="C245" s="69" t="s">
        <v>87</v>
      </c>
      <c r="D245" s="81">
        <v>87848</v>
      </c>
      <c r="E245" s="81">
        <v>0</v>
      </c>
      <c r="F245" s="21">
        <v>0</v>
      </c>
      <c r="G245" s="22">
        <f t="shared" si="3"/>
        <v>87848</v>
      </c>
      <c r="H245" s="21">
        <v>0</v>
      </c>
      <c r="I245" s="21">
        <v>0</v>
      </c>
    </row>
    <row r="246" spans="1:9" ht="15" x14ac:dyDescent="0.25">
      <c r="A246" s="82" t="s">
        <v>324</v>
      </c>
      <c r="B246" s="20">
        <v>0</v>
      </c>
      <c r="C246" s="69" t="s">
        <v>87</v>
      </c>
      <c r="D246" s="81">
        <v>11036.6</v>
      </c>
      <c r="E246" s="81">
        <v>0</v>
      </c>
      <c r="F246" s="21">
        <v>0</v>
      </c>
      <c r="G246" s="22">
        <f t="shared" si="3"/>
        <v>11036.6</v>
      </c>
      <c r="H246" s="21">
        <v>0</v>
      </c>
      <c r="I246" s="21">
        <v>0</v>
      </c>
    </row>
    <row r="247" spans="1:9" ht="15" x14ac:dyDescent="0.25">
      <c r="A247" s="82" t="s">
        <v>325</v>
      </c>
      <c r="B247" s="20">
        <v>0</v>
      </c>
      <c r="C247" s="69" t="s">
        <v>87</v>
      </c>
      <c r="D247" s="81">
        <v>59658.8</v>
      </c>
      <c r="E247" s="81">
        <v>18803.2</v>
      </c>
      <c r="F247" s="21">
        <v>0</v>
      </c>
      <c r="G247" s="22">
        <f t="shared" si="3"/>
        <v>40855.600000000006</v>
      </c>
      <c r="H247" s="21">
        <v>0</v>
      </c>
      <c r="I247" s="21">
        <v>0</v>
      </c>
    </row>
    <row r="248" spans="1:9" ht="15" x14ac:dyDescent="0.25">
      <c r="A248" s="82" t="s">
        <v>326</v>
      </c>
      <c r="B248" s="20">
        <v>0</v>
      </c>
      <c r="C248" s="69" t="s">
        <v>87</v>
      </c>
      <c r="D248" s="81">
        <v>75533.400000000009</v>
      </c>
      <c r="E248" s="81">
        <v>43045.1</v>
      </c>
      <c r="F248" s="21">
        <v>0</v>
      </c>
      <c r="G248" s="22">
        <f t="shared" si="3"/>
        <v>32488.30000000001</v>
      </c>
      <c r="H248" s="21">
        <v>0</v>
      </c>
      <c r="I248" s="21">
        <v>0</v>
      </c>
    </row>
    <row r="249" spans="1:9" ht="15" x14ac:dyDescent="0.25">
      <c r="A249" s="82" t="s">
        <v>327</v>
      </c>
      <c r="B249" s="20">
        <v>0</v>
      </c>
      <c r="C249" s="69" t="s">
        <v>87</v>
      </c>
      <c r="D249" s="81">
        <v>384775.99999999994</v>
      </c>
      <c r="E249" s="81">
        <v>46926.96</v>
      </c>
      <c r="F249" s="21">
        <v>0</v>
      </c>
      <c r="G249" s="22">
        <f t="shared" si="3"/>
        <v>337849.03999999992</v>
      </c>
      <c r="H249" s="21">
        <v>0</v>
      </c>
      <c r="I249" s="21">
        <v>0</v>
      </c>
    </row>
    <row r="250" spans="1:9" ht="15" x14ac:dyDescent="0.25">
      <c r="A250" s="82" t="s">
        <v>328</v>
      </c>
      <c r="B250" s="20">
        <v>0</v>
      </c>
      <c r="C250" s="69" t="s">
        <v>87</v>
      </c>
      <c r="D250" s="81">
        <v>86541.400000000009</v>
      </c>
      <c r="E250" s="81">
        <v>31270.6</v>
      </c>
      <c r="F250" s="21">
        <v>0</v>
      </c>
      <c r="G250" s="22">
        <f t="shared" si="3"/>
        <v>55270.80000000001</v>
      </c>
      <c r="H250" s="21">
        <v>0</v>
      </c>
      <c r="I250" s="21">
        <v>0</v>
      </c>
    </row>
    <row r="251" spans="1:9" ht="15" x14ac:dyDescent="0.25">
      <c r="A251" s="82" t="s">
        <v>329</v>
      </c>
      <c r="B251" s="20">
        <v>0</v>
      </c>
      <c r="C251" s="69" t="s">
        <v>87</v>
      </c>
      <c r="D251" s="81">
        <v>119150.79999999999</v>
      </c>
      <c r="E251" s="81">
        <v>26902.600000000002</v>
      </c>
      <c r="F251" s="21">
        <v>0</v>
      </c>
      <c r="G251" s="22">
        <f t="shared" si="3"/>
        <v>92248.199999999983</v>
      </c>
      <c r="H251" s="21">
        <v>0</v>
      </c>
      <c r="I251" s="21">
        <v>0</v>
      </c>
    </row>
    <row r="252" spans="1:9" ht="15" x14ac:dyDescent="0.25">
      <c r="A252" s="82" t="s">
        <v>330</v>
      </c>
      <c r="B252" s="20">
        <v>0</v>
      </c>
      <c r="C252" s="69" t="s">
        <v>87</v>
      </c>
      <c r="D252" s="81">
        <v>169455.6</v>
      </c>
      <c r="E252" s="81">
        <v>89190.499999999985</v>
      </c>
      <c r="F252" s="21">
        <v>0</v>
      </c>
      <c r="G252" s="22">
        <f t="shared" si="3"/>
        <v>80265.10000000002</v>
      </c>
      <c r="H252" s="21">
        <v>0</v>
      </c>
      <c r="I252" s="21">
        <v>0</v>
      </c>
    </row>
    <row r="253" spans="1:9" ht="15" x14ac:dyDescent="0.25">
      <c r="A253" s="82" t="s">
        <v>331</v>
      </c>
      <c r="B253" s="20">
        <v>0</v>
      </c>
      <c r="C253" s="69" t="s">
        <v>87</v>
      </c>
      <c r="D253" s="81">
        <v>23824.6</v>
      </c>
      <c r="E253" s="81">
        <v>8741.4</v>
      </c>
      <c r="F253" s="21">
        <v>0</v>
      </c>
      <c r="G253" s="22">
        <f t="shared" si="3"/>
        <v>15083.199999999999</v>
      </c>
      <c r="H253" s="21">
        <v>0</v>
      </c>
      <c r="I253" s="21">
        <v>0</v>
      </c>
    </row>
    <row r="254" spans="1:9" ht="15" x14ac:dyDescent="0.25">
      <c r="A254" s="82" t="s">
        <v>332</v>
      </c>
      <c r="B254" s="20">
        <v>0</v>
      </c>
      <c r="C254" s="69" t="s">
        <v>87</v>
      </c>
      <c r="D254" s="81">
        <v>325917.2</v>
      </c>
      <c r="E254" s="81">
        <v>275414.8</v>
      </c>
      <c r="F254" s="21">
        <v>0</v>
      </c>
      <c r="G254" s="22">
        <f t="shared" si="3"/>
        <v>50502.400000000023</v>
      </c>
      <c r="H254" s="21">
        <v>0</v>
      </c>
      <c r="I254" s="21">
        <v>0</v>
      </c>
    </row>
    <row r="255" spans="1:9" ht="15" x14ac:dyDescent="0.25">
      <c r="A255" s="82" t="s">
        <v>333</v>
      </c>
      <c r="B255" s="20">
        <v>0</v>
      </c>
      <c r="C255" s="69" t="s">
        <v>87</v>
      </c>
      <c r="D255" s="81">
        <v>182006.6</v>
      </c>
      <c r="E255" s="81">
        <v>50600</v>
      </c>
      <c r="F255" s="21">
        <v>0</v>
      </c>
      <c r="G255" s="22">
        <f t="shared" si="3"/>
        <v>131406.6</v>
      </c>
      <c r="H255" s="21">
        <v>0</v>
      </c>
      <c r="I255" s="21">
        <v>0</v>
      </c>
    </row>
    <row r="256" spans="1:9" ht="15" x14ac:dyDescent="0.25">
      <c r="A256" s="82" t="s">
        <v>334</v>
      </c>
      <c r="B256" s="20">
        <v>0</v>
      </c>
      <c r="C256" s="69" t="s">
        <v>87</v>
      </c>
      <c r="D256" s="81">
        <v>161712.59999999998</v>
      </c>
      <c r="E256" s="81">
        <v>13625</v>
      </c>
      <c r="F256" s="21">
        <v>0</v>
      </c>
      <c r="G256" s="22">
        <f t="shared" si="3"/>
        <v>148087.59999999998</v>
      </c>
      <c r="H256" s="21">
        <v>0</v>
      </c>
      <c r="I256" s="21">
        <v>0</v>
      </c>
    </row>
    <row r="257" spans="1:9" ht="15" x14ac:dyDescent="0.25">
      <c r="A257" s="82" t="s">
        <v>335</v>
      </c>
      <c r="B257" s="20">
        <v>0</v>
      </c>
      <c r="C257" s="69" t="s">
        <v>87</v>
      </c>
      <c r="D257" s="81">
        <v>41839</v>
      </c>
      <c r="E257" s="81">
        <v>176.5</v>
      </c>
      <c r="F257" s="21">
        <v>0</v>
      </c>
      <c r="G257" s="22">
        <f t="shared" si="3"/>
        <v>41662.5</v>
      </c>
      <c r="H257" s="21">
        <v>0</v>
      </c>
      <c r="I257" s="21">
        <v>0</v>
      </c>
    </row>
    <row r="258" spans="1:9" ht="15" x14ac:dyDescent="0.25">
      <c r="A258" s="82" t="s">
        <v>336</v>
      </c>
      <c r="B258" s="20">
        <v>0</v>
      </c>
      <c r="C258" s="69" t="s">
        <v>87</v>
      </c>
      <c r="D258" s="81">
        <v>138861</v>
      </c>
      <c r="E258" s="81">
        <v>0</v>
      </c>
      <c r="F258" s="21">
        <v>0</v>
      </c>
      <c r="G258" s="22">
        <f t="shared" si="3"/>
        <v>138861</v>
      </c>
      <c r="H258" s="21">
        <v>0</v>
      </c>
      <c r="I258" s="21">
        <v>0</v>
      </c>
    </row>
    <row r="259" spans="1:9" ht="15" x14ac:dyDescent="0.25">
      <c r="A259" s="82" t="s">
        <v>337</v>
      </c>
      <c r="B259" s="20">
        <v>0</v>
      </c>
      <c r="C259" s="69" t="s">
        <v>87</v>
      </c>
      <c r="D259" s="81">
        <v>78952</v>
      </c>
      <c r="E259" s="81">
        <v>9227.5</v>
      </c>
      <c r="F259" s="21">
        <v>0</v>
      </c>
      <c r="G259" s="22">
        <f t="shared" si="3"/>
        <v>69724.5</v>
      </c>
      <c r="H259" s="21">
        <v>0</v>
      </c>
      <c r="I259" s="21">
        <v>0</v>
      </c>
    </row>
    <row r="260" spans="1:9" ht="15" x14ac:dyDescent="0.25">
      <c r="A260" s="82" t="s">
        <v>338</v>
      </c>
      <c r="B260" s="20">
        <v>0</v>
      </c>
      <c r="C260" s="69" t="s">
        <v>87</v>
      </c>
      <c r="D260" s="81">
        <v>102470.79999999999</v>
      </c>
      <c r="E260" s="81">
        <v>14878</v>
      </c>
      <c r="F260" s="21">
        <v>0</v>
      </c>
      <c r="G260" s="22">
        <f t="shared" si="3"/>
        <v>87592.799999999988</v>
      </c>
      <c r="H260" s="21">
        <v>0</v>
      </c>
      <c r="I260" s="21">
        <v>0</v>
      </c>
    </row>
    <row r="261" spans="1:9" ht="15" x14ac:dyDescent="0.25">
      <c r="A261" s="82" t="s">
        <v>339</v>
      </c>
      <c r="B261" s="20">
        <v>0</v>
      </c>
      <c r="C261" s="69" t="s">
        <v>87</v>
      </c>
      <c r="D261" s="81">
        <v>156402.79999999999</v>
      </c>
      <c r="E261" s="81">
        <v>76049.600000000006</v>
      </c>
      <c r="F261" s="21">
        <v>0</v>
      </c>
      <c r="G261" s="22">
        <f t="shared" si="3"/>
        <v>80353.199999999983</v>
      </c>
      <c r="H261" s="21">
        <v>0</v>
      </c>
      <c r="I261" s="21">
        <v>0</v>
      </c>
    </row>
    <row r="262" spans="1:9" ht="15" x14ac:dyDescent="0.25">
      <c r="A262" s="82" t="s">
        <v>340</v>
      </c>
      <c r="B262" s="20">
        <v>0</v>
      </c>
      <c r="C262" s="69" t="s">
        <v>87</v>
      </c>
      <c r="D262" s="81">
        <v>105815.8</v>
      </c>
      <c r="E262" s="81">
        <v>71013.5</v>
      </c>
      <c r="F262" s="21">
        <v>0</v>
      </c>
      <c r="G262" s="22">
        <f t="shared" ref="G262:G325" si="4">D262-E262</f>
        <v>34802.300000000003</v>
      </c>
      <c r="H262" s="21">
        <v>0</v>
      </c>
      <c r="I262" s="21">
        <v>0</v>
      </c>
    </row>
    <row r="263" spans="1:9" ht="15" x14ac:dyDescent="0.25">
      <c r="A263" s="82" t="s">
        <v>341</v>
      </c>
      <c r="B263" s="20">
        <v>0</v>
      </c>
      <c r="C263" s="69" t="s">
        <v>87</v>
      </c>
      <c r="D263" s="81">
        <v>110560.59999999999</v>
      </c>
      <c r="E263" s="81">
        <v>40749</v>
      </c>
      <c r="F263" s="21">
        <v>0</v>
      </c>
      <c r="G263" s="22">
        <f t="shared" si="4"/>
        <v>69811.599999999991</v>
      </c>
      <c r="H263" s="21">
        <v>0</v>
      </c>
      <c r="I263" s="21">
        <v>0</v>
      </c>
    </row>
    <row r="264" spans="1:9" ht="15" x14ac:dyDescent="0.25">
      <c r="A264" s="82" t="s">
        <v>342</v>
      </c>
      <c r="B264" s="20">
        <v>0</v>
      </c>
      <c r="C264" s="69" t="s">
        <v>87</v>
      </c>
      <c r="D264" s="81">
        <v>11870.6</v>
      </c>
      <c r="E264" s="81">
        <v>11614.4</v>
      </c>
      <c r="F264" s="21">
        <v>0</v>
      </c>
      <c r="G264" s="22">
        <f t="shared" si="4"/>
        <v>256.20000000000073</v>
      </c>
      <c r="H264" s="21">
        <v>0</v>
      </c>
      <c r="I264" s="21">
        <v>0</v>
      </c>
    </row>
    <row r="265" spans="1:9" ht="15" x14ac:dyDescent="0.25">
      <c r="A265" s="82" t="s">
        <v>343</v>
      </c>
      <c r="B265" s="20">
        <v>0</v>
      </c>
      <c r="C265" s="69" t="s">
        <v>87</v>
      </c>
      <c r="D265" s="81">
        <v>217451.30000000002</v>
      </c>
      <c r="E265" s="81">
        <v>148187.59999999998</v>
      </c>
      <c r="F265" s="21">
        <v>0</v>
      </c>
      <c r="G265" s="22">
        <f t="shared" si="4"/>
        <v>69263.700000000041</v>
      </c>
      <c r="H265" s="21">
        <v>0</v>
      </c>
      <c r="I265" s="21">
        <v>0</v>
      </c>
    </row>
    <row r="266" spans="1:9" ht="15" x14ac:dyDescent="0.25">
      <c r="A266" s="82" t="s">
        <v>344</v>
      </c>
      <c r="B266" s="20">
        <v>0</v>
      </c>
      <c r="C266" s="69" t="s">
        <v>87</v>
      </c>
      <c r="D266" s="81">
        <v>68082.2</v>
      </c>
      <c r="E266" s="81">
        <v>5647.2</v>
      </c>
      <c r="F266" s="21">
        <v>0</v>
      </c>
      <c r="G266" s="22">
        <f t="shared" si="4"/>
        <v>62435</v>
      </c>
      <c r="H266" s="21">
        <v>0</v>
      </c>
      <c r="I266" s="21">
        <v>0</v>
      </c>
    </row>
    <row r="267" spans="1:9" ht="15" x14ac:dyDescent="0.25">
      <c r="A267" s="82" t="s">
        <v>345</v>
      </c>
      <c r="B267" s="20">
        <v>0</v>
      </c>
      <c r="C267" s="69" t="s">
        <v>87</v>
      </c>
      <c r="D267" s="81">
        <v>60993.2</v>
      </c>
      <c r="E267" s="81">
        <v>304</v>
      </c>
      <c r="F267" s="21">
        <v>0</v>
      </c>
      <c r="G267" s="22">
        <f t="shared" si="4"/>
        <v>60689.2</v>
      </c>
      <c r="H267" s="21">
        <v>0</v>
      </c>
      <c r="I267" s="21">
        <v>0</v>
      </c>
    </row>
    <row r="268" spans="1:9" ht="15" x14ac:dyDescent="0.25">
      <c r="A268" s="82" t="s">
        <v>346</v>
      </c>
      <c r="B268" s="20">
        <v>0</v>
      </c>
      <c r="C268" s="69" t="s">
        <v>87</v>
      </c>
      <c r="D268" s="81">
        <v>77117.200000000012</v>
      </c>
      <c r="E268" s="81">
        <v>729.28</v>
      </c>
      <c r="F268" s="21">
        <v>0</v>
      </c>
      <c r="G268" s="22">
        <f t="shared" si="4"/>
        <v>76387.920000000013</v>
      </c>
      <c r="H268" s="21">
        <v>0</v>
      </c>
      <c r="I268" s="21">
        <v>0</v>
      </c>
    </row>
    <row r="269" spans="1:9" ht="15" x14ac:dyDescent="0.25">
      <c r="A269" s="82" t="s">
        <v>347</v>
      </c>
      <c r="B269" s="20">
        <v>0</v>
      </c>
      <c r="C269" s="69" t="s">
        <v>87</v>
      </c>
      <c r="D269" s="81">
        <v>39003.399999999994</v>
      </c>
      <c r="E269" s="81">
        <v>193</v>
      </c>
      <c r="F269" s="21">
        <v>0</v>
      </c>
      <c r="G269" s="22">
        <f t="shared" si="4"/>
        <v>38810.399999999994</v>
      </c>
      <c r="H269" s="21">
        <v>0</v>
      </c>
      <c r="I269" s="21">
        <v>0</v>
      </c>
    </row>
    <row r="270" spans="1:9" ht="15" x14ac:dyDescent="0.25">
      <c r="A270" s="82" t="s">
        <v>348</v>
      </c>
      <c r="B270" s="20">
        <v>0</v>
      </c>
      <c r="C270" s="69" t="s">
        <v>87</v>
      </c>
      <c r="D270" s="81">
        <v>218563.59999999998</v>
      </c>
      <c r="E270" s="81">
        <v>65372.7</v>
      </c>
      <c r="F270" s="21">
        <v>0</v>
      </c>
      <c r="G270" s="22">
        <f t="shared" si="4"/>
        <v>153190.89999999997</v>
      </c>
      <c r="H270" s="21">
        <v>0</v>
      </c>
      <c r="I270" s="21">
        <v>0</v>
      </c>
    </row>
    <row r="271" spans="1:9" ht="15" x14ac:dyDescent="0.25">
      <c r="A271" s="82" t="s">
        <v>349</v>
      </c>
      <c r="B271" s="20">
        <v>0</v>
      </c>
      <c r="C271" s="69" t="s">
        <v>87</v>
      </c>
      <c r="D271" s="81">
        <v>55294.2</v>
      </c>
      <c r="E271" s="81">
        <v>20206.400000000001</v>
      </c>
      <c r="F271" s="21">
        <v>0</v>
      </c>
      <c r="G271" s="22">
        <f t="shared" si="4"/>
        <v>35087.799999999996</v>
      </c>
      <c r="H271" s="21">
        <v>0</v>
      </c>
      <c r="I271" s="21">
        <v>0</v>
      </c>
    </row>
    <row r="272" spans="1:9" ht="15" x14ac:dyDescent="0.25">
      <c r="A272" s="82" t="s">
        <v>350</v>
      </c>
      <c r="B272" s="20">
        <v>0</v>
      </c>
      <c r="C272" s="69" t="s">
        <v>87</v>
      </c>
      <c r="D272" s="81">
        <v>57101.200000000004</v>
      </c>
      <c r="E272" s="81">
        <v>12249.400000000001</v>
      </c>
      <c r="F272" s="21">
        <v>0</v>
      </c>
      <c r="G272" s="22">
        <f t="shared" si="4"/>
        <v>44851.8</v>
      </c>
      <c r="H272" s="21">
        <v>0</v>
      </c>
      <c r="I272" s="21">
        <v>0</v>
      </c>
    </row>
    <row r="273" spans="1:9" ht="15" x14ac:dyDescent="0.25">
      <c r="A273" s="82" t="s">
        <v>351</v>
      </c>
      <c r="B273" s="20">
        <v>0</v>
      </c>
      <c r="C273" s="69" t="s">
        <v>87</v>
      </c>
      <c r="D273" s="81">
        <v>26576.799999999999</v>
      </c>
      <c r="E273" s="81">
        <v>0</v>
      </c>
      <c r="F273" s="21">
        <v>0</v>
      </c>
      <c r="G273" s="22">
        <f t="shared" si="4"/>
        <v>26576.799999999999</v>
      </c>
      <c r="H273" s="21">
        <v>0</v>
      </c>
      <c r="I273" s="21">
        <v>0</v>
      </c>
    </row>
    <row r="274" spans="1:9" ht="15" x14ac:dyDescent="0.25">
      <c r="A274" s="82" t="s">
        <v>352</v>
      </c>
      <c r="B274" s="20">
        <v>0</v>
      </c>
      <c r="C274" s="69" t="s">
        <v>87</v>
      </c>
      <c r="D274" s="81">
        <v>43340.200000000004</v>
      </c>
      <c r="E274" s="81">
        <v>14360</v>
      </c>
      <c r="F274" s="21">
        <v>0</v>
      </c>
      <c r="G274" s="22">
        <f t="shared" si="4"/>
        <v>28980.200000000004</v>
      </c>
      <c r="H274" s="21">
        <v>0</v>
      </c>
      <c r="I274" s="21">
        <v>0</v>
      </c>
    </row>
    <row r="275" spans="1:9" ht="15" x14ac:dyDescent="0.25">
      <c r="A275" s="82" t="s">
        <v>353</v>
      </c>
      <c r="B275" s="20">
        <v>0</v>
      </c>
      <c r="C275" s="69" t="s">
        <v>87</v>
      </c>
      <c r="D275" s="81">
        <v>20572</v>
      </c>
      <c r="E275" s="81">
        <v>0</v>
      </c>
      <c r="F275" s="21">
        <v>0</v>
      </c>
      <c r="G275" s="22">
        <f t="shared" si="4"/>
        <v>20572</v>
      </c>
      <c r="H275" s="21">
        <v>0</v>
      </c>
      <c r="I275" s="21">
        <v>0</v>
      </c>
    </row>
    <row r="276" spans="1:9" ht="15" x14ac:dyDescent="0.25">
      <c r="A276" s="82" t="s">
        <v>354</v>
      </c>
      <c r="B276" s="20">
        <v>0</v>
      </c>
      <c r="C276" s="69" t="s">
        <v>87</v>
      </c>
      <c r="D276" s="81">
        <v>40143.199999999997</v>
      </c>
      <c r="E276" s="81">
        <v>3814.2</v>
      </c>
      <c r="F276" s="21">
        <v>0</v>
      </c>
      <c r="G276" s="22">
        <f t="shared" si="4"/>
        <v>36329</v>
      </c>
      <c r="H276" s="21">
        <v>0</v>
      </c>
      <c r="I276" s="21">
        <v>0</v>
      </c>
    </row>
    <row r="277" spans="1:9" ht="15" x14ac:dyDescent="0.25">
      <c r="A277" s="82" t="s">
        <v>355</v>
      </c>
      <c r="B277" s="20">
        <v>0</v>
      </c>
      <c r="C277" s="69" t="s">
        <v>87</v>
      </c>
      <c r="D277" s="81">
        <v>39976.400000000001</v>
      </c>
      <c r="E277" s="81">
        <v>159.6</v>
      </c>
      <c r="F277" s="21">
        <v>0</v>
      </c>
      <c r="G277" s="22">
        <f t="shared" si="4"/>
        <v>39816.800000000003</v>
      </c>
      <c r="H277" s="21">
        <v>0</v>
      </c>
      <c r="I277" s="21">
        <v>0</v>
      </c>
    </row>
    <row r="278" spans="1:9" ht="15" x14ac:dyDescent="0.25">
      <c r="A278" s="82" t="s">
        <v>356</v>
      </c>
      <c r="B278" s="20">
        <v>0</v>
      </c>
      <c r="C278" s="69" t="s">
        <v>87</v>
      </c>
      <c r="D278" s="81">
        <v>37474.400000000001</v>
      </c>
      <c r="E278" s="81">
        <v>0</v>
      </c>
      <c r="F278" s="21">
        <v>0</v>
      </c>
      <c r="G278" s="22">
        <f t="shared" si="4"/>
        <v>37474.400000000001</v>
      </c>
      <c r="H278" s="21">
        <v>0</v>
      </c>
      <c r="I278" s="21">
        <v>0</v>
      </c>
    </row>
    <row r="279" spans="1:9" ht="15" x14ac:dyDescent="0.25">
      <c r="A279" s="82" t="s">
        <v>357</v>
      </c>
      <c r="B279" s="20">
        <v>0</v>
      </c>
      <c r="C279" s="69" t="s">
        <v>87</v>
      </c>
      <c r="D279" s="81">
        <v>54905</v>
      </c>
      <c r="E279" s="81">
        <v>863.9</v>
      </c>
      <c r="F279" s="21">
        <v>0</v>
      </c>
      <c r="G279" s="22">
        <f t="shared" si="4"/>
        <v>54041.1</v>
      </c>
      <c r="H279" s="21">
        <v>0</v>
      </c>
      <c r="I279" s="21">
        <v>0</v>
      </c>
    </row>
    <row r="280" spans="1:9" ht="15" x14ac:dyDescent="0.25">
      <c r="A280" s="82" t="s">
        <v>358</v>
      </c>
      <c r="B280" s="20">
        <v>0</v>
      </c>
      <c r="C280" s="69" t="s">
        <v>87</v>
      </c>
      <c r="D280" s="81">
        <v>171109</v>
      </c>
      <c r="E280" s="81">
        <v>9533.6999999999989</v>
      </c>
      <c r="F280" s="21">
        <v>0</v>
      </c>
      <c r="G280" s="22">
        <f t="shared" si="4"/>
        <v>161575.29999999999</v>
      </c>
      <c r="H280" s="21">
        <v>0</v>
      </c>
      <c r="I280" s="21">
        <v>0</v>
      </c>
    </row>
    <row r="281" spans="1:9" ht="15" x14ac:dyDescent="0.25">
      <c r="A281" s="82" t="s">
        <v>359</v>
      </c>
      <c r="B281" s="20">
        <v>0</v>
      </c>
      <c r="C281" s="69" t="s">
        <v>87</v>
      </c>
      <c r="D281" s="81">
        <v>74670.8</v>
      </c>
      <c r="E281" s="81">
        <v>29825.5</v>
      </c>
      <c r="F281" s="21">
        <v>0</v>
      </c>
      <c r="G281" s="22">
        <f t="shared" si="4"/>
        <v>44845.3</v>
      </c>
      <c r="H281" s="21">
        <v>0</v>
      </c>
      <c r="I281" s="21">
        <v>0</v>
      </c>
    </row>
    <row r="282" spans="1:9" ht="15" x14ac:dyDescent="0.25">
      <c r="A282" s="82" t="s">
        <v>360</v>
      </c>
      <c r="B282" s="20">
        <v>0</v>
      </c>
      <c r="C282" s="69" t="s">
        <v>87</v>
      </c>
      <c r="D282" s="81">
        <v>62383.200000000004</v>
      </c>
      <c r="E282" s="81">
        <v>23828.1</v>
      </c>
      <c r="F282" s="21">
        <v>0</v>
      </c>
      <c r="G282" s="22">
        <f t="shared" si="4"/>
        <v>38555.100000000006</v>
      </c>
      <c r="H282" s="21">
        <v>0</v>
      </c>
      <c r="I282" s="21">
        <v>0</v>
      </c>
    </row>
    <row r="283" spans="1:9" ht="15" x14ac:dyDescent="0.25">
      <c r="A283" s="82" t="s">
        <v>361</v>
      </c>
      <c r="B283" s="20">
        <v>0</v>
      </c>
      <c r="C283" s="69" t="s">
        <v>87</v>
      </c>
      <c r="D283" s="81">
        <v>40588</v>
      </c>
      <c r="E283" s="81">
        <v>0</v>
      </c>
      <c r="F283" s="21">
        <v>0</v>
      </c>
      <c r="G283" s="22">
        <f t="shared" si="4"/>
        <v>40588</v>
      </c>
      <c r="H283" s="21">
        <v>0</v>
      </c>
      <c r="I283" s="21">
        <v>0</v>
      </c>
    </row>
    <row r="284" spans="1:9" ht="15" x14ac:dyDescent="0.25">
      <c r="A284" s="82" t="s">
        <v>362</v>
      </c>
      <c r="B284" s="20">
        <v>0</v>
      </c>
      <c r="C284" s="69" t="s">
        <v>87</v>
      </c>
      <c r="D284" s="81">
        <v>54821.599999999999</v>
      </c>
      <c r="E284" s="81">
        <v>0</v>
      </c>
      <c r="F284" s="21">
        <v>0</v>
      </c>
      <c r="G284" s="22">
        <f t="shared" si="4"/>
        <v>54821.599999999999</v>
      </c>
      <c r="H284" s="21">
        <v>0</v>
      </c>
      <c r="I284" s="21">
        <v>0</v>
      </c>
    </row>
    <row r="285" spans="1:9" ht="15" x14ac:dyDescent="0.25">
      <c r="A285" s="82" t="s">
        <v>363</v>
      </c>
      <c r="B285" s="20">
        <v>0</v>
      </c>
      <c r="C285" s="69" t="s">
        <v>87</v>
      </c>
      <c r="D285" s="81">
        <v>60854.2</v>
      </c>
      <c r="E285" s="81">
        <v>11330</v>
      </c>
      <c r="F285" s="21">
        <v>0</v>
      </c>
      <c r="G285" s="22">
        <f t="shared" si="4"/>
        <v>49524.2</v>
      </c>
      <c r="H285" s="21">
        <v>0</v>
      </c>
      <c r="I285" s="21">
        <v>0</v>
      </c>
    </row>
    <row r="286" spans="1:9" ht="15" x14ac:dyDescent="0.25">
      <c r="A286" s="82" t="s">
        <v>364</v>
      </c>
      <c r="B286" s="20">
        <v>0</v>
      </c>
      <c r="C286" s="69" t="s">
        <v>87</v>
      </c>
      <c r="D286" s="81">
        <v>94519.999999999985</v>
      </c>
      <c r="E286" s="81">
        <v>31631.1</v>
      </c>
      <c r="F286" s="21">
        <v>0</v>
      </c>
      <c r="G286" s="22">
        <f t="shared" si="4"/>
        <v>62888.899999999987</v>
      </c>
      <c r="H286" s="21">
        <v>0</v>
      </c>
      <c r="I286" s="21">
        <v>0</v>
      </c>
    </row>
    <row r="287" spans="1:9" ht="15" x14ac:dyDescent="0.25">
      <c r="A287" s="82" t="s">
        <v>365</v>
      </c>
      <c r="B287" s="20">
        <v>0</v>
      </c>
      <c r="C287" s="69" t="s">
        <v>87</v>
      </c>
      <c r="D287" s="81">
        <v>755088.68</v>
      </c>
      <c r="E287" s="81">
        <v>653834.7799999998</v>
      </c>
      <c r="F287" s="21">
        <v>0</v>
      </c>
      <c r="G287" s="22">
        <f t="shared" si="4"/>
        <v>101253.90000000026</v>
      </c>
      <c r="H287" s="21">
        <v>0</v>
      </c>
      <c r="I287" s="21">
        <v>0</v>
      </c>
    </row>
    <row r="288" spans="1:9" ht="15" x14ac:dyDescent="0.25">
      <c r="A288" s="82" t="s">
        <v>366</v>
      </c>
      <c r="B288" s="20">
        <v>0</v>
      </c>
      <c r="C288" s="69" t="s">
        <v>87</v>
      </c>
      <c r="D288" s="81">
        <v>34499.800000000003</v>
      </c>
      <c r="E288" s="81">
        <v>579.70000000000005</v>
      </c>
      <c r="F288" s="21">
        <v>0</v>
      </c>
      <c r="G288" s="22">
        <f t="shared" si="4"/>
        <v>33920.100000000006</v>
      </c>
      <c r="H288" s="21">
        <v>0</v>
      </c>
      <c r="I288" s="21">
        <v>0</v>
      </c>
    </row>
    <row r="289" spans="1:9" ht="15" x14ac:dyDescent="0.25">
      <c r="A289" s="82" t="s">
        <v>367</v>
      </c>
      <c r="B289" s="20">
        <v>0</v>
      </c>
      <c r="C289" s="69" t="s">
        <v>87</v>
      </c>
      <c r="D289" s="81">
        <v>63133.8</v>
      </c>
      <c r="E289" s="81">
        <v>7514</v>
      </c>
      <c r="F289" s="21">
        <v>0</v>
      </c>
      <c r="G289" s="22">
        <f t="shared" si="4"/>
        <v>55619.8</v>
      </c>
      <c r="H289" s="21">
        <v>0</v>
      </c>
      <c r="I289" s="21">
        <v>0</v>
      </c>
    </row>
    <row r="290" spans="1:9" ht="15" x14ac:dyDescent="0.25">
      <c r="A290" s="82" t="s">
        <v>368</v>
      </c>
      <c r="B290" s="20">
        <v>0</v>
      </c>
      <c r="C290" s="69" t="s">
        <v>87</v>
      </c>
      <c r="D290" s="81">
        <v>22017.599999999999</v>
      </c>
      <c r="E290" s="81">
        <v>9820.7999999999993</v>
      </c>
      <c r="F290" s="21">
        <v>0</v>
      </c>
      <c r="G290" s="22">
        <f t="shared" si="4"/>
        <v>12196.8</v>
      </c>
      <c r="H290" s="21">
        <v>0</v>
      </c>
      <c r="I290" s="21">
        <v>0</v>
      </c>
    </row>
    <row r="291" spans="1:9" ht="15" x14ac:dyDescent="0.25">
      <c r="A291" s="82" t="s">
        <v>369</v>
      </c>
      <c r="B291" s="20">
        <v>0</v>
      </c>
      <c r="C291" s="69" t="s">
        <v>87</v>
      </c>
      <c r="D291" s="81">
        <v>55377.599999999999</v>
      </c>
      <c r="E291" s="81">
        <v>31633.599999999999</v>
      </c>
      <c r="F291" s="21">
        <v>0</v>
      </c>
      <c r="G291" s="22">
        <f t="shared" si="4"/>
        <v>23744</v>
      </c>
      <c r="H291" s="21">
        <v>0</v>
      </c>
      <c r="I291" s="21">
        <v>0</v>
      </c>
    </row>
    <row r="292" spans="1:9" ht="15" x14ac:dyDescent="0.25">
      <c r="A292" s="82" t="s">
        <v>370</v>
      </c>
      <c r="B292" s="20">
        <v>0</v>
      </c>
      <c r="C292" s="69" t="s">
        <v>87</v>
      </c>
      <c r="D292" s="81">
        <v>13566.4</v>
      </c>
      <c r="E292" s="81">
        <v>0</v>
      </c>
      <c r="F292" s="21">
        <v>0</v>
      </c>
      <c r="G292" s="22">
        <f t="shared" si="4"/>
        <v>13566.4</v>
      </c>
      <c r="H292" s="21">
        <v>0</v>
      </c>
      <c r="I292" s="21">
        <v>0</v>
      </c>
    </row>
    <row r="293" spans="1:9" ht="15" x14ac:dyDescent="0.25">
      <c r="A293" s="82" t="s">
        <v>371</v>
      </c>
      <c r="B293" s="20">
        <v>0</v>
      </c>
      <c r="C293" s="69" t="s">
        <v>87</v>
      </c>
      <c r="D293" s="81">
        <v>147479</v>
      </c>
      <c r="E293" s="81">
        <v>44794.600000000006</v>
      </c>
      <c r="F293" s="21">
        <v>0</v>
      </c>
      <c r="G293" s="22">
        <f t="shared" si="4"/>
        <v>102684.4</v>
      </c>
      <c r="H293" s="21">
        <v>0</v>
      </c>
      <c r="I293" s="21">
        <v>0</v>
      </c>
    </row>
    <row r="294" spans="1:9" ht="15" x14ac:dyDescent="0.25">
      <c r="A294" s="82" t="s">
        <v>372</v>
      </c>
      <c r="B294" s="20">
        <v>0</v>
      </c>
      <c r="C294" s="69" t="s">
        <v>87</v>
      </c>
      <c r="D294" s="81">
        <v>103026.79999999999</v>
      </c>
      <c r="E294" s="81">
        <v>0</v>
      </c>
      <c r="F294" s="21">
        <v>0</v>
      </c>
      <c r="G294" s="22">
        <f t="shared" si="4"/>
        <v>103026.79999999999</v>
      </c>
      <c r="H294" s="21">
        <v>0</v>
      </c>
      <c r="I294" s="21">
        <v>0</v>
      </c>
    </row>
    <row r="295" spans="1:9" ht="15" x14ac:dyDescent="0.25">
      <c r="A295" s="82" t="s">
        <v>373</v>
      </c>
      <c r="B295" s="20">
        <v>0</v>
      </c>
      <c r="C295" s="69" t="s">
        <v>87</v>
      </c>
      <c r="D295" s="81">
        <v>66052.800000000003</v>
      </c>
      <c r="E295" s="81">
        <v>9336.6</v>
      </c>
      <c r="F295" s="21">
        <v>0</v>
      </c>
      <c r="G295" s="22">
        <f t="shared" si="4"/>
        <v>56716.200000000004</v>
      </c>
      <c r="H295" s="21">
        <v>0</v>
      </c>
      <c r="I295" s="21">
        <v>0</v>
      </c>
    </row>
    <row r="296" spans="1:9" ht="15" x14ac:dyDescent="0.25">
      <c r="A296" s="82" t="s">
        <v>374</v>
      </c>
      <c r="B296" s="20">
        <v>0</v>
      </c>
      <c r="C296" s="69" t="s">
        <v>87</v>
      </c>
      <c r="D296" s="81">
        <v>22406.799999999999</v>
      </c>
      <c r="E296" s="81">
        <v>336</v>
      </c>
      <c r="F296" s="21">
        <v>0</v>
      </c>
      <c r="G296" s="22">
        <f t="shared" si="4"/>
        <v>22070.799999999999</v>
      </c>
      <c r="H296" s="21">
        <v>0</v>
      </c>
      <c r="I296" s="21">
        <v>0</v>
      </c>
    </row>
    <row r="297" spans="1:9" ht="15" x14ac:dyDescent="0.25">
      <c r="A297" s="82" t="s">
        <v>375</v>
      </c>
      <c r="B297" s="20">
        <v>0</v>
      </c>
      <c r="C297" s="69" t="s">
        <v>87</v>
      </c>
      <c r="D297" s="81">
        <v>67470.600000000006</v>
      </c>
      <c r="E297" s="81">
        <v>0</v>
      </c>
      <c r="F297" s="21">
        <v>0</v>
      </c>
      <c r="G297" s="22">
        <f t="shared" si="4"/>
        <v>67470.600000000006</v>
      </c>
      <c r="H297" s="21">
        <v>0</v>
      </c>
      <c r="I297" s="21">
        <v>0</v>
      </c>
    </row>
    <row r="298" spans="1:9" ht="15" x14ac:dyDescent="0.25">
      <c r="A298" s="82" t="s">
        <v>376</v>
      </c>
      <c r="B298" s="20">
        <v>0</v>
      </c>
      <c r="C298" s="69" t="s">
        <v>87</v>
      </c>
      <c r="D298" s="81">
        <v>1650277.1000000003</v>
      </c>
      <c r="E298" s="81">
        <v>1398682.9000000001</v>
      </c>
      <c r="F298" s="21">
        <v>0</v>
      </c>
      <c r="G298" s="22">
        <f t="shared" si="4"/>
        <v>251594.20000000019</v>
      </c>
      <c r="H298" s="21">
        <v>0</v>
      </c>
      <c r="I298" s="21">
        <v>0</v>
      </c>
    </row>
    <row r="299" spans="1:9" ht="15" x14ac:dyDescent="0.25">
      <c r="A299" s="82" t="s">
        <v>377</v>
      </c>
      <c r="B299" s="20">
        <v>0</v>
      </c>
      <c r="C299" s="69" t="s">
        <v>87</v>
      </c>
      <c r="D299" s="81">
        <v>1000978.5899999997</v>
      </c>
      <c r="E299" s="81">
        <v>877302.18999999971</v>
      </c>
      <c r="F299" s="21">
        <v>0</v>
      </c>
      <c r="G299" s="22">
        <f t="shared" si="4"/>
        <v>123676.40000000002</v>
      </c>
      <c r="H299" s="21">
        <v>0</v>
      </c>
      <c r="I299" s="21">
        <v>0</v>
      </c>
    </row>
    <row r="300" spans="1:9" ht="15" x14ac:dyDescent="0.25">
      <c r="A300" s="82" t="s">
        <v>378</v>
      </c>
      <c r="B300" s="20">
        <v>0</v>
      </c>
      <c r="C300" s="69" t="s">
        <v>87</v>
      </c>
      <c r="D300" s="81">
        <v>1505603.3499999999</v>
      </c>
      <c r="E300" s="81">
        <v>1299231.0399999998</v>
      </c>
      <c r="F300" s="21">
        <v>0</v>
      </c>
      <c r="G300" s="22">
        <f t="shared" si="4"/>
        <v>206372.31000000006</v>
      </c>
      <c r="H300" s="21">
        <v>0</v>
      </c>
      <c r="I300" s="21">
        <v>0</v>
      </c>
    </row>
    <row r="301" spans="1:9" ht="15" x14ac:dyDescent="0.25">
      <c r="A301" s="82" t="s">
        <v>379</v>
      </c>
      <c r="B301" s="20">
        <v>0</v>
      </c>
      <c r="C301" s="69" t="s">
        <v>87</v>
      </c>
      <c r="D301" s="81">
        <v>1888191.2500000002</v>
      </c>
      <c r="E301" s="81">
        <v>1474660.2999999998</v>
      </c>
      <c r="F301" s="21">
        <v>0</v>
      </c>
      <c r="G301" s="22">
        <f t="shared" si="4"/>
        <v>413530.95000000042</v>
      </c>
      <c r="H301" s="21">
        <v>0</v>
      </c>
      <c r="I301" s="21">
        <v>0</v>
      </c>
    </row>
    <row r="302" spans="1:9" ht="15" x14ac:dyDescent="0.25">
      <c r="A302" s="82" t="s">
        <v>380</v>
      </c>
      <c r="B302" s="20">
        <v>0</v>
      </c>
      <c r="C302" s="69" t="s">
        <v>87</v>
      </c>
      <c r="D302" s="81">
        <v>2108280.2000000007</v>
      </c>
      <c r="E302" s="81">
        <v>1824370.2999999998</v>
      </c>
      <c r="F302" s="21">
        <v>0</v>
      </c>
      <c r="G302" s="22">
        <f t="shared" si="4"/>
        <v>283909.90000000084</v>
      </c>
      <c r="H302" s="21">
        <v>0</v>
      </c>
      <c r="I302" s="21">
        <v>0</v>
      </c>
    </row>
    <row r="303" spans="1:9" ht="15" x14ac:dyDescent="0.25">
      <c r="A303" s="82" t="s">
        <v>381</v>
      </c>
      <c r="B303" s="20">
        <v>0</v>
      </c>
      <c r="C303" s="69" t="s">
        <v>87</v>
      </c>
      <c r="D303" s="81">
        <v>18348</v>
      </c>
      <c r="E303" s="81">
        <v>0</v>
      </c>
      <c r="F303" s="21">
        <v>0</v>
      </c>
      <c r="G303" s="22">
        <f t="shared" si="4"/>
        <v>18348</v>
      </c>
      <c r="H303" s="21">
        <v>0</v>
      </c>
      <c r="I303" s="21">
        <v>0</v>
      </c>
    </row>
    <row r="304" spans="1:9" ht="15" x14ac:dyDescent="0.25">
      <c r="A304" s="82" t="s">
        <v>382</v>
      </c>
      <c r="B304" s="20">
        <v>0</v>
      </c>
      <c r="C304" s="69" t="s">
        <v>87</v>
      </c>
      <c r="D304" s="81">
        <v>25131.200000000001</v>
      </c>
      <c r="E304" s="81">
        <v>3057.6</v>
      </c>
      <c r="F304" s="21">
        <v>0</v>
      </c>
      <c r="G304" s="22">
        <f t="shared" si="4"/>
        <v>22073.600000000002</v>
      </c>
      <c r="H304" s="21">
        <v>0</v>
      </c>
      <c r="I304" s="21">
        <v>0</v>
      </c>
    </row>
    <row r="305" spans="1:9" ht="15" x14ac:dyDescent="0.25">
      <c r="A305" s="82" t="s">
        <v>383</v>
      </c>
      <c r="B305" s="20">
        <v>0</v>
      </c>
      <c r="C305" s="69" t="s">
        <v>87</v>
      </c>
      <c r="D305" s="81">
        <v>80981.399999999994</v>
      </c>
      <c r="E305" s="81">
        <v>1165.2</v>
      </c>
      <c r="F305" s="21">
        <v>0</v>
      </c>
      <c r="G305" s="22">
        <f t="shared" si="4"/>
        <v>79816.2</v>
      </c>
      <c r="H305" s="21">
        <v>0</v>
      </c>
      <c r="I305" s="21">
        <v>0</v>
      </c>
    </row>
    <row r="306" spans="1:9" ht="15" x14ac:dyDescent="0.25">
      <c r="A306" s="82" t="s">
        <v>384</v>
      </c>
      <c r="B306" s="20">
        <v>0</v>
      </c>
      <c r="C306" s="69" t="s">
        <v>87</v>
      </c>
      <c r="D306" s="81">
        <v>51791.399999999994</v>
      </c>
      <c r="E306" s="81">
        <v>30210.5</v>
      </c>
      <c r="F306" s="21">
        <v>0</v>
      </c>
      <c r="G306" s="22">
        <f t="shared" si="4"/>
        <v>21580.899999999994</v>
      </c>
      <c r="H306" s="21">
        <v>0</v>
      </c>
      <c r="I306" s="21">
        <v>0</v>
      </c>
    </row>
    <row r="307" spans="1:9" ht="15" x14ac:dyDescent="0.25">
      <c r="A307" s="82" t="s">
        <v>385</v>
      </c>
      <c r="B307" s="20">
        <v>0</v>
      </c>
      <c r="C307" s="69" t="s">
        <v>87</v>
      </c>
      <c r="D307" s="81">
        <v>347236.89999999997</v>
      </c>
      <c r="E307" s="81">
        <v>119264.64</v>
      </c>
      <c r="F307" s="21">
        <v>0</v>
      </c>
      <c r="G307" s="22">
        <f t="shared" si="4"/>
        <v>227972.25999999995</v>
      </c>
      <c r="H307" s="21">
        <v>0</v>
      </c>
      <c r="I307" s="21">
        <v>0</v>
      </c>
    </row>
    <row r="308" spans="1:9" ht="15" x14ac:dyDescent="0.25">
      <c r="A308" s="82" t="s">
        <v>386</v>
      </c>
      <c r="B308" s="20">
        <v>0</v>
      </c>
      <c r="C308" s="69" t="s">
        <v>87</v>
      </c>
      <c r="D308" s="81">
        <v>85262.6</v>
      </c>
      <c r="E308" s="81">
        <v>38879.600000000006</v>
      </c>
      <c r="F308" s="21">
        <v>0</v>
      </c>
      <c r="G308" s="22">
        <f t="shared" si="4"/>
        <v>46383</v>
      </c>
      <c r="H308" s="21">
        <v>0</v>
      </c>
      <c r="I308" s="21">
        <v>0</v>
      </c>
    </row>
    <row r="309" spans="1:9" ht="15" x14ac:dyDescent="0.25">
      <c r="A309" s="82" t="s">
        <v>387</v>
      </c>
      <c r="B309" s="20">
        <v>0</v>
      </c>
      <c r="C309" s="69" t="s">
        <v>87</v>
      </c>
      <c r="D309" s="81">
        <v>653123.29999999993</v>
      </c>
      <c r="E309" s="81">
        <v>483619.19999999995</v>
      </c>
      <c r="F309" s="21">
        <v>0</v>
      </c>
      <c r="G309" s="22">
        <f t="shared" si="4"/>
        <v>169504.09999999998</v>
      </c>
      <c r="H309" s="21">
        <v>0</v>
      </c>
      <c r="I309" s="21">
        <v>0</v>
      </c>
    </row>
    <row r="310" spans="1:9" ht="15" x14ac:dyDescent="0.25">
      <c r="A310" s="82" t="s">
        <v>388</v>
      </c>
      <c r="B310" s="20">
        <v>0</v>
      </c>
      <c r="C310" s="69" t="s">
        <v>87</v>
      </c>
      <c r="D310" s="81">
        <v>297767.39999999997</v>
      </c>
      <c r="E310" s="81">
        <v>135038</v>
      </c>
      <c r="F310" s="21">
        <v>0</v>
      </c>
      <c r="G310" s="22">
        <f t="shared" si="4"/>
        <v>162729.39999999997</v>
      </c>
      <c r="H310" s="21">
        <v>0</v>
      </c>
      <c r="I310" s="21">
        <v>0</v>
      </c>
    </row>
    <row r="311" spans="1:9" ht="15" x14ac:dyDescent="0.25">
      <c r="A311" s="82" t="s">
        <v>389</v>
      </c>
      <c r="B311" s="20">
        <v>0</v>
      </c>
      <c r="C311" s="69" t="s">
        <v>87</v>
      </c>
      <c r="D311" s="81">
        <v>64301.399999999994</v>
      </c>
      <c r="E311" s="81">
        <v>0</v>
      </c>
      <c r="F311" s="21">
        <v>0</v>
      </c>
      <c r="G311" s="22">
        <f t="shared" si="4"/>
        <v>64301.399999999994</v>
      </c>
      <c r="H311" s="21">
        <v>0</v>
      </c>
      <c r="I311" s="21">
        <v>0</v>
      </c>
    </row>
    <row r="312" spans="1:9" ht="15" x14ac:dyDescent="0.25">
      <c r="A312" s="82" t="s">
        <v>390</v>
      </c>
      <c r="B312" s="20">
        <v>0</v>
      </c>
      <c r="C312" s="69" t="s">
        <v>87</v>
      </c>
      <c r="D312" s="81">
        <v>33804.800000000003</v>
      </c>
      <c r="E312" s="81">
        <v>17729.099999999999</v>
      </c>
      <c r="F312" s="21">
        <v>0</v>
      </c>
      <c r="G312" s="22">
        <f t="shared" si="4"/>
        <v>16075.700000000004</v>
      </c>
      <c r="H312" s="21">
        <v>0</v>
      </c>
      <c r="I312" s="21">
        <v>0</v>
      </c>
    </row>
    <row r="313" spans="1:9" ht="15" x14ac:dyDescent="0.25">
      <c r="A313" s="82" t="s">
        <v>391</v>
      </c>
      <c r="B313" s="20">
        <v>0</v>
      </c>
      <c r="C313" s="69" t="s">
        <v>87</v>
      </c>
      <c r="D313" s="81">
        <v>44841.399999999994</v>
      </c>
      <c r="E313" s="81">
        <v>6953.2</v>
      </c>
      <c r="F313" s="21">
        <v>0</v>
      </c>
      <c r="G313" s="22">
        <f t="shared" si="4"/>
        <v>37888.199999999997</v>
      </c>
      <c r="H313" s="21">
        <v>0</v>
      </c>
      <c r="I313" s="21">
        <v>0</v>
      </c>
    </row>
    <row r="314" spans="1:9" ht="15" x14ac:dyDescent="0.25">
      <c r="A314" s="82" t="s">
        <v>392</v>
      </c>
      <c r="B314" s="20">
        <v>0</v>
      </c>
      <c r="C314" s="69" t="s">
        <v>87</v>
      </c>
      <c r="D314" s="81">
        <v>236854.99999999997</v>
      </c>
      <c r="E314" s="81">
        <v>73990.399999999994</v>
      </c>
      <c r="F314" s="21">
        <v>0</v>
      </c>
      <c r="G314" s="22">
        <f t="shared" si="4"/>
        <v>162864.59999999998</v>
      </c>
      <c r="H314" s="21">
        <v>0</v>
      </c>
      <c r="I314" s="21">
        <v>0</v>
      </c>
    </row>
    <row r="315" spans="1:9" ht="15" x14ac:dyDescent="0.25">
      <c r="A315" s="82" t="s">
        <v>393</v>
      </c>
      <c r="B315" s="20">
        <v>0</v>
      </c>
      <c r="C315" s="69" t="s">
        <v>87</v>
      </c>
      <c r="D315" s="81">
        <v>28132.37</v>
      </c>
      <c r="E315" s="81">
        <v>24099.200000000001</v>
      </c>
      <c r="F315" s="21">
        <v>0</v>
      </c>
      <c r="G315" s="22">
        <f t="shared" si="4"/>
        <v>4033.1699999999983</v>
      </c>
      <c r="H315" s="21">
        <v>0</v>
      </c>
      <c r="I315" s="21">
        <v>0</v>
      </c>
    </row>
    <row r="316" spans="1:9" ht="15" x14ac:dyDescent="0.25">
      <c r="A316" s="82" t="s">
        <v>394</v>
      </c>
      <c r="B316" s="20">
        <v>0</v>
      </c>
      <c r="C316" s="69" t="s">
        <v>87</v>
      </c>
      <c r="D316" s="81">
        <v>13056.199999999999</v>
      </c>
      <c r="E316" s="81">
        <v>0</v>
      </c>
      <c r="F316" s="21">
        <v>0</v>
      </c>
      <c r="G316" s="22">
        <f t="shared" si="4"/>
        <v>13056.199999999999</v>
      </c>
      <c r="H316" s="21">
        <v>0</v>
      </c>
      <c r="I316" s="21">
        <v>0</v>
      </c>
    </row>
    <row r="317" spans="1:9" ht="15" x14ac:dyDescent="0.25">
      <c r="A317" s="82" t="s">
        <v>395</v>
      </c>
      <c r="B317" s="20">
        <v>0</v>
      </c>
      <c r="C317" s="69" t="s">
        <v>87</v>
      </c>
      <c r="D317" s="81">
        <v>15762.6</v>
      </c>
      <c r="E317" s="81">
        <v>15422.4</v>
      </c>
      <c r="F317" s="21">
        <v>0</v>
      </c>
      <c r="G317" s="22">
        <f t="shared" si="4"/>
        <v>340.20000000000073</v>
      </c>
      <c r="H317" s="21">
        <v>0</v>
      </c>
      <c r="I317" s="21">
        <v>0</v>
      </c>
    </row>
    <row r="318" spans="1:9" ht="15" x14ac:dyDescent="0.25">
      <c r="A318" s="82" t="s">
        <v>396</v>
      </c>
      <c r="B318" s="20">
        <v>0</v>
      </c>
      <c r="C318" s="69" t="s">
        <v>87</v>
      </c>
      <c r="D318" s="81">
        <v>454029.6</v>
      </c>
      <c r="E318" s="81">
        <v>345602.80000000005</v>
      </c>
      <c r="F318" s="21">
        <v>0</v>
      </c>
      <c r="G318" s="22">
        <f t="shared" si="4"/>
        <v>108426.79999999993</v>
      </c>
      <c r="H318" s="21">
        <v>0</v>
      </c>
      <c r="I318" s="21">
        <v>0</v>
      </c>
    </row>
    <row r="319" spans="1:9" ht="15" x14ac:dyDescent="0.25">
      <c r="A319" s="82" t="s">
        <v>397</v>
      </c>
      <c r="B319" s="20">
        <v>0</v>
      </c>
      <c r="C319" s="69" t="s">
        <v>87</v>
      </c>
      <c r="D319" s="81">
        <v>225430.19999999995</v>
      </c>
      <c r="E319" s="81">
        <v>115008.47999999998</v>
      </c>
      <c r="F319" s="21">
        <v>0</v>
      </c>
      <c r="G319" s="22">
        <f t="shared" si="4"/>
        <v>110421.71999999997</v>
      </c>
      <c r="H319" s="21">
        <v>0</v>
      </c>
      <c r="I319" s="21">
        <v>0</v>
      </c>
    </row>
    <row r="320" spans="1:9" ht="15" x14ac:dyDescent="0.25">
      <c r="A320" s="82" t="s">
        <v>398</v>
      </c>
      <c r="B320" s="20">
        <v>0</v>
      </c>
      <c r="C320" s="69" t="s">
        <v>87</v>
      </c>
      <c r="D320" s="81">
        <v>68502.600000000006</v>
      </c>
      <c r="E320" s="81">
        <v>8603.2999999999993</v>
      </c>
      <c r="F320" s="21">
        <v>0</v>
      </c>
      <c r="G320" s="22">
        <f t="shared" si="4"/>
        <v>59899.3</v>
      </c>
      <c r="H320" s="21">
        <v>0</v>
      </c>
      <c r="I320" s="21">
        <v>0</v>
      </c>
    </row>
    <row r="321" spans="1:9" ht="15" x14ac:dyDescent="0.25">
      <c r="A321" s="82" t="s">
        <v>399</v>
      </c>
      <c r="B321" s="20">
        <v>0</v>
      </c>
      <c r="C321" s="69" t="s">
        <v>87</v>
      </c>
      <c r="D321" s="81">
        <v>405240.59999999992</v>
      </c>
      <c r="E321" s="81">
        <v>343353.59999999998</v>
      </c>
      <c r="F321" s="21">
        <v>0</v>
      </c>
      <c r="G321" s="22">
        <f t="shared" si="4"/>
        <v>61886.999999999942</v>
      </c>
      <c r="H321" s="21">
        <v>0</v>
      </c>
      <c r="I321" s="21">
        <v>0</v>
      </c>
    </row>
    <row r="322" spans="1:9" ht="15" x14ac:dyDescent="0.25">
      <c r="A322" s="82" t="s">
        <v>400</v>
      </c>
      <c r="B322" s="20">
        <v>0</v>
      </c>
      <c r="C322" s="69" t="s">
        <v>87</v>
      </c>
      <c r="D322" s="81">
        <v>79424.600000000006</v>
      </c>
      <c r="E322" s="81">
        <v>38420.6</v>
      </c>
      <c r="F322" s="21">
        <v>0</v>
      </c>
      <c r="G322" s="22">
        <f t="shared" si="4"/>
        <v>41004.000000000007</v>
      </c>
      <c r="H322" s="21">
        <v>0</v>
      </c>
      <c r="I322" s="21">
        <v>0</v>
      </c>
    </row>
    <row r="323" spans="1:9" ht="15" x14ac:dyDescent="0.25">
      <c r="A323" s="82" t="s">
        <v>401</v>
      </c>
      <c r="B323" s="20">
        <v>0</v>
      </c>
      <c r="C323" s="69" t="s">
        <v>87</v>
      </c>
      <c r="D323" s="81">
        <v>56600.799999999996</v>
      </c>
      <c r="E323" s="81">
        <v>990</v>
      </c>
      <c r="F323" s="21">
        <v>0</v>
      </c>
      <c r="G323" s="22">
        <f t="shared" si="4"/>
        <v>55610.799999999996</v>
      </c>
      <c r="H323" s="21">
        <v>0</v>
      </c>
      <c r="I323" s="21">
        <v>0</v>
      </c>
    </row>
    <row r="324" spans="1:9" ht="15" x14ac:dyDescent="0.25">
      <c r="A324" s="82" t="s">
        <v>402</v>
      </c>
      <c r="B324" s="20">
        <v>0</v>
      </c>
      <c r="C324" s="69" t="s">
        <v>87</v>
      </c>
      <c r="D324" s="81">
        <v>17931</v>
      </c>
      <c r="E324" s="81">
        <v>17353.199999999997</v>
      </c>
      <c r="F324" s="21">
        <v>0</v>
      </c>
      <c r="G324" s="22">
        <f t="shared" si="4"/>
        <v>577.80000000000291</v>
      </c>
      <c r="H324" s="21">
        <v>0</v>
      </c>
      <c r="I324" s="21">
        <v>0</v>
      </c>
    </row>
    <row r="325" spans="1:9" ht="15" x14ac:dyDescent="0.25">
      <c r="A325" s="82" t="s">
        <v>403</v>
      </c>
      <c r="B325" s="20">
        <v>0</v>
      </c>
      <c r="C325" s="69" t="s">
        <v>87</v>
      </c>
      <c r="D325" s="81">
        <v>156180.4</v>
      </c>
      <c r="E325" s="81">
        <v>52053.8</v>
      </c>
      <c r="F325" s="21">
        <v>0</v>
      </c>
      <c r="G325" s="22">
        <f t="shared" si="4"/>
        <v>104126.59999999999</v>
      </c>
      <c r="H325" s="21">
        <v>0</v>
      </c>
      <c r="I325" s="21">
        <v>0</v>
      </c>
    </row>
    <row r="326" spans="1:9" ht="15" x14ac:dyDescent="0.25">
      <c r="A326" s="82" t="s">
        <v>404</v>
      </c>
      <c r="B326" s="20">
        <v>0</v>
      </c>
      <c r="C326" s="69" t="s">
        <v>87</v>
      </c>
      <c r="D326" s="81">
        <v>765365.91999999993</v>
      </c>
      <c r="E326" s="81">
        <v>565113.30000000005</v>
      </c>
      <c r="F326" s="21">
        <v>0</v>
      </c>
      <c r="G326" s="22">
        <f t="shared" ref="G326:G389" si="5">D326-E326</f>
        <v>200252.61999999988</v>
      </c>
      <c r="H326" s="21">
        <v>0</v>
      </c>
      <c r="I326" s="21">
        <v>0</v>
      </c>
    </row>
    <row r="327" spans="1:9" ht="15" x14ac:dyDescent="0.25">
      <c r="A327" s="82" t="s">
        <v>405</v>
      </c>
      <c r="B327" s="20">
        <v>0</v>
      </c>
      <c r="C327" s="69" t="s">
        <v>87</v>
      </c>
      <c r="D327" s="81">
        <v>31552.89</v>
      </c>
      <c r="E327" s="81">
        <v>23955.39</v>
      </c>
      <c r="F327" s="21">
        <v>0</v>
      </c>
      <c r="G327" s="22">
        <f t="shared" si="5"/>
        <v>7597.5</v>
      </c>
      <c r="H327" s="21">
        <v>0</v>
      </c>
      <c r="I327" s="21">
        <v>0</v>
      </c>
    </row>
    <row r="328" spans="1:9" ht="15" x14ac:dyDescent="0.25">
      <c r="A328" s="82" t="s">
        <v>406</v>
      </c>
      <c r="B328" s="20">
        <v>0</v>
      </c>
      <c r="C328" s="69" t="s">
        <v>87</v>
      </c>
      <c r="D328" s="81">
        <v>27355.200000000001</v>
      </c>
      <c r="E328" s="81">
        <v>10583.400000000001</v>
      </c>
      <c r="F328" s="21">
        <v>0</v>
      </c>
      <c r="G328" s="22">
        <f t="shared" si="5"/>
        <v>16771.8</v>
      </c>
      <c r="H328" s="21">
        <v>0</v>
      </c>
      <c r="I328" s="21">
        <v>0</v>
      </c>
    </row>
    <row r="329" spans="1:9" ht="15" x14ac:dyDescent="0.25">
      <c r="A329" s="82" t="s">
        <v>407</v>
      </c>
      <c r="B329" s="20">
        <v>0</v>
      </c>
      <c r="C329" s="69" t="s">
        <v>87</v>
      </c>
      <c r="D329" s="81">
        <v>56072.6</v>
      </c>
      <c r="E329" s="81">
        <v>0</v>
      </c>
      <c r="F329" s="21">
        <v>0</v>
      </c>
      <c r="G329" s="22">
        <f t="shared" si="5"/>
        <v>56072.6</v>
      </c>
      <c r="H329" s="21">
        <v>0</v>
      </c>
      <c r="I329" s="21">
        <v>0</v>
      </c>
    </row>
    <row r="330" spans="1:9" ht="15" x14ac:dyDescent="0.25">
      <c r="A330" s="82" t="s">
        <v>408</v>
      </c>
      <c r="B330" s="20">
        <v>0</v>
      </c>
      <c r="C330" s="69" t="s">
        <v>87</v>
      </c>
      <c r="D330" s="81">
        <v>16930.2</v>
      </c>
      <c r="E330" s="81">
        <v>0</v>
      </c>
      <c r="F330" s="21">
        <v>0</v>
      </c>
      <c r="G330" s="22">
        <f t="shared" si="5"/>
        <v>16930.2</v>
      </c>
      <c r="H330" s="21">
        <v>0</v>
      </c>
      <c r="I330" s="21">
        <v>0</v>
      </c>
    </row>
    <row r="331" spans="1:9" ht="15" x14ac:dyDescent="0.25">
      <c r="A331" s="82" t="s">
        <v>409</v>
      </c>
      <c r="B331" s="20">
        <v>0</v>
      </c>
      <c r="C331" s="69" t="s">
        <v>87</v>
      </c>
      <c r="D331" s="81">
        <v>48622.2</v>
      </c>
      <c r="E331" s="81">
        <v>0</v>
      </c>
      <c r="F331" s="21">
        <v>0</v>
      </c>
      <c r="G331" s="22">
        <f t="shared" si="5"/>
        <v>48622.2</v>
      </c>
      <c r="H331" s="21">
        <v>0</v>
      </c>
      <c r="I331" s="21">
        <v>0</v>
      </c>
    </row>
    <row r="332" spans="1:9" ht="15" x14ac:dyDescent="0.25">
      <c r="A332" s="82" t="s">
        <v>410</v>
      </c>
      <c r="B332" s="20">
        <v>0</v>
      </c>
      <c r="C332" s="69" t="s">
        <v>87</v>
      </c>
      <c r="D332" s="81">
        <v>94714.599999999991</v>
      </c>
      <c r="E332" s="81">
        <v>960.4</v>
      </c>
      <c r="F332" s="21">
        <v>0</v>
      </c>
      <c r="G332" s="22">
        <f t="shared" si="5"/>
        <v>93754.2</v>
      </c>
      <c r="H332" s="21">
        <v>0</v>
      </c>
      <c r="I332" s="21">
        <v>0</v>
      </c>
    </row>
    <row r="333" spans="1:9" ht="15" x14ac:dyDescent="0.25">
      <c r="A333" s="82" t="s">
        <v>411</v>
      </c>
      <c r="B333" s="20">
        <v>0</v>
      </c>
      <c r="C333" s="69" t="s">
        <v>87</v>
      </c>
      <c r="D333" s="81">
        <v>77827.799999999988</v>
      </c>
      <c r="E333" s="81">
        <v>20612</v>
      </c>
      <c r="F333" s="21">
        <v>0</v>
      </c>
      <c r="G333" s="22">
        <f t="shared" si="5"/>
        <v>57215.799999999988</v>
      </c>
      <c r="H333" s="21">
        <v>0</v>
      </c>
      <c r="I333" s="21">
        <v>0</v>
      </c>
    </row>
    <row r="334" spans="1:9" ht="15" x14ac:dyDescent="0.25">
      <c r="A334" s="82" t="s">
        <v>412</v>
      </c>
      <c r="B334" s="20">
        <v>0</v>
      </c>
      <c r="C334" s="69" t="s">
        <v>87</v>
      </c>
      <c r="D334" s="81">
        <v>182284.59999999998</v>
      </c>
      <c r="E334" s="81">
        <v>110982.40000000001</v>
      </c>
      <c r="F334" s="21">
        <v>0</v>
      </c>
      <c r="G334" s="22">
        <f t="shared" si="5"/>
        <v>71302.199999999968</v>
      </c>
      <c r="H334" s="21">
        <v>0</v>
      </c>
      <c r="I334" s="21">
        <v>0</v>
      </c>
    </row>
    <row r="335" spans="1:9" ht="15" x14ac:dyDescent="0.25">
      <c r="A335" s="82" t="s">
        <v>413</v>
      </c>
      <c r="B335" s="20">
        <v>0</v>
      </c>
      <c r="C335" s="69" t="s">
        <v>87</v>
      </c>
      <c r="D335" s="81">
        <v>148563.20000000001</v>
      </c>
      <c r="E335" s="81">
        <v>126465.59999999999</v>
      </c>
      <c r="F335" s="21">
        <v>0</v>
      </c>
      <c r="G335" s="22">
        <f t="shared" si="5"/>
        <v>22097.60000000002</v>
      </c>
      <c r="H335" s="21">
        <v>0</v>
      </c>
      <c r="I335" s="21">
        <v>0</v>
      </c>
    </row>
    <row r="336" spans="1:9" ht="15" x14ac:dyDescent="0.25">
      <c r="A336" s="82" t="s">
        <v>414</v>
      </c>
      <c r="B336" s="20">
        <v>0</v>
      </c>
      <c r="C336" s="69" t="s">
        <v>87</v>
      </c>
      <c r="D336" s="81">
        <v>580469.60000000009</v>
      </c>
      <c r="E336" s="81">
        <v>470982.69999999995</v>
      </c>
      <c r="F336" s="21">
        <v>0</v>
      </c>
      <c r="G336" s="22">
        <f t="shared" si="5"/>
        <v>109486.90000000014</v>
      </c>
      <c r="H336" s="21">
        <v>0</v>
      </c>
      <c r="I336" s="21">
        <v>0</v>
      </c>
    </row>
    <row r="337" spans="1:9" ht="15" x14ac:dyDescent="0.25">
      <c r="A337" s="82" t="s">
        <v>415</v>
      </c>
      <c r="B337" s="20">
        <v>0</v>
      </c>
      <c r="C337" s="69" t="s">
        <v>87</v>
      </c>
      <c r="D337" s="81">
        <v>790653.74000000022</v>
      </c>
      <c r="E337" s="81">
        <v>648189.9800000001</v>
      </c>
      <c r="F337" s="21">
        <v>0</v>
      </c>
      <c r="G337" s="22">
        <f t="shared" si="5"/>
        <v>142463.76000000013</v>
      </c>
      <c r="H337" s="21">
        <v>0</v>
      </c>
      <c r="I337" s="21">
        <v>0</v>
      </c>
    </row>
    <row r="338" spans="1:9" ht="15" x14ac:dyDescent="0.25">
      <c r="A338" s="82" t="s">
        <v>416</v>
      </c>
      <c r="B338" s="20">
        <v>0</v>
      </c>
      <c r="C338" s="69" t="s">
        <v>87</v>
      </c>
      <c r="D338" s="81">
        <v>129242.2</v>
      </c>
      <c r="E338" s="81">
        <v>106164.3</v>
      </c>
      <c r="F338" s="21">
        <v>0</v>
      </c>
      <c r="G338" s="22">
        <f t="shared" si="5"/>
        <v>23077.899999999994</v>
      </c>
      <c r="H338" s="21">
        <v>0</v>
      </c>
      <c r="I338" s="21">
        <v>0</v>
      </c>
    </row>
    <row r="339" spans="1:9" ht="15" x14ac:dyDescent="0.25">
      <c r="A339" s="82" t="s">
        <v>417</v>
      </c>
      <c r="B339" s="20">
        <v>0</v>
      </c>
      <c r="C339" s="69" t="s">
        <v>87</v>
      </c>
      <c r="D339" s="81">
        <v>12932.560000000001</v>
      </c>
      <c r="E339" s="81">
        <v>0</v>
      </c>
      <c r="F339" s="21">
        <v>0</v>
      </c>
      <c r="G339" s="22">
        <f t="shared" si="5"/>
        <v>12932.560000000001</v>
      </c>
      <c r="H339" s="21">
        <v>0</v>
      </c>
      <c r="I339" s="21">
        <v>0</v>
      </c>
    </row>
    <row r="340" spans="1:9" ht="15" x14ac:dyDescent="0.25">
      <c r="A340" s="82" t="s">
        <v>418</v>
      </c>
      <c r="B340" s="20">
        <v>0</v>
      </c>
      <c r="C340" s="69" t="s">
        <v>87</v>
      </c>
      <c r="D340" s="81">
        <v>1103174.3</v>
      </c>
      <c r="E340" s="81">
        <v>910382.21000000008</v>
      </c>
      <c r="F340" s="21">
        <v>0</v>
      </c>
      <c r="G340" s="22">
        <f t="shared" si="5"/>
        <v>192792.08999999997</v>
      </c>
      <c r="H340" s="21">
        <v>0</v>
      </c>
      <c r="I340" s="21">
        <v>0</v>
      </c>
    </row>
    <row r="341" spans="1:9" ht="15" x14ac:dyDescent="0.25">
      <c r="A341" s="82" t="s">
        <v>419</v>
      </c>
      <c r="B341" s="20">
        <v>0</v>
      </c>
      <c r="C341" s="69" t="s">
        <v>87</v>
      </c>
      <c r="D341" s="81">
        <v>771163.25000000023</v>
      </c>
      <c r="E341" s="81">
        <v>682525.80000000016</v>
      </c>
      <c r="F341" s="21">
        <v>0</v>
      </c>
      <c r="G341" s="22">
        <f t="shared" si="5"/>
        <v>88637.45000000007</v>
      </c>
      <c r="H341" s="21">
        <v>0</v>
      </c>
      <c r="I341" s="21">
        <v>0</v>
      </c>
    </row>
    <row r="342" spans="1:9" ht="15" x14ac:dyDescent="0.25">
      <c r="A342" s="82" t="s">
        <v>420</v>
      </c>
      <c r="B342" s="20">
        <v>0</v>
      </c>
      <c r="C342" s="69" t="s">
        <v>87</v>
      </c>
      <c r="D342" s="81">
        <v>772416.7</v>
      </c>
      <c r="E342" s="81">
        <v>661883.89999999991</v>
      </c>
      <c r="F342" s="21">
        <v>0</v>
      </c>
      <c r="G342" s="22">
        <f t="shared" si="5"/>
        <v>110532.80000000005</v>
      </c>
      <c r="H342" s="21">
        <v>0</v>
      </c>
      <c r="I342" s="21">
        <v>0</v>
      </c>
    </row>
    <row r="343" spans="1:9" ht="15" x14ac:dyDescent="0.25">
      <c r="A343" s="82" t="s">
        <v>421</v>
      </c>
      <c r="B343" s="20">
        <v>0</v>
      </c>
      <c r="C343" s="69" t="s">
        <v>87</v>
      </c>
      <c r="D343" s="81">
        <v>1215789.8500000001</v>
      </c>
      <c r="E343" s="81">
        <v>78582.669999999984</v>
      </c>
      <c r="F343" s="21">
        <v>0</v>
      </c>
      <c r="G343" s="22">
        <f t="shared" si="5"/>
        <v>1137207.1800000002</v>
      </c>
      <c r="H343" s="21">
        <v>0</v>
      </c>
      <c r="I343" s="21">
        <v>0</v>
      </c>
    </row>
    <row r="344" spans="1:9" ht="15" x14ac:dyDescent="0.25">
      <c r="A344" s="82" t="s">
        <v>422</v>
      </c>
      <c r="B344" s="20">
        <v>0</v>
      </c>
      <c r="C344" s="69" t="s">
        <v>87</v>
      </c>
      <c r="D344" s="81">
        <v>48928.000000000007</v>
      </c>
      <c r="E344" s="81">
        <v>9063.1999999999989</v>
      </c>
      <c r="F344" s="21">
        <v>0</v>
      </c>
      <c r="G344" s="22">
        <f t="shared" si="5"/>
        <v>39864.80000000001</v>
      </c>
      <c r="H344" s="21">
        <v>0</v>
      </c>
      <c r="I344" s="21">
        <v>0</v>
      </c>
    </row>
    <row r="345" spans="1:9" ht="15" x14ac:dyDescent="0.25">
      <c r="A345" s="82" t="s">
        <v>423</v>
      </c>
      <c r="B345" s="20">
        <v>0</v>
      </c>
      <c r="C345" s="69" t="s">
        <v>87</v>
      </c>
      <c r="D345" s="81">
        <v>258790.19999999998</v>
      </c>
      <c r="E345" s="81">
        <v>53776.6</v>
      </c>
      <c r="F345" s="21">
        <v>0</v>
      </c>
      <c r="G345" s="22">
        <f t="shared" si="5"/>
        <v>205013.59999999998</v>
      </c>
      <c r="H345" s="21">
        <v>0</v>
      </c>
      <c r="I345" s="21">
        <v>0</v>
      </c>
    </row>
    <row r="346" spans="1:9" ht="15" x14ac:dyDescent="0.25">
      <c r="A346" s="82" t="s">
        <v>424</v>
      </c>
      <c r="B346" s="20">
        <v>0</v>
      </c>
      <c r="C346" s="69" t="s">
        <v>87</v>
      </c>
      <c r="D346" s="81">
        <v>167912.00000000003</v>
      </c>
      <c r="E346" s="81">
        <v>56999.100000000006</v>
      </c>
      <c r="F346" s="21">
        <v>0</v>
      </c>
      <c r="G346" s="22">
        <f t="shared" si="5"/>
        <v>110912.90000000002</v>
      </c>
      <c r="H346" s="21">
        <v>0</v>
      </c>
      <c r="I346" s="21">
        <v>0</v>
      </c>
    </row>
    <row r="347" spans="1:9" ht="15" x14ac:dyDescent="0.25">
      <c r="A347" s="82" t="s">
        <v>425</v>
      </c>
      <c r="B347" s="20">
        <v>0</v>
      </c>
      <c r="C347" s="69" t="s">
        <v>87</v>
      </c>
      <c r="D347" s="81">
        <v>564908.83999999985</v>
      </c>
      <c r="E347" s="81">
        <v>458743.44</v>
      </c>
      <c r="F347" s="21">
        <v>0</v>
      </c>
      <c r="G347" s="22">
        <f t="shared" si="5"/>
        <v>106165.39999999985</v>
      </c>
      <c r="H347" s="21">
        <v>0</v>
      </c>
      <c r="I347" s="21">
        <v>0</v>
      </c>
    </row>
    <row r="348" spans="1:9" ht="15" x14ac:dyDescent="0.25">
      <c r="A348" s="82" t="s">
        <v>426</v>
      </c>
      <c r="B348" s="20">
        <v>0</v>
      </c>
      <c r="C348" s="69" t="s">
        <v>87</v>
      </c>
      <c r="D348" s="81">
        <v>196429.24</v>
      </c>
      <c r="E348" s="81">
        <v>31644.6</v>
      </c>
      <c r="F348" s="21">
        <v>0</v>
      </c>
      <c r="G348" s="22">
        <f t="shared" si="5"/>
        <v>164784.63999999998</v>
      </c>
      <c r="H348" s="21">
        <v>0</v>
      </c>
      <c r="I348" s="21">
        <v>0</v>
      </c>
    </row>
    <row r="349" spans="1:9" ht="15" x14ac:dyDescent="0.25">
      <c r="A349" s="82" t="s">
        <v>427</v>
      </c>
      <c r="B349" s="20">
        <v>0</v>
      </c>
      <c r="C349" s="69" t="s">
        <v>87</v>
      </c>
      <c r="D349" s="81">
        <v>251145.2</v>
      </c>
      <c r="E349" s="81">
        <v>150691.30000000002</v>
      </c>
      <c r="F349" s="21">
        <v>0</v>
      </c>
      <c r="G349" s="22">
        <f t="shared" si="5"/>
        <v>100453.9</v>
      </c>
      <c r="H349" s="21">
        <v>0</v>
      </c>
      <c r="I349" s="21">
        <v>0</v>
      </c>
    </row>
    <row r="350" spans="1:9" ht="15" x14ac:dyDescent="0.25">
      <c r="A350" s="82" t="s">
        <v>428</v>
      </c>
      <c r="B350" s="20">
        <v>0</v>
      </c>
      <c r="C350" s="69" t="s">
        <v>87</v>
      </c>
      <c r="D350" s="81">
        <v>69083</v>
      </c>
      <c r="E350" s="81">
        <v>0</v>
      </c>
      <c r="F350" s="21">
        <v>0</v>
      </c>
      <c r="G350" s="22">
        <f t="shared" si="5"/>
        <v>69083</v>
      </c>
      <c r="H350" s="21">
        <v>0</v>
      </c>
      <c r="I350" s="21">
        <v>0</v>
      </c>
    </row>
    <row r="351" spans="1:9" ht="15" x14ac:dyDescent="0.25">
      <c r="A351" s="82" t="s">
        <v>429</v>
      </c>
      <c r="B351" s="20">
        <v>0</v>
      </c>
      <c r="C351" s="69" t="s">
        <v>87</v>
      </c>
      <c r="D351" s="81">
        <v>124154.8</v>
      </c>
      <c r="E351" s="81">
        <v>58057.599999999999</v>
      </c>
      <c r="F351" s="21">
        <v>0</v>
      </c>
      <c r="G351" s="22">
        <f t="shared" si="5"/>
        <v>66097.200000000012</v>
      </c>
      <c r="H351" s="21">
        <v>0</v>
      </c>
      <c r="I351" s="21">
        <v>0</v>
      </c>
    </row>
    <row r="352" spans="1:9" ht="15" x14ac:dyDescent="0.25">
      <c r="A352" s="82" t="s">
        <v>430</v>
      </c>
      <c r="B352" s="20">
        <v>0</v>
      </c>
      <c r="C352" s="69" t="s">
        <v>87</v>
      </c>
      <c r="D352" s="81">
        <v>60770.799999999996</v>
      </c>
      <c r="E352" s="81">
        <v>22512.799999999999</v>
      </c>
      <c r="F352" s="21">
        <v>0</v>
      </c>
      <c r="G352" s="22">
        <f t="shared" si="5"/>
        <v>38258</v>
      </c>
      <c r="H352" s="21">
        <v>0</v>
      </c>
      <c r="I352" s="21">
        <v>0</v>
      </c>
    </row>
    <row r="353" spans="1:9" ht="15" x14ac:dyDescent="0.25">
      <c r="A353" s="82" t="s">
        <v>431</v>
      </c>
      <c r="B353" s="20">
        <v>0</v>
      </c>
      <c r="C353" s="69" t="s">
        <v>87</v>
      </c>
      <c r="D353" s="81">
        <v>65568.760000000009</v>
      </c>
      <c r="E353" s="81">
        <v>8343.5</v>
      </c>
      <c r="F353" s="21">
        <v>0</v>
      </c>
      <c r="G353" s="22">
        <f t="shared" si="5"/>
        <v>57225.260000000009</v>
      </c>
      <c r="H353" s="21">
        <v>0</v>
      </c>
      <c r="I353" s="21">
        <v>0</v>
      </c>
    </row>
    <row r="354" spans="1:9" ht="15" x14ac:dyDescent="0.25">
      <c r="A354" s="82" t="s">
        <v>432</v>
      </c>
      <c r="B354" s="20">
        <v>0</v>
      </c>
      <c r="C354" s="69" t="s">
        <v>87</v>
      </c>
      <c r="D354" s="81">
        <v>46314.8</v>
      </c>
      <c r="E354" s="81">
        <v>11066.800000000001</v>
      </c>
      <c r="F354" s="21">
        <v>0</v>
      </c>
      <c r="G354" s="22">
        <f t="shared" si="5"/>
        <v>35248</v>
      </c>
      <c r="H354" s="21">
        <v>0</v>
      </c>
      <c r="I354" s="21">
        <v>0</v>
      </c>
    </row>
    <row r="355" spans="1:9" ht="15" x14ac:dyDescent="0.25">
      <c r="A355" s="82" t="s">
        <v>433</v>
      </c>
      <c r="B355" s="20">
        <v>0</v>
      </c>
      <c r="C355" s="69" t="s">
        <v>87</v>
      </c>
      <c r="D355" s="81">
        <v>229850.4</v>
      </c>
      <c r="E355" s="81">
        <v>13117.400000000001</v>
      </c>
      <c r="F355" s="21">
        <v>0</v>
      </c>
      <c r="G355" s="22">
        <f t="shared" si="5"/>
        <v>216733</v>
      </c>
      <c r="H355" s="21">
        <v>0</v>
      </c>
      <c r="I355" s="21">
        <v>0</v>
      </c>
    </row>
    <row r="356" spans="1:9" ht="15" x14ac:dyDescent="0.25">
      <c r="A356" s="82" t="s">
        <v>434</v>
      </c>
      <c r="B356" s="20">
        <v>0</v>
      </c>
      <c r="C356" s="69" t="s">
        <v>87</v>
      </c>
      <c r="D356" s="81">
        <v>146180.30000000002</v>
      </c>
      <c r="E356" s="81">
        <v>66449.399999999994</v>
      </c>
      <c r="F356" s="21">
        <v>0</v>
      </c>
      <c r="G356" s="22">
        <f t="shared" si="5"/>
        <v>79730.900000000023</v>
      </c>
      <c r="H356" s="21">
        <v>0</v>
      </c>
      <c r="I356" s="21">
        <v>0</v>
      </c>
    </row>
    <row r="357" spans="1:9" ht="15" x14ac:dyDescent="0.25">
      <c r="A357" s="82" t="s">
        <v>435</v>
      </c>
      <c r="B357" s="20">
        <v>0</v>
      </c>
      <c r="C357" s="69" t="s">
        <v>87</v>
      </c>
      <c r="D357" s="81">
        <v>234993.4</v>
      </c>
      <c r="E357" s="81">
        <v>131987.32</v>
      </c>
      <c r="F357" s="21">
        <v>0</v>
      </c>
      <c r="G357" s="22">
        <f t="shared" si="5"/>
        <v>103006.07999999999</v>
      </c>
      <c r="H357" s="21">
        <v>0</v>
      </c>
      <c r="I357" s="21">
        <v>0</v>
      </c>
    </row>
    <row r="358" spans="1:9" ht="15" x14ac:dyDescent="0.25">
      <c r="A358" s="82" t="s">
        <v>436</v>
      </c>
      <c r="B358" s="20">
        <v>0</v>
      </c>
      <c r="C358" s="69" t="s">
        <v>87</v>
      </c>
      <c r="D358" s="81">
        <v>71168</v>
      </c>
      <c r="E358" s="81">
        <v>969.31</v>
      </c>
      <c r="F358" s="21">
        <v>0</v>
      </c>
      <c r="G358" s="22">
        <f t="shared" si="5"/>
        <v>70198.69</v>
      </c>
      <c r="H358" s="21">
        <v>0</v>
      </c>
      <c r="I358" s="21">
        <v>0</v>
      </c>
    </row>
    <row r="359" spans="1:9" ht="15" x14ac:dyDescent="0.25">
      <c r="A359" s="82" t="s">
        <v>437</v>
      </c>
      <c r="B359" s="20">
        <v>0</v>
      </c>
      <c r="C359" s="69" t="s">
        <v>87</v>
      </c>
      <c r="D359" s="81">
        <v>150092.20000000001</v>
      </c>
      <c r="E359" s="81">
        <v>47637.700000000004</v>
      </c>
      <c r="F359" s="21">
        <v>0</v>
      </c>
      <c r="G359" s="22">
        <f t="shared" si="5"/>
        <v>102454.5</v>
      </c>
      <c r="H359" s="21">
        <v>0</v>
      </c>
      <c r="I359" s="21">
        <v>0</v>
      </c>
    </row>
    <row r="360" spans="1:9" ht="15" x14ac:dyDescent="0.25">
      <c r="A360" s="82" t="s">
        <v>438</v>
      </c>
      <c r="B360" s="20">
        <v>0</v>
      </c>
      <c r="C360" s="69" t="s">
        <v>87</v>
      </c>
      <c r="D360" s="81">
        <v>67693</v>
      </c>
      <c r="E360" s="81">
        <v>0</v>
      </c>
      <c r="F360" s="21">
        <v>0</v>
      </c>
      <c r="G360" s="22">
        <f t="shared" si="5"/>
        <v>67693</v>
      </c>
      <c r="H360" s="21">
        <v>0</v>
      </c>
      <c r="I360" s="21">
        <v>0</v>
      </c>
    </row>
    <row r="361" spans="1:9" ht="15" x14ac:dyDescent="0.25">
      <c r="A361" s="82" t="s">
        <v>439</v>
      </c>
      <c r="B361" s="20">
        <v>0</v>
      </c>
      <c r="C361" s="69" t="s">
        <v>87</v>
      </c>
      <c r="D361" s="81">
        <v>228488.19999999998</v>
      </c>
      <c r="E361" s="81">
        <v>110939.48</v>
      </c>
      <c r="F361" s="21">
        <v>0</v>
      </c>
      <c r="G361" s="22">
        <f t="shared" si="5"/>
        <v>117548.71999999999</v>
      </c>
      <c r="H361" s="21">
        <v>0</v>
      </c>
      <c r="I361" s="21">
        <v>0</v>
      </c>
    </row>
    <row r="362" spans="1:9" ht="15" x14ac:dyDescent="0.25">
      <c r="A362" s="82" t="s">
        <v>440</v>
      </c>
      <c r="B362" s="20">
        <v>0</v>
      </c>
      <c r="C362" s="69" t="s">
        <v>87</v>
      </c>
      <c r="D362" s="81">
        <v>71614.599999999991</v>
      </c>
      <c r="E362" s="81">
        <v>37409.4</v>
      </c>
      <c r="F362" s="21">
        <v>0</v>
      </c>
      <c r="G362" s="22">
        <f t="shared" si="5"/>
        <v>34205.19999999999</v>
      </c>
      <c r="H362" s="21">
        <v>0</v>
      </c>
      <c r="I362" s="21">
        <v>0</v>
      </c>
    </row>
    <row r="363" spans="1:9" ht="15" x14ac:dyDescent="0.25">
      <c r="A363" s="82" t="s">
        <v>441</v>
      </c>
      <c r="B363" s="20">
        <v>0</v>
      </c>
      <c r="C363" s="69" t="s">
        <v>87</v>
      </c>
      <c r="D363" s="81">
        <v>62216.399999999994</v>
      </c>
      <c r="E363" s="81">
        <v>17210.599999999999</v>
      </c>
      <c r="F363" s="21">
        <v>0</v>
      </c>
      <c r="G363" s="22">
        <f t="shared" si="5"/>
        <v>45005.799999999996</v>
      </c>
      <c r="H363" s="21">
        <v>0</v>
      </c>
      <c r="I363" s="21">
        <v>0</v>
      </c>
    </row>
    <row r="364" spans="1:9" ht="15" x14ac:dyDescent="0.25">
      <c r="A364" s="82" t="s">
        <v>442</v>
      </c>
      <c r="B364" s="20">
        <v>0</v>
      </c>
      <c r="C364" s="69" t="s">
        <v>87</v>
      </c>
      <c r="D364" s="81">
        <v>56044.800000000003</v>
      </c>
      <c r="E364" s="81">
        <v>30788.799999999999</v>
      </c>
      <c r="F364" s="21">
        <v>0</v>
      </c>
      <c r="G364" s="22">
        <f t="shared" si="5"/>
        <v>25256.000000000004</v>
      </c>
      <c r="H364" s="21">
        <v>0</v>
      </c>
      <c r="I364" s="21">
        <v>0</v>
      </c>
    </row>
    <row r="365" spans="1:9" ht="15" x14ac:dyDescent="0.25">
      <c r="A365" s="82" t="s">
        <v>443</v>
      </c>
      <c r="B365" s="20">
        <v>0</v>
      </c>
      <c r="C365" s="69" t="s">
        <v>87</v>
      </c>
      <c r="D365" s="81">
        <v>147754.22</v>
      </c>
      <c r="E365" s="81">
        <v>30795.469999999998</v>
      </c>
      <c r="F365" s="21">
        <v>0</v>
      </c>
      <c r="G365" s="22">
        <f t="shared" si="5"/>
        <v>116958.75</v>
      </c>
      <c r="H365" s="21">
        <v>0</v>
      </c>
      <c r="I365" s="21">
        <v>0</v>
      </c>
    </row>
    <row r="366" spans="1:9" ht="15" x14ac:dyDescent="0.25">
      <c r="A366" s="82" t="s">
        <v>444</v>
      </c>
      <c r="B366" s="20">
        <v>0</v>
      </c>
      <c r="C366" s="69" t="s">
        <v>87</v>
      </c>
      <c r="D366" s="81">
        <v>67804.2</v>
      </c>
      <c r="E366" s="81">
        <v>33086.400000000001</v>
      </c>
      <c r="F366" s="21">
        <v>0</v>
      </c>
      <c r="G366" s="22">
        <f t="shared" si="5"/>
        <v>34717.799999999996</v>
      </c>
      <c r="H366" s="21">
        <v>0</v>
      </c>
      <c r="I366" s="21">
        <v>0</v>
      </c>
    </row>
    <row r="367" spans="1:9" ht="15" x14ac:dyDescent="0.25">
      <c r="A367" s="82" t="s">
        <v>445</v>
      </c>
      <c r="B367" s="20">
        <v>0</v>
      </c>
      <c r="C367" s="69" t="s">
        <v>87</v>
      </c>
      <c r="D367" s="81">
        <v>165843.6</v>
      </c>
      <c r="E367" s="81">
        <v>36021.800000000003</v>
      </c>
      <c r="F367" s="21">
        <v>0</v>
      </c>
      <c r="G367" s="22">
        <f t="shared" si="5"/>
        <v>129821.8</v>
      </c>
      <c r="H367" s="21">
        <v>0</v>
      </c>
      <c r="I367" s="21">
        <v>0</v>
      </c>
    </row>
    <row r="368" spans="1:9" ht="15" x14ac:dyDescent="0.25">
      <c r="A368" s="82" t="s">
        <v>446</v>
      </c>
      <c r="B368" s="20">
        <v>0</v>
      </c>
      <c r="C368" s="69" t="s">
        <v>87</v>
      </c>
      <c r="D368" s="81">
        <v>80842.399999999994</v>
      </c>
      <c r="E368" s="81">
        <v>0</v>
      </c>
      <c r="F368" s="21">
        <v>0</v>
      </c>
      <c r="G368" s="22">
        <f t="shared" si="5"/>
        <v>80842.399999999994</v>
      </c>
      <c r="H368" s="21">
        <v>0</v>
      </c>
      <c r="I368" s="21">
        <v>0</v>
      </c>
    </row>
    <row r="369" spans="1:9" ht="15" x14ac:dyDescent="0.25">
      <c r="A369" s="82" t="s">
        <v>447</v>
      </c>
      <c r="B369" s="20">
        <v>0</v>
      </c>
      <c r="C369" s="69" t="s">
        <v>87</v>
      </c>
      <c r="D369" s="81">
        <v>205414.5</v>
      </c>
      <c r="E369" s="81">
        <v>66593.600000000006</v>
      </c>
      <c r="F369" s="21">
        <v>0</v>
      </c>
      <c r="G369" s="22">
        <f t="shared" si="5"/>
        <v>138820.9</v>
      </c>
      <c r="H369" s="21">
        <v>0</v>
      </c>
      <c r="I369" s="21">
        <v>0</v>
      </c>
    </row>
    <row r="370" spans="1:9" ht="15" x14ac:dyDescent="0.25">
      <c r="A370" s="82" t="s">
        <v>448</v>
      </c>
      <c r="B370" s="20">
        <v>0</v>
      </c>
      <c r="C370" s="69" t="s">
        <v>87</v>
      </c>
      <c r="D370" s="81">
        <v>56823.199999999997</v>
      </c>
      <c r="E370" s="81">
        <v>0</v>
      </c>
      <c r="F370" s="21">
        <v>0</v>
      </c>
      <c r="G370" s="22">
        <f t="shared" si="5"/>
        <v>56823.199999999997</v>
      </c>
      <c r="H370" s="21">
        <v>0</v>
      </c>
      <c r="I370" s="21">
        <v>0</v>
      </c>
    </row>
    <row r="371" spans="1:9" ht="15" x14ac:dyDescent="0.25">
      <c r="A371" s="82" t="s">
        <v>449</v>
      </c>
      <c r="B371" s="20">
        <v>0</v>
      </c>
      <c r="C371" s="69" t="s">
        <v>87</v>
      </c>
      <c r="D371" s="81">
        <v>222166.82000000007</v>
      </c>
      <c r="E371" s="81">
        <v>36182.5</v>
      </c>
      <c r="F371" s="21">
        <v>0</v>
      </c>
      <c r="G371" s="22">
        <f t="shared" si="5"/>
        <v>185984.32000000007</v>
      </c>
      <c r="H371" s="21">
        <v>0</v>
      </c>
      <c r="I371" s="21">
        <v>0</v>
      </c>
    </row>
    <row r="372" spans="1:9" ht="15" x14ac:dyDescent="0.25">
      <c r="A372" s="82" t="s">
        <v>450</v>
      </c>
      <c r="B372" s="20">
        <v>0</v>
      </c>
      <c r="C372" s="69" t="s">
        <v>87</v>
      </c>
      <c r="D372" s="81">
        <v>14511.6</v>
      </c>
      <c r="E372" s="81">
        <v>0</v>
      </c>
      <c r="F372" s="21">
        <v>0</v>
      </c>
      <c r="G372" s="22">
        <f t="shared" si="5"/>
        <v>14511.6</v>
      </c>
      <c r="H372" s="21">
        <v>0</v>
      </c>
      <c r="I372" s="21">
        <v>0</v>
      </c>
    </row>
    <row r="373" spans="1:9" ht="15" x14ac:dyDescent="0.25">
      <c r="A373" s="82" t="s">
        <v>451</v>
      </c>
      <c r="B373" s="20">
        <v>0</v>
      </c>
      <c r="C373" s="69" t="s">
        <v>87</v>
      </c>
      <c r="D373" s="81">
        <v>385230.2</v>
      </c>
      <c r="E373" s="81">
        <v>123313.09999999998</v>
      </c>
      <c r="F373" s="21">
        <v>0</v>
      </c>
      <c r="G373" s="22">
        <f t="shared" si="5"/>
        <v>261917.10000000003</v>
      </c>
      <c r="H373" s="21">
        <v>0</v>
      </c>
      <c r="I373" s="21">
        <v>0</v>
      </c>
    </row>
    <row r="374" spans="1:9" ht="15" x14ac:dyDescent="0.25">
      <c r="A374" s="82" t="s">
        <v>452</v>
      </c>
      <c r="B374" s="20">
        <v>0</v>
      </c>
      <c r="C374" s="69" t="s">
        <v>87</v>
      </c>
      <c r="D374" s="81">
        <v>207467.23</v>
      </c>
      <c r="E374" s="81">
        <v>143584.30000000002</v>
      </c>
      <c r="F374" s="21">
        <v>0</v>
      </c>
      <c r="G374" s="22">
        <f t="shared" si="5"/>
        <v>63882.929999999993</v>
      </c>
      <c r="H374" s="21">
        <v>0</v>
      </c>
      <c r="I374" s="21">
        <v>0</v>
      </c>
    </row>
    <row r="375" spans="1:9" ht="15" x14ac:dyDescent="0.25">
      <c r="A375" s="82" t="s">
        <v>453</v>
      </c>
      <c r="B375" s="20">
        <v>0</v>
      </c>
      <c r="C375" s="69" t="s">
        <v>87</v>
      </c>
      <c r="D375" s="81">
        <v>108503.4</v>
      </c>
      <c r="E375" s="81">
        <v>0</v>
      </c>
      <c r="F375" s="21">
        <v>0</v>
      </c>
      <c r="G375" s="22">
        <f t="shared" si="5"/>
        <v>108503.4</v>
      </c>
      <c r="H375" s="21">
        <v>0</v>
      </c>
      <c r="I375" s="21">
        <v>0</v>
      </c>
    </row>
    <row r="376" spans="1:9" ht="15" x14ac:dyDescent="0.25">
      <c r="A376" s="82" t="s">
        <v>454</v>
      </c>
      <c r="B376" s="20">
        <v>0</v>
      </c>
      <c r="C376" s="69" t="s">
        <v>87</v>
      </c>
      <c r="D376" s="81">
        <v>33999.4</v>
      </c>
      <c r="E376" s="81">
        <v>0</v>
      </c>
      <c r="F376" s="21">
        <v>0</v>
      </c>
      <c r="G376" s="22">
        <f t="shared" si="5"/>
        <v>33999.4</v>
      </c>
      <c r="H376" s="21">
        <v>0</v>
      </c>
      <c r="I376" s="21">
        <v>0</v>
      </c>
    </row>
    <row r="377" spans="1:9" ht="15" x14ac:dyDescent="0.25">
      <c r="A377" s="82" t="s">
        <v>455</v>
      </c>
      <c r="B377" s="20">
        <v>0</v>
      </c>
      <c r="C377" s="69" t="s">
        <v>87</v>
      </c>
      <c r="D377" s="81">
        <v>89700.229999999981</v>
      </c>
      <c r="E377" s="81">
        <v>34104.730000000003</v>
      </c>
      <c r="F377" s="21">
        <v>0</v>
      </c>
      <c r="G377" s="22">
        <f t="shared" si="5"/>
        <v>55595.499999999978</v>
      </c>
      <c r="H377" s="21">
        <v>0</v>
      </c>
      <c r="I377" s="21">
        <v>0</v>
      </c>
    </row>
    <row r="378" spans="1:9" ht="15" x14ac:dyDescent="0.25">
      <c r="A378" s="82" t="s">
        <v>456</v>
      </c>
      <c r="B378" s="20">
        <v>0</v>
      </c>
      <c r="C378" s="69" t="s">
        <v>87</v>
      </c>
      <c r="D378" s="81">
        <v>11842.8</v>
      </c>
      <c r="E378" s="81">
        <v>0</v>
      </c>
      <c r="F378" s="21">
        <v>0</v>
      </c>
      <c r="G378" s="22">
        <f t="shared" si="5"/>
        <v>11842.8</v>
      </c>
      <c r="H378" s="21">
        <v>0</v>
      </c>
      <c r="I378" s="21">
        <v>0</v>
      </c>
    </row>
    <row r="379" spans="1:9" ht="15" x14ac:dyDescent="0.25">
      <c r="A379" s="82" t="s">
        <v>457</v>
      </c>
      <c r="B379" s="20">
        <v>0</v>
      </c>
      <c r="C379" s="69" t="s">
        <v>87</v>
      </c>
      <c r="D379" s="81">
        <v>105812.36000000002</v>
      </c>
      <c r="E379" s="81">
        <v>19067</v>
      </c>
      <c r="F379" s="21">
        <v>0</v>
      </c>
      <c r="G379" s="22">
        <f t="shared" si="5"/>
        <v>86745.360000000015</v>
      </c>
      <c r="H379" s="21">
        <v>0</v>
      </c>
      <c r="I379" s="21">
        <v>0</v>
      </c>
    </row>
    <row r="380" spans="1:9" ht="15" x14ac:dyDescent="0.25">
      <c r="A380" s="82" t="s">
        <v>458</v>
      </c>
      <c r="B380" s="20">
        <v>0</v>
      </c>
      <c r="C380" s="69" t="s">
        <v>87</v>
      </c>
      <c r="D380" s="81">
        <v>107530.4</v>
      </c>
      <c r="E380" s="81">
        <v>18739</v>
      </c>
      <c r="F380" s="21">
        <v>0</v>
      </c>
      <c r="G380" s="22">
        <f t="shared" si="5"/>
        <v>88791.4</v>
      </c>
      <c r="H380" s="21">
        <v>0</v>
      </c>
      <c r="I380" s="21">
        <v>0</v>
      </c>
    </row>
    <row r="381" spans="1:9" ht="15" x14ac:dyDescent="0.25">
      <c r="A381" s="82" t="s">
        <v>459</v>
      </c>
      <c r="B381" s="20">
        <v>0</v>
      </c>
      <c r="C381" s="69" t="s">
        <v>87</v>
      </c>
      <c r="D381" s="81">
        <v>112395.4</v>
      </c>
      <c r="E381" s="81">
        <v>42252.200000000004</v>
      </c>
      <c r="F381" s="21">
        <v>0</v>
      </c>
      <c r="G381" s="22">
        <f t="shared" si="5"/>
        <v>70143.199999999983</v>
      </c>
      <c r="H381" s="21">
        <v>0</v>
      </c>
      <c r="I381" s="21">
        <v>0</v>
      </c>
    </row>
    <row r="382" spans="1:9" ht="15" x14ac:dyDescent="0.25">
      <c r="A382" s="82" t="s">
        <v>460</v>
      </c>
      <c r="B382" s="20">
        <v>0</v>
      </c>
      <c r="C382" s="69" t="s">
        <v>87</v>
      </c>
      <c r="D382" s="81">
        <v>41700</v>
      </c>
      <c r="E382" s="81">
        <v>800</v>
      </c>
      <c r="F382" s="21">
        <v>0</v>
      </c>
      <c r="G382" s="22">
        <f t="shared" si="5"/>
        <v>40900</v>
      </c>
      <c r="H382" s="21">
        <v>0</v>
      </c>
      <c r="I382" s="21">
        <v>0</v>
      </c>
    </row>
    <row r="383" spans="1:9" ht="15" x14ac:dyDescent="0.25">
      <c r="A383" s="82" t="s">
        <v>461</v>
      </c>
      <c r="B383" s="20">
        <v>0</v>
      </c>
      <c r="C383" s="69" t="s">
        <v>87</v>
      </c>
      <c r="D383" s="81">
        <v>300865.50000000006</v>
      </c>
      <c r="E383" s="81">
        <v>176106.98</v>
      </c>
      <c r="F383" s="21">
        <v>0</v>
      </c>
      <c r="G383" s="22">
        <f t="shared" si="5"/>
        <v>124758.52000000005</v>
      </c>
      <c r="H383" s="21">
        <v>0</v>
      </c>
      <c r="I383" s="21">
        <v>0</v>
      </c>
    </row>
    <row r="384" spans="1:9" ht="15" x14ac:dyDescent="0.25">
      <c r="A384" s="82" t="s">
        <v>462</v>
      </c>
      <c r="B384" s="20">
        <v>0</v>
      </c>
      <c r="C384" s="69" t="s">
        <v>87</v>
      </c>
      <c r="D384" s="81">
        <v>51607.599999999991</v>
      </c>
      <c r="E384" s="81">
        <v>16229.130000000001</v>
      </c>
      <c r="F384" s="21">
        <v>0</v>
      </c>
      <c r="G384" s="22">
        <f t="shared" si="5"/>
        <v>35378.469999999987</v>
      </c>
      <c r="H384" s="21">
        <v>0</v>
      </c>
      <c r="I384" s="21">
        <v>0</v>
      </c>
    </row>
    <row r="385" spans="1:9" ht="15" x14ac:dyDescent="0.25">
      <c r="A385" s="82" t="s">
        <v>464</v>
      </c>
      <c r="B385" s="20">
        <v>0</v>
      </c>
      <c r="C385" s="69" t="s">
        <v>87</v>
      </c>
      <c r="D385" s="81">
        <v>1325567.52</v>
      </c>
      <c r="E385" s="81">
        <v>1139503.2000000002</v>
      </c>
      <c r="F385" s="21">
        <v>0</v>
      </c>
      <c r="G385" s="22">
        <f t="shared" si="5"/>
        <v>186064.31999999983</v>
      </c>
      <c r="H385" s="21">
        <v>0</v>
      </c>
      <c r="I385" s="21">
        <v>0</v>
      </c>
    </row>
    <row r="386" spans="1:9" ht="15" x14ac:dyDescent="0.25">
      <c r="A386" s="82" t="s">
        <v>465</v>
      </c>
      <c r="B386" s="20">
        <v>0</v>
      </c>
      <c r="C386" s="69" t="s">
        <v>87</v>
      </c>
      <c r="D386" s="81">
        <v>1497085.74</v>
      </c>
      <c r="E386" s="81">
        <v>1226443.81</v>
      </c>
      <c r="F386" s="21">
        <v>0</v>
      </c>
      <c r="G386" s="22">
        <f t="shared" si="5"/>
        <v>270641.92999999993</v>
      </c>
      <c r="H386" s="21">
        <v>0</v>
      </c>
      <c r="I386" s="21">
        <v>0</v>
      </c>
    </row>
    <row r="387" spans="1:9" ht="15" x14ac:dyDescent="0.25">
      <c r="A387" s="82" t="s">
        <v>466</v>
      </c>
      <c r="B387" s="20">
        <v>0</v>
      </c>
      <c r="C387" s="69" t="s">
        <v>87</v>
      </c>
      <c r="D387" s="81">
        <v>989670.4500000003</v>
      </c>
      <c r="E387" s="81">
        <v>793068.35000000033</v>
      </c>
      <c r="F387" s="21">
        <v>0</v>
      </c>
      <c r="G387" s="22">
        <f t="shared" si="5"/>
        <v>196602.09999999998</v>
      </c>
      <c r="H387" s="21">
        <v>0</v>
      </c>
      <c r="I387" s="21">
        <v>0</v>
      </c>
    </row>
    <row r="388" spans="1:9" ht="15" x14ac:dyDescent="0.25">
      <c r="A388" s="82" t="s">
        <v>467</v>
      </c>
      <c r="B388" s="20">
        <v>0</v>
      </c>
      <c r="C388" s="69" t="s">
        <v>87</v>
      </c>
      <c r="D388" s="81">
        <v>1426841.5500000005</v>
      </c>
      <c r="E388" s="81">
        <v>1250958.25</v>
      </c>
      <c r="F388" s="21">
        <v>0</v>
      </c>
      <c r="G388" s="22">
        <f t="shared" si="5"/>
        <v>175883.30000000051</v>
      </c>
      <c r="H388" s="21">
        <v>0</v>
      </c>
      <c r="I388" s="21">
        <v>0</v>
      </c>
    </row>
    <row r="389" spans="1:9" ht="15" x14ac:dyDescent="0.25">
      <c r="A389" s="82" t="s">
        <v>468</v>
      </c>
      <c r="B389" s="20">
        <v>0</v>
      </c>
      <c r="C389" s="69" t="s">
        <v>87</v>
      </c>
      <c r="D389" s="81">
        <v>1733856.7799999993</v>
      </c>
      <c r="E389" s="81">
        <v>1465205.4799999997</v>
      </c>
      <c r="F389" s="21">
        <v>0</v>
      </c>
      <c r="G389" s="22">
        <f t="shared" si="5"/>
        <v>268651.29999999958</v>
      </c>
      <c r="H389" s="21">
        <v>0</v>
      </c>
      <c r="I389" s="21">
        <v>0</v>
      </c>
    </row>
    <row r="390" spans="1:9" ht="15" x14ac:dyDescent="0.25">
      <c r="A390" s="82" t="s">
        <v>469</v>
      </c>
      <c r="B390" s="20">
        <v>0</v>
      </c>
      <c r="C390" s="69" t="s">
        <v>87</v>
      </c>
      <c r="D390" s="81">
        <v>109365.2</v>
      </c>
      <c r="E390" s="81">
        <v>1046.5999999999999</v>
      </c>
      <c r="F390" s="21">
        <v>0</v>
      </c>
      <c r="G390" s="22">
        <f t="shared" ref="G390:G453" si="6">D390-E390</f>
        <v>108318.59999999999</v>
      </c>
      <c r="H390" s="21">
        <v>0</v>
      </c>
      <c r="I390" s="21">
        <v>0</v>
      </c>
    </row>
    <row r="391" spans="1:9" ht="15" x14ac:dyDescent="0.25">
      <c r="A391" s="82" t="s">
        <v>470</v>
      </c>
      <c r="B391" s="20">
        <v>0</v>
      </c>
      <c r="C391" s="69" t="s">
        <v>87</v>
      </c>
      <c r="D391" s="81">
        <v>1951159.1900000011</v>
      </c>
      <c r="E391" s="81">
        <v>1594725.0900000008</v>
      </c>
      <c r="F391" s="21">
        <v>0</v>
      </c>
      <c r="G391" s="22">
        <f t="shared" si="6"/>
        <v>356434.10000000033</v>
      </c>
      <c r="H391" s="21">
        <v>0</v>
      </c>
      <c r="I391" s="21">
        <v>0</v>
      </c>
    </row>
    <row r="392" spans="1:9" ht="15" x14ac:dyDescent="0.25">
      <c r="A392" s="82" t="s">
        <v>471</v>
      </c>
      <c r="B392" s="20">
        <v>0</v>
      </c>
      <c r="C392" s="69" t="s">
        <v>87</v>
      </c>
      <c r="D392" s="81">
        <v>1723384.0899999999</v>
      </c>
      <c r="E392" s="81">
        <v>1318147.7400000002</v>
      </c>
      <c r="F392" s="21">
        <v>0</v>
      </c>
      <c r="G392" s="22">
        <f t="shared" si="6"/>
        <v>405236.34999999963</v>
      </c>
      <c r="H392" s="21">
        <v>0</v>
      </c>
      <c r="I392" s="21">
        <v>0</v>
      </c>
    </row>
    <row r="393" spans="1:9" ht="15" x14ac:dyDescent="0.25">
      <c r="A393" s="82" t="s">
        <v>472</v>
      </c>
      <c r="B393" s="20">
        <v>0</v>
      </c>
      <c r="C393" s="69" t="s">
        <v>87</v>
      </c>
      <c r="D393" s="81">
        <v>1092800.7499999998</v>
      </c>
      <c r="E393" s="81">
        <v>870663.53999999992</v>
      </c>
      <c r="F393" s="21">
        <v>0</v>
      </c>
      <c r="G393" s="22">
        <f t="shared" si="6"/>
        <v>222137.20999999985</v>
      </c>
      <c r="H393" s="21">
        <v>0</v>
      </c>
      <c r="I393" s="21">
        <v>0</v>
      </c>
    </row>
    <row r="394" spans="1:9" ht="15" x14ac:dyDescent="0.25">
      <c r="A394" s="82" t="s">
        <v>473</v>
      </c>
      <c r="B394" s="20">
        <v>0</v>
      </c>
      <c r="C394" s="69" t="s">
        <v>87</v>
      </c>
      <c r="D394" s="81">
        <v>602038.92000000004</v>
      </c>
      <c r="E394" s="81">
        <v>383310.22000000003</v>
      </c>
      <c r="F394" s="21">
        <v>0</v>
      </c>
      <c r="G394" s="22">
        <f t="shared" si="6"/>
        <v>218728.7</v>
      </c>
      <c r="H394" s="21">
        <v>0</v>
      </c>
      <c r="I394" s="21">
        <v>0</v>
      </c>
    </row>
    <row r="395" spans="1:9" ht="15" x14ac:dyDescent="0.25">
      <c r="A395" s="82" t="s">
        <v>474</v>
      </c>
      <c r="B395" s="20">
        <v>0</v>
      </c>
      <c r="C395" s="69" t="s">
        <v>87</v>
      </c>
      <c r="D395" s="81">
        <v>1069047.18</v>
      </c>
      <c r="E395" s="81">
        <v>836874.38000000012</v>
      </c>
      <c r="F395" s="21">
        <v>0</v>
      </c>
      <c r="G395" s="22">
        <f t="shared" si="6"/>
        <v>232172.79999999981</v>
      </c>
      <c r="H395" s="21">
        <v>0</v>
      </c>
      <c r="I395" s="21">
        <v>0</v>
      </c>
    </row>
    <row r="396" spans="1:9" ht="15" x14ac:dyDescent="0.25">
      <c r="A396" s="82" t="s">
        <v>475</v>
      </c>
      <c r="B396" s="20">
        <v>0</v>
      </c>
      <c r="C396" s="69" t="s">
        <v>87</v>
      </c>
      <c r="D396" s="81">
        <v>2144690.0499999998</v>
      </c>
      <c r="E396" s="81">
        <v>1801692.7000000002</v>
      </c>
      <c r="F396" s="21">
        <v>0</v>
      </c>
      <c r="G396" s="22">
        <f t="shared" si="6"/>
        <v>342997.34999999963</v>
      </c>
      <c r="H396" s="21">
        <v>0</v>
      </c>
      <c r="I396" s="21">
        <v>0</v>
      </c>
    </row>
    <row r="397" spans="1:9" ht="15" x14ac:dyDescent="0.25">
      <c r="A397" s="82" t="s">
        <v>476</v>
      </c>
      <c r="B397" s="20">
        <v>0</v>
      </c>
      <c r="C397" s="69" t="s">
        <v>87</v>
      </c>
      <c r="D397" s="81">
        <v>2972617.9600000028</v>
      </c>
      <c r="E397" s="81">
        <v>2616038.4700000021</v>
      </c>
      <c r="F397" s="21">
        <v>0</v>
      </c>
      <c r="G397" s="22">
        <f t="shared" si="6"/>
        <v>356579.49000000069</v>
      </c>
      <c r="H397" s="21">
        <v>0</v>
      </c>
      <c r="I397" s="21">
        <v>0</v>
      </c>
    </row>
    <row r="398" spans="1:9" ht="15" x14ac:dyDescent="0.25">
      <c r="A398" s="82" t="s">
        <v>477</v>
      </c>
      <c r="B398" s="20">
        <v>0</v>
      </c>
      <c r="C398" s="69" t="s">
        <v>87</v>
      </c>
      <c r="D398" s="81">
        <v>2777530.5199999977</v>
      </c>
      <c r="E398" s="81">
        <v>2165454.6499999994</v>
      </c>
      <c r="F398" s="21">
        <v>0</v>
      </c>
      <c r="G398" s="22">
        <f t="shared" si="6"/>
        <v>612075.86999999825</v>
      </c>
      <c r="H398" s="21">
        <v>0</v>
      </c>
      <c r="I398" s="21">
        <v>0</v>
      </c>
    </row>
    <row r="399" spans="1:9" ht="15" x14ac:dyDescent="0.25">
      <c r="A399" s="82" t="s">
        <v>478</v>
      </c>
      <c r="B399" s="20">
        <v>0</v>
      </c>
      <c r="C399" s="69" t="s">
        <v>87</v>
      </c>
      <c r="D399" s="81">
        <v>2671435.799999997</v>
      </c>
      <c r="E399" s="81">
        <v>2288820.02</v>
      </c>
      <c r="F399" s="21">
        <v>0</v>
      </c>
      <c r="G399" s="22">
        <f t="shared" si="6"/>
        <v>382615.779999997</v>
      </c>
      <c r="H399" s="21">
        <v>0</v>
      </c>
      <c r="I399" s="21">
        <v>0</v>
      </c>
    </row>
    <row r="400" spans="1:9" ht="15" x14ac:dyDescent="0.25">
      <c r="A400" s="82" t="s">
        <v>479</v>
      </c>
      <c r="B400" s="20">
        <v>0</v>
      </c>
      <c r="C400" s="69" t="s">
        <v>87</v>
      </c>
      <c r="D400" s="81">
        <v>1052976.7499999998</v>
      </c>
      <c r="E400" s="81">
        <v>834789.83999999962</v>
      </c>
      <c r="F400" s="21">
        <v>0</v>
      </c>
      <c r="G400" s="22">
        <f t="shared" si="6"/>
        <v>218186.91000000015</v>
      </c>
      <c r="H400" s="21">
        <v>0</v>
      </c>
      <c r="I400" s="21">
        <v>0</v>
      </c>
    </row>
    <row r="401" spans="1:9" ht="15" x14ac:dyDescent="0.25">
      <c r="A401" s="82" t="s">
        <v>480</v>
      </c>
      <c r="B401" s="20">
        <v>0</v>
      </c>
      <c r="C401" s="69" t="s">
        <v>87</v>
      </c>
      <c r="D401" s="81">
        <v>2125199.8699999996</v>
      </c>
      <c r="E401" s="81">
        <v>1260573.9700000002</v>
      </c>
      <c r="F401" s="21">
        <v>0</v>
      </c>
      <c r="G401" s="22">
        <f t="shared" si="6"/>
        <v>864625.89999999944</v>
      </c>
      <c r="H401" s="21">
        <v>0</v>
      </c>
      <c r="I401" s="21">
        <v>0</v>
      </c>
    </row>
    <row r="402" spans="1:9" ht="15" x14ac:dyDescent="0.25">
      <c r="A402" s="82" t="s">
        <v>481</v>
      </c>
      <c r="B402" s="20">
        <v>0</v>
      </c>
      <c r="C402" s="69" t="s">
        <v>87</v>
      </c>
      <c r="D402" s="81">
        <v>1136300.1099999999</v>
      </c>
      <c r="E402" s="81">
        <v>904218.19</v>
      </c>
      <c r="F402" s="21">
        <v>0</v>
      </c>
      <c r="G402" s="22">
        <f t="shared" si="6"/>
        <v>232081.91999999993</v>
      </c>
      <c r="H402" s="21">
        <v>0</v>
      </c>
      <c r="I402" s="21">
        <v>0</v>
      </c>
    </row>
    <row r="403" spans="1:9" ht="15" x14ac:dyDescent="0.25">
      <c r="A403" s="82" t="s">
        <v>482</v>
      </c>
      <c r="B403" s="20">
        <v>0</v>
      </c>
      <c r="C403" s="69" t="s">
        <v>87</v>
      </c>
      <c r="D403" s="81">
        <v>653572.15</v>
      </c>
      <c r="E403" s="81">
        <v>401387.3</v>
      </c>
      <c r="F403" s="21">
        <v>0</v>
      </c>
      <c r="G403" s="22">
        <f t="shared" si="6"/>
        <v>252184.85000000003</v>
      </c>
      <c r="H403" s="21">
        <v>0</v>
      </c>
      <c r="I403" s="21">
        <v>0</v>
      </c>
    </row>
    <row r="404" spans="1:9" ht="15" x14ac:dyDescent="0.25">
      <c r="A404" s="82" t="s">
        <v>483</v>
      </c>
      <c r="B404" s="20">
        <v>0</v>
      </c>
      <c r="C404" s="69" t="s">
        <v>87</v>
      </c>
      <c r="D404" s="81">
        <v>800659.6</v>
      </c>
      <c r="E404" s="81">
        <v>561407.5</v>
      </c>
      <c r="F404" s="21">
        <v>0</v>
      </c>
      <c r="G404" s="22">
        <f t="shared" si="6"/>
        <v>239252.09999999998</v>
      </c>
      <c r="H404" s="21">
        <v>0</v>
      </c>
      <c r="I404" s="21">
        <v>0</v>
      </c>
    </row>
    <row r="405" spans="1:9" ht="15" x14ac:dyDescent="0.25">
      <c r="A405" s="82" t="s">
        <v>484</v>
      </c>
      <c r="B405" s="20">
        <v>0</v>
      </c>
      <c r="C405" s="69" t="s">
        <v>87</v>
      </c>
      <c r="D405" s="81">
        <v>1123886.6000000001</v>
      </c>
      <c r="E405" s="81">
        <v>854740.08000000019</v>
      </c>
      <c r="F405" s="21">
        <v>0</v>
      </c>
      <c r="G405" s="22">
        <f t="shared" si="6"/>
        <v>269146.5199999999</v>
      </c>
      <c r="H405" s="21">
        <v>0</v>
      </c>
      <c r="I405" s="21">
        <v>0</v>
      </c>
    </row>
    <row r="406" spans="1:9" ht="15" x14ac:dyDescent="0.25">
      <c r="A406" s="82" t="s">
        <v>485</v>
      </c>
      <c r="B406" s="20">
        <v>0</v>
      </c>
      <c r="C406" s="69" t="s">
        <v>87</v>
      </c>
      <c r="D406" s="81">
        <v>1879201.0499999996</v>
      </c>
      <c r="E406" s="81">
        <v>1402526.3599999996</v>
      </c>
      <c r="F406" s="21">
        <v>0</v>
      </c>
      <c r="G406" s="22">
        <f t="shared" si="6"/>
        <v>476674.68999999994</v>
      </c>
      <c r="H406" s="21">
        <v>0</v>
      </c>
      <c r="I406" s="21">
        <v>0</v>
      </c>
    </row>
    <row r="407" spans="1:9" ht="15" x14ac:dyDescent="0.25">
      <c r="A407" s="82" t="s">
        <v>486</v>
      </c>
      <c r="B407" s="20">
        <v>0</v>
      </c>
      <c r="C407" s="69" t="s">
        <v>87</v>
      </c>
      <c r="D407" s="81">
        <v>1194790.7199999995</v>
      </c>
      <c r="E407" s="81">
        <v>872818.73000000033</v>
      </c>
      <c r="F407" s="21">
        <v>0</v>
      </c>
      <c r="G407" s="22">
        <f t="shared" si="6"/>
        <v>321971.98999999918</v>
      </c>
      <c r="H407" s="21">
        <v>0</v>
      </c>
      <c r="I407" s="21">
        <v>0</v>
      </c>
    </row>
    <row r="408" spans="1:9" ht="15" x14ac:dyDescent="0.25">
      <c r="A408" s="82" t="s">
        <v>487</v>
      </c>
      <c r="B408" s="20">
        <v>0</v>
      </c>
      <c r="C408" s="69" t="s">
        <v>87</v>
      </c>
      <c r="D408" s="81">
        <v>1557455.6</v>
      </c>
      <c r="E408" s="81">
        <v>799792.89999999967</v>
      </c>
      <c r="F408" s="21">
        <v>0</v>
      </c>
      <c r="G408" s="22">
        <f t="shared" si="6"/>
        <v>757662.70000000042</v>
      </c>
      <c r="H408" s="21">
        <v>0</v>
      </c>
      <c r="I408" s="21">
        <v>0</v>
      </c>
    </row>
    <row r="409" spans="1:9" ht="15" x14ac:dyDescent="0.25">
      <c r="A409" s="82" t="s">
        <v>488</v>
      </c>
      <c r="B409" s="20">
        <v>0</v>
      </c>
      <c r="C409" s="69" t="s">
        <v>87</v>
      </c>
      <c r="D409" s="81">
        <v>3007101.05</v>
      </c>
      <c r="E409" s="81">
        <v>1547833.7600000002</v>
      </c>
      <c r="F409" s="21">
        <v>0</v>
      </c>
      <c r="G409" s="22">
        <f t="shared" si="6"/>
        <v>1459267.2899999996</v>
      </c>
      <c r="H409" s="21">
        <v>0</v>
      </c>
      <c r="I409" s="21">
        <v>0</v>
      </c>
    </row>
    <row r="410" spans="1:9" ht="15" x14ac:dyDescent="0.25">
      <c r="A410" s="82" t="s">
        <v>489</v>
      </c>
      <c r="B410" s="20">
        <v>0</v>
      </c>
      <c r="C410" s="69" t="s">
        <v>87</v>
      </c>
      <c r="D410" s="81">
        <v>1347501.3999999997</v>
      </c>
      <c r="E410" s="81">
        <v>1057566.7899999996</v>
      </c>
      <c r="F410" s="21">
        <v>0</v>
      </c>
      <c r="G410" s="22">
        <f t="shared" si="6"/>
        <v>289934.6100000001</v>
      </c>
      <c r="H410" s="21">
        <v>0</v>
      </c>
      <c r="I410" s="21">
        <v>0</v>
      </c>
    </row>
    <row r="411" spans="1:9" ht="15" x14ac:dyDescent="0.25">
      <c r="A411" s="82" t="s">
        <v>490</v>
      </c>
      <c r="B411" s="20">
        <v>0</v>
      </c>
      <c r="C411" s="69" t="s">
        <v>87</v>
      </c>
      <c r="D411" s="81">
        <v>2109674.3499999996</v>
      </c>
      <c r="E411" s="81">
        <v>1540776.2599999998</v>
      </c>
      <c r="F411" s="21">
        <v>0</v>
      </c>
      <c r="G411" s="22">
        <f t="shared" si="6"/>
        <v>568898.08999999985</v>
      </c>
      <c r="H411" s="21">
        <v>0</v>
      </c>
      <c r="I411" s="21">
        <v>0</v>
      </c>
    </row>
    <row r="412" spans="1:9" ht="15" x14ac:dyDescent="0.25">
      <c r="A412" s="82" t="s">
        <v>491</v>
      </c>
      <c r="B412" s="20">
        <v>0</v>
      </c>
      <c r="C412" s="69" t="s">
        <v>87</v>
      </c>
      <c r="D412" s="81">
        <v>1029267.2000000001</v>
      </c>
      <c r="E412" s="81">
        <v>900757.3</v>
      </c>
      <c r="F412" s="21">
        <v>0</v>
      </c>
      <c r="G412" s="22">
        <f t="shared" si="6"/>
        <v>128509.90000000002</v>
      </c>
      <c r="H412" s="21">
        <v>0</v>
      </c>
      <c r="I412" s="21">
        <v>0</v>
      </c>
    </row>
    <row r="413" spans="1:9" ht="15" x14ac:dyDescent="0.25">
      <c r="A413" s="82" t="s">
        <v>492</v>
      </c>
      <c r="B413" s="20">
        <v>0</v>
      </c>
      <c r="C413" s="69" t="s">
        <v>87</v>
      </c>
      <c r="D413" s="81">
        <v>833527.40000000014</v>
      </c>
      <c r="E413" s="81">
        <v>603570.05999999994</v>
      </c>
      <c r="F413" s="21">
        <v>0</v>
      </c>
      <c r="G413" s="22">
        <f t="shared" si="6"/>
        <v>229957.3400000002</v>
      </c>
      <c r="H413" s="21">
        <v>0</v>
      </c>
      <c r="I413" s="21">
        <v>0</v>
      </c>
    </row>
    <row r="414" spans="1:9" ht="15" x14ac:dyDescent="0.25">
      <c r="A414" s="82" t="s">
        <v>493</v>
      </c>
      <c r="B414" s="20">
        <v>0</v>
      </c>
      <c r="C414" s="69" t="s">
        <v>87</v>
      </c>
      <c r="D414" s="81">
        <v>900880.75</v>
      </c>
      <c r="E414" s="81">
        <v>242005.75999999998</v>
      </c>
      <c r="F414" s="21">
        <v>0</v>
      </c>
      <c r="G414" s="22">
        <f t="shared" si="6"/>
        <v>658874.99</v>
      </c>
      <c r="H414" s="21">
        <v>0</v>
      </c>
      <c r="I414" s="21">
        <v>0</v>
      </c>
    </row>
    <row r="415" spans="1:9" ht="15" x14ac:dyDescent="0.25">
      <c r="A415" s="82" t="s">
        <v>494</v>
      </c>
      <c r="B415" s="20">
        <v>0</v>
      </c>
      <c r="C415" s="69" t="s">
        <v>87</v>
      </c>
      <c r="D415" s="81">
        <v>906885.65</v>
      </c>
      <c r="E415" s="81">
        <v>237491.15000000002</v>
      </c>
      <c r="F415" s="21">
        <v>0</v>
      </c>
      <c r="G415" s="22">
        <f t="shared" si="6"/>
        <v>669394.5</v>
      </c>
      <c r="H415" s="21">
        <v>0</v>
      </c>
      <c r="I415" s="21">
        <v>0</v>
      </c>
    </row>
    <row r="416" spans="1:9" ht="15" x14ac:dyDescent="0.25">
      <c r="A416" s="82" t="s">
        <v>495</v>
      </c>
      <c r="B416" s="20">
        <v>0</v>
      </c>
      <c r="C416" s="69" t="s">
        <v>87</v>
      </c>
      <c r="D416" s="81">
        <v>1075081.6000000001</v>
      </c>
      <c r="E416" s="81">
        <v>850823.52</v>
      </c>
      <c r="F416" s="21">
        <v>0</v>
      </c>
      <c r="G416" s="22">
        <f t="shared" si="6"/>
        <v>224258.08000000007</v>
      </c>
      <c r="H416" s="21">
        <v>0</v>
      </c>
      <c r="I416" s="21">
        <v>0</v>
      </c>
    </row>
    <row r="417" spans="1:9" ht="15" x14ac:dyDescent="0.25">
      <c r="A417" s="82" t="s">
        <v>496</v>
      </c>
      <c r="B417" s="20">
        <v>0</v>
      </c>
      <c r="C417" s="69" t="s">
        <v>87</v>
      </c>
      <c r="D417" s="81">
        <v>722881.98</v>
      </c>
      <c r="E417" s="81">
        <v>558934.0299999998</v>
      </c>
      <c r="F417" s="21">
        <v>0</v>
      </c>
      <c r="G417" s="22">
        <f t="shared" si="6"/>
        <v>163947.95000000019</v>
      </c>
      <c r="H417" s="21">
        <v>0</v>
      </c>
      <c r="I417" s="21">
        <v>0</v>
      </c>
    </row>
    <row r="418" spans="1:9" ht="15" x14ac:dyDescent="0.25">
      <c r="A418" s="82" t="s">
        <v>497</v>
      </c>
      <c r="B418" s="20">
        <v>0</v>
      </c>
      <c r="C418" s="69" t="s">
        <v>87</v>
      </c>
      <c r="D418" s="81">
        <v>1718043.6800000002</v>
      </c>
      <c r="E418" s="81">
        <v>1086229.7400000002</v>
      </c>
      <c r="F418" s="21">
        <v>0</v>
      </c>
      <c r="G418" s="22">
        <f t="shared" si="6"/>
        <v>631813.93999999994</v>
      </c>
      <c r="H418" s="21">
        <v>0</v>
      </c>
      <c r="I418" s="21">
        <v>0</v>
      </c>
    </row>
    <row r="419" spans="1:9" ht="15" x14ac:dyDescent="0.25">
      <c r="A419" s="82" t="s">
        <v>498</v>
      </c>
      <c r="B419" s="20">
        <v>0</v>
      </c>
      <c r="C419" s="69" t="s">
        <v>87</v>
      </c>
      <c r="D419" s="81">
        <v>1617329.449999999</v>
      </c>
      <c r="E419" s="81">
        <v>1233375.8699999992</v>
      </c>
      <c r="F419" s="21">
        <v>0</v>
      </c>
      <c r="G419" s="22">
        <f t="shared" si="6"/>
        <v>383953.57999999984</v>
      </c>
      <c r="H419" s="21">
        <v>0</v>
      </c>
      <c r="I419" s="21">
        <v>0</v>
      </c>
    </row>
    <row r="420" spans="1:9" ht="15" x14ac:dyDescent="0.25">
      <c r="A420" s="82" t="s">
        <v>499</v>
      </c>
      <c r="B420" s="20">
        <v>0</v>
      </c>
      <c r="C420" s="69" t="s">
        <v>87</v>
      </c>
      <c r="D420" s="81">
        <v>1749082.5499999996</v>
      </c>
      <c r="E420" s="81">
        <v>1501570.7099999995</v>
      </c>
      <c r="F420" s="21">
        <v>0</v>
      </c>
      <c r="G420" s="22">
        <f t="shared" si="6"/>
        <v>247511.84000000008</v>
      </c>
      <c r="H420" s="21">
        <v>0</v>
      </c>
      <c r="I420" s="21">
        <v>0</v>
      </c>
    </row>
    <row r="421" spans="1:9" ht="15" x14ac:dyDescent="0.25">
      <c r="A421" s="82" t="s">
        <v>500</v>
      </c>
      <c r="B421" s="20">
        <v>0</v>
      </c>
      <c r="C421" s="69" t="s">
        <v>87</v>
      </c>
      <c r="D421" s="81">
        <v>1369234.5</v>
      </c>
      <c r="E421" s="81">
        <v>937279.74999999977</v>
      </c>
      <c r="F421" s="21">
        <v>0</v>
      </c>
      <c r="G421" s="22">
        <f t="shared" si="6"/>
        <v>431954.75000000023</v>
      </c>
      <c r="H421" s="21">
        <v>0</v>
      </c>
      <c r="I421" s="21">
        <v>0</v>
      </c>
    </row>
    <row r="422" spans="1:9" ht="15" x14ac:dyDescent="0.25">
      <c r="A422" s="82" t="s">
        <v>501</v>
      </c>
      <c r="B422" s="20">
        <v>0</v>
      </c>
      <c r="C422" s="69" t="s">
        <v>87</v>
      </c>
      <c r="D422" s="81">
        <v>2073294.3599999999</v>
      </c>
      <c r="E422" s="81">
        <v>1242615.0599999994</v>
      </c>
      <c r="F422" s="21">
        <v>0</v>
      </c>
      <c r="G422" s="22">
        <f t="shared" si="6"/>
        <v>830679.30000000051</v>
      </c>
      <c r="H422" s="21">
        <v>0</v>
      </c>
      <c r="I422" s="21">
        <v>0</v>
      </c>
    </row>
    <row r="423" spans="1:9" ht="15" x14ac:dyDescent="0.25">
      <c r="A423" s="82" t="s">
        <v>502</v>
      </c>
      <c r="B423" s="20">
        <v>0</v>
      </c>
      <c r="C423" s="69" t="s">
        <v>87</v>
      </c>
      <c r="D423" s="81">
        <v>1586243.0100000005</v>
      </c>
      <c r="E423" s="81">
        <v>776069.4700000002</v>
      </c>
      <c r="F423" s="21">
        <v>0</v>
      </c>
      <c r="G423" s="22">
        <f t="shared" si="6"/>
        <v>810173.54000000027</v>
      </c>
      <c r="H423" s="21">
        <v>0</v>
      </c>
      <c r="I423" s="21">
        <v>0</v>
      </c>
    </row>
    <row r="424" spans="1:9" ht="15" x14ac:dyDescent="0.25">
      <c r="A424" s="82" t="s">
        <v>503</v>
      </c>
      <c r="B424" s="20">
        <v>0</v>
      </c>
      <c r="C424" s="69" t="s">
        <v>87</v>
      </c>
      <c r="D424" s="81">
        <v>2040731</v>
      </c>
      <c r="E424" s="81">
        <v>1490018.6400000004</v>
      </c>
      <c r="F424" s="21">
        <v>0</v>
      </c>
      <c r="G424" s="22">
        <f t="shared" si="6"/>
        <v>550712.35999999964</v>
      </c>
      <c r="H424" s="21">
        <v>0</v>
      </c>
      <c r="I424" s="21">
        <v>0</v>
      </c>
    </row>
    <row r="425" spans="1:9" ht="15" x14ac:dyDescent="0.25">
      <c r="A425" s="82" t="s">
        <v>504</v>
      </c>
      <c r="B425" s="20">
        <v>0</v>
      </c>
      <c r="C425" s="69" t="s">
        <v>87</v>
      </c>
      <c r="D425" s="81">
        <v>2111557.7099999995</v>
      </c>
      <c r="E425" s="81">
        <v>1385432.7099999995</v>
      </c>
      <c r="F425" s="21">
        <v>0</v>
      </c>
      <c r="G425" s="22">
        <f t="shared" si="6"/>
        <v>726125</v>
      </c>
      <c r="H425" s="21">
        <v>0</v>
      </c>
      <c r="I425" s="21">
        <v>0</v>
      </c>
    </row>
    <row r="426" spans="1:9" ht="15" x14ac:dyDescent="0.25">
      <c r="A426" s="82" t="s">
        <v>505</v>
      </c>
      <c r="B426" s="20">
        <v>0</v>
      </c>
      <c r="C426" s="69" t="s">
        <v>87</v>
      </c>
      <c r="D426" s="81">
        <v>1413546.4000000001</v>
      </c>
      <c r="E426" s="81">
        <v>941670.80000000028</v>
      </c>
      <c r="F426" s="21">
        <v>0</v>
      </c>
      <c r="G426" s="22">
        <f t="shared" si="6"/>
        <v>471875.59999999986</v>
      </c>
      <c r="H426" s="21">
        <v>0</v>
      </c>
      <c r="I426" s="21">
        <v>0</v>
      </c>
    </row>
    <row r="427" spans="1:9" ht="15" x14ac:dyDescent="0.25">
      <c r="A427" s="82" t="s">
        <v>506</v>
      </c>
      <c r="B427" s="20">
        <v>0</v>
      </c>
      <c r="C427" s="69" t="s">
        <v>87</v>
      </c>
      <c r="D427" s="81">
        <v>1535047.2499999991</v>
      </c>
      <c r="E427" s="81">
        <v>1065679.4499999997</v>
      </c>
      <c r="F427" s="21">
        <v>0</v>
      </c>
      <c r="G427" s="22">
        <f t="shared" si="6"/>
        <v>469367.79999999935</v>
      </c>
      <c r="H427" s="21">
        <v>0</v>
      </c>
      <c r="I427" s="21">
        <v>0</v>
      </c>
    </row>
    <row r="428" spans="1:9" ht="15" x14ac:dyDescent="0.25">
      <c r="A428" s="82" t="s">
        <v>507</v>
      </c>
      <c r="B428" s="20">
        <v>0</v>
      </c>
      <c r="C428" s="69" t="s">
        <v>87</v>
      </c>
      <c r="D428" s="81">
        <v>1328760.5000000002</v>
      </c>
      <c r="E428" s="81">
        <v>692387.61</v>
      </c>
      <c r="F428" s="21">
        <v>0</v>
      </c>
      <c r="G428" s="22">
        <f t="shared" si="6"/>
        <v>636372.89000000025</v>
      </c>
      <c r="H428" s="21">
        <v>0</v>
      </c>
      <c r="I428" s="21">
        <v>0</v>
      </c>
    </row>
    <row r="429" spans="1:9" ht="15" x14ac:dyDescent="0.25">
      <c r="A429" s="82" t="s">
        <v>508</v>
      </c>
      <c r="B429" s="20">
        <v>0</v>
      </c>
      <c r="C429" s="69" t="s">
        <v>87</v>
      </c>
      <c r="D429" s="81">
        <v>1282659.9899999998</v>
      </c>
      <c r="E429" s="81">
        <v>888913.19000000006</v>
      </c>
      <c r="F429" s="21">
        <v>0</v>
      </c>
      <c r="G429" s="22">
        <f t="shared" si="6"/>
        <v>393746.7999999997</v>
      </c>
      <c r="H429" s="21">
        <v>0</v>
      </c>
      <c r="I429" s="21">
        <v>0</v>
      </c>
    </row>
    <row r="430" spans="1:9" ht="15" x14ac:dyDescent="0.25">
      <c r="A430" s="82" t="s">
        <v>509</v>
      </c>
      <c r="B430" s="20">
        <v>0</v>
      </c>
      <c r="C430" s="69" t="s">
        <v>87</v>
      </c>
      <c r="D430" s="81">
        <v>2193103.5499999993</v>
      </c>
      <c r="E430" s="81">
        <v>824622.04999999981</v>
      </c>
      <c r="F430" s="21">
        <v>0</v>
      </c>
      <c r="G430" s="22">
        <f t="shared" si="6"/>
        <v>1368481.4999999995</v>
      </c>
      <c r="H430" s="21">
        <v>0</v>
      </c>
      <c r="I430" s="21">
        <v>0</v>
      </c>
    </row>
    <row r="431" spans="1:9" ht="15" x14ac:dyDescent="0.25">
      <c r="A431" s="82" t="s">
        <v>510</v>
      </c>
      <c r="B431" s="20">
        <v>0</v>
      </c>
      <c r="C431" s="69" t="s">
        <v>87</v>
      </c>
      <c r="D431" s="81">
        <v>2218514.6699999995</v>
      </c>
      <c r="E431" s="81">
        <v>1479849.1</v>
      </c>
      <c r="F431" s="21">
        <v>0</v>
      </c>
      <c r="G431" s="22">
        <f t="shared" si="6"/>
        <v>738665.56999999937</v>
      </c>
      <c r="H431" s="21">
        <v>0</v>
      </c>
      <c r="I431" s="21">
        <v>0</v>
      </c>
    </row>
    <row r="432" spans="1:9" ht="15" x14ac:dyDescent="0.25">
      <c r="A432" s="82" t="s">
        <v>511</v>
      </c>
      <c r="B432" s="20">
        <v>0</v>
      </c>
      <c r="C432" s="69" t="s">
        <v>87</v>
      </c>
      <c r="D432" s="81">
        <v>2056606.9599999997</v>
      </c>
      <c r="E432" s="81">
        <v>1262561.1400000001</v>
      </c>
      <c r="F432" s="21">
        <v>0</v>
      </c>
      <c r="G432" s="22">
        <f t="shared" si="6"/>
        <v>794045.8199999996</v>
      </c>
      <c r="H432" s="21">
        <v>0</v>
      </c>
      <c r="I432" s="21">
        <v>0</v>
      </c>
    </row>
    <row r="433" spans="1:9" ht="15" x14ac:dyDescent="0.25">
      <c r="A433" s="82" t="s">
        <v>512</v>
      </c>
      <c r="B433" s="20">
        <v>0</v>
      </c>
      <c r="C433" s="69" t="s">
        <v>87</v>
      </c>
      <c r="D433" s="81">
        <v>1492523.55</v>
      </c>
      <c r="E433" s="81">
        <v>1028304.0499999998</v>
      </c>
      <c r="F433" s="21">
        <v>0</v>
      </c>
      <c r="G433" s="22">
        <f t="shared" si="6"/>
        <v>464219.50000000023</v>
      </c>
      <c r="H433" s="21">
        <v>0</v>
      </c>
      <c r="I433" s="21">
        <v>0</v>
      </c>
    </row>
    <row r="434" spans="1:9" ht="15" x14ac:dyDescent="0.25">
      <c r="A434" s="82" t="s">
        <v>513</v>
      </c>
      <c r="B434" s="20">
        <v>0</v>
      </c>
      <c r="C434" s="69" t="s">
        <v>87</v>
      </c>
      <c r="D434" s="81">
        <v>1492801.0999999994</v>
      </c>
      <c r="E434" s="81">
        <v>926235.63000000035</v>
      </c>
      <c r="F434" s="21">
        <v>0</v>
      </c>
      <c r="G434" s="22">
        <f t="shared" si="6"/>
        <v>566565.46999999904</v>
      </c>
      <c r="H434" s="21">
        <v>0</v>
      </c>
      <c r="I434" s="21">
        <v>0</v>
      </c>
    </row>
    <row r="435" spans="1:9" ht="15" x14ac:dyDescent="0.25">
      <c r="A435" s="82" t="s">
        <v>514</v>
      </c>
      <c r="B435" s="20">
        <v>0</v>
      </c>
      <c r="C435" s="69" t="s">
        <v>87</v>
      </c>
      <c r="D435" s="81">
        <v>41366.400000000001</v>
      </c>
      <c r="E435" s="81">
        <v>26916.1</v>
      </c>
      <c r="F435" s="21">
        <v>0</v>
      </c>
      <c r="G435" s="22">
        <f t="shared" si="6"/>
        <v>14450.300000000003</v>
      </c>
      <c r="H435" s="21">
        <v>0</v>
      </c>
      <c r="I435" s="21">
        <v>0</v>
      </c>
    </row>
    <row r="436" spans="1:9" ht="15" x14ac:dyDescent="0.25">
      <c r="A436" s="82" t="s">
        <v>515</v>
      </c>
      <c r="B436" s="20">
        <v>0</v>
      </c>
      <c r="C436" s="69" t="s">
        <v>87</v>
      </c>
      <c r="D436" s="81">
        <v>2104080.38</v>
      </c>
      <c r="E436" s="81">
        <v>1758899.0599999994</v>
      </c>
      <c r="F436" s="21">
        <v>0</v>
      </c>
      <c r="G436" s="22">
        <f t="shared" si="6"/>
        <v>345181.32000000053</v>
      </c>
      <c r="H436" s="21">
        <v>0</v>
      </c>
      <c r="I436" s="21">
        <v>0</v>
      </c>
    </row>
    <row r="437" spans="1:9" ht="15" x14ac:dyDescent="0.25">
      <c r="A437" s="82" t="s">
        <v>516</v>
      </c>
      <c r="B437" s="20">
        <v>0</v>
      </c>
      <c r="C437" s="69" t="s">
        <v>87</v>
      </c>
      <c r="D437" s="81">
        <v>2498867.1400000029</v>
      </c>
      <c r="E437" s="81">
        <v>2126770.8899999992</v>
      </c>
      <c r="F437" s="21">
        <v>0</v>
      </c>
      <c r="G437" s="22">
        <f t="shared" si="6"/>
        <v>372096.25000000373</v>
      </c>
      <c r="H437" s="21">
        <v>0</v>
      </c>
      <c r="I437" s="21">
        <v>0</v>
      </c>
    </row>
    <row r="438" spans="1:9" ht="15" x14ac:dyDescent="0.25">
      <c r="A438" s="82" t="s">
        <v>517</v>
      </c>
      <c r="B438" s="20">
        <v>0</v>
      </c>
      <c r="C438" s="69" t="s">
        <v>87</v>
      </c>
      <c r="D438" s="81">
        <v>2207765.66</v>
      </c>
      <c r="E438" s="81">
        <v>1613062.75</v>
      </c>
      <c r="F438" s="21">
        <v>0</v>
      </c>
      <c r="G438" s="22">
        <f t="shared" si="6"/>
        <v>594702.91000000015</v>
      </c>
      <c r="H438" s="21">
        <v>0</v>
      </c>
      <c r="I438" s="21">
        <v>0</v>
      </c>
    </row>
    <row r="439" spans="1:9" ht="15" x14ac:dyDescent="0.25">
      <c r="A439" s="82" t="s">
        <v>518</v>
      </c>
      <c r="B439" s="20">
        <v>0</v>
      </c>
      <c r="C439" s="69" t="s">
        <v>87</v>
      </c>
      <c r="D439" s="81">
        <v>911731.54999999981</v>
      </c>
      <c r="E439" s="81">
        <v>750549.63999999978</v>
      </c>
      <c r="F439" s="21">
        <v>0</v>
      </c>
      <c r="G439" s="22">
        <f t="shared" si="6"/>
        <v>161181.91000000003</v>
      </c>
      <c r="H439" s="21">
        <v>0</v>
      </c>
      <c r="I439" s="21">
        <v>0</v>
      </c>
    </row>
    <row r="440" spans="1:9" ht="15" x14ac:dyDescent="0.25">
      <c r="A440" s="82" t="s">
        <v>519</v>
      </c>
      <c r="B440" s="20">
        <v>0</v>
      </c>
      <c r="C440" s="69" t="s">
        <v>87</v>
      </c>
      <c r="D440" s="81">
        <v>2087616.4099999995</v>
      </c>
      <c r="E440" s="81">
        <v>1747583.9499999997</v>
      </c>
      <c r="F440" s="21">
        <v>0</v>
      </c>
      <c r="G440" s="22">
        <f t="shared" si="6"/>
        <v>340032.45999999973</v>
      </c>
      <c r="H440" s="21">
        <v>0</v>
      </c>
      <c r="I440" s="21">
        <v>0</v>
      </c>
    </row>
    <row r="441" spans="1:9" ht="15" x14ac:dyDescent="0.25">
      <c r="A441" s="82" t="s">
        <v>520</v>
      </c>
      <c r="B441" s="20">
        <v>0</v>
      </c>
      <c r="C441" s="69" t="s">
        <v>87</v>
      </c>
      <c r="D441" s="81">
        <v>1467835.2700000005</v>
      </c>
      <c r="E441" s="81">
        <v>1026882.2600000002</v>
      </c>
      <c r="F441" s="21">
        <v>0</v>
      </c>
      <c r="G441" s="22">
        <f t="shared" si="6"/>
        <v>440953.01000000024</v>
      </c>
      <c r="H441" s="21">
        <v>0</v>
      </c>
      <c r="I441" s="21">
        <v>0</v>
      </c>
    </row>
    <row r="442" spans="1:9" ht="15" x14ac:dyDescent="0.25">
      <c r="A442" s="82" t="s">
        <v>521</v>
      </c>
      <c r="B442" s="20">
        <v>0</v>
      </c>
      <c r="C442" s="69" t="s">
        <v>87</v>
      </c>
      <c r="D442" s="81">
        <v>32609.4</v>
      </c>
      <c r="E442" s="81">
        <v>0</v>
      </c>
      <c r="F442" s="21">
        <v>0</v>
      </c>
      <c r="G442" s="22">
        <f t="shared" si="6"/>
        <v>32609.4</v>
      </c>
      <c r="H442" s="21">
        <v>0</v>
      </c>
      <c r="I442" s="21">
        <v>0</v>
      </c>
    </row>
    <row r="443" spans="1:9" ht="15" x14ac:dyDescent="0.25">
      <c r="A443" s="82" t="s">
        <v>522</v>
      </c>
      <c r="B443" s="20">
        <v>0</v>
      </c>
      <c r="C443" s="69" t="s">
        <v>87</v>
      </c>
      <c r="D443" s="81">
        <v>38586.400000000001</v>
      </c>
      <c r="E443" s="81">
        <v>963.2</v>
      </c>
      <c r="F443" s="21">
        <v>0</v>
      </c>
      <c r="G443" s="22">
        <f t="shared" si="6"/>
        <v>37623.200000000004</v>
      </c>
      <c r="H443" s="21">
        <v>0</v>
      </c>
      <c r="I443" s="21">
        <v>0</v>
      </c>
    </row>
    <row r="444" spans="1:9" ht="15" x14ac:dyDescent="0.25">
      <c r="A444" s="82" t="s">
        <v>523</v>
      </c>
      <c r="B444" s="20">
        <v>0</v>
      </c>
      <c r="C444" s="69" t="s">
        <v>87</v>
      </c>
      <c r="D444" s="81">
        <v>21322.6</v>
      </c>
      <c r="E444" s="81">
        <v>20862.400000000001</v>
      </c>
      <c r="F444" s="21">
        <v>0</v>
      </c>
      <c r="G444" s="22">
        <f t="shared" si="6"/>
        <v>460.19999999999709</v>
      </c>
      <c r="H444" s="21">
        <v>0</v>
      </c>
      <c r="I444" s="21">
        <v>0</v>
      </c>
    </row>
    <row r="445" spans="1:9" ht="15" x14ac:dyDescent="0.25">
      <c r="A445" s="82" t="s">
        <v>524</v>
      </c>
      <c r="B445" s="20">
        <v>0</v>
      </c>
      <c r="C445" s="69" t="s">
        <v>87</v>
      </c>
      <c r="D445" s="81">
        <v>1022140.7999999999</v>
      </c>
      <c r="E445" s="81">
        <v>746920.4</v>
      </c>
      <c r="F445" s="21">
        <v>0</v>
      </c>
      <c r="G445" s="22">
        <f t="shared" si="6"/>
        <v>275220.39999999991</v>
      </c>
      <c r="H445" s="21">
        <v>0</v>
      </c>
      <c r="I445" s="21">
        <v>0</v>
      </c>
    </row>
    <row r="446" spans="1:9" ht="15" x14ac:dyDescent="0.25">
      <c r="A446" s="82" t="s">
        <v>525</v>
      </c>
      <c r="B446" s="20">
        <v>0</v>
      </c>
      <c r="C446" s="69" t="s">
        <v>87</v>
      </c>
      <c r="D446" s="81">
        <v>1051745.3</v>
      </c>
      <c r="E446" s="81">
        <v>792169.46000000008</v>
      </c>
      <c r="F446" s="21">
        <v>0</v>
      </c>
      <c r="G446" s="22">
        <f t="shared" si="6"/>
        <v>259575.83999999997</v>
      </c>
      <c r="H446" s="21">
        <v>0</v>
      </c>
      <c r="I446" s="21">
        <v>0</v>
      </c>
    </row>
    <row r="447" spans="1:9" ht="15" x14ac:dyDescent="0.25">
      <c r="A447" s="82" t="s">
        <v>526</v>
      </c>
      <c r="B447" s="20">
        <v>0</v>
      </c>
      <c r="C447" s="69" t="s">
        <v>87</v>
      </c>
      <c r="D447" s="81">
        <v>709764.23000000021</v>
      </c>
      <c r="E447" s="81">
        <v>565378.02999999991</v>
      </c>
      <c r="F447" s="21">
        <v>0</v>
      </c>
      <c r="G447" s="22">
        <f t="shared" si="6"/>
        <v>144386.2000000003</v>
      </c>
      <c r="H447" s="21">
        <v>0</v>
      </c>
      <c r="I447" s="21">
        <v>0</v>
      </c>
    </row>
    <row r="448" spans="1:9" ht="15" x14ac:dyDescent="0.25">
      <c r="A448" s="82" t="s">
        <v>527</v>
      </c>
      <c r="B448" s="20">
        <v>0</v>
      </c>
      <c r="C448" s="69" t="s">
        <v>87</v>
      </c>
      <c r="D448" s="81">
        <v>845411.2</v>
      </c>
      <c r="E448" s="81">
        <v>692310.5</v>
      </c>
      <c r="F448" s="21">
        <v>0</v>
      </c>
      <c r="G448" s="22">
        <f t="shared" si="6"/>
        <v>153100.69999999995</v>
      </c>
      <c r="H448" s="21">
        <v>0</v>
      </c>
      <c r="I448" s="21">
        <v>0</v>
      </c>
    </row>
    <row r="449" spans="1:9" ht="15" x14ac:dyDescent="0.25">
      <c r="A449" s="82" t="s">
        <v>528</v>
      </c>
      <c r="B449" s="20">
        <v>0</v>
      </c>
      <c r="C449" s="69" t="s">
        <v>87</v>
      </c>
      <c r="D449" s="81">
        <v>230406.39999999999</v>
      </c>
      <c r="E449" s="81">
        <v>198433.26000000004</v>
      </c>
      <c r="F449" s="21">
        <v>0</v>
      </c>
      <c r="G449" s="22">
        <f t="shared" si="6"/>
        <v>31973.139999999956</v>
      </c>
      <c r="H449" s="21">
        <v>0</v>
      </c>
      <c r="I449" s="21">
        <v>0</v>
      </c>
    </row>
    <row r="450" spans="1:9" ht="15" x14ac:dyDescent="0.25">
      <c r="A450" s="82" t="s">
        <v>529</v>
      </c>
      <c r="B450" s="20">
        <v>0</v>
      </c>
      <c r="C450" s="69" t="s">
        <v>87</v>
      </c>
      <c r="D450" s="81">
        <v>1282614.0000000005</v>
      </c>
      <c r="E450" s="81">
        <v>1034628.5</v>
      </c>
      <c r="F450" s="21">
        <v>0</v>
      </c>
      <c r="G450" s="22">
        <f t="shared" si="6"/>
        <v>247985.50000000047</v>
      </c>
      <c r="H450" s="21">
        <v>0</v>
      </c>
      <c r="I450" s="21">
        <v>0</v>
      </c>
    </row>
    <row r="451" spans="1:9" ht="15" x14ac:dyDescent="0.25">
      <c r="A451" s="82" t="s">
        <v>530</v>
      </c>
      <c r="B451" s="20">
        <v>0</v>
      </c>
      <c r="C451" s="69" t="s">
        <v>87</v>
      </c>
      <c r="D451" s="81">
        <v>227904.4</v>
      </c>
      <c r="E451" s="81">
        <v>48098.100000000006</v>
      </c>
      <c r="F451" s="21">
        <v>0</v>
      </c>
      <c r="G451" s="22">
        <f t="shared" si="6"/>
        <v>179806.3</v>
      </c>
      <c r="H451" s="21">
        <v>0</v>
      </c>
      <c r="I451" s="21">
        <v>0</v>
      </c>
    </row>
    <row r="452" spans="1:9" ht="15" x14ac:dyDescent="0.25">
      <c r="A452" s="82" t="s">
        <v>531</v>
      </c>
      <c r="B452" s="20">
        <v>0</v>
      </c>
      <c r="C452" s="69" t="s">
        <v>87</v>
      </c>
      <c r="D452" s="81">
        <v>198074.99999999997</v>
      </c>
      <c r="E452" s="81">
        <v>20102.900000000001</v>
      </c>
      <c r="F452" s="21">
        <v>0</v>
      </c>
      <c r="G452" s="22">
        <f t="shared" si="6"/>
        <v>177972.09999999998</v>
      </c>
      <c r="H452" s="21">
        <v>0</v>
      </c>
      <c r="I452" s="21">
        <v>0</v>
      </c>
    </row>
    <row r="453" spans="1:9" ht="15" x14ac:dyDescent="0.25">
      <c r="A453" s="82" t="s">
        <v>532</v>
      </c>
      <c r="B453" s="20">
        <v>0</v>
      </c>
      <c r="C453" s="69" t="s">
        <v>87</v>
      </c>
      <c r="D453" s="81">
        <v>294078.8</v>
      </c>
      <c r="E453" s="81">
        <v>144143.79999999999</v>
      </c>
      <c r="F453" s="21">
        <v>0</v>
      </c>
      <c r="G453" s="22">
        <f t="shared" si="6"/>
        <v>149935</v>
      </c>
      <c r="H453" s="21">
        <v>0</v>
      </c>
      <c r="I453" s="21">
        <v>0</v>
      </c>
    </row>
    <row r="454" spans="1:9" ht="15" x14ac:dyDescent="0.25">
      <c r="A454" s="82" t="s">
        <v>533</v>
      </c>
      <c r="B454" s="20">
        <v>0</v>
      </c>
      <c r="C454" s="69" t="s">
        <v>87</v>
      </c>
      <c r="D454" s="81">
        <v>54766</v>
      </c>
      <c r="E454" s="81">
        <v>33252.300000000003</v>
      </c>
      <c r="F454" s="21">
        <v>0</v>
      </c>
      <c r="G454" s="22">
        <f t="shared" ref="G454:G517" si="7">D454-E454</f>
        <v>21513.699999999997</v>
      </c>
      <c r="H454" s="21">
        <v>0</v>
      </c>
      <c r="I454" s="21">
        <v>0</v>
      </c>
    </row>
    <row r="455" spans="1:9" ht="15" x14ac:dyDescent="0.25">
      <c r="A455" s="82" t="s">
        <v>534</v>
      </c>
      <c r="B455" s="20">
        <v>0</v>
      </c>
      <c r="C455" s="69" t="s">
        <v>87</v>
      </c>
      <c r="D455" s="81">
        <v>87268.219999999987</v>
      </c>
      <c r="E455" s="81">
        <v>41265.060000000005</v>
      </c>
      <c r="F455" s="21">
        <v>0</v>
      </c>
      <c r="G455" s="22">
        <f t="shared" si="7"/>
        <v>46003.159999999982</v>
      </c>
      <c r="H455" s="21">
        <v>0</v>
      </c>
      <c r="I455" s="21">
        <v>0</v>
      </c>
    </row>
    <row r="456" spans="1:9" ht="15" x14ac:dyDescent="0.25">
      <c r="A456" s="82" t="s">
        <v>535</v>
      </c>
      <c r="B456" s="20">
        <v>0</v>
      </c>
      <c r="C456" s="69" t="s">
        <v>87</v>
      </c>
      <c r="D456" s="81">
        <v>172026.4</v>
      </c>
      <c r="E456" s="81">
        <v>6390.4000000000005</v>
      </c>
      <c r="F456" s="21">
        <v>0</v>
      </c>
      <c r="G456" s="22">
        <f t="shared" si="7"/>
        <v>165636</v>
      </c>
      <c r="H456" s="21">
        <v>0</v>
      </c>
      <c r="I456" s="21">
        <v>0</v>
      </c>
    </row>
    <row r="457" spans="1:9" ht="15" x14ac:dyDescent="0.25">
      <c r="A457" s="82" t="s">
        <v>536</v>
      </c>
      <c r="B457" s="20">
        <v>0</v>
      </c>
      <c r="C457" s="69" t="s">
        <v>87</v>
      </c>
      <c r="D457" s="81">
        <v>844734.10000000009</v>
      </c>
      <c r="E457" s="81">
        <v>709967.89999999991</v>
      </c>
      <c r="F457" s="21">
        <v>0</v>
      </c>
      <c r="G457" s="22">
        <f t="shared" si="7"/>
        <v>134766.20000000019</v>
      </c>
      <c r="H457" s="21">
        <v>0</v>
      </c>
      <c r="I457" s="21">
        <v>0</v>
      </c>
    </row>
    <row r="458" spans="1:9" ht="15" x14ac:dyDescent="0.25">
      <c r="A458" s="82" t="s">
        <v>537</v>
      </c>
      <c r="B458" s="20">
        <v>0</v>
      </c>
      <c r="C458" s="69" t="s">
        <v>87</v>
      </c>
      <c r="D458" s="81">
        <v>311387.79999999993</v>
      </c>
      <c r="E458" s="81">
        <v>296077.7</v>
      </c>
      <c r="F458" s="21">
        <v>0</v>
      </c>
      <c r="G458" s="22">
        <f t="shared" si="7"/>
        <v>15310.099999999919</v>
      </c>
      <c r="H458" s="21">
        <v>0</v>
      </c>
      <c r="I458" s="21">
        <v>0</v>
      </c>
    </row>
    <row r="459" spans="1:9" ht="15" x14ac:dyDescent="0.25">
      <c r="A459" s="82" t="s">
        <v>538</v>
      </c>
      <c r="B459" s="20">
        <v>0</v>
      </c>
      <c r="C459" s="69" t="s">
        <v>87</v>
      </c>
      <c r="D459" s="81">
        <v>218117.60000000003</v>
      </c>
      <c r="E459" s="81">
        <v>169310.93999999997</v>
      </c>
      <c r="F459" s="21">
        <v>0</v>
      </c>
      <c r="G459" s="22">
        <f t="shared" si="7"/>
        <v>48806.660000000062</v>
      </c>
      <c r="H459" s="21">
        <v>0</v>
      </c>
      <c r="I459" s="21">
        <v>0</v>
      </c>
    </row>
    <row r="460" spans="1:9" ht="15" x14ac:dyDescent="0.25">
      <c r="A460" s="82" t="s">
        <v>539</v>
      </c>
      <c r="B460" s="20">
        <v>0</v>
      </c>
      <c r="C460" s="69" t="s">
        <v>87</v>
      </c>
      <c r="D460" s="81">
        <v>50151.199999999997</v>
      </c>
      <c r="E460" s="81">
        <v>0</v>
      </c>
      <c r="F460" s="21">
        <v>0</v>
      </c>
      <c r="G460" s="22">
        <f t="shared" si="7"/>
        <v>50151.199999999997</v>
      </c>
      <c r="H460" s="21">
        <v>0</v>
      </c>
      <c r="I460" s="21">
        <v>0</v>
      </c>
    </row>
    <row r="461" spans="1:9" ht="15" x14ac:dyDescent="0.25">
      <c r="A461" s="82" t="s">
        <v>540</v>
      </c>
      <c r="B461" s="20">
        <v>0</v>
      </c>
      <c r="C461" s="69" t="s">
        <v>87</v>
      </c>
      <c r="D461" s="81">
        <v>119539.99999999999</v>
      </c>
      <c r="E461" s="81">
        <v>99425.8</v>
      </c>
      <c r="F461" s="21">
        <v>0</v>
      </c>
      <c r="G461" s="22">
        <f t="shared" si="7"/>
        <v>20114.199999999983</v>
      </c>
      <c r="H461" s="21">
        <v>0</v>
      </c>
      <c r="I461" s="21">
        <v>0</v>
      </c>
    </row>
    <row r="462" spans="1:9" ht="15" x14ac:dyDescent="0.25">
      <c r="A462" s="82" t="s">
        <v>541</v>
      </c>
      <c r="B462" s="20">
        <v>0</v>
      </c>
      <c r="C462" s="69" t="s">
        <v>87</v>
      </c>
      <c r="D462" s="81">
        <v>281007.59999999998</v>
      </c>
      <c r="E462" s="81">
        <v>191235.99999999997</v>
      </c>
      <c r="F462" s="21">
        <v>0</v>
      </c>
      <c r="G462" s="22">
        <f t="shared" si="7"/>
        <v>89771.6</v>
      </c>
      <c r="H462" s="21">
        <v>0</v>
      </c>
      <c r="I462" s="21">
        <v>0</v>
      </c>
    </row>
    <row r="463" spans="1:9" ht="15" x14ac:dyDescent="0.25">
      <c r="A463" s="82" t="s">
        <v>542</v>
      </c>
      <c r="B463" s="20">
        <v>0</v>
      </c>
      <c r="C463" s="69" t="s">
        <v>87</v>
      </c>
      <c r="D463" s="81">
        <v>244479.8</v>
      </c>
      <c r="E463" s="81">
        <v>91109.439999999988</v>
      </c>
      <c r="F463" s="21">
        <v>0</v>
      </c>
      <c r="G463" s="22">
        <f t="shared" si="7"/>
        <v>153370.35999999999</v>
      </c>
      <c r="H463" s="21">
        <v>0</v>
      </c>
      <c r="I463" s="21">
        <v>0</v>
      </c>
    </row>
    <row r="464" spans="1:9" ht="15" x14ac:dyDescent="0.25">
      <c r="A464" s="82" t="s">
        <v>543</v>
      </c>
      <c r="B464" s="20">
        <v>0</v>
      </c>
      <c r="C464" s="69" t="s">
        <v>87</v>
      </c>
      <c r="D464" s="81">
        <v>207275.22999999995</v>
      </c>
      <c r="E464" s="81">
        <v>126954.73</v>
      </c>
      <c r="F464" s="21">
        <v>0</v>
      </c>
      <c r="G464" s="22">
        <f t="shared" si="7"/>
        <v>80320.499999999956</v>
      </c>
      <c r="H464" s="21">
        <v>0</v>
      </c>
      <c r="I464" s="21">
        <v>0</v>
      </c>
    </row>
    <row r="465" spans="1:9" ht="15" x14ac:dyDescent="0.25">
      <c r="A465" s="82" t="s">
        <v>544</v>
      </c>
      <c r="B465" s="20">
        <v>0</v>
      </c>
      <c r="C465" s="69" t="s">
        <v>87</v>
      </c>
      <c r="D465" s="81">
        <v>52041.600000000006</v>
      </c>
      <c r="E465" s="81">
        <v>1492</v>
      </c>
      <c r="F465" s="21">
        <v>0</v>
      </c>
      <c r="G465" s="22">
        <f t="shared" si="7"/>
        <v>50549.600000000006</v>
      </c>
      <c r="H465" s="21">
        <v>0</v>
      </c>
      <c r="I465" s="21">
        <v>0</v>
      </c>
    </row>
    <row r="466" spans="1:9" ht="15" x14ac:dyDescent="0.25">
      <c r="A466" s="82" t="s">
        <v>545</v>
      </c>
      <c r="B466" s="20">
        <v>0</v>
      </c>
      <c r="C466" s="69" t="s">
        <v>87</v>
      </c>
      <c r="D466" s="81">
        <v>38781</v>
      </c>
      <c r="E466" s="81">
        <v>14635.810000000001</v>
      </c>
      <c r="F466" s="21">
        <v>0</v>
      </c>
      <c r="G466" s="22">
        <f t="shared" si="7"/>
        <v>24145.19</v>
      </c>
      <c r="H466" s="21">
        <v>0</v>
      </c>
      <c r="I466" s="21">
        <v>0</v>
      </c>
    </row>
    <row r="467" spans="1:9" ht="15" x14ac:dyDescent="0.25">
      <c r="A467" s="82" t="s">
        <v>546</v>
      </c>
      <c r="B467" s="20">
        <v>0</v>
      </c>
      <c r="C467" s="69" t="s">
        <v>87</v>
      </c>
      <c r="D467" s="81">
        <v>38280.6</v>
      </c>
      <c r="E467" s="81">
        <v>12711.1</v>
      </c>
      <c r="F467" s="21">
        <v>0</v>
      </c>
      <c r="G467" s="22">
        <f t="shared" si="7"/>
        <v>25569.5</v>
      </c>
      <c r="H467" s="21">
        <v>0</v>
      </c>
      <c r="I467" s="21">
        <v>0</v>
      </c>
    </row>
    <row r="468" spans="1:9" ht="15" x14ac:dyDescent="0.25">
      <c r="A468" s="82" t="s">
        <v>547</v>
      </c>
      <c r="B468" s="20">
        <v>0</v>
      </c>
      <c r="C468" s="69" t="s">
        <v>87</v>
      </c>
      <c r="D468" s="81">
        <v>202495.20000000004</v>
      </c>
      <c r="E468" s="81">
        <v>1965.1</v>
      </c>
      <c r="F468" s="21">
        <v>0</v>
      </c>
      <c r="G468" s="22">
        <f t="shared" si="7"/>
        <v>200530.10000000003</v>
      </c>
      <c r="H468" s="21">
        <v>0</v>
      </c>
      <c r="I468" s="21">
        <v>0</v>
      </c>
    </row>
    <row r="469" spans="1:9" ht="15" x14ac:dyDescent="0.25">
      <c r="A469" s="82" t="s">
        <v>548</v>
      </c>
      <c r="B469" s="20">
        <v>0</v>
      </c>
      <c r="C469" s="69" t="s">
        <v>87</v>
      </c>
      <c r="D469" s="81">
        <v>84400.8</v>
      </c>
      <c r="E469" s="81">
        <v>29427.7</v>
      </c>
      <c r="F469" s="21">
        <v>0</v>
      </c>
      <c r="G469" s="22">
        <f t="shared" si="7"/>
        <v>54973.100000000006</v>
      </c>
      <c r="H469" s="21">
        <v>0</v>
      </c>
      <c r="I469" s="21">
        <v>0</v>
      </c>
    </row>
    <row r="470" spans="1:9" ht="15" x14ac:dyDescent="0.25">
      <c r="A470" s="82" t="s">
        <v>549</v>
      </c>
      <c r="B470" s="20">
        <v>0</v>
      </c>
      <c r="C470" s="69" t="s">
        <v>87</v>
      </c>
      <c r="D470" s="81">
        <v>53181.399999999994</v>
      </c>
      <c r="E470" s="81">
        <v>2918.4</v>
      </c>
      <c r="F470" s="21">
        <v>0</v>
      </c>
      <c r="G470" s="22">
        <f t="shared" si="7"/>
        <v>50262.999999999993</v>
      </c>
      <c r="H470" s="21">
        <v>0</v>
      </c>
      <c r="I470" s="21">
        <v>0</v>
      </c>
    </row>
    <row r="471" spans="1:9" ht="15" x14ac:dyDescent="0.25">
      <c r="A471" s="82" t="s">
        <v>550</v>
      </c>
      <c r="B471" s="20">
        <v>0</v>
      </c>
      <c r="C471" s="69" t="s">
        <v>87</v>
      </c>
      <c r="D471" s="81">
        <v>96104.599999999991</v>
      </c>
      <c r="E471" s="81">
        <v>24418.66</v>
      </c>
      <c r="F471" s="21">
        <v>0</v>
      </c>
      <c r="G471" s="22">
        <f t="shared" si="7"/>
        <v>71685.939999999988</v>
      </c>
      <c r="H471" s="21">
        <v>0</v>
      </c>
      <c r="I471" s="21">
        <v>0</v>
      </c>
    </row>
    <row r="472" spans="1:9" ht="15" x14ac:dyDescent="0.25">
      <c r="A472" s="82" t="s">
        <v>551</v>
      </c>
      <c r="B472" s="20">
        <v>0</v>
      </c>
      <c r="C472" s="69" t="s">
        <v>87</v>
      </c>
      <c r="D472" s="81">
        <v>57490.400000000001</v>
      </c>
      <c r="E472" s="81">
        <v>18824.5</v>
      </c>
      <c r="F472" s="21">
        <v>0</v>
      </c>
      <c r="G472" s="22">
        <f t="shared" si="7"/>
        <v>38665.9</v>
      </c>
      <c r="H472" s="21">
        <v>0</v>
      </c>
      <c r="I472" s="21">
        <v>0</v>
      </c>
    </row>
    <row r="473" spans="1:9" ht="15" x14ac:dyDescent="0.25">
      <c r="A473" s="82" t="s">
        <v>552</v>
      </c>
      <c r="B473" s="20">
        <v>0</v>
      </c>
      <c r="C473" s="69" t="s">
        <v>87</v>
      </c>
      <c r="D473" s="81">
        <v>64440.399999999994</v>
      </c>
      <c r="E473" s="81">
        <v>18517.600000000002</v>
      </c>
      <c r="F473" s="21">
        <v>0</v>
      </c>
      <c r="G473" s="22">
        <f t="shared" si="7"/>
        <v>45922.799999999988</v>
      </c>
      <c r="H473" s="21">
        <v>0</v>
      </c>
      <c r="I473" s="21">
        <v>0</v>
      </c>
    </row>
    <row r="474" spans="1:9" ht="15" x14ac:dyDescent="0.25">
      <c r="A474" s="82" t="s">
        <v>553</v>
      </c>
      <c r="B474" s="20">
        <v>0</v>
      </c>
      <c r="C474" s="69" t="s">
        <v>87</v>
      </c>
      <c r="D474" s="81">
        <v>206915.4</v>
      </c>
      <c r="E474" s="81">
        <v>106260.12000000001</v>
      </c>
      <c r="F474" s="21">
        <v>0</v>
      </c>
      <c r="G474" s="22">
        <f t="shared" si="7"/>
        <v>100655.27999999998</v>
      </c>
      <c r="H474" s="21">
        <v>0</v>
      </c>
      <c r="I474" s="21">
        <v>0</v>
      </c>
    </row>
    <row r="475" spans="1:9" ht="15" x14ac:dyDescent="0.25">
      <c r="A475" s="82" t="s">
        <v>554</v>
      </c>
      <c r="B475" s="20">
        <v>0</v>
      </c>
      <c r="C475" s="69" t="s">
        <v>87</v>
      </c>
      <c r="D475" s="81">
        <v>18209</v>
      </c>
      <c r="E475" s="81">
        <v>0</v>
      </c>
      <c r="F475" s="21">
        <v>0</v>
      </c>
      <c r="G475" s="22">
        <f t="shared" si="7"/>
        <v>18209</v>
      </c>
      <c r="H475" s="21">
        <v>0</v>
      </c>
      <c r="I475" s="21">
        <v>0</v>
      </c>
    </row>
    <row r="476" spans="1:9" ht="15" x14ac:dyDescent="0.25">
      <c r="A476" s="82" t="s">
        <v>555</v>
      </c>
      <c r="B476" s="20">
        <v>0</v>
      </c>
      <c r="C476" s="69" t="s">
        <v>87</v>
      </c>
      <c r="D476" s="81">
        <v>7617.2</v>
      </c>
      <c r="E476" s="81">
        <v>0</v>
      </c>
      <c r="F476" s="21">
        <v>0</v>
      </c>
      <c r="G476" s="22">
        <f t="shared" si="7"/>
        <v>7617.2</v>
      </c>
      <c r="H476" s="21">
        <v>0</v>
      </c>
      <c r="I476" s="21">
        <v>0</v>
      </c>
    </row>
    <row r="477" spans="1:9" ht="15" x14ac:dyDescent="0.25">
      <c r="A477" s="82" t="s">
        <v>556</v>
      </c>
      <c r="B477" s="20">
        <v>0</v>
      </c>
      <c r="C477" s="69" t="s">
        <v>87</v>
      </c>
      <c r="D477" s="81">
        <v>48649.999999999993</v>
      </c>
      <c r="E477" s="81">
        <v>27009.950000000004</v>
      </c>
      <c r="F477" s="21">
        <v>0</v>
      </c>
      <c r="G477" s="22">
        <f t="shared" si="7"/>
        <v>21640.049999999988</v>
      </c>
      <c r="H477" s="21">
        <v>0</v>
      </c>
      <c r="I477" s="21">
        <v>0</v>
      </c>
    </row>
    <row r="478" spans="1:9" ht="15" x14ac:dyDescent="0.25">
      <c r="A478" s="82" t="s">
        <v>557</v>
      </c>
      <c r="B478" s="20">
        <v>0</v>
      </c>
      <c r="C478" s="69" t="s">
        <v>87</v>
      </c>
      <c r="D478" s="81">
        <v>63467.4</v>
      </c>
      <c r="E478" s="81">
        <v>1906.8</v>
      </c>
      <c r="F478" s="21">
        <v>0</v>
      </c>
      <c r="G478" s="22">
        <f t="shared" si="7"/>
        <v>61560.6</v>
      </c>
      <c r="H478" s="21">
        <v>0</v>
      </c>
      <c r="I478" s="21">
        <v>0</v>
      </c>
    </row>
    <row r="479" spans="1:9" ht="15" x14ac:dyDescent="0.25">
      <c r="A479" s="82" t="s">
        <v>558</v>
      </c>
      <c r="B479" s="20">
        <v>0</v>
      </c>
      <c r="C479" s="69" t="s">
        <v>87</v>
      </c>
      <c r="D479" s="81">
        <v>34249.599999999999</v>
      </c>
      <c r="E479" s="81">
        <v>0</v>
      </c>
      <c r="F479" s="21">
        <v>0</v>
      </c>
      <c r="G479" s="22">
        <f t="shared" si="7"/>
        <v>34249.599999999999</v>
      </c>
      <c r="H479" s="21">
        <v>0</v>
      </c>
      <c r="I479" s="21">
        <v>0</v>
      </c>
    </row>
    <row r="480" spans="1:9" ht="15" x14ac:dyDescent="0.25">
      <c r="A480" s="82" t="s">
        <v>559</v>
      </c>
      <c r="B480" s="20">
        <v>0</v>
      </c>
      <c r="C480" s="69" t="s">
        <v>87</v>
      </c>
      <c r="D480" s="81">
        <v>33387.800000000003</v>
      </c>
      <c r="E480" s="81">
        <v>598.20000000000005</v>
      </c>
      <c r="F480" s="21">
        <v>0</v>
      </c>
      <c r="G480" s="22">
        <f t="shared" si="7"/>
        <v>32789.600000000006</v>
      </c>
      <c r="H480" s="21">
        <v>0</v>
      </c>
      <c r="I480" s="21">
        <v>0</v>
      </c>
    </row>
    <row r="481" spans="1:9" ht="15" x14ac:dyDescent="0.25">
      <c r="A481" s="82" t="s">
        <v>560</v>
      </c>
      <c r="B481" s="20">
        <v>0</v>
      </c>
      <c r="C481" s="69" t="s">
        <v>87</v>
      </c>
      <c r="D481" s="81">
        <v>50957.399999999994</v>
      </c>
      <c r="E481" s="81">
        <v>1584</v>
      </c>
      <c r="F481" s="21">
        <v>0</v>
      </c>
      <c r="G481" s="22">
        <f t="shared" si="7"/>
        <v>49373.399999999994</v>
      </c>
      <c r="H481" s="21">
        <v>0</v>
      </c>
      <c r="I481" s="21">
        <v>0</v>
      </c>
    </row>
    <row r="482" spans="1:9" ht="15" x14ac:dyDescent="0.25">
      <c r="A482" s="82" t="s">
        <v>561</v>
      </c>
      <c r="B482" s="20">
        <v>0</v>
      </c>
      <c r="C482" s="69" t="s">
        <v>87</v>
      </c>
      <c r="D482" s="81">
        <v>100413.6</v>
      </c>
      <c r="E482" s="81">
        <v>61156.399999999994</v>
      </c>
      <c r="F482" s="21">
        <v>0</v>
      </c>
      <c r="G482" s="22">
        <f t="shared" si="7"/>
        <v>39257.200000000012</v>
      </c>
      <c r="H482" s="21">
        <v>0</v>
      </c>
      <c r="I482" s="21">
        <v>0</v>
      </c>
    </row>
    <row r="483" spans="1:9" ht="15" x14ac:dyDescent="0.25">
      <c r="A483" s="82" t="s">
        <v>562</v>
      </c>
      <c r="B483" s="20">
        <v>0</v>
      </c>
      <c r="C483" s="69" t="s">
        <v>87</v>
      </c>
      <c r="D483" s="81">
        <v>3085.8</v>
      </c>
      <c r="E483" s="81">
        <v>2886</v>
      </c>
      <c r="F483" s="21">
        <v>0</v>
      </c>
      <c r="G483" s="22">
        <f t="shared" si="7"/>
        <v>199.80000000000018</v>
      </c>
      <c r="H483" s="21">
        <v>0</v>
      </c>
      <c r="I483" s="21">
        <v>0</v>
      </c>
    </row>
    <row r="484" spans="1:9" ht="15" x14ac:dyDescent="0.25">
      <c r="A484" s="82" t="s">
        <v>563</v>
      </c>
      <c r="B484" s="20">
        <v>0</v>
      </c>
      <c r="C484" s="69" t="s">
        <v>87</v>
      </c>
      <c r="D484" s="81">
        <v>81027.200000000012</v>
      </c>
      <c r="E484" s="81">
        <v>26047.84</v>
      </c>
      <c r="F484" s="21">
        <v>0</v>
      </c>
      <c r="G484" s="22">
        <f t="shared" si="7"/>
        <v>54979.360000000015</v>
      </c>
      <c r="H484" s="21">
        <v>0</v>
      </c>
      <c r="I484" s="21">
        <v>0</v>
      </c>
    </row>
    <row r="485" spans="1:9" ht="15" x14ac:dyDescent="0.25">
      <c r="A485" s="82" t="s">
        <v>564</v>
      </c>
      <c r="B485" s="20">
        <v>0</v>
      </c>
      <c r="C485" s="69" t="s">
        <v>87</v>
      </c>
      <c r="D485" s="81">
        <v>317587.20000000007</v>
      </c>
      <c r="E485" s="81">
        <v>92212.499999999971</v>
      </c>
      <c r="F485" s="21">
        <v>0</v>
      </c>
      <c r="G485" s="22">
        <f t="shared" si="7"/>
        <v>225374.7000000001</v>
      </c>
      <c r="H485" s="21">
        <v>0</v>
      </c>
      <c r="I485" s="21">
        <v>0</v>
      </c>
    </row>
    <row r="486" spans="1:9" ht="15" x14ac:dyDescent="0.25">
      <c r="A486" s="82" t="s">
        <v>565</v>
      </c>
      <c r="B486" s="20">
        <v>0</v>
      </c>
      <c r="C486" s="69" t="s">
        <v>87</v>
      </c>
      <c r="D486" s="81">
        <v>56712</v>
      </c>
      <c r="E486" s="81">
        <v>39581.1</v>
      </c>
      <c r="F486" s="21">
        <v>0</v>
      </c>
      <c r="G486" s="22">
        <f t="shared" si="7"/>
        <v>17130.900000000001</v>
      </c>
      <c r="H486" s="21">
        <v>0</v>
      </c>
      <c r="I486" s="21">
        <v>0</v>
      </c>
    </row>
    <row r="487" spans="1:9" ht="15" x14ac:dyDescent="0.25">
      <c r="A487" s="82" t="s">
        <v>566</v>
      </c>
      <c r="B487" s="20">
        <v>0</v>
      </c>
      <c r="C487" s="69" t="s">
        <v>87</v>
      </c>
      <c r="D487" s="81">
        <v>147155.91000000003</v>
      </c>
      <c r="E487" s="81">
        <v>90033.88</v>
      </c>
      <c r="F487" s="21">
        <v>0</v>
      </c>
      <c r="G487" s="22">
        <f t="shared" si="7"/>
        <v>57122.030000000028</v>
      </c>
      <c r="H487" s="21">
        <v>0</v>
      </c>
      <c r="I487" s="21">
        <v>0</v>
      </c>
    </row>
    <row r="488" spans="1:9" ht="15" x14ac:dyDescent="0.25">
      <c r="A488" s="82" t="s">
        <v>567</v>
      </c>
      <c r="B488" s="20">
        <v>0</v>
      </c>
      <c r="C488" s="69" t="s">
        <v>87</v>
      </c>
      <c r="D488" s="81">
        <v>229638.32</v>
      </c>
      <c r="E488" s="81">
        <v>102589.57999999999</v>
      </c>
      <c r="F488" s="21">
        <v>0</v>
      </c>
      <c r="G488" s="22">
        <f t="shared" si="7"/>
        <v>127048.74000000002</v>
      </c>
      <c r="H488" s="21">
        <v>0</v>
      </c>
      <c r="I488" s="21">
        <v>0</v>
      </c>
    </row>
    <row r="489" spans="1:9" ht="15" x14ac:dyDescent="0.25">
      <c r="A489" s="82" t="s">
        <v>568</v>
      </c>
      <c r="B489" s="20">
        <v>0</v>
      </c>
      <c r="C489" s="69" t="s">
        <v>87</v>
      </c>
      <c r="D489" s="81">
        <v>241683.49999999997</v>
      </c>
      <c r="E489" s="81">
        <v>137741.5</v>
      </c>
      <c r="F489" s="21">
        <v>0</v>
      </c>
      <c r="G489" s="22">
        <f t="shared" si="7"/>
        <v>103941.99999999997</v>
      </c>
      <c r="H489" s="21">
        <v>0</v>
      </c>
      <c r="I489" s="21">
        <v>0</v>
      </c>
    </row>
    <row r="490" spans="1:9" ht="15" x14ac:dyDescent="0.25">
      <c r="A490" s="82" t="s">
        <v>569</v>
      </c>
      <c r="B490" s="20">
        <v>0</v>
      </c>
      <c r="C490" s="69" t="s">
        <v>87</v>
      </c>
      <c r="D490" s="81">
        <v>232519.2</v>
      </c>
      <c r="E490" s="81">
        <v>88818.099999999991</v>
      </c>
      <c r="F490" s="21">
        <v>0</v>
      </c>
      <c r="G490" s="22">
        <f t="shared" si="7"/>
        <v>143701.10000000003</v>
      </c>
      <c r="H490" s="21">
        <v>0</v>
      </c>
      <c r="I490" s="21">
        <v>0</v>
      </c>
    </row>
    <row r="491" spans="1:9" ht="15" x14ac:dyDescent="0.25">
      <c r="A491" s="82" t="s">
        <v>570</v>
      </c>
      <c r="B491" s="20">
        <v>0</v>
      </c>
      <c r="C491" s="69" t="s">
        <v>87</v>
      </c>
      <c r="D491" s="81">
        <v>146367</v>
      </c>
      <c r="E491" s="81">
        <v>121153.40000000001</v>
      </c>
      <c r="F491" s="21">
        <v>0</v>
      </c>
      <c r="G491" s="22">
        <f t="shared" si="7"/>
        <v>25213.599999999991</v>
      </c>
      <c r="H491" s="21">
        <v>0</v>
      </c>
      <c r="I491" s="21">
        <v>0</v>
      </c>
    </row>
    <row r="492" spans="1:9" ht="15" x14ac:dyDescent="0.25">
      <c r="A492" s="82" t="s">
        <v>571</v>
      </c>
      <c r="B492" s="20">
        <v>0</v>
      </c>
      <c r="C492" s="69" t="s">
        <v>87</v>
      </c>
      <c r="D492" s="81">
        <v>81787.599999999991</v>
      </c>
      <c r="E492" s="81">
        <v>29962.1</v>
      </c>
      <c r="F492" s="21">
        <v>0</v>
      </c>
      <c r="G492" s="22">
        <f t="shared" si="7"/>
        <v>51825.499999999993</v>
      </c>
      <c r="H492" s="21">
        <v>0</v>
      </c>
      <c r="I492" s="21">
        <v>0</v>
      </c>
    </row>
    <row r="493" spans="1:9" ht="15" x14ac:dyDescent="0.25">
      <c r="A493" s="82" t="s">
        <v>572</v>
      </c>
      <c r="B493" s="20">
        <v>0</v>
      </c>
      <c r="C493" s="69" t="s">
        <v>87</v>
      </c>
      <c r="D493" s="81">
        <v>19265.400000000001</v>
      </c>
      <c r="E493" s="81">
        <v>4134.3999999999996</v>
      </c>
      <c r="F493" s="21">
        <v>0</v>
      </c>
      <c r="G493" s="22">
        <f t="shared" si="7"/>
        <v>15131.000000000002</v>
      </c>
      <c r="H493" s="21">
        <v>0</v>
      </c>
      <c r="I493" s="21">
        <v>0</v>
      </c>
    </row>
    <row r="494" spans="1:9" ht="15" x14ac:dyDescent="0.25">
      <c r="A494" s="82" t="s">
        <v>573</v>
      </c>
      <c r="B494" s="20">
        <v>0</v>
      </c>
      <c r="C494" s="69" t="s">
        <v>87</v>
      </c>
      <c r="D494" s="81">
        <v>5385.6</v>
      </c>
      <c r="E494" s="81">
        <v>5385.6</v>
      </c>
      <c r="F494" s="21">
        <v>0</v>
      </c>
      <c r="G494" s="22">
        <f t="shared" si="7"/>
        <v>0</v>
      </c>
      <c r="H494" s="21">
        <v>0</v>
      </c>
      <c r="I494" s="21">
        <v>0</v>
      </c>
    </row>
    <row r="495" spans="1:9" ht="15" x14ac:dyDescent="0.25">
      <c r="A495" s="82" t="s">
        <v>574</v>
      </c>
      <c r="B495" s="20">
        <v>0</v>
      </c>
      <c r="C495" s="69" t="s">
        <v>87</v>
      </c>
      <c r="D495" s="81">
        <v>36244.600000000006</v>
      </c>
      <c r="E495" s="81">
        <v>2575.8000000000002</v>
      </c>
      <c r="F495" s="21">
        <v>0</v>
      </c>
      <c r="G495" s="22">
        <f t="shared" si="7"/>
        <v>33668.800000000003</v>
      </c>
      <c r="H495" s="21">
        <v>0</v>
      </c>
      <c r="I495" s="21">
        <v>0</v>
      </c>
    </row>
    <row r="496" spans="1:9" ht="15" x14ac:dyDescent="0.25">
      <c r="A496" s="82" t="s">
        <v>575</v>
      </c>
      <c r="B496" s="20">
        <v>0</v>
      </c>
      <c r="C496" s="69" t="s">
        <v>87</v>
      </c>
      <c r="D496" s="81">
        <v>92601.8</v>
      </c>
      <c r="E496" s="81">
        <v>85970.599999999991</v>
      </c>
      <c r="F496" s="21">
        <v>0</v>
      </c>
      <c r="G496" s="22">
        <f t="shared" si="7"/>
        <v>6631.2000000000116</v>
      </c>
      <c r="H496" s="21">
        <v>0</v>
      </c>
      <c r="I496" s="21">
        <v>0</v>
      </c>
    </row>
    <row r="497" spans="1:9" ht="15" x14ac:dyDescent="0.25">
      <c r="A497" s="82" t="s">
        <v>576</v>
      </c>
      <c r="B497" s="20">
        <v>0</v>
      </c>
      <c r="C497" s="69" t="s">
        <v>87</v>
      </c>
      <c r="D497" s="81">
        <v>133144.06</v>
      </c>
      <c r="E497" s="81">
        <v>50226.9</v>
      </c>
      <c r="F497" s="21">
        <v>0</v>
      </c>
      <c r="G497" s="22">
        <f t="shared" si="7"/>
        <v>82917.16</v>
      </c>
      <c r="H497" s="21">
        <v>0</v>
      </c>
      <c r="I497" s="21">
        <v>0</v>
      </c>
    </row>
    <row r="498" spans="1:9" ht="15" x14ac:dyDescent="0.25">
      <c r="A498" s="82" t="s">
        <v>577</v>
      </c>
      <c r="B498" s="20">
        <v>0</v>
      </c>
      <c r="C498" s="69" t="s">
        <v>87</v>
      </c>
      <c r="D498" s="81">
        <v>80870.200000000012</v>
      </c>
      <c r="E498" s="81">
        <v>35366.399999999994</v>
      </c>
      <c r="F498" s="21">
        <v>0</v>
      </c>
      <c r="G498" s="22">
        <f t="shared" si="7"/>
        <v>45503.800000000017</v>
      </c>
      <c r="H498" s="21">
        <v>0</v>
      </c>
      <c r="I498" s="21">
        <v>0</v>
      </c>
    </row>
    <row r="499" spans="1:9" ht="15" x14ac:dyDescent="0.25">
      <c r="A499" s="82" t="s">
        <v>578</v>
      </c>
      <c r="B499" s="20">
        <v>0</v>
      </c>
      <c r="C499" s="69" t="s">
        <v>87</v>
      </c>
      <c r="D499" s="81">
        <v>108714.68000000001</v>
      </c>
      <c r="E499" s="81">
        <v>77547.359999999986</v>
      </c>
      <c r="F499" s="21">
        <v>0</v>
      </c>
      <c r="G499" s="22">
        <f t="shared" si="7"/>
        <v>31167.320000000022</v>
      </c>
      <c r="H499" s="21">
        <v>0</v>
      </c>
      <c r="I499" s="21">
        <v>0</v>
      </c>
    </row>
    <row r="500" spans="1:9" ht="15" x14ac:dyDescent="0.25">
      <c r="A500" s="82" t="s">
        <v>579</v>
      </c>
      <c r="B500" s="20">
        <v>0</v>
      </c>
      <c r="C500" s="69" t="s">
        <v>87</v>
      </c>
      <c r="D500" s="81">
        <v>139889.60000000001</v>
      </c>
      <c r="E500" s="81">
        <v>80208.3</v>
      </c>
      <c r="F500" s="21">
        <v>0</v>
      </c>
      <c r="G500" s="22">
        <f t="shared" si="7"/>
        <v>59681.3</v>
      </c>
      <c r="H500" s="21">
        <v>0</v>
      </c>
      <c r="I500" s="21">
        <v>0</v>
      </c>
    </row>
    <row r="501" spans="1:9" ht="15" x14ac:dyDescent="0.25">
      <c r="A501" s="82" t="s">
        <v>580</v>
      </c>
      <c r="B501" s="20">
        <v>0</v>
      </c>
      <c r="C501" s="69" t="s">
        <v>87</v>
      </c>
      <c r="D501" s="81">
        <v>271022.2</v>
      </c>
      <c r="E501" s="81">
        <v>72025.600000000006</v>
      </c>
      <c r="F501" s="21">
        <v>0</v>
      </c>
      <c r="G501" s="22">
        <f t="shared" si="7"/>
        <v>198996.6</v>
      </c>
      <c r="H501" s="21">
        <v>0</v>
      </c>
      <c r="I501" s="21">
        <v>0</v>
      </c>
    </row>
    <row r="502" spans="1:9" ht="15" x14ac:dyDescent="0.25">
      <c r="A502" s="82" t="s">
        <v>581</v>
      </c>
      <c r="B502" s="20">
        <v>0</v>
      </c>
      <c r="C502" s="69" t="s">
        <v>87</v>
      </c>
      <c r="D502" s="81">
        <v>113952.20000000003</v>
      </c>
      <c r="E502" s="81">
        <v>0</v>
      </c>
      <c r="F502" s="21">
        <v>0</v>
      </c>
      <c r="G502" s="22">
        <f t="shared" si="7"/>
        <v>113952.20000000003</v>
      </c>
      <c r="H502" s="21">
        <v>0</v>
      </c>
      <c r="I502" s="21">
        <v>0</v>
      </c>
    </row>
    <row r="503" spans="1:9" ht="15" x14ac:dyDescent="0.25">
      <c r="A503" s="82" t="s">
        <v>582</v>
      </c>
      <c r="B503" s="20">
        <v>0</v>
      </c>
      <c r="C503" s="69" t="s">
        <v>87</v>
      </c>
      <c r="D503" s="81">
        <v>153039.00000000003</v>
      </c>
      <c r="E503" s="81">
        <v>88175.099999999977</v>
      </c>
      <c r="F503" s="21">
        <v>0</v>
      </c>
      <c r="G503" s="22">
        <f t="shared" si="7"/>
        <v>64863.900000000052</v>
      </c>
      <c r="H503" s="21">
        <v>0</v>
      </c>
      <c r="I503" s="21">
        <v>0</v>
      </c>
    </row>
    <row r="504" spans="1:9" ht="15" x14ac:dyDescent="0.25">
      <c r="A504" s="82" t="s">
        <v>583</v>
      </c>
      <c r="B504" s="20">
        <v>0</v>
      </c>
      <c r="C504" s="69" t="s">
        <v>87</v>
      </c>
      <c r="D504" s="81">
        <v>111533.6</v>
      </c>
      <c r="E504" s="81">
        <v>10525.8</v>
      </c>
      <c r="F504" s="21">
        <v>0</v>
      </c>
      <c r="G504" s="22">
        <f t="shared" si="7"/>
        <v>101007.8</v>
      </c>
      <c r="H504" s="21">
        <v>0</v>
      </c>
      <c r="I504" s="21">
        <v>0</v>
      </c>
    </row>
    <row r="505" spans="1:9" ht="15" x14ac:dyDescent="0.25">
      <c r="A505" s="82" t="s">
        <v>584</v>
      </c>
      <c r="B505" s="20">
        <v>0</v>
      </c>
      <c r="C505" s="69" t="s">
        <v>87</v>
      </c>
      <c r="D505" s="81">
        <v>127046</v>
      </c>
      <c r="E505" s="81">
        <v>62876.800000000003</v>
      </c>
      <c r="F505" s="21">
        <v>0</v>
      </c>
      <c r="G505" s="22">
        <f t="shared" si="7"/>
        <v>64169.2</v>
      </c>
      <c r="H505" s="21">
        <v>0</v>
      </c>
      <c r="I505" s="21">
        <v>0</v>
      </c>
    </row>
    <row r="506" spans="1:9" ht="15" x14ac:dyDescent="0.25">
      <c r="A506" s="82" t="s">
        <v>585</v>
      </c>
      <c r="B506" s="20">
        <v>0</v>
      </c>
      <c r="C506" s="69" t="s">
        <v>87</v>
      </c>
      <c r="D506" s="81">
        <v>24380.6</v>
      </c>
      <c r="E506" s="81">
        <v>0</v>
      </c>
      <c r="F506" s="21">
        <v>0</v>
      </c>
      <c r="G506" s="22">
        <f t="shared" si="7"/>
        <v>24380.6</v>
      </c>
      <c r="H506" s="21">
        <v>0</v>
      </c>
      <c r="I506" s="21">
        <v>0</v>
      </c>
    </row>
    <row r="507" spans="1:9" ht="15" x14ac:dyDescent="0.25">
      <c r="A507" s="82" t="s">
        <v>586</v>
      </c>
      <c r="B507" s="20">
        <v>0</v>
      </c>
      <c r="C507" s="69" t="s">
        <v>87</v>
      </c>
      <c r="D507" s="81">
        <v>27438.6</v>
      </c>
      <c r="E507" s="81">
        <v>8863.4</v>
      </c>
      <c r="F507" s="21">
        <v>0</v>
      </c>
      <c r="G507" s="22">
        <f t="shared" si="7"/>
        <v>18575.199999999997</v>
      </c>
      <c r="H507" s="21">
        <v>0</v>
      </c>
      <c r="I507" s="21">
        <v>0</v>
      </c>
    </row>
    <row r="508" spans="1:9" ht="15" x14ac:dyDescent="0.25">
      <c r="A508" s="82" t="s">
        <v>587</v>
      </c>
      <c r="B508" s="20">
        <v>0</v>
      </c>
      <c r="C508" s="69" t="s">
        <v>87</v>
      </c>
      <c r="D508" s="81">
        <v>100914</v>
      </c>
      <c r="E508" s="81">
        <v>0</v>
      </c>
      <c r="F508" s="21">
        <v>0</v>
      </c>
      <c r="G508" s="22">
        <f t="shared" si="7"/>
        <v>100914</v>
      </c>
      <c r="H508" s="21">
        <v>0</v>
      </c>
      <c r="I508" s="21">
        <v>0</v>
      </c>
    </row>
    <row r="509" spans="1:9" ht="15" x14ac:dyDescent="0.25">
      <c r="A509" s="82" t="s">
        <v>588</v>
      </c>
      <c r="B509" s="20">
        <v>0</v>
      </c>
      <c r="C509" s="69" t="s">
        <v>87</v>
      </c>
      <c r="D509" s="81">
        <v>55683.399999999994</v>
      </c>
      <c r="E509" s="81">
        <v>5838.7</v>
      </c>
      <c r="F509" s="21">
        <v>0</v>
      </c>
      <c r="G509" s="22">
        <f t="shared" si="7"/>
        <v>49844.7</v>
      </c>
      <c r="H509" s="21">
        <v>0</v>
      </c>
      <c r="I509" s="21">
        <v>0</v>
      </c>
    </row>
    <row r="510" spans="1:9" ht="15" x14ac:dyDescent="0.25">
      <c r="A510" s="82" t="s">
        <v>589</v>
      </c>
      <c r="B510" s="20">
        <v>0</v>
      </c>
      <c r="C510" s="69" t="s">
        <v>87</v>
      </c>
      <c r="D510" s="81">
        <v>106307.2</v>
      </c>
      <c r="E510" s="81">
        <v>10346.200000000001</v>
      </c>
      <c r="F510" s="21">
        <v>0</v>
      </c>
      <c r="G510" s="22">
        <f t="shared" si="7"/>
        <v>95961</v>
      </c>
      <c r="H510" s="21">
        <v>0</v>
      </c>
      <c r="I510" s="21">
        <v>0</v>
      </c>
    </row>
    <row r="511" spans="1:9" ht="15" x14ac:dyDescent="0.25">
      <c r="A511" s="82" t="s">
        <v>590</v>
      </c>
      <c r="B511" s="20">
        <v>0</v>
      </c>
      <c r="C511" s="69" t="s">
        <v>87</v>
      </c>
      <c r="D511" s="81">
        <v>130159.59999999999</v>
      </c>
      <c r="E511" s="81">
        <v>65446.7</v>
      </c>
      <c r="F511" s="21">
        <v>0</v>
      </c>
      <c r="G511" s="22">
        <f t="shared" si="7"/>
        <v>64712.899999999994</v>
      </c>
      <c r="H511" s="21">
        <v>0</v>
      </c>
      <c r="I511" s="21">
        <v>0</v>
      </c>
    </row>
    <row r="512" spans="1:9" ht="15" x14ac:dyDescent="0.25">
      <c r="A512" s="82" t="s">
        <v>591</v>
      </c>
      <c r="B512" s="20">
        <v>0</v>
      </c>
      <c r="C512" s="69" t="s">
        <v>87</v>
      </c>
      <c r="D512" s="81">
        <v>85429.4</v>
      </c>
      <c r="E512" s="81">
        <v>4876.8999999999996</v>
      </c>
      <c r="F512" s="21">
        <v>0</v>
      </c>
      <c r="G512" s="22">
        <f t="shared" si="7"/>
        <v>80552.5</v>
      </c>
      <c r="H512" s="21">
        <v>0</v>
      </c>
      <c r="I512" s="21">
        <v>0</v>
      </c>
    </row>
    <row r="513" spans="1:9" ht="15" x14ac:dyDescent="0.25">
      <c r="A513" s="82" t="s">
        <v>592</v>
      </c>
      <c r="B513" s="20">
        <v>0</v>
      </c>
      <c r="C513" s="69" t="s">
        <v>87</v>
      </c>
      <c r="D513" s="81">
        <v>140334.39999999999</v>
      </c>
      <c r="E513" s="81">
        <v>3255.7000000000003</v>
      </c>
      <c r="F513" s="21">
        <v>0</v>
      </c>
      <c r="G513" s="22">
        <f t="shared" si="7"/>
        <v>137078.69999999998</v>
      </c>
      <c r="H513" s="21">
        <v>0</v>
      </c>
      <c r="I513" s="21">
        <v>0</v>
      </c>
    </row>
    <row r="514" spans="1:9" ht="15" x14ac:dyDescent="0.25">
      <c r="A514" s="82" t="s">
        <v>593</v>
      </c>
      <c r="B514" s="20">
        <v>0</v>
      </c>
      <c r="C514" s="69" t="s">
        <v>87</v>
      </c>
      <c r="D514" s="81">
        <v>47148.800000000003</v>
      </c>
      <c r="E514" s="81">
        <v>10049.799999999999</v>
      </c>
      <c r="F514" s="21">
        <v>0</v>
      </c>
      <c r="G514" s="22">
        <f t="shared" si="7"/>
        <v>37099</v>
      </c>
      <c r="H514" s="21">
        <v>0</v>
      </c>
      <c r="I514" s="21">
        <v>0</v>
      </c>
    </row>
    <row r="515" spans="1:9" ht="15" x14ac:dyDescent="0.25">
      <c r="A515" s="82" t="s">
        <v>594</v>
      </c>
      <c r="B515" s="20">
        <v>0</v>
      </c>
      <c r="C515" s="69" t="s">
        <v>87</v>
      </c>
      <c r="D515" s="81">
        <v>59742.2</v>
      </c>
      <c r="E515" s="81">
        <v>9007.2000000000007</v>
      </c>
      <c r="F515" s="21">
        <v>0</v>
      </c>
      <c r="G515" s="22">
        <f t="shared" si="7"/>
        <v>50735</v>
      </c>
      <c r="H515" s="21">
        <v>0</v>
      </c>
      <c r="I515" s="21">
        <v>0</v>
      </c>
    </row>
    <row r="516" spans="1:9" ht="15" x14ac:dyDescent="0.25">
      <c r="A516" s="82" t="s">
        <v>595</v>
      </c>
      <c r="B516" s="20">
        <v>0</v>
      </c>
      <c r="C516" s="69" t="s">
        <v>87</v>
      </c>
      <c r="D516" s="81">
        <v>101358.8</v>
      </c>
      <c r="E516" s="81">
        <v>396.5</v>
      </c>
      <c r="F516" s="21">
        <v>0</v>
      </c>
      <c r="G516" s="22">
        <f t="shared" si="7"/>
        <v>100962.3</v>
      </c>
      <c r="H516" s="21">
        <v>0</v>
      </c>
      <c r="I516" s="21">
        <v>0</v>
      </c>
    </row>
    <row r="517" spans="1:9" ht="15" x14ac:dyDescent="0.25">
      <c r="A517" s="82" t="s">
        <v>596</v>
      </c>
      <c r="B517" s="20">
        <v>0</v>
      </c>
      <c r="C517" s="69" t="s">
        <v>87</v>
      </c>
      <c r="D517" s="81">
        <v>25103.4</v>
      </c>
      <c r="E517" s="81">
        <v>0</v>
      </c>
      <c r="F517" s="21">
        <v>0</v>
      </c>
      <c r="G517" s="22">
        <f t="shared" si="7"/>
        <v>25103.4</v>
      </c>
      <c r="H517" s="21">
        <v>0</v>
      </c>
      <c r="I517" s="21">
        <v>0</v>
      </c>
    </row>
    <row r="518" spans="1:9" ht="15" x14ac:dyDescent="0.25">
      <c r="A518" s="82" t="s">
        <v>597</v>
      </c>
      <c r="B518" s="20">
        <v>0</v>
      </c>
      <c r="C518" s="69" t="s">
        <v>87</v>
      </c>
      <c r="D518" s="81">
        <v>63328.400000000009</v>
      </c>
      <c r="E518" s="81">
        <v>17103.599999999999</v>
      </c>
      <c r="F518" s="21">
        <v>0</v>
      </c>
      <c r="G518" s="22">
        <f t="shared" ref="G518:G581" si="8">D518-E518</f>
        <v>46224.80000000001</v>
      </c>
      <c r="H518" s="21">
        <v>0</v>
      </c>
      <c r="I518" s="21">
        <v>0</v>
      </c>
    </row>
    <row r="519" spans="1:9" ht="15" x14ac:dyDescent="0.25">
      <c r="A519" s="82" t="s">
        <v>598</v>
      </c>
      <c r="B519" s="20">
        <v>0</v>
      </c>
      <c r="C519" s="69" t="s">
        <v>87</v>
      </c>
      <c r="D519" s="81">
        <v>163658.6</v>
      </c>
      <c r="E519" s="81">
        <v>933.5</v>
      </c>
      <c r="F519" s="21">
        <v>0</v>
      </c>
      <c r="G519" s="22">
        <f t="shared" si="8"/>
        <v>162725.1</v>
      </c>
      <c r="H519" s="21">
        <v>0</v>
      </c>
      <c r="I519" s="21">
        <v>0</v>
      </c>
    </row>
    <row r="520" spans="1:9" ht="15" x14ac:dyDescent="0.25">
      <c r="A520" s="82" t="s">
        <v>599</v>
      </c>
      <c r="B520" s="20">
        <v>0</v>
      </c>
      <c r="C520" s="69" t="s">
        <v>87</v>
      </c>
      <c r="D520" s="81">
        <v>73392</v>
      </c>
      <c r="E520" s="81">
        <v>1223.4000000000001</v>
      </c>
      <c r="F520" s="21">
        <v>0</v>
      </c>
      <c r="G520" s="22">
        <f t="shared" si="8"/>
        <v>72168.600000000006</v>
      </c>
      <c r="H520" s="21">
        <v>0</v>
      </c>
      <c r="I520" s="21">
        <v>0</v>
      </c>
    </row>
    <row r="521" spans="1:9" ht="15" x14ac:dyDescent="0.25">
      <c r="A521" s="82" t="s">
        <v>600</v>
      </c>
      <c r="B521" s="20">
        <v>0</v>
      </c>
      <c r="C521" s="69" t="s">
        <v>87</v>
      </c>
      <c r="D521" s="81">
        <v>109726.6</v>
      </c>
      <c r="E521" s="81">
        <v>0</v>
      </c>
      <c r="F521" s="21">
        <v>0</v>
      </c>
      <c r="G521" s="22">
        <f t="shared" si="8"/>
        <v>109726.6</v>
      </c>
      <c r="H521" s="21">
        <v>0</v>
      </c>
      <c r="I521" s="21">
        <v>0</v>
      </c>
    </row>
    <row r="522" spans="1:9" ht="15" x14ac:dyDescent="0.25">
      <c r="A522" s="82" t="s">
        <v>601</v>
      </c>
      <c r="B522" s="20">
        <v>0</v>
      </c>
      <c r="C522" s="69" t="s">
        <v>87</v>
      </c>
      <c r="D522" s="81">
        <v>36195.599999999999</v>
      </c>
      <c r="E522" s="81">
        <v>320.39999999999998</v>
      </c>
      <c r="F522" s="21">
        <v>0</v>
      </c>
      <c r="G522" s="22">
        <f t="shared" si="8"/>
        <v>35875.199999999997</v>
      </c>
      <c r="H522" s="21">
        <v>0</v>
      </c>
      <c r="I522" s="21">
        <v>0</v>
      </c>
    </row>
    <row r="523" spans="1:9" ht="15" x14ac:dyDescent="0.25">
      <c r="A523" s="82" t="s">
        <v>602</v>
      </c>
      <c r="B523" s="20">
        <v>0</v>
      </c>
      <c r="C523" s="69" t="s">
        <v>87</v>
      </c>
      <c r="D523" s="81">
        <v>21072.400000000001</v>
      </c>
      <c r="E523" s="81">
        <v>0</v>
      </c>
      <c r="F523" s="21">
        <v>0</v>
      </c>
      <c r="G523" s="22">
        <f t="shared" si="8"/>
        <v>21072.400000000001</v>
      </c>
      <c r="H523" s="21">
        <v>0</v>
      </c>
      <c r="I523" s="21">
        <v>0</v>
      </c>
    </row>
    <row r="524" spans="1:9" ht="15" x14ac:dyDescent="0.25">
      <c r="A524" s="82" t="s">
        <v>603</v>
      </c>
      <c r="B524" s="20">
        <v>0</v>
      </c>
      <c r="C524" s="69" t="s">
        <v>87</v>
      </c>
      <c r="D524" s="81">
        <v>59130.6</v>
      </c>
      <c r="E524" s="81">
        <v>9573.2000000000007</v>
      </c>
      <c r="F524" s="21">
        <v>0</v>
      </c>
      <c r="G524" s="22">
        <f t="shared" si="8"/>
        <v>49557.399999999994</v>
      </c>
      <c r="H524" s="21">
        <v>0</v>
      </c>
      <c r="I524" s="21">
        <v>0</v>
      </c>
    </row>
    <row r="525" spans="1:9" ht="15" x14ac:dyDescent="0.25">
      <c r="A525" s="82" t="s">
        <v>4484</v>
      </c>
      <c r="B525" s="20">
        <v>0</v>
      </c>
      <c r="C525" s="69" t="s">
        <v>87</v>
      </c>
      <c r="D525" s="81">
        <v>63712.36</v>
      </c>
      <c r="E525" s="81">
        <v>28462.16</v>
      </c>
      <c r="F525" s="21">
        <v>0</v>
      </c>
      <c r="G525" s="22">
        <f t="shared" si="8"/>
        <v>35250.199999999997</v>
      </c>
      <c r="H525" s="21">
        <v>0</v>
      </c>
      <c r="I525" s="21">
        <v>0</v>
      </c>
    </row>
    <row r="526" spans="1:9" ht="15" x14ac:dyDescent="0.25">
      <c r="A526" s="82" t="s">
        <v>604</v>
      </c>
      <c r="B526" s="20">
        <v>0</v>
      </c>
      <c r="C526" s="69" t="s">
        <v>87</v>
      </c>
      <c r="D526" s="81">
        <v>1055995.0499999998</v>
      </c>
      <c r="E526" s="81">
        <v>798905.97</v>
      </c>
      <c r="F526" s="21">
        <v>0</v>
      </c>
      <c r="G526" s="22">
        <f t="shared" si="8"/>
        <v>257089.07999999984</v>
      </c>
      <c r="H526" s="21">
        <v>0</v>
      </c>
      <c r="I526" s="21">
        <v>0</v>
      </c>
    </row>
    <row r="527" spans="1:9" ht="15" x14ac:dyDescent="0.25">
      <c r="A527" s="82" t="s">
        <v>605</v>
      </c>
      <c r="B527" s="20">
        <v>0</v>
      </c>
      <c r="C527" s="69" t="s">
        <v>87</v>
      </c>
      <c r="D527" s="81">
        <v>2054532.77</v>
      </c>
      <c r="E527" s="81">
        <v>1780255.9699999997</v>
      </c>
      <c r="F527" s="21">
        <v>0</v>
      </c>
      <c r="G527" s="22">
        <f t="shared" si="8"/>
        <v>274276.80000000028</v>
      </c>
      <c r="H527" s="21">
        <v>0</v>
      </c>
      <c r="I527" s="21">
        <v>0</v>
      </c>
    </row>
    <row r="528" spans="1:9" ht="15" x14ac:dyDescent="0.25">
      <c r="A528" s="82" t="s">
        <v>606</v>
      </c>
      <c r="B528" s="20">
        <v>0</v>
      </c>
      <c r="C528" s="69" t="s">
        <v>87</v>
      </c>
      <c r="D528" s="81">
        <v>142555.93</v>
      </c>
      <c r="E528" s="81">
        <v>32380.300000000003</v>
      </c>
      <c r="F528" s="21">
        <v>0</v>
      </c>
      <c r="G528" s="22">
        <f t="shared" si="8"/>
        <v>110175.62999999999</v>
      </c>
      <c r="H528" s="21">
        <v>0</v>
      </c>
      <c r="I528" s="21">
        <v>0</v>
      </c>
    </row>
    <row r="529" spans="1:9" ht="15" x14ac:dyDescent="0.25">
      <c r="A529" s="82" t="s">
        <v>607</v>
      </c>
      <c r="B529" s="20">
        <v>0</v>
      </c>
      <c r="C529" s="69" t="s">
        <v>87</v>
      </c>
      <c r="D529" s="81">
        <v>129146.6</v>
      </c>
      <c r="E529" s="81">
        <v>32961.300000000003</v>
      </c>
      <c r="F529" s="21">
        <v>0</v>
      </c>
      <c r="G529" s="22">
        <f t="shared" si="8"/>
        <v>96185.3</v>
      </c>
      <c r="H529" s="21">
        <v>0</v>
      </c>
      <c r="I529" s="21">
        <v>0</v>
      </c>
    </row>
    <row r="530" spans="1:9" ht="15" x14ac:dyDescent="0.25">
      <c r="A530" s="82" t="s">
        <v>608</v>
      </c>
      <c r="B530" s="20">
        <v>0</v>
      </c>
      <c r="C530" s="69" t="s">
        <v>87</v>
      </c>
      <c r="D530" s="81">
        <v>966738.93</v>
      </c>
      <c r="E530" s="81">
        <v>837985.5199999999</v>
      </c>
      <c r="F530" s="21">
        <v>0</v>
      </c>
      <c r="G530" s="22">
        <f t="shared" si="8"/>
        <v>128753.41000000015</v>
      </c>
      <c r="H530" s="21">
        <v>0</v>
      </c>
      <c r="I530" s="21">
        <v>0</v>
      </c>
    </row>
    <row r="531" spans="1:9" ht="15" x14ac:dyDescent="0.25">
      <c r="A531" s="82" t="s">
        <v>609</v>
      </c>
      <c r="B531" s="20">
        <v>0</v>
      </c>
      <c r="C531" s="69" t="s">
        <v>87</v>
      </c>
      <c r="D531" s="81">
        <v>765412.99000000011</v>
      </c>
      <c r="E531" s="81">
        <v>594154.19999999995</v>
      </c>
      <c r="F531" s="21">
        <v>0</v>
      </c>
      <c r="G531" s="22">
        <f t="shared" si="8"/>
        <v>171258.79000000015</v>
      </c>
      <c r="H531" s="21">
        <v>0</v>
      </c>
      <c r="I531" s="21">
        <v>0</v>
      </c>
    </row>
    <row r="532" spans="1:9" ht="15" x14ac:dyDescent="0.25">
      <c r="A532" s="82" t="s">
        <v>610</v>
      </c>
      <c r="B532" s="20">
        <v>0</v>
      </c>
      <c r="C532" s="69" t="s">
        <v>87</v>
      </c>
      <c r="D532" s="81">
        <v>1254176.9400000004</v>
      </c>
      <c r="E532" s="81">
        <v>963583.05000000016</v>
      </c>
      <c r="F532" s="21">
        <v>0</v>
      </c>
      <c r="G532" s="22">
        <f t="shared" si="8"/>
        <v>290593.89000000025</v>
      </c>
      <c r="H532" s="21">
        <v>0</v>
      </c>
      <c r="I532" s="21">
        <v>0</v>
      </c>
    </row>
    <row r="533" spans="1:9" ht="15" x14ac:dyDescent="0.25">
      <c r="A533" s="82" t="s">
        <v>611</v>
      </c>
      <c r="B533" s="20">
        <v>0</v>
      </c>
      <c r="C533" s="69" t="s">
        <v>87</v>
      </c>
      <c r="D533" s="81">
        <v>50040</v>
      </c>
      <c r="E533" s="81">
        <v>22638.5</v>
      </c>
      <c r="F533" s="21">
        <v>0</v>
      </c>
      <c r="G533" s="22">
        <f t="shared" si="8"/>
        <v>27401.5</v>
      </c>
      <c r="H533" s="21">
        <v>0</v>
      </c>
      <c r="I533" s="21">
        <v>0</v>
      </c>
    </row>
    <row r="534" spans="1:9" ht="15" x14ac:dyDescent="0.25">
      <c r="A534" s="82" t="s">
        <v>612</v>
      </c>
      <c r="B534" s="20">
        <v>0</v>
      </c>
      <c r="C534" s="69" t="s">
        <v>87</v>
      </c>
      <c r="D534" s="81">
        <v>73821.5</v>
      </c>
      <c r="E534" s="81">
        <v>31880.5</v>
      </c>
      <c r="F534" s="21">
        <v>0</v>
      </c>
      <c r="G534" s="22">
        <f t="shared" si="8"/>
        <v>41941</v>
      </c>
      <c r="H534" s="21">
        <v>0</v>
      </c>
      <c r="I534" s="21">
        <v>0</v>
      </c>
    </row>
    <row r="535" spans="1:9" ht="15" x14ac:dyDescent="0.25">
      <c r="A535" s="82" t="s">
        <v>613</v>
      </c>
      <c r="B535" s="20">
        <v>0</v>
      </c>
      <c r="C535" s="69" t="s">
        <v>87</v>
      </c>
      <c r="D535" s="81">
        <v>71826</v>
      </c>
      <c r="E535" s="81">
        <v>14465.8</v>
      </c>
      <c r="F535" s="21">
        <v>0</v>
      </c>
      <c r="G535" s="22">
        <f t="shared" si="8"/>
        <v>57360.2</v>
      </c>
      <c r="H535" s="21">
        <v>0</v>
      </c>
      <c r="I535" s="21">
        <v>0</v>
      </c>
    </row>
    <row r="536" spans="1:9" ht="15" x14ac:dyDescent="0.25">
      <c r="A536" s="82" t="s">
        <v>614</v>
      </c>
      <c r="B536" s="20">
        <v>0</v>
      </c>
      <c r="C536" s="69" t="s">
        <v>87</v>
      </c>
      <c r="D536" s="81">
        <v>114480.4</v>
      </c>
      <c r="E536" s="81">
        <v>0</v>
      </c>
      <c r="F536" s="21">
        <v>0</v>
      </c>
      <c r="G536" s="22">
        <f t="shared" si="8"/>
        <v>114480.4</v>
      </c>
      <c r="H536" s="21">
        <v>0</v>
      </c>
      <c r="I536" s="21">
        <v>0</v>
      </c>
    </row>
    <row r="537" spans="1:9" ht="15" x14ac:dyDescent="0.25">
      <c r="A537" s="82" t="s">
        <v>615</v>
      </c>
      <c r="B537" s="20">
        <v>0</v>
      </c>
      <c r="C537" s="69" t="s">
        <v>87</v>
      </c>
      <c r="D537" s="81">
        <v>25409.200000000001</v>
      </c>
      <c r="E537" s="81">
        <v>0</v>
      </c>
      <c r="F537" s="21">
        <v>0</v>
      </c>
      <c r="G537" s="22">
        <f t="shared" si="8"/>
        <v>25409.200000000001</v>
      </c>
      <c r="H537" s="21">
        <v>0</v>
      </c>
      <c r="I537" s="21">
        <v>0</v>
      </c>
    </row>
    <row r="538" spans="1:9" ht="15" x14ac:dyDescent="0.25">
      <c r="A538" s="82" t="s">
        <v>616</v>
      </c>
      <c r="B538" s="20">
        <v>0</v>
      </c>
      <c r="C538" s="69" t="s">
        <v>87</v>
      </c>
      <c r="D538" s="81">
        <v>89682.799999999988</v>
      </c>
      <c r="E538" s="81">
        <v>16257.6</v>
      </c>
      <c r="F538" s="21">
        <v>0</v>
      </c>
      <c r="G538" s="22">
        <f t="shared" si="8"/>
        <v>73425.199999999983</v>
      </c>
      <c r="H538" s="21">
        <v>0</v>
      </c>
      <c r="I538" s="21">
        <v>0</v>
      </c>
    </row>
    <row r="539" spans="1:9" ht="15" x14ac:dyDescent="0.25">
      <c r="A539" s="82" t="s">
        <v>617</v>
      </c>
      <c r="B539" s="20">
        <v>0</v>
      </c>
      <c r="C539" s="69" t="s">
        <v>87</v>
      </c>
      <c r="D539" s="81">
        <v>896342.45000000007</v>
      </c>
      <c r="E539" s="81">
        <v>303653.89999999997</v>
      </c>
      <c r="F539" s="21">
        <v>0</v>
      </c>
      <c r="G539" s="22">
        <f t="shared" si="8"/>
        <v>592688.55000000005</v>
      </c>
      <c r="H539" s="21">
        <v>0</v>
      </c>
      <c r="I539" s="21">
        <v>0</v>
      </c>
    </row>
    <row r="540" spans="1:9" ht="15" x14ac:dyDescent="0.25">
      <c r="A540" s="82" t="s">
        <v>618</v>
      </c>
      <c r="B540" s="20">
        <v>0</v>
      </c>
      <c r="C540" s="69" t="s">
        <v>87</v>
      </c>
      <c r="D540" s="81">
        <v>74927.599999999991</v>
      </c>
      <c r="E540" s="81">
        <v>50905.8</v>
      </c>
      <c r="F540" s="21">
        <v>0</v>
      </c>
      <c r="G540" s="22">
        <f t="shared" si="8"/>
        <v>24021.799999999988</v>
      </c>
      <c r="H540" s="21">
        <v>0</v>
      </c>
      <c r="I540" s="21">
        <v>0</v>
      </c>
    </row>
    <row r="541" spans="1:9" ht="15" x14ac:dyDescent="0.25">
      <c r="A541" s="82" t="s">
        <v>619</v>
      </c>
      <c r="B541" s="20">
        <v>0</v>
      </c>
      <c r="C541" s="69" t="s">
        <v>87</v>
      </c>
      <c r="D541" s="81">
        <v>71612.799999999988</v>
      </c>
      <c r="E541" s="81">
        <v>300</v>
      </c>
      <c r="F541" s="21">
        <v>0</v>
      </c>
      <c r="G541" s="22">
        <f t="shared" si="8"/>
        <v>71312.799999999988</v>
      </c>
      <c r="H541" s="21">
        <v>0</v>
      </c>
      <c r="I541" s="21">
        <v>0</v>
      </c>
    </row>
    <row r="542" spans="1:9" ht="15" x14ac:dyDescent="0.25">
      <c r="A542" s="82" t="s">
        <v>620</v>
      </c>
      <c r="B542" s="20">
        <v>0</v>
      </c>
      <c r="C542" s="69" t="s">
        <v>87</v>
      </c>
      <c r="D542" s="81">
        <v>52764.400000000009</v>
      </c>
      <c r="E542" s="81">
        <v>9628.7999999999993</v>
      </c>
      <c r="F542" s="21">
        <v>0</v>
      </c>
      <c r="G542" s="22">
        <f t="shared" si="8"/>
        <v>43135.600000000006</v>
      </c>
      <c r="H542" s="21">
        <v>0</v>
      </c>
      <c r="I542" s="21">
        <v>0</v>
      </c>
    </row>
    <row r="543" spans="1:9" ht="15" x14ac:dyDescent="0.25">
      <c r="A543" s="82" t="s">
        <v>621</v>
      </c>
      <c r="B543" s="20">
        <v>0</v>
      </c>
      <c r="C543" s="69" t="s">
        <v>87</v>
      </c>
      <c r="D543" s="81">
        <v>291983.40000000008</v>
      </c>
      <c r="E543" s="81">
        <v>139977.60000000001</v>
      </c>
      <c r="F543" s="21">
        <v>0</v>
      </c>
      <c r="G543" s="22">
        <f t="shared" si="8"/>
        <v>152005.80000000008</v>
      </c>
      <c r="H543" s="21">
        <v>0</v>
      </c>
      <c r="I543" s="21">
        <v>0</v>
      </c>
    </row>
    <row r="544" spans="1:9" ht="15" x14ac:dyDescent="0.25">
      <c r="A544" s="82" t="s">
        <v>622</v>
      </c>
      <c r="B544" s="20">
        <v>0</v>
      </c>
      <c r="C544" s="69" t="s">
        <v>87</v>
      </c>
      <c r="D544" s="81">
        <v>191764.4</v>
      </c>
      <c r="E544" s="81">
        <v>76172.099999999991</v>
      </c>
      <c r="F544" s="21">
        <v>0</v>
      </c>
      <c r="G544" s="22">
        <f t="shared" si="8"/>
        <v>115592.3</v>
      </c>
      <c r="H544" s="21">
        <v>0</v>
      </c>
      <c r="I544" s="21">
        <v>0</v>
      </c>
    </row>
    <row r="545" spans="1:9" ht="15" x14ac:dyDescent="0.25">
      <c r="A545" s="82" t="s">
        <v>623</v>
      </c>
      <c r="B545" s="20">
        <v>0</v>
      </c>
      <c r="C545" s="69" t="s">
        <v>87</v>
      </c>
      <c r="D545" s="81">
        <v>141030.29999999999</v>
      </c>
      <c r="E545" s="81">
        <v>39331.699999999997</v>
      </c>
      <c r="F545" s="21">
        <v>0</v>
      </c>
      <c r="G545" s="22">
        <f t="shared" si="8"/>
        <v>101698.59999999999</v>
      </c>
      <c r="H545" s="21">
        <v>0</v>
      </c>
      <c r="I545" s="21">
        <v>0</v>
      </c>
    </row>
    <row r="546" spans="1:9" ht="15" x14ac:dyDescent="0.25">
      <c r="A546" s="82" t="s">
        <v>624</v>
      </c>
      <c r="B546" s="20">
        <v>0</v>
      </c>
      <c r="C546" s="69" t="s">
        <v>87</v>
      </c>
      <c r="D546" s="81">
        <v>201744.60000000003</v>
      </c>
      <c r="E546" s="81">
        <v>110790.90000000002</v>
      </c>
      <c r="F546" s="21">
        <v>0</v>
      </c>
      <c r="G546" s="22">
        <f t="shared" si="8"/>
        <v>90953.700000000012</v>
      </c>
      <c r="H546" s="21">
        <v>0</v>
      </c>
      <c r="I546" s="21">
        <v>0</v>
      </c>
    </row>
    <row r="547" spans="1:9" ht="15" x14ac:dyDescent="0.25">
      <c r="A547" s="82" t="s">
        <v>625</v>
      </c>
      <c r="B547" s="20">
        <v>0</v>
      </c>
      <c r="C547" s="69" t="s">
        <v>87</v>
      </c>
      <c r="D547" s="81">
        <v>92871.599999999991</v>
      </c>
      <c r="E547" s="81">
        <v>70335.100000000006</v>
      </c>
      <c r="F547" s="21">
        <v>0</v>
      </c>
      <c r="G547" s="22">
        <f t="shared" si="8"/>
        <v>22536.499999999985</v>
      </c>
      <c r="H547" s="21">
        <v>0</v>
      </c>
      <c r="I547" s="21">
        <v>0</v>
      </c>
    </row>
    <row r="548" spans="1:9" ht="15" x14ac:dyDescent="0.25">
      <c r="A548" s="82" t="s">
        <v>626</v>
      </c>
      <c r="B548" s="20">
        <v>0</v>
      </c>
      <c r="C548" s="69" t="s">
        <v>87</v>
      </c>
      <c r="D548" s="81">
        <v>100775</v>
      </c>
      <c r="E548" s="81">
        <v>56913.599999999999</v>
      </c>
      <c r="F548" s="21">
        <v>0</v>
      </c>
      <c r="G548" s="22">
        <f t="shared" si="8"/>
        <v>43861.4</v>
      </c>
      <c r="H548" s="21">
        <v>0</v>
      </c>
      <c r="I548" s="21">
        <v>0</v>
      </c>
    </row>
    <row r="549" spans="1:9" ht="15" x14ac:dyDescent="0.25">
      <c r="A549" s="82" t="s">
        <v>627</v>
      </c>
      <c r="B549" s="20">
        <v>0</v>
      </c>
      <c r="C549" s="69" t="s">
        <v>87</v>
      </c>
      <c r="D549" s="81">
        <v>58018.600000000006</v>
      </c>
      <c r="E549" s="81">
        <v>0</v>
      </c>
      <c r="F549" s="21">
        <v>0</v>
      </c>
      <c r="G549" s="22">
        <f t="shared" si="8"/>
        <v>58018.600000000006</v>
      </c>
      <c r="H549" s="21">
        <v>0</v>
      </c>
      <c r="I549" s="21">
        <v>0</v>
      </c>
    </row>
    <row r="550" spans="1:9" ht="15" x14ac:dyDescent="0.25">
      <c r="A550" s="82" t="s">
        <v>628</v>
      </c>
      <c r="B550" s="20">
        <v>0</v>
      </c>
      <c r="C550" s="69" t="s">
        <v>87</v>
      </c>
      <c r="D550" s="81">
        <v>239333.4</v>
      </c>
      <c r="E550" s="81">
        <v>69694.899999999994</v>
      </c>
      <c r="F550" s="21">
        <v>0</v>
      </c>
      <c r="G550" s="22">
        <f t="shared" si="8"/>
        <v>169638.5</v>
      </c>
      <c r="H550" s="21">
        <v>0</v>
      </c>
      <c r="I550" s="21">
        <v>0</v>
      </c>
    </row>
    <row r="551" spans="1:9" ht="15" x14ac:dyDescent="0.25">
      <c r="A551" s="82" t="s">
        <v>629</v>
      </c>
      <c r="B551" s="20">
        <v>0</v>
      </c>
      <c r="C551" s="69" t="s">
        <v>87</v>
      </c>
      <c r="D551" s="81">
        <v>57156.800000000003</v>
      </c>
      <c r="E551" s="81">
        <v>0</v>
      </c>
      <c r="F551" s="21">
        <v>0</v>
      </c>
      <c r="G551" s="22">
        <f t="shared" si="8"/>
        <v>57156.800000000003</v>
      </c>
      <c r="H551" s="21">
        <v>0</v>
      </c>
      <c r="I551" s="21">
        <v>0</v>
      </c>
    </row>
    <row r="552" spans="1:9" ht="15" x14ac:dyDescent="0.25">
      <c r="A552" s="82" t="s">
        <v>630</v>
      </c>
      <c r="B552" s="20">
        <v>0</v>
      </c>
      <c r="C552" s="69" t="s">
        <v>87</v>
      </c>
      <c r="D552" s="81">
        <v>77284</v>
      </c>
      <c r="E552" s="81">
        <v>67920</v>
      </c>
      <c r="F552" s="21">
        <v>0</v>
      </c>
      <c r="G552" s="22">
        <f t="shared" si="8"/>
        <v>9364</v>
      </c>
      <c r="H552" s="21">
        <v>0</v>
      </c>
      <c r="I552" s="21">
        <v>0</v>
      </c>
    </row>
    <row r="553" spans="1:9" ht="15" x14ac:dyDescent="0.25">
      <c r="A553" s="82" t="s">
        <v>631</v>
      </c>
      <c r="B553" s="20">
        <v>0</v>
      </c>
      <c r="C553" s="69" t="s">
        <v>87</v>
      </c>
      <c r="D553" s="81">
        <v>150537</v>
      </c>
      <c r="E553" s="81">
        <v>13044.1</v>
      </c>
      <c r="F553" s="21">
        <v>0</v>
      </c>
      <c r="G553" s="22">
        <f t="shared" si="8"/>
        <v>137492.9</v>
      </c>
      <c r="H553" s="21">
        <v>0</v>
      </c>
      <c r="I553" s="21">
        <v>0</v>
      </c>
    </row>
    <row r="554" spans="1:9" ht="15" x14ac:dyDescent="0.25">
      <c r="A554" s="82" t="s">
        <v>632</v>
      </c>
      <c r="B554" s="20">
        <v>0</v>
      </c>
      <c r="C554" s="69" t="s">
        <v>87</v>
      </c>
      <c r="D554" s="81">
        <v>118066.6</v>
      </c>
      <c r="E554" s="81">
        <v>22809.200000000001</v>
      </c>
      <c r="F554" s="21">
        <v>0</v>
      </c>
      <c r="G554" s="22">
        <f t="shared" si="8"/>
        <v>95257.400000000009</v>
      </c>
      <c r="H554" s="21">
        <v>0</v>
      </c>
      <c r="I554" s="21">
        <v>0</v>
      </c>
    </row>
    <row r="555" spans="1:9" ht="15" x14ac:dyDescent="0.25">
      <c r="A555" s="82" t="s">
        <v>633</v>
      </c>
      <c r="B555" s="20">
        <v>0</v>
      </c>
      <c r="C555" s="69" t="s">
        <v>87</v>
      </c>
      <c r="D555" s="81">
        <v>310637.20000000007</v>
      </c>
      <c r="E555" s="81">
        <v>209961.80000000005</v>
      </c>
      <c r="F555" s="21">
        <v>0</v>
      </c>
      <c r="G555" s="22">
        <f t="shared" si="8"/>
        <v>100675.40000000002</v>
      </c>
      <c r="H555" s="21">
        <v>0</v>
      </c>
      <c r="I555" s="21">
        <v>0</v>
      </c>
    </row>
    <row r="556" spans="1:9" ht="15" x14ac:dyDescent="0.25">
      <c r="A556" s="82" t="s">
        <v>634</v>
      </c>
      <c r="B556" s="20">
        <v>0</v>
      </c>
      <c r="C556" s="69" t="s">
        <v>87</v>
      </c>
      <c r="D556" s="81">
        <v>77145</v>
      </c>
      <c r="E556" s="81">
        <v>16611.600000000002</v>
      </c>
      <c r="F556" s="21">
        <v>0</v>
      </c>
      <c r="G556" s="22">
        <f t="shared" si="8"/>
        <v>60533.399999999994</v>
      </c>
      <c r="H556" s="21">
        <v>0</v>
      </c>
      <c r="I556" s="21">
        <v>0</v>
      </c>
    </row>
    <row r="557" spans="1:9" ht="15" x14ac:dyDescent="0.25">
      <c r="A557" s="82" t="s">
        <v>635</v>
      </c>
      <c r="B557" s="20">
        <v>0</v>
      </c>
      <c r="C557" s="69" t="s">
        <v>87</v>
      </c>
      <c r="D557" s="81">
        <v>102632.47</v>
      </c>
      <c r="E557" s="81">
        <v>20339.169999999998</v>
      </c>
      <c r="F557" s="21">
        <v>0</v>
      </c>
      <c r="G557" s="22">
        <f t="shared" si="8"/>
        <v>82293.3</v>
      </c>
      <c r="H557" s="21">
        <v>0</v>
      </c>
      <c r="I557" s="21">
        <v>0</v>
      </c>
    </row>
    <row r="558" spans="1:9" ht="15" x14ac:dyDescent="0.25">
      <c r="A558" s="82" t="s">
        <v>636</v>
      </c>
      <c r="B558" s="20">
        <v>0</v>
      </c>
      <c r="C558" s="69" t="s">
        <v>87</v>
      </c>
      <c r="D558" s="81">
        <v>29885</v>
      </c>
      <c r="E558" s="81">
        <v>7425.3</v>
      </c>
      <c r="F558" s="21">
        <v>0</v>
      </c>
      <c r="G558" s="22">
        <f t="shared" si="8"/>
        <v>22459.7</v>
      </c>
      <c r="H558" s="21">
        <v>0</v>
      </c>
      <c r="I558" s="21">
        <v>0</v>
      </c>
    </row>
    <row r="559" spans="1:9" ht="15" x14ac:dyDescent="0.25">
      <c r="A559" s="82" t="s">
        <v>637</v>
      </c>
      <c r="B559" s="20">
        <v>0</v>
      </c>
      <c r="C559" s="69" t="s">
        <v>87</v>
      </c>
      <c r="D559" s="81">
        <v>38419.599999999999</v>
      </c>
      <c r="E559" s="81">
        <v>21686.440000000002</v>
      </c>
      <c r="F559" s="21">
        <v>0</v>
      </c>
      <c r="G559" s="22">
        <f t="shared" si="8"/>
        <v>16733.159999999996</v>
      </c>
      <c r="H559" s="21">
        <v>0</v>
      </c>
      <c r="I559" s="21">
        <v>0</v>
      </c>
    </row>
    <row r="560" spans="1:9" ht="15" x14ac:dyDescent="0.25">
      <c r="A560" s="82" t="s">
        <v>638</v>
      </c>
      <c r="B560" s="20">
        <v>0</v>
      </c>
      <c r="C560" s="69" t="s">
        <v>87</v>
      </c>
      <c r="D560" s="81">
        <v>134072</v>
      </c>
      <c r="E560" s="81">
        <v>34960.199999999997</v>
      </c>
      <c r="F560" s="21">
        <v>0</v>
      </c>
      <c r="G560" s="22">
        <f t="shared" si="8"/>
        <v>99111.8</v>
      </c>
      <c r="H560" s="21">
        <v>0</v>
      </c>
      <c r="I560" s="21">
        <v>0</v>
      </c>
    </row>
    <row r="561" spans="1:9" ht="15" x14ac:dyDescent="0.25">
      <c r="A561" s="82" t="s">
        <v>639</v>
      </c>
      <c r="B561" s="20">
        <v>0</v>
      </c>
      <c r="C561" s="69" t="s">
        <v>87</v>
      </c>
      <c r="D561" s="81">
        <v>57657.200000000004</v>
      </c>
      <c r="E561" s="81">
        <v>28769.5</v>
      </c>
      <c r="F561" s="21">
        <v>0</v>
      </c>
      <c r="G561" s="22">
        <f t="shared" si="8"/>
        <v>28887.700000000004</v>
      </c>
      <c r="H561" s="21">
        <v>0</v>
      </c>
      <c r="I561" s="21">
        <v>0</v>
      </c>
    </row>
    <row r="562" spans="1:9" ht="15" x14ac:dyDescent="0.25">
      <c r="A562" s="82" t="s">
        <v>640</v>
      </c>
      <c r="B562" s="20">
        <v>0</v>
      </c>
      <c r="C562" s="69" t="s">
        <v>87</v>
      </c>
      <c r="D562" s="81">
        <v>40282.200000000004</v>
      </c>
      <c r="E562" s="81">
        <v>33414.6</v>
      </c>
      <c r="F562" s="21">
        <v>0</v>
      </c>
      <c r="G562" s="22">
        <f t="shared" si="8"/>
        <v>6867.6000000000058</v>
      </c>
      <c r="H562" s="21">
        <v>0</v>
      </c>
      <c r="I562" s="21">
        <v>0</v>
      </c>
    </row>
    <row r="563" spans="1:9" ht="15" x14ac:dyDescent="0.25">
      <c r="A563" s="82" t="s">
        <v>641</v>
      </c>
      <c r="B563" s="20">
        <v>0</v>
      </c>
      <c r="C563" s="69" t="s">
        <v>87</v>
      </c>
      <c r="D563" s="81">
        <v>142363.79999999999</v>
      </c>
      <c r="E563" s="81">
        <v>15387.5</v>
      </c>
      <c r="F563" s="21">
        <v>0</v>
      </c>
      <c r="G563" s="22">
        <f t="shared" si="8"/>
        <v>126976.29999999999</v>
      </c>
      <c r="H563" s="21">
        <v>0</v>
      </c>
      <c r="I563" s="21">
        <v>0</v>
      </c>
    </row>
    <row r="564" spans="1:9" ht="15" x14ac:dyDescent="0.25">
      <c r="A564" s="82" t="s">
        <v>642</v>
      </c>
      <c r="B564" s="20">
        <v>0</v>
      </c>
      <c r="C564" s="69" t="s">
        <v>87</v>
      </c>
      <c r="D564" s="81">
        <v>190930.4</v>
      </c>
      <c r="E564" s="81">
        <v>75432</v>
      </c>
      <c r="F564" s="21">
        <v>0</v>
      </c>
      <c r="G564" s="22">
        <f t="shared" si="8"/>
        <v>115498.4</v>
      </c>
      <c r="H564" s="21">
        <v>0</v>
      </c>
      <c r="I564" s="21">
        <v>0</v>
      </c>
    </row>
    <row r="565" spans="1:9" ht="15" x14ac:dyDescent="0.25">
      <c r="A565" s="82" t="s">
        <v>643</v>
      </c>
      <c r="B565" s="20">
        <v>0</v>
      </c>
      <c r="C565" s="69" t="s">
        <v>87</v>
      </c>
      <c r="D565" s="81">
        <v>112979.20000000001</v>
      </c>
      <c r="E565" s="81">
        <v>28720.799999999999</v>
      </c>
      <c r="F565" s="21">
        <v>0</v>
      </c>
      <c r="G565" s="22">
        <f t="shared" si="8"/>
        <v>84258.400000000009</v>
      </c>
      <c r="H565" s="21">
        <v>0</v>
      </c>
      <c r="I565" s="21">
        <v>0</v>
      </c>
    </row>
    <row r="566" spans="1:9" ht="15" x14ac:dyDescent="0.25">
      <c r="A566" s="82" t="s">
        <v>644</v>
      </c>
      <c r="B566" s="20">
        <v>0</v>
      </c>
      <c r="C566" s="69" t="s">
        <v>87</v>
      </c>
      <c r="D566" s="81">
        <v>65997.2</v>
      </c>
      <c r="E566" s="81">
        <v>5411.9000000000005</v>
      </c>
      <c r="F566" s="21">
        <v>0</v>
      </c>
      <c r="G566" s="22">
        <f t="shared" si="8"/>
        <v>60585.299999999996</v>
      </c>
      <c r="H566" s="21">
        <v>0</v>
      </c>
      <c r="I566" s="21">
        <v>0</v>
      </c>
    </row>
    <row r="567" spans="1:9" ht="15" x14ac:dyDescent="0.25">
      <c r="A567" s="82" t="s">
        <v>645</v>
      </c>
      <c r="B567" s="20">
        <v>0</v>
      </c>
      <c r="C567" s="69" t="s">
        <v>87</v>
      </c>
      <c r="D567" s="81">
        <v>115095.40000000001</v>
      </c>
      <c r="E567" s="81">
        <v>54910.7</v>
      </c>
      <c r="F567" s="21">
        <v>0</v>
      </c>
      <c r="G567" s="22">
        <f t="shared" si="8"/>
        <v>60184.700000000012</v>
      </c>
      <c r="H567" s="21">
        <v>0</v>
      </c>
      <c r="I567" s="21">
        <v>0</v>
      </c>
    </row>
    <row r="568" spans="1:9" ht="15" x14ac:dyDescent="0.25">
      <c r="A568" s="82" t="s">
        <v>646</v>
      </c>
      <c r="B568" s="20">
        <v>0</v>
      </c>
      <c r="C568" s="69" t="s">
        <v>87</v>
      </c>
      <c r="D568" s="81">
        <v>16707.8</v>
      </c>
      <c r="E568" s="81">
        <v>300.5</v>
      </c>
      <c r="F568" s="21">
        <v>0</v>
      </c>
      <c r="G568" s="22">
        <f t="shared" si="8"/>
        <v>16407.3</v>
      </c>
      <c r="H568" s="21">
        <v>0</v>
      </c>
      <c r="I568" s="21">
        <v>0</v>
      </c>
    </row>
    <row r="569" spans="1:9" ht="15" x14ac:dyDescent="0.25">
      <c r="A569" s="82" t="s">
        <v>647</v>
      </c>
      <c r="B569" s="20">
        <v>0</v>
      </c>
      <c r="C569" s="69" t="s">
        <v>87</v>
      </c>
      <c r="D569" s="81">
        <v>150388.99999999997</v>
      </c>
      <c r="E569" s="81">
        <v>75982.599999999991</v>
      </c>
      <c r="F569" s="21">
        <v>0</v>
      </c>
      <c r="G569" s="22">
        <f t="shared" si="8"/>
        <v>74406.39999999998</v>
      </c>
      <c r="H569" s="21">
        <v>0</v>
      </c>
      <c r="I569" s="21">
        <v>0</v>
      </c>
    </row>
    <row r="570" spans="1:9" ht="15" x14ac:dyDescent="0.25">
      <c r="A570" s="82" t="s">
        <v>648</v>
      </c>
      <c r="B570" s="20">
        <v>0</v>
      </c>
      <c r="C570" s="69" t="s">
        <v>87</v>
      </c>
      <c r="D570" s="81">
        <v>495829.3</v>
      </c>
      <c r="E570" s="81">
        <v>257411.4</v>
      </c>
      <c r="F570" s="21">
        <v>0</v>
      </c>
      <c r="G570" s="22">
        <f t="shared" si="8"/>
        <v>238417.9</v>
      </c>
      <c r="H570" s="21">
        <v>0</v>
      </c>
      <c r="I570" s="21">
        <v>0</v>
      </c>
    </row>
    <row r="571" spans="1:9" ht="15" x14ac:dyDescent="0.25">
      <c r="A571" s="82" t="s">
        <v>649</v>
      </c>
      <c r="B571" s="20">
        <v>0</v>
      </c>
      <c r="C571" s="69" t="s">
        <v>87</v>
      </c>
      <c r="D571" s="81">
        <v>18709.400000000001</v>
      </c>
      <c r="E571" s="81">
        <v>0</v>
      </c>
      <c r="F571" s="21">
        <v>0</v>
      </c>
      <c r="G571" s="22">
        <f t="shared" si="8"/>
        <v>18709.400000000001</v>
      </c>
      <c r="H571" s="21">
        <v>0</v>
      </c>
      <c r="I571" s="21">
        <v>0</v>
      </c>
    </row>
    <row r="572" spans="1:9" ht="15" x14ac:dyDescent="0.25">
      <c r="A572" s="82" t="s">
        <v>650</v>
      </c>
      <c r="B572" s="20">
        <v>0</v>
      </c>
      <c r="C572" s="69" t="s">
        <v>87</v>
      </c>
      <c r="D572" s="81">
        <v>211002.00000000003</v>
      </c>
      <c r="E572" s="81">
        <v>153322.5</v>
      </c>
      <c r="F572" s="21">
        <v>0</v>
      </c>
      <c r="G572" s="22">
        <f t="shared" si="8"/>
        <v>57679.500000000029</v>
      </c>
      <c r="H572" s="21">
        <v>0</v>
      </c>
      <c r="I572" s="21">
        <v>0</v>
      </c>
    </row>
    <row r="573" spans="1:9" ht="15" x14ac:dyDescent="0.25">
      <c r="A573" s="82" t="s">
        <v>651</v>
      </c>
      <c r="B573" s="20">
        <v>0</v>
      </c>
      <c r="C573" s="69" t="s">
        <v>87</v>
      </c>
      <c r="D573" s="81">
        <v>114925.2</v>
      </c>
      <c r="E573" s="81">
        <v>24187.5</v>
      </c>
      <c r="F573" s="21">
        <v>0</v>
      </c>
      <c r="G573" s="22">
        <f t="shared" si="8"/>
        <v>90737.7</v>
      </c>
      <c r="H573" s="21">
        <v>0</v>
      </c>
      <c r="I573" s="21">
        <v>0</v>
      </c>
    </row>
    <row r="574" spans="1:9" ht="15" x14ac:dyDescent="0.25">
      <c r="A574" s="82" t="s">
        <v>652</v>
      </c>
      <c r="B574" s="20">
        <v>0</v>
      </c>
      <c r="C574" s="69" t="s">
        <v>87</v>
      </c>
      <c r="D574" s="81">
        <v>126545.60000000001</v>
      </c>
      <c r="E574" s="81">
        <v>84383.7</v>
      </c>
      <c r="F574" s="21">
        <v>0</v>
      </c>
      <c r="G574" s="22">
        <f t="shared" si="8"/>
        <v>42161.900000000009</v>
      </c>
      <c r="H574" s="21">
        <v>0</v>
      </c>
      <c r="I574" s="21">
        <v>0</v>
      </c>
    </row>
    <row r="575" spans="1:9" ht="15" x14ac:dyDescent="0.25">
      <c r="A575" s="82" t="s">
        <v>653</v>
      </c>
      <c r="B575" s="20">
        <v>0</v>
      </c>
      <c r="C575" s="69" t="s">
        <v>87</v>
      </c>
      <c r="D575" s="81">
        <v>43006.6</v>
      </c>
      <c r="E575" s="81">
        <v>3378.2</v>
      </c>
      <c r="F575" s="21">
        <v>0</v>
      </c>
      <c r="G575" s="22">
        <f t="shared" si="8"/>
        <v>39628.400000000001</v>
      </c>
      <c r="H575" s="21">
        <v>0</v>
      </c>
      <c r="I575" s="21">
        <v>0</v>
      </c>
    </row>
    <row r="576" spans="1:9" ht="15" x14ac:dyDescent="0.25">
      <c r="A576" s="82" t="s">
        <v>654</v>
      </c>
      <c r="B576" s="20">
        <v>0</v>
      </c>
      <c r="C576" s="69" t="s">
        <v>87</v>
      </c>
      <c r="D576" s="81">
        <v>50179</v>
      </c>
      <c r="E576" s="81">
        <v>25085.399999999998</v>
      </c>
      <c r="F576" s="21">
        <v>0</v>
      </c>
      <c r="G576" s="22">
        <f t="shared" si="8"/>
        <v>25093.600000000002</v>
      </c>
      <c r="H576" s="21">
        <v>0</v>
      </c>
      <c r="I576" s="21">
        <v>0</v>
      </c>
    </row>
    <row r="577" spans="1:9" ht="15" x14ac:dyDescent="0.25">
      <c r="A577" s="82" t="s">
        <v>655</v>
      </c>
      <c r="B577" s="20">
        <v>0</v>
      </c>
      <c r="C577" s="69" t="s">
        <v>87</v>
      </c>
      <c r="D577" s="81">
        <v>89238</v>
      </c>
      <c r="E577" s="81">
        <v>43014.799999999988</v>
      </c>
      <c r="F577" s="21">
        <v>0</v>
      </c>
      <c r="G577" s="22">
        <f t="shared" si="8"/>
        <v>46223.200000000012</v>
      </c>
      <c r="H577" s="21">
        <v>0</v>
      </c>
      <c r="I577" s="21">
        <v>0</v>
      </c>
    </row>
    <row r="578" spans="1:9" ht="15" x14ac:dyDescent="0.25">
      <c r="A578" s="82" t="s">
        <v>656</v>
      </c>
      <c r="B578" s="20">
        <v>0</v>
      </c>
      <c r="C578" s="69" t="s">
        <v>87</v>
      </c>
      <c r="D578" s="81">
        <v>87986.999999999985</v>
      </c>
      <c r="E578" s="81">
        <v>36005.800000000003</v>
      </c>
      <c r="F578" s="21">
        <v>0</v>
      </c>
      <c r="G578" s="22">
        <f t="shared" si="8"/>
        <v>51981.199999999983</v>
      </c>
      <c r="H578" s="21">
        <v>0</v>
      </c>
      <c r="I578" s="21">
        <v>0</v>
      </c>
    </row>
    <row r="579" spans="1:9" ht="15" x14ac:dyDescent="0.25">
      <c r="A579" s="82" t="s">
        <v>657</v>
      </c>
      <c r="B579" s="20">
        <v>0</v>
      </c>
      <c r="C579" s="69" t="s">
        <v>87</v>
      </c>
      <c r="D579" s="81">
        <v>107419.20000000001</v>
      </c>
      <c r="E579" s="81">
        <v>53890.099999999991</v>
      </c>
      <c r="F579" s="21">
        <v>0</v>
      </c>
      <c r="G579" s="22">
        <f t="shared" si="8"/>
        <v>53529.10000000002</v>
      </c>
      <c r="H579" s="21">
        <v>0</v>
      </c>
      <c r="I579" s="21">
        <v>0</v>
      </c>
    </row>
    <row r="580" spans="1:9" ht="15" x14ac:dyDescent="0.25">
      <c r="A580" s="82" t="s">
        <v>658</v>
      </c>
      <c r="B580" s="20">
        <v>0</v>
      </c>
      <c r="C580" s="69" t="s">
        <v>87</v>
      </c>
      <c r="D580" s="81">
        <v>97133.2</v>
      </c>
      <c r="E580" s="81">
        <v>55523.9</v>
      </c>
      <c r="F580" s="21">
        <v>0</v>
      </c>
      <c r="G580" s="22">
        <f t="shared" si="8"/>
        <v>41609.299999999996</v>
      </c>
      <c r="H580" s="21">
        <v>0</v>
      </c>
      <c r="I580" s="21">
        <v>0</v>
      </c>
    </row>
    <row r="581" spans="1:9" ht="15" x14ac:dyDescent="0.25">
      <c r="A581" s="82" t="s">
        <v>659</v>
      </c>
      <c r="B581" s="20">
        <v>0</v>
      </c>
      <c r="C581" s="69" t="s">
        <v>87</v>
      </c>
      <c r="D581" s="81">
        <v>60246.05</v>
      </c>
      <c r="E581" s="81">
        <v>44383.350000000006</v>
      </c>
      <c r="F581" s="21">
        <v>0</v>
      </c>
      <c r="G581" s="22">
        <f t="shared" si="8"/>
        <v>15862.699999999997</v>
      </c>
      <c r="H581" s="21">
        <v>0</v>
      </c>
      <c r="I581" s="21">
        <v>0</v>
      </c>
    </row>
    <row r="582" spans="1:9" ht="15" x14ac:dyDescent="0.25">
      <c r="A582" s="82" t="s">
        <v>660</v>
      </c>
      <c r="B582" s="20">
        <v>0</v>
      </c>
      <c r="C582" s="69" t="s">
        <v>87</v>
      </c>
      <c r="D582" s="81">
        <v>187745.2</v>
      </c>
      <c r="E582" s="81">
        <v>45992.599999999991</v>
      </c>
      <c r="F582" s="21">
        <v>0</v>
      </c>
      <c r="G582" s="22">
        <f t="shared" ref="G582:G645" si="9">D582-E582</f>
        <v>141752.60000000003</v>
      </c>
      <c r="H582" s="21">
        <v>0</v>
      </c>
      <c r="I582" s="21">
        <v>0</v>
      </c>
    </row>
    <row r="583" spans="1:9" ht="15" x14ac:dyDescent="0.25">
      <c r="A583" s="82" t="s">
        <v>661</v>
      </c>
      <c r="B583" s="20">
        <v>0</v>
      </c>
      <c r="C583" s="69" t="s">
        <v>87</v>
      </c>
      <c r="D583" s="81">
        <v>96299.199999999997</v>
      </c>
      <c r="E583" s="81">
        <v>44542.8</v>
      </c>
      <c r="F583" s="21">
        <v>0</v>
      </c>
      <c r="G583" s="22">
        <f t="shared" si="9"/>
        <v>51756.399999999994</v>
      </c>
      <c r="H583" s="21">
        <v>0</v>
      </c>
      <c r="I583" s="21">
        <v>0</v>
      </c>
    </row>
    <row r="584" spans="1:9" ht="15" x14ac:dyDescent="0.25">
      <c r="A584" s="82" t="s">
        <v>662</v>
      </c>
      <c r="B584" s="20">
        <v>0</v>
      </c>
      <c r="C584" s="69" t="s">
        <v>87</v>
      </c>
      <c r="D584" s="81">
        <v>157866.37</v>
      </c>
      <c r="E584" s="81">
        <v>55429.17</v>
      </c>
      <c r="F584" s="21">
        <v>0</v>
      </c>
      <c r="G584" s="22">
        <f t="shared" si="9"/>
        <v>102437.2</v>
      </c>
      <c r="H584" s="21">
        <v>0</v>
      </c>
      <c r="I584" s="21">
        <v>0</v>
      </c>
    </row>
    <row r="585" spans="1:9" ht="15" x14ac:dyDescent="0.25">
      <c r="A585" s="82" t="s">
        <v>663</v>
      </c>
      <c r="B585" s="20">
        <v>0</v>
      </c>
      <c r="C585" s="69" t="s">
        <v>87</v>
      </c>
      <c r="D585" s="81">
        <v>158487.79999999999</v>
      </c>
      <c r="E585" s="81">
        <v>78784.800000000003</v>
      </c>
      <c r="F585" s="21">
        <v>0</v>
      </c>
      <c r="G585" s="22">
        <f t="shared" si="9"/>
        <v>79702.999999999985</v>
      </c>
      <c r="H585" s="21">
        <v>0</v>
      </c>
      <c r="I585" s="21">
        <v>0</v>
      </c>
    </row>
    <row r="586" spans="1:9" ht="15" x14ac:dyDescent="0.25">
      <c r="A586" s="82" t="s">
        <v>664</v>
      </c>
      <c r="B586" s="20">
        <v>0</v>
      </c>
      <c r="C586" s="69" t="s">
        <v>87</v>
      </c>
      <c r="D586" s="81">
        <v>74726.399999999994</v>
      </c>
      <c r="E586" s="81">
        <v>0</v>
      </c>
      <c r="F586" s="21">
        <v>0</v>
      </c>
      <c r="G586" s="22">
        <f t="shared" si="9"/>
        <v>74726.399999999994</v>
      </c>
      <c r="H586" s="21">
        <v>0</v>
      </c>
      <c r="I586" s="21">
        <v>0</v>
      </c>
    </row>
    <row r="587" spans="1:9" ht="15" x14ac:dyDescent="0.25">
      <c r="A587" s="82" t="s">
        <v>665</v>
      </c>
      <c r="B587" s="20">
        <v>0</v>
      </c>
      <c r="C587" s="69" t="s">
        <v>87</v>
      </c>
      <c r="D587" s="81">
        <v>90127.6</v>
      </c>
      <c r="E587" s="81">
        <v>483</v>
      </c>
      <c r="F587" s="21">
        <v>0</v>
      </c>
      <c r="G587" s="22">
        <f t="shared" si="9"/>
        <v>89644.6</v>
      </c>
      <c r="H587" s="21">
        <v>0</v>
      </c>
      <c r="I587" s="21">
        <v>0</v>
      </c>
    </row>
    <row r="588" spans="1:9" ht="15" x14ac:dyDescent="0.25">
      <c r="A588" s="82" t="s">
        <v>666</v>
      </c>
      <c r="B588" s="20">
        <v>0</v>
      </c>
      <c r="C588" s="69" t="s">
        <v>87</v>
      </c>
      <c r="D588" s="81">
        <v>108253.20000000001</v>
      </c>
      <c r="E588" s="81">
        <v>35200.699999999997</v>
      </c>
      <c r="F588" s="21">
        <v>0</v>
      </c>
      <c r="G588" s="22">
        <f t="shared" si="9"/>
        <v>73052.500000000015</v>
      </c>
      <c r="H588" s="21">
        <v>0</v>
      </c>
      <c r="I588" s="21">
        <v>0</v>
      </c>
    </row>
    <row r="589" spans="1:9" ht="15" x14ac:dyDescent="0.25">
      <c r="A589" s="82" t="s">
        <v>667</v>
      </c>
      <c r="B589" s="20">
        <v>0</v>
      </c>
      <c r="C589" s="69" t="s">
        <v>87</v>
      </c>
      <c r="D589" s="81">
        <v>158182</v>
      </c>
      <c r="E589" s="81">
        <v>40177.800000000003</v>
      </c>
      <c r="F589" s="21">
        <v>0</v>
      </c>
      <c r="G589" s="22">
        <f t="shared" si="9"/>
        <v>118004.2</v>
      </c>
      <c r="H589" s="21">
        <v>0</v>
      </c>
      <c r="I589" s="21">
        <v>0</v>
      </c>
    </row>
    <row r="590" spans="1:9" ht="15" x14ac:dyDescent="0.25">
      <c r="A590" s="82" t="s">
        <v>668</v>
      </c>
      <c r="B590" s="20">
        <v>0</v>
      </c>
      <c r="C590" s="69" t="s">
        <v>87</v>
      </c>
      <c r="D590" s="81">
        <v>50179</v>
      </c>
      <c r="E590" s="81">
        <v>14881.3</v>
      </c>
      <c r="F590" s="21">
        <v>0</v>
      </c>
      <c r="G590" s="22">
        <f t="shared" si="9"/>
        <v>35297.699999999997</v>
      </c>
      <c r="H590" s="21">
        <v>0</v>
      </c>
      <c r="I590" s="21">
        <v>0</v>
      </c>
    </row>
    <row r="591" spans="1:9" ht="15" x14ac:dyDescent="0.25">
      <c r="A591" s="82" t="s">
        <v>669</v>
      </c>
      <c r="B591" s="20">
        <v>0</v>
      </c>
      <c r="C591" s="69" t="s">
        <v>87</v>
      </c>
      <c r="D591" s="81">
        <v>97995</v>
      </c>
      <c r="E591" s="81">
        <v>50386.6</v>
      </c>
      <c r="F591" s="21">
        <v>0</v>
      </c>
      <c r="G591" s="22">
        <f t="shared" si="9"/>
        <v>47608.4</v>
      </c>
      <c r="H591" s="21">
        <v>0</v>
      </c>
      <c r="I591" s="21">
        <v>0</v>
      </c>
    </row>
    <row r="592" spans="1:9" ht="15" x14ac:dyDescent="0.25">
      <c r="A592" s="82" t="s">
        <v>670</v>
      </c>
      <c r="B592" s="20">
        <v>0</v>
      </c>
      <c r="C592" s="69" t="s">
        <v>87</v>
      </c>
      <c r="D592" s="81">
        <v>61465.799999999996</v>
      </c>
      <c r="E592" s="81">
        <v>0</v>
      </c>
      <c r="F592" s="21">
        <v>0</v>
      </c>
      <c r="G592" s="22">
        <f t="shared" si="9"/>
        <v>61465.799999999996</v>
      </c>
      <c r="H592" s="21">
        <v>0</v>
      </c>
      <c r="I592" s="21">
        <v>0</v>
      </c>
    </row>
    <row r="593" spans="1:9" ht="15" x14ac:dyDescent="0.25">
      <c r="A593" s="82" t="s">
        <v>671</v>
      </c>
      <c r="B593" s="20">
        <v>0</v>
      </c>
      <c r="C593" s="69" t="s">
        <v>87</v>
      </c>
      <c r="D593" s="81">
        <v>178587.44</v>
      </c>
      <c r="E593" s="81">
        <v>84780.739999999991</v>
      </c>
      <c r="F593" s="21">
        <v>0</v>
      </c>
      <c r="G593" s="22">
        <f t="shared" si="9"/>
        <v>93806.700000000012</v>
      </c>
      <c r="H593" s="21">
        <v>0</v>
      </c>
      <c r="I593" s="21">
        <v>0</v>
      </c>
    </row>
    <row r="594" spans="1:9" ht="15" x14ac:dyDescent="0.25">
      <c r="A594" s="82" t="s">
        <v>672</v>
      </c>
      <c r="B594" s="20">
        <v>0</v>
      </c>
      <c r="C594" s="69" t="s">
        <v>87</v>
      </c>
      <c r="D594" s="81">
        <v>36279</v>
      </c>
      <c r="E594" s="81">
        <v>14557.84</v>
      </c>
      <c r="F594" s="21">
        <v>0</v>
      </c>
      <c r="G594" s="22">
        <f t="shared" si="9"/>
        <v>21721.16</v>
      </c>
      <c r="H594" s="21">
        <v>0</v>
      </c>
      <c r="I594" s="21">
        <v>0</v>
      </c>
    </row>
    <row r="595" spans="1:9" ht="15" x14ac:dyDescent="0.25">
      <c r="A595" s="82" t="s">
        <v>673</v>
      </c>
      <c r="B595" s="20">
        <v>0</v>
      </c>
      <c r="C595" s="69" t="s">
        <v>87</v>
      </c>
      <c r="D595" s="81">
        <v>82880</v>
      </c>
      <c r="E595" s="81">
        <v>28419.5</v>
      </c>
      <c r="F595" s="21">
        <v>0</v>
      </c>
      <c r="G595" s="22">
        <f t="shared" si="9"/>
        <v>54460.5</v>
      </c>
      <c r="H595" s="21">
        <v>0</v>
      </c>
      <c r="I595" s="21">
        <v>0</v>
      </c>
    </row>
    <row r="596" spans="1:9" ht="15" x14ac:dyDescent="0.25">
      <c r="A596" s="82" t="s">
        <v>674</v>
      </c>
      <c r="B596" s="20">
        <v>0</v>
      </c>
      <c r="C596" s="69" t="s">
        <v>87</v>
      </c>
      <c r="D596" s="81">
        <v>163074.79999999999</v>
      </c>
      <c r="E596" s="81">
        <v>68119.600000000006</v>
      </c>
      <c r="F596" s="21">
        <v>0</v>
      </c>
      <c r="G596" s="22">
        <f t="shared" si="9"/>
        <v>94955.199999999983</v>
      </c>
      <c r="H596" s="21">
        <v>0</v>
      </c>
      <c r="I596" s="21">
        <v>0</v>
      </c>
    </row>
    <row r="597" spans="1:9" ht="15" x14ac:dyDescent="0.25">
      <c r="A597" s="82" t="s">
        <v>675</v>
      </c>
      <c r="B597" s="20">
        <v>0</v>
      </c>
      <c r="C597" s="69" t="s">
        <v>87</v>
      </c>
      <c r="D597" s="81">
        <v>163269.40000000002</v>
      </c>
      <c r="E597" s="81">
        <v>97786.7</v>
      </c>
      <c r="F597" s="21">
        <v>0</v>
      </c>
      <c r="G597" s="22">
        <f t="shared" si="9"/>
        <v>65482.700000000026</v>
      </c>
      <c r="H597" s="21">
        <v>0</v>
      </c>
      <c r="I597" s="21">
        <v>0</v>
      </c>
    </row>
    <row r="598" spans="1:9" ht="15" x14ac:dyDescent="0.25">
      <c r="A598" s="82" t="s">
        <v>676</v>
      </c>
      <c r="B598" s="20">
        <v>0</v>
      </c>
      <c r="C598" s="69" t="s">
        <v>87</v>
      </c>
      <c r="D598" s="81">
        <v>84400.799999999988</v>
      </c>
      <c r="E598" s="81">
        <v>0</v>
      </c>
      <c r="F598" s="21">
        <v>0</v>
      </c>
      <c r="G598" s="22">
        <f t="shared" si="9"/>
        <v>84400.799999999988</v>
      </c>
      <c r="H598" s="21">
        <v>0</v>
      </c>
      <c r="I598" s="21">
        <v>0</v>
      </c>
    </row>
    <row r="599" spans="1:9" ht="15" x14ac:dyDescent="0.25">
      <c r="A599" s="82" t="s">
        <v>677</v>
      </c>
      <c r="B599" s="20">
        <v>0</v>
      </c>
      <c r="C599" s="69" t="s">
        <v>87</v>
      </c>
      <c r="D599" s="81">
        <v>13093.8</v>
      </c>
      <c r="E599" s="81">
        <v>0</v>
      </c>
      <c r="F599" s="21">
        <v>0</v>
      </c>
      <c r="G599" s="22">
        <f t="shared" si="9"/>
        <v>13093.8</v>
      </c>
      <c r="H599" s="21">
        <v>0</v>
      </c>
      <c r="I599" s="21">
        <v>0</v>
      </c>
    </row>
    <row r="600" spans="1:9" ht="15" x14ac:dyDescent="0.25">
      <c r="A600" s="82" t="s">
        <v>678</v>
      </c>
      <c r="B600" s="20">
        <v>0</v>
      </c>
      <c r="C600" s="69" t="s">
        <v>87</v>
      </c>
      <c r="D600" s="81">
        <v>1069549.3999999997</v>
      </c>
      <c r="E600" s="81">
        <v>907795.97999999975</v>
      </c>
      <c r="F600" s="21">
        <v>0</v>
      </c>
      <c r="G600" s="22">
        <f t="shared" si="9"/>
        <v>161753.41999999993</v>
      </c>
      <c r="H600" s="21">
        <v>0</v>
      </c>
      <c r="I600" s="21">
        <v>0</v>
      </c>
    </row>
    <row r="601" spans="1:9" ht="15" x14ac:dyDescent="0.25">
      <c r="A601" s="82" t="s">
        <v>679</v>
      </c>
      <c r="B601" s="20">
        <v>0</v>
      </c>
      <c r="C601" s="69" t="s">
        <v>87</v>
      </c>
      <c r="D601" s="81">
        <v>79619.199999999997</v>
      </c>
      <c r="E601" s="81">
        <v>44674.1</v>
      </c>
      <c r="F601" s="21">
        <v>0</v>
      </c>
      <c r="G601" s="22">
        <f t="shared" si="9"/>
        <v>34945.1</v>
      </c>
      <c r="H601" s="21">
        <v>0</v>
      </c>
      <c r="I601" s="21">
        <v>0</v>
      </c>
    </row>
    <row r="602" spans="1:9" ht="15" x14ac:dyDescent="0.25">
      <c r="A602" s="82" t="s">
        <v>680</v>
      </c>
      <c r="B602" s="20">
        <v>0</v>
      </c>
      <c r="C602" s="69" t="s">
        <v>87</v>
      </c>
      <c r="D602" s="81">
        <v>639872.60000000009</v>
      </c>
      <c r="E602" s="81">
        <v>435387.9</v>
      </c>
      <c r="F602" s="21">
        <v>0</v>
      </c>
      <c r="G602" s="22">
        <f t="shared" si="9"/>
        <v>204484.70000000007</v>
      </c>
      <c r="H602" s="21">
        <v>0</v>
      </c>
      <c r="I602" s="21">
        <v>0</v>
      </c>
    </row>
    <row r="603" spans="1:9" ht="15" x14ac:dyDescent="0.25">
      <c r="A603" s="82" t="s">
        <v>681</v>
      </c>
      <c r="B603" s="20">
        <v>0</v>
      </c>
      <c r="C603" s="69" t="s">
        <v>87</v>
      </c>
      <c r="D603" s="81">
        <v>121010.4</v>
      </c>
      <c r="E603" s="81">
        <v>28942</v>
      </c>
      <c r="F603" s="21">
        <v>0</v>
      </c>
      <c r="G603" s="22">
        <f t="shared" si="9"/>
        <v>92068.4</v>
      </c>
      <c r="H603" s="21">
        <v>0</v>
      </c>
      <c r="I603" s="21">
        <v>0</v>
      </c>
    </row>
    <row r="604" spans="1:9" ht="15" x14ac:dyDescent="0.25">
      <c r="A604" s="82" t="s">
        <v>682</v>
      </c>
      <c r="B604" s="20">
        <v>0</v>
      </c>
      <c r="C604" s="69" t="s">
        <v>87</v>
      </c>
      <c r="D604" s="81">
        <v>139194.59999999998</v>
      </c>
      <c r="E604" s="81">
        <v>26496.300000000003</v>
      </c>
      <c r="F604" s="21">
        <v>0</v>
      </c>
      <c r="G604" s="22">
        <f t="shared" si="9"/>
        <v>112698.29999999997</v>
      </c>
      <c r="H604" s="21">
        <v>0</v>
      </c>
      <c r="I604" s="21">
        <v>0</v>
      </c>
    </row>
    <row r="605" spans="1:9" ht="15" x14ac:dyDescent="0.25">
      <c r="A605" s="82" t="s">
        <v>683</v>
      </c>
      <c r="B605" s="20">
        <v>0</v>
      </c>
      <c r="C605" s="69" t="s">
        <v>87</v>
      </c>
      <c r="D605" s="81">
        <v>62438.799999999996</v>
      </c>
      <c r="E605" s="81">
        <v>31226.399999999998</v>
      </c>
      <c r="F605" s="21">
        <v>0</v>
      </c>
      <c r="G605" s="22">
        <f t="shared" si="9"/>
        <v>31212.399999999998</v>
      </c>
      <c r="H605" s="21">
        <v>0</v>
      </c>
      <c r="I605" s="21">
        <v>0</v>
      </c>
    </row>
    <row r="606" spans="1:9" ht="15" x14ac:dyDescent="0.25">
      <c r="A606" s="82" t="s">
        <v>684</v>
      </c>
      <c r="B606" s="20">
        <v>0</v>
      </c>
      <c r="C606" s="69" t="s">
        <v>87</v>
      </c>
      <c r="D606" s="81">
        <v>237836.73000000007</v>
      </c>
      <c r="E606" s="81">
        <v>83577.670000000013</v>
      </c>
      <c r="F606" s="21">
        <v>0</v>
      </c>
      <c r="G606" s="22">
        <f t="shared" si="9"/>
        <v>154259.06000000006</v>
      </c>
      <c r="H606" s="21">
        <v>0</v>
      </c>
      <c r="I606" s="21">
        <v>0</v>
      </c>
    </row>
    <row r="607" spans="1:9" ht="15" x14ac:dyDescent="0.25">
      <c r="A607" s="82" t="s">
        <v>685</v>
      </c>
      <c r="B607" s="20">
        <v>0</v>
      </c>
      <c r="C607" s="69" t="s">
        <v>87</v>
      </c>
      <c r="D607" s="81">
        <v>93213.400000000009</v>
      </c>
      <c r="E607" s="81">
        <v>13336.5</v>
      </c>
      <c r="F607" s="21">
        <v>0</v>
      </c>
      <c r="G607" s="22">
        <f t="shared" si="9"/>
        <v>79876.900000000009</v>
      </c>
      <c r="H607" s="21">
        <v>0</v>
      </c>
      <c r="I607" s="21">
        <v>0</v>
      </c>
    </row>
    <row r="608" spans="1:9" ht="15" x14ac:dyDescent="0.25">
      <c r="A608" s="82" t="s">
        <v>686</v>
      </c>
      <c r="B608" s="20">
        <v>0</v>
      </c>
      <c r="C608" s="69" t="s">
        <v>87</v>
      </c>
      <c r="D608" s="81">
        <v>219481</v>
      </c>
      <c r="E608" s="81">
        <v>79949.460000000006</v>
      </c>
      <c r="F608" s="21">
        <v>0</v>
      </c>
      <c r="G608" s="22">
        <f t="shared" si="9"/>
        <v>139531.53999999998</v>
      </c>
      <c r="H608" s="21">
        <v>0</v>
      </c>
      <c r="I608" s="21">
        <v>0</v>
      </c>
    </row>
    <row r="609" spans="1:9" ht="15" x14ac:dyDescent="0.25">
      <c r="A609" s="82" t="s">
        <v>687</v>
      </c>
      <c r="B609" s="20">
        <v>0</v>
      </c>
      <c r="C609" s="69" t="s">
        <v>87</v>
      </c>
      <c r="D609" s="81">
        <v>1758709.2499999998</v>
      </c>
      <c r="E609" s="81">
        <v>1020258.1200000003</v>
      </c>
      <c r="F609" s="21">
        <v>0</v>
      </c>
      <c r="G609" s="22">
        <f t="shared" si="9"/>
        <v>738451.12999999942</v>
      </c>
      <c r="H609" s="21">
        <v>0</v>
      </c>
      <c r="I609" s="21">
        <v>0</v>
      </c>
    </row>
    <row r="610" spans="1:9" ht="15" x14ac:dyDescent="0.25">
      <c r="A610" s="82" t="s">
        <v>688</v>
      </c>
      <c r="B610" s="20">
        <v>0</v>
      </c>
      <c r="C610" s="69" t="s">
        <v>87</v>
      </c>
      <c r="D610" s="81">
        <v>713903.99999999988</v>
      </c>
      <c r="E610" s="81">
        <v>618695.29999999993</v>
      </c>
      <c r="F610" s="21">
        <v>0</v>
      </c>
      <c r="G610" s="22">
        <f t="shared" si="9"/>
        <v>95208.699999999953</v>
      </c>
      <c r="H610" s="21">
        <v>0</v>
      </c>
      <c r="I610" s="21">
        <v>0</v>
      </c>
    </row>
    <row r="611" spans="1:9" ht="15" x14ac:dyDescent="0.25">
      <c r="A611" s="82" t="s">
        <v>689</v>
      </c>
      <c r="B611" s="20">
        <v>0</v>
      </c>
      <c r="C611" s="69" t="s">
        <v>87</v>
      </c>
      <c r="D611" s="81">
        <v>1062668.6000000006</v>
      </c>
      <c r="E611" s="81">
        <v>906710.78999999992</v>
      </c>
      <c r="F611" s="21">
        <v>0</v>
      </c>
      <c r="G611" s="22">
        <f t="shared" si="9"/>
        <v>155957.81000000064</v>
      </c>
      <c r="H611" s="21">
        <v>0</v>
      </c>
      <c r="I611" s="21">
        <v>0</v>
      </c>
    </row>
    <row r="612" spans="1:9" ht="15" x14ac:dyDescent="0.25">
      <c r="A612" s="82" t="s">
        <v>690</v>
      </c>
      <c r="B612" s="20">
        <v>0</v>
      </c>
      <c r="C612" s="69" t="s">
        <v>87</v>
      </c>
      <c r="D612" s="81">
        <v>155359.90000000002</v>
      </c>
      <c r="E612" s="81">
        <v>107351.72999999998</v>
      </c>
      <c r="F612" s="21">
        <v>0</v>
      </c>
      <c r="G612" s="22">
        <f t="shared" si="9"/>
        <v>48008.170000000042</v>
      </c>
      <c r="H612" s="21">
        <v>0</v>
      </c>
      <c r="I612" s="21">
        <v>0</v>
      </c>
    </row>
    <row r="613" spans="1:9" ht="15" x14ac:dyDescent="0.25">
      <c r="A613" s="82" t="s">
        <v>691</v>
      </c>
      <c r="B613" s="20">
        <v>0</v>
      </c>
      <c r="C613" s="69" t="s">
        <v>87</v>
      </c>
      <c r="D613" s="81">
        <v>162074</v>
      </c>
      <c r="E613" s="81">
        <v>133158.79999999999</v>
      </c>
      <c r="F613" s="21">
        <v>0</v>
      </c>
      <c r="G613" s="22">
        <f t="shared" si="9"/>
        <v>28915.200000000012</v>
      </c>
      <c r="H613" s="21">
        <v>0</v>
      </c>
      <c r="I613" s="21">
        <v>0</v>
      </c>
    </row>
    <row r="614" spans="1:9" ht="15" x14ac:dyDescent="0.25">
      <c r="A614" s="82" t="s">
        <v>692</v>
      </c>
      <c r="B614" s="20">
        <v>0</v>
      </c>
      <c r="C614" s="69" t="s">
        <v>87</v>
      </c>
      <c r="D614" s="81">
        <v>152900</v>
      </c>
      <c r="E614" s="81">
        <v>109431.2</v>
      </c>
      <c r="F614" s="21">
        <v>0</v>
      </c>
      <c r="G614" s="22">
        <f t="shared" si="9"/>
        <v>43468.800000000003</v>
      </c>
      <c r="H614" s="21">
        <v>0</v>
      </c>
      <c r="I614" s="21">
        <v>0</v>
      </c>
    </row>
    <row r="615" spans="1:9" ht="15" x14ac:dyDescent="0.25">
      <c r="A615" s="82" t="s">
        <v>693</v>
      </c>
      <c r="B615" s="20">
        <v>0</v>
      </c>
      <c r="C615" s="69" t="s">
        <v>87</v>
      </c>
      <c r="D615" s="81">
        <v>191959</v>
      </c>
      <c r="E615" s="81">
        <v>98603.3</v>
      </c>
      <c r="F615" s="21">
        <v>0</v>
      </c>
      <c r="G615" s="22">
        <f t="shared" si="9"/>
        <v>93355.7</v>
      </c>
      <c r="H615" s="21">
        <v>0</v>
      </c>
      <c r="I615" s="21">
        <v>0</v>
      </c>
    </row>
    <row r="616" spans="1:9" ht="15" x14ac:dyDescent="0.25">
      <c r="A616" s="82" t="s">
        <v>694</v>
      </c>
      <c r="B616" s="20">
        <v>0</v>
      </c>
      <c r="C616" s="69" t="s">
        <v>87</v>
      </c>
      <c r="D616" s="81">
        <v>822758.75000000035</v>
      </c>
      <c r="E616" s="81">
        <v>732392.44000000018</v>
      </c>
      <c r="F616" s="21">
        <v>0</v>
      </c>
      <c r="G616" s="22">
        <f t="shared" si="9"/>
        <v>90366.310000000172</v>
      </c>
      <c r="H616" s="21">
        <v>0</v>
      </c>
      <c r="I616" s="21">
        <v>0</v>
      </c>
    </row>
    <row r="617" spans="1:9" ht="15" x14ac:dyDescent="0.25">
      <c r="A617" s="82" t="s">
        <v>695</v>
      </c>
      <c r="B617" s="20">
        <v>0</v>
      </c>
      <c r="C617" s="69" t="s">
        <v>87</v>
      </c>
      <c r="D617" s="81">
        <v>853978.21999999986</v>
      </c>
      <c r="E617" s="81">
        <v>714953.21999999986</v>
      </c>
      <c r="F617" s="21">
        <v>0</v>
      </c>
      <c r="G617" s="22">
        <f t="shared" si="9"/>
        <v>139025</v>
      </c>
      <c r="H617" s="21">
        <v>0</v>
      </c>
      <c r="I617" s="21">
        <v>0</v>
      </c>
    </row>
    <row r="618" spans="1:9" ht="15" x14ac:dyDescent="0.25">
      <c r="A618" s="82" t="s">
        <v>696</v>
      </c>
      <c r="B618" s="20">
        <v>0</v>
      </c>
      <c r="C618" s="69" t="s">
        <v>87</v>
      </c>
      <c r="D618" s="81">
        <v>30719</v>
      </c>
      <c r="E618" s="81">
        <v>26393</v>
      </c>
      <c r="F618" s="21">
        <v>0</v>
      </c>
      <c r="G618" s="22">
        <f t="shared" si="9"/>
        <v>4326</v>
      </c>
      <c r="H618" s="21">
        <v>0</v>
      </c>
      <c r="I618" s="21">
        <v>0</v>
      </c>
    </row>
    <row r="619" spans="1:9" ht="15" x14ac:dyDescent="0.25">
      <c r="A619" s="82" t="s">
        <v>697</v>
      </c>
      <c r="B619" s="20">
        <v>0</v>
      </c>
      <c r="C619" s="69" t="s">
        <v>87</v>
      </c>
      <c r="D619" s="81">
        <v>309469.59999999998</v>
      </c>
      <c r="E619" s="81">
        <v>73060.399999999994</v>
      </c>
      <c r="F619" s="21">
        <v>0</v>
      </c>
      <c r="G619" s="22">
        <f t="shared" si="9"/>
        <v>236409.19999999998</v>
      </c>
      <c r="H619" s="21">
        <v>0</v>
      </c>
      <c r="I619" s="21">
        <v>0</v>
      </c>
    </row>
    <row r="620" spans="1:9" ht="15" x14ac:dyDescent="0.25">
      <c r="A620" s="82" t="s">
        <v>698</v>
      </c>
      <c r="B620" s="20">
        <v>0</v>
      </c>
      <c r="C620" s="69" t="s">
        <v>87</v>
      </c>
      <c r="D620" s="81">
        <v>39531.599999999999</v>
      </c>
      <c r="E620" s="81">
        <v>6563.6</v>
      </c>
      <c r="F620" s="21">
        <v>0</v>
      </c>
      <c r="G620" s="22">
        <f t="shared" si="9"/>
        <v>32968</v>
      </c>
      <c r="H620" s="21">
        <v>0</v>
      </c>
      <c r="I620" s="21">
        <v>0</v>
      </c>
    </row>
    <row r="621" spans="1:9" ht="15" x14ac:dyDescent="0.25">
      <c r="A621" s="82" t="s">
        <v>699</v>
      </c>
      <c r="B621" s="20">
        <v>0</v>
      </c>
      <c r="C621" s="69" t="s">
        <v>87</v>
      </c>
      <c r="D621" s="81">
        <v>84286.399999999994</v>
      </c>
      <c r="E621" s="81">
        <v>59499.9</v>
      </c>
      <c r="F621" s="21">
        <v>0</v>
      </c>
      <c r="G621" s="22">
        <f t="shared" si="9"/>
        <v>24786.499999999993</v>
      </c>
      <c r="H621" s="21">
        <v>0</v>
      </c>
      <c r="I621" s="21">
        <v>0</v>
      </c>
    </row>
    <row r="622" spans="1:9" ht="15" x14ac:dyDescent="0.25">
      <c r="A622" s="82" t="s">
        <v>700</v>
      </c>
      <c r="B622" s="20">
        <v>0</v>
      </c>
      <c r="C622" s="69" t="s">
        <v>87</v>
      </c>
      <c r="D622" s="81">
        <v>23713.399999999998</v>
      </c>
      <c r="E622" s="81">
        <v>254.79999999999998</v>
      </c>
      <c r="F622" s="21">
        <v>0</v>
      </c>
      <c r="G622" s="22">
        <f t="shared" si="9"/>
        <v>23458.6</v>
      </c>
      <c r="H622" s="21">
        <v>0</v>
      </c>
      <c r="I622" s="21">
        <v>0</v>
      </c>
    </row>
    <row r="623" spans="1:9" ht="15" x14ac:dyDescent="0.25">
      <c r="A623" s="82" t="s">
        <v>701</v>
      </c>
      <c r="B623" s="20">
        <v>0</v>
      </c>
      <c r="C623" s="69" t="s">
        <v>87</v>
      </c>
      <c r="D623" s="81">
        <v>137637.79999999999</v>
      </c>
      <c r="E623" s="81">
        <v>21209.52</v>
      </c>
      <c r="F623" s="21">
        <v>0</v>
      </c>
      <c r="G623" s="22">
        <f t="shared" si="9"/>
        <v>116428.27999999998</v>
      </c>
      <c r="H623" s="21">
        <v>0</v>
      </c>
      <c r="I623" s="21">
        <v>0</v>
      </c>
    </row>
    <row r="624" spans="1:9" ht="15" x14ac:dyDescent="0.25">
      <c r="A624" s="82" t="s">
        <v>702</v>
      </c>
      <c r="B624" s="20">
        <v>0</v>
      </c>
      <c r="C624" s="69" t="s">
        <v>87</v>
      </c>
      <c r="D624" s="81">
        <v>8534.6</v>
      </c>
      <c r="E624" s="81">
        <v>0</v>
      </c>
      <c r="F624" s="21">
        <v>0</v>
      </c>
      <c r="G624" s="22">
        <f t="shared" si="9"/>
        <v>8534.6</v>
      </c>
      <c r="H624" s="21">
        <v>0</v>
      </c>
      <c r="I624" s="21">
        <v>0</v>
      </c>
    </row>
    <row r="625" spans="1:9" ht="15" x14ac:dyDescent="0.25">
      <c r="A625" s="82" t="s">
        <v>703</v>
      </c>
      <c r="B625" s="20">
        <v>0</v>
      </c>
      <c r="C625" s="69" t="s">
        <v>87</v>
      </c>
      <c r="D625" s="81">
        <v>63356.2</v>
      </c>
      <c r="E625" s="81">
        <v>21296.799999999999</v>
      </c>
      <c r="F625" s="21">
        <v>0</v>
      </c>
      <c r="G625" s="22">
        <f t="shared" si="9"/>
        <v>42059.399999999994</v>
      </c>
      <c r="H625" s="21">
        <v>0</v>
      </c>
      <c r="I625" s="21">
        <v>0</v>
      </c>
    </row>
    <row r="626" spans="1:9" ht="15" x14ac:dyDescent="0.25">
      <c r="A626" s="82" t="s">
        <v>704</v>
      </c>
      <c r="B626" s="20">
        <v>0</v>
      </c>
      <c r="C626" s="69" t="s">
        <v>87</v>
      </c>
      <c r="D626" s="81">
        <v>32359.200000000001</v>
      </c>
      <c r="E626" s="81">
        <v>497.6</v>
      </c>
      <c r="F626" s="21">
        <v>0</v>
      </c>
      <c r="G626" s="22">
        <f t="shared" si="9"/>
        <v>31861.600000000002</v>
      </c>
      <c r="H626" s="21">
        <v>0</v>
      </c>
      <c r="I626" s="21">
        <v>0</v>
      </c>
    </row>
    <row r="627" spans="1:9" ht="15" x14ac:dyDescent="0.25">
      <c r="A627" s="82" t="s">
        <v>705</v>
      </c>
      <c r="B627" s="20">
        <v>0</v>
      </c>
      <c r="C627" s="69" t="s">
        <v>87</v>
      </c>
      <c r="D627" s="81">
        <v>94798.000000000015</v>
      </c>
      <c r="E627" s="81">
        <v>48207.8</v>
      </c>
      <c r="F627" s="21">
        <v>0</v>
      </c>
      <c r="G627" s="22">
        <f t="shared" si="9"/>
        <v>46590.200000000012</v>
      </c>
      <c r="H627" s="21">
        <v>0</v>
      </c>
      <c r="I627" s="21">
        <v>0</v>
      </c>
    </row>
    <row r="628" spans="1:9" ht="15" x14ac:dyDescent="0.25">
      <c r="A628" s="82" t="s">
        <v>706</v>
      </c>
      <c r="B628" s="20">
        <v>0</v>
      </c>
      <c r="C628" s="69" t="s">
        <v>87</v>
      </c>
      <c r="D628" s="81">
        <v>818979.99999999988</v>
      </c>
      <c r="E628" s="81">
        <v>617502.9</v>
      </c>
      <c r="F628" s="21">
        <v>0</v>
      </c>
      <c r="G628" s="22">
        <f t="shared" si="9"/>
        <v>201477.09999999986</v>
      </c>
      <c r="H628" s="21">
        <v>0</v>
      </c>
      <c r="I628" s="21">
        <v>0</v>
      </c>
    </row>
    <row r="629" spans="1:9" ht="15" x14ac:dyDescent="0.25">
      <c r="A629" s="82" t="s">
        <v>707</v>
      </c>
      <c r="B629" s="20">
        <v>0</v>
      </c>
      <c r="C629" s="69" t="s">
        <v>87</v>
      </c>
      <c r="D629" s="81">
        <v>666954.43999999971</v>
      </c>
      <c r="E629" s="81">
        <v>414951.92</v>
      </c>
      <c r="F629" s="21">
        <v>0</v>
      </c>
      <c r="G629" s="22">
        <f t="shared" si="9"/>
        <v>252002.51999999973</v>
      </c>
      <c r="H629" s="21">
        <v>0</v>
      </c>
      <c r="I629" s="21">
        <v>0</v>
      </c>
    </row>
    <row r="630" spans="1:9" ht="15" x14ac:dyDescent="0.25">
      <c r="A630" s="82" t="s">
        <v>708</v>
      </c>
      <c r="B630" s="20">
        <v>0</v>
      </c>
      <c r="C630" s="69" t="s">
        <v>87</v>
      </c>
      <c r="D630" s="81">
        <v>56211.600000000006</v>
      </c>
      <c r="E630" s="81">
        <v>334.8</v>
      </c>
      <c r="F630" s="21">
        <v>0</v>
      </c>
      <c r="G630" s="22">
        <f t="shared" si="9"/>
        <v>55876.800000000003</v>
      </c>
      <c r="H630" s="21">
        <v>0</v>
      </c>
      <c r="I630" s="21">
        <v>0</v>
      </c>
    </row>
    <row r="631" spans="1:9" ht="15" x14ac:dyDescent="0.25">
      <c r="A631" s="82" t="s">
        <v>709</v>
      </c>
      <c r="B631" s="20">
        <v>0</v>
      </c>
      <c r="C631" s="69" t="s">
        <v>87</v>
      </c>
      <c r="D631" s="81">
        <v>22045.4</v>
      </c>
      <c r="E631" s="81">
        <v>0</v>
      </c>
      <c r="F631" s="21">
        <v>0</v>
      </c>
      <c r="G631" s="22">
        <f t="shared" si="9"/>
        <v>22045.4</v>
      </c>
      <c r="H631" s="21">
        <v>0</v>
      </c>
      <c r="I631" s="21">
        <v>0</v>
      </c>
    </row>
    <row r="632" spans="1:9" ht="15" x14ac:dyDescent="0.25">
      <c r="A632" s="82" t="s">
        <v>710</v>
      </c>
      <c r="B632" s="20">
        <v>0</v>
      </c>
      <c r="C632" s="69" t="s">
        <v>87</v>
      </c>
      <c r="D632" s="81">
        <v>18904</v>
      </c>
      <c r="E632" s="81">
        <v>0</v>
      </c>
      <c r="F632" s="21">
        <v>0</v>
      </c>
      <c r="G632" s="22">
        <f t="shared" si="9"/>
        <v>18904</v>
      </c>
      <c r="H632" s="21">
        <v>0</v>
      </c>
      <c r="I632" s="21">
        <v>0</v>
      </c>
    </row>
    <row r="633" spans="1:9" ht="15" x14ac:dyDescent="0.25">
      <c r="A633" s="82" t="s">
        <v>711</v>
      </c>
      <c r="B633" s="20">
        <v>0</v>
      </c>
      <c r="C633" s="69" t="s">
        <v>87</v>
      </c>
      <c r="D633" s="81">
        <v>109698.8</v>
      </c>
      <c r="E633" s="81">
        <v>3093.2</v>
      </c>
      <c r="F633" s="21">
        <v>0</v>
      </c>
      <c r="G633" s="22">
        <f t="shared" si="9"/>
        <v>106605.6</v>
      </c>
      <c r="H633" s="21">
        <v>0</v>
      </c>
      <c r="I633" s="21">
        <v>0</v>
      </c>
    </row>
    <row r="634" spans="1:9" ht="15" x14ac:dyDescent="0.25">
      <c r="A634" s="82" t="s">
        <v>712</v>
      </c>
      <c r="B634" s="20">
        <v>0</v>
      </c>
      <c r="C634" s="69" t="s">
        <v>87</v>
      </c>
      <c r="D634" s="81">
        <v>149900.38</v>
      </c>
      <c r="E634" s="81">
        <v>33099.199999999997</v>
      </c>
      <c r="F634" s="21">
        <v>0</v>
      </c>
      <c r="G634" s="22">
        <f t="shared" si="9"/>
        <v>116801.18000000001</v>
      </c>
      <c r="H634" s="21">
        <v>0</v>
      </c>
      <c r="I634" s="21">
        <v>0</v>
      </c>
    </row>
    <row r="635" spans="1:9" ht="15" x14ac:dyDescent="0.25">
      <c r="A635" s="82" t="s">
        <v>713</v>
      </c>
      <c r="B635" s="20">
        <v>0</v>
      </c>
      <c r="C635" s="69" t="s">
        <v>87</v>
      </c>
      <c r="D635" s="81">
        <v>47719.069999999992</v>
      </c>
      <c r="E635" s="81">
        <v>3158.8</v>
      </c>
      <c r="F635" s="21">
        <v>0</v>
      </c>
      <c r="G635" s="22">
        <f t="shared" si="9"/>
        <v>44560.26999999999</v>
      </c>
      <c r="H635" s="21">
        <v>0</v>
      </c>
      <c r="I635" s="21">
        <v>0</v>
      </c>
    </row>
    <row r="636" spans="1:9" ht="15" x14ac:dyDescent="0.25">
      <c r="A636" s="82" t="s">
        <v>714</v>
      </c>
      <c r="B636" s="20">
        <v>0</v>
      </c>
      <c r="C636" s="69" t="s">
        <v>87</v>
      </c>
      <c r="D636" s="81">
        <v>27438.6</v>
      </c>
      <c r="E636" s="81">
        <v>22646.68</v>
      </c>
      <c r="F636" s="21">
        <v>0</v>
      </c>
      <c r="G636" s="22">
        <f t="shared" si="9"/>
        <v>4791.9199999999983</v>
      </c>
      <c r="H636" s="21">
        <v>0</v>
      </c>
      <c r="I636" s="21">
        <v>0</v>
      </c>
    </row>
    <row r="637" spans="1:9" ht="15" x14ac:dyDescent="0.25">
      <c r="A637" s="82" t="s">
        <v>715</v>
      </c>
      <c r="B637" s="20">
        <v>0</v>
      </c>
      <c r="C637" s="69" t="s">
        <v>87</v>
      </c>
      <c r="D637" s="81">
        <v>46676.200000000004</v>
      </c>
      <c r="E637" s="81">
        <v>0</v>
      </c>
      <c r="F637" s="21">
        <v>0</v>
      </c>
      <c r="G637" s="22">
        <f t="shared" si="9"/>
        <v>46676.200000000004</v>
      </c>
      <c r="H637" s="21">
        <v>0</v>
      </c>
      <c r="I637" s="21">
        <v>0</v>
      </c>
    </row>
    <row r="638" spans="1:9" ht="15" x14ac:dyDescent="0.25">
      <c r="A638" s="82" t="s">
        <v>716</v>
      </c>
      <c r="B638" s="20">
        <v>0</v>
      </c>
      <c r="C638" s="69" t="s">
        <v>87</v>
      </c>
      <c r="D638" s="81">
        <v>27132.799999999999</v>
      </c>
      <c r="E638" s="81">
        <v>13632.4</v>
      </c>
      <c r="F638" s="21">
        <v>0</v>
      </c>
      <c r="G638" s="22">
        <f t="shared" si="9"/>
        <v>13500.4</v>
      </c>
      <c r="H638" s="21">
        <v>0</v>
      </c>
      <c r="I638" s="21">
        <v>0</v>
      </c>
    </row>
    <row r="639" spans="1:9" ht="15" x14ac:dyDescent="0.25">
      <c r="A639" s="82" t="s">
        <v>717</v>
      </c>
      <c r="B639" s="20">
        <v>0</v>
      </c>
      <c r="C639" s="69" t="s">
        <v>87</v>
      </c>
      <c r="D639" s="81">
        <v>80536.599999999991</v>
      </c>
      <c r="E639" s="81">
        <v>71872.569999999992</v>
      </c>
      <c r="F639" s="21">
        <v>0</v>
      </c>
      <c r="G639" s="22">
        <f t="shared" si="9"/>
        <v>8664.0299999999988</v>
      </c>
      <c r="H639" s="21">
        <v>0</v>
      </c>
      <c r="I639" s="21">
        <v>0</v>
      </c>
    </row>
    <row r="640" spans="1:9" ht="15" x14ac:dyDescent="0.25">
      <c r="A640" s="82" t="s">
        <v>718</v>
      </c>
      <c r="B640" s="20">
        <v>0</v>
      </c>
      <c r="C640" s="69" t="s">
        <v>87</v>
      </c>
      <c r="D640" s="81">
        <v>51707.999999999993</v>
      </c>
      <c r="E640" s="81">
        <v>0</v>
      </c>
      <c r="F640" s="21">
        <v>0</v>
      </c>
      <c r="G640" s="22">
        <f t="shared" si="9"/>
        <v>51707.999999999993</v>
      </c>
      <c r="H640" s="21">
        <v>0</v>
      </c>
      <c r="I640" s="21">
        <v>0</v>
      </c>
    </row>
    <row r="641" spans="1:9" ht="15" x14ac:dyDescent="0.25">
      <c r="A641" s="82" t="s">
        <v>719</v>
      </c>
      <c r="B641" s="20">
        <v>0</v>
      </c>
      <c r="C641" s="69" t="s">
        <v>87</v>
      </c>
      <c r="D641" s="81">
        <v>37140.800000000003</v>
      </c>
      <c r="E641" s="81">
        <v>0</v>
      </c>
      <c r="F641" s="21">
        <v>0</v>
      </c>
      <c r="G641" s="22">
        <f t="shared" si="9"/>
        <v>37140.800000000003</v>
      </c>
      <c r="H641" s="21">
        <v>0</v>
      </c>
      <c r="I641" s="21">
        <v>0</v>
      </c>
    </row>
    <row r="642" spans="1:9" ht="15" x14ac:dyDescent="0.25">
      <c r="A642" s="82" t="s">
        <v>720</v>
      </c>
      <c r="B642" s="20">
        <v>0</v>
      </c>
      <c r="C642" s="69" t="s">
        <v>87</v>
      </c>
      <c r="D642" s="81">
        <v>137804.6</v>
      </c>
      <c r="E642" s="81">
        <v>69165.5</v>
      </c>
      <c r="F642" s="21">
        <v>0</v>
      </c>
      <c r="G642" s="22">
        <f t="shared" si="9"/>
        <v>68639.100000000006</v>
      </c>
      <c r="H642" s="21">
        <v>0</v>
      </c>
      <c r="I642" s="21">
        <v>0</v>
      </c>
    </row>
    <row r="643" spans="1:9" ht="15" x14ac:dyDescent="0.25">
      <c r="A643" s="82" t="s">
        <v>721</v>
      </c>
      <c r="B643" s="20">
        <v>0</v>
      </c>
      <c r="C643" s="69" t="s">
        <v>87</v>
      </c>
      <c r="D643" s="81">
        <v>17236</v>
      </c>
      <c r="E643" s="81">
        <v>0</v>
      </c>
      <c r="F643" s="21">
        <v>0</v>
      </c>
      <c r="G643" s="22">
        <f t="shared" si="9"/>
        <v>17236</v>
      </c>
      <c r="H643" s="21">
        <v>0</v>
      </c>
      <c r="I643" s="21">
        <v>0</v>
      </c>
    </row>
    <row r="644" spans="1:9" ht="15" x14ac:dyDescent="0.25">
      <c r="A644" s="82" t="s">
        <v>722</v>
      </c>
      <c r="B644" s="20">
        <v>0</v>
      </c>
      <c r="C644" s="69" t="s">
        <v>87</v>
      </c>
      <c r="D644" s="81">
        <v>14289.2</v>
      </c>
      <c r="E644" s="81">
        <v>0</v>
      </c>
      <c r="F644" s="21">
        <v>0</v>
      </c>
      <c r="G644" s="22">
        <f t="shared" si="9"/>
        <v>14289.2</v>
      </c>
      <c r="H644" s="21">
        <v>0</v>
      </c>
      <c r="I644" s="21">
        <v>0</v>
      </c>
    </row>
    <row r="645" spans="1:9" ht="15" x14ac:dyDescent="0.25">
      <c r="A645" s="82" t="s">
        <v>723</v>
      </c>
      <c r="B645" s="20">
        <v>0</v>
      </c>
      <c r="C645" s="69" t="s">
        <v>87</v>
      </c>
      <c r="D645" s="81">
        <v>2383573.1999999997</v>
      </c>
      <c r="E645" s="81">
        <v>1194970.44</v>
      </c>
      <c r="F645" s="21">
        <v>0</v>
      </c>
      <c r="G645" s="22">
        <f t="shared" si="9"/>
        <v>1188602.7599999998</v>
      </c>
      <c r="H645" s="21">
        <v>0</v>
      </c>
      <c r="I645" s="21">
        <v>0</v>
      </c>
    </row>
    <row r="646" spans="1:9" ht="15" x14ac:dyDescent="0.25">
      <c r="A646" s="82" t="s">
        <v>724</v>
      </c>
      <c r="B646" s="20">
        <v>0</v>
      </c>
      <c r="C646" s="69" t="s">
        <v>87</v>
      </c>
      <c r="D646" s="81">
        <v>55155.199999999997</v>
      </c>
      <c r="E646" s="81">
        <v>28777.1</v>
      </c>
      <c r="F646" s="21">
        <v>0</v>
      </c>
      <c r="G646" s="22">
        <f t="shared" ref="G646:G709" si="10">D646-E646</f>
        <v>26378.1</v>
      </c>
      <c r="H646" s="21">
        <v>0</v>
      </c>
      <c r="I646" s="21">
        <v>0</v>
      </c>
    </row>
    <row r="647" spans="1:9" ht="15" x14ac:dyDescent="0.25">
      <c r="A647" s="82" t="s">
        <v>725</v>
      </c>
      <c r="B647" s="20">
        <v>0</v>
      </c>
      <c r="C647" s="69" t="s">
        <v>87</v>
      </c>
      <c r="D647" s="81">
        <v>42700.800000000003</v>
      </c>
      <c r="E647" s="81">
        <v>5628.2</v>
      </c>
      <c r="F647" s="21">
        <v>0</v>
      </c>
      <c r="G647" s="22">
        <f t="shared" si="10"/>
        <v>37072.600000000006</v>
      </c>
      <c r="H647" s="21">
        <v>0</v>
      </c>
      <c r="I647" s="21">
        <v>0</v>
      </c>
    </row>
    <row r="648" spans="1:9" ht="15" x14ac:dyDescent="0.25">
      <c r="A648" s="82" t="s">
        <v>726</v>
      </c>
      <c r="B648" s="20">
        <v>0</v>
      </c>
      <c r="C648" s="69" t="s">
        <v>87</v>
      </c>
      <c r="D648" s="81">
        <v>46815.199999999997</v>
      </c>
      <c r="E648" s="81">
        <v>974.04</v>
      </c>
      <c r="F648" s="21">
        <v>0</v>
      </c>
      <c r="G648" s="22">
        <f t="shared" si="10"/>
        <v>45841.159999999996</v>
      </c>
      <c r="H648" s="21">
        <v>0</v>
      </c>
      <c r="I648" s="21">
        <v>0</v>
      </c>
    </row>
    <row r="649" spans="1:9" ht="15" x14ac:dyDescent="0.25">
      <c r="A649" s="82" t="s">
        <v>727</v>
      </c>
      <c r="B649" s="20">
        <v>0</v>
      </c>
      <c r="C649" s="69" t="s">
        <v>87</v>
      </c>
      <c r="D649" s="81">
        <v>28495</v>
      </c>
      <c r="E649" s="81">
        <v>0</v>
      </c>
      <c r="F649" s="21">
        <v>0</v>
      </c>
      <c r="G649" s="22">
        <f t="shared" si="10"/>
        <v>28495</v>
      </c>
      <c r="H649" s="21">
        <v>0</v>
      </c>
      <c r="I649" s="21">
        <v>0</v>
      </c>
    </row>
    <row r="650" spans="1:9" ht="15" x14ac:dyDescent="0.25">
      <c r="A650" s="82" t="s">
        <v>728</v>
      </c>
      <c r="B650" s="20">
        <v>0</v>
      </c>
      <c r="C650" s="69" t="s">
        <v>87</v>
      </c>
      <c r="D650" s="81">
        <v>97166</v>
      </c>
      <c r="E650" s="81">
        <v>17425.460000000003</v>
      </c>
      <c r="F650" s="21">
        <v>0</v>
      </c>
      <c r="G650" s="22">
        <f t="shared" si="10"/>
        <v>79740.539999999994</v>
      </c>
      <c r="H650" s="21">
        <v>0</v>
      </c>
      <c r="I650" s="21">
        <v>0</v>
      </c>
    </row>
    <row r="651" spans="1:9" ht="15" x14ac:dyDescent="0.25">
      <c r="A651" s="82" t="s">
        <v>729</v>
      </c>
      <c r="B651" s="20">
        <v>0</v>
      </c>
      <c r="C651" s="69" t="s">
        <v>87</v>
      </c>
      <c r="D651" s="81">
        <v>125211.2</v>
      </c>
      <c r="E651" s="81">
        <v>0</v>
      </c>
      <c r="F651" s="21">
        <v>0</v>
      </c>
      <c r="G651" s="22">
        <f t="shared" si="10"/>
        <v>125211.2</v>
      </c>
      <c r="H651" s="21">
        <v>0</v>
      </c>
      <c r="I651" s="21">
        <v>0</v>
      </c>
    </row>
    <row r="652" spans="1:9" ht="15" x14ac:dyDescent="0.25">
      <c r="A652" s="82" t="s">
        <v>730</v>
      </c>
      <c r="B652" s="20">
        <v>0</v>
      </c>
      <c r="C652" s="69" t="s">
        <v>87</v>
      </c>
      <c r="D652" s="81">
        <v>40866</v>
      </c>
      <c r="E652" s="81">
        <v>0</v>
      </c>
      <c r="F652" s="21">
        <v>0</v>
      </c>
      <c r="G652" s="22">
        <f t="shared" si="10"/>
        <v>40866</v>
      </c>
      <c r="H652" s="21">
        <v>0</v>
      </c>
      <c r="I652" s="21">
        <v>0</v>
      </c>
    </row>
    <row r="653" spans="1:9" ht="15" x14ac:dyDescent="0.25">
      <c r="A653" s="82" t="s">
        <v>731</v>
      </c>
      <c r="B653" s="20">
        <v>0</v>
      </c>
      <c r="C653" s="69" t="s">
        <v>87</v>
      </c>
      <c r="D653" s="81">
        <v>11286.8</v>
      </c>
      <c r="E653" s="81">
        <v>0</v>
      </c>
      <c r="F653" s="21">
        <v>0</v>
      </c>
      <c r="G653" s="22">
        <f t="shared" si="10"/>
        <v>11286.8</v>
      </c>
      <c r="H653" s="21">
        <v>0</v>
      </c>
      <c r="I653" s="21">
        <v>0</v>
      </c>
    </row>
    <row r="654" spans="1:9" ht="15" x14ac:dyDescent="0.25">
      <c r="A654" s="82" t="s">
        <v>732</v>
      </c>
      <c r="B654" s="20">
        <v>0</v>
      </c>
      <c r="C654" s="69" t="s">
        <v>87</v>
      </c>
      <c r="D654" s="81">
        <v>65163.199999999997</v>
      </c>
      <c r="E654" s="81">
        <v>0</v>
      </c>
      <c r="F654" s="21">
        <v>0</v>
      </c>
      <c r="G654" s="22">
        <f t="shared" si="10"/>
        <v>65163.199999999997</v>
      </c>
      <c r="H654" s="21">
        <v>0</v>
      </c>
      <c r="I654" s="21">
        <v>0</v>
      </c>
    </row>
    <row r="655" spans="1:9" ht="15" x14ac:dyDescent="0.25">
      <c r="A655" s="82" t="s">
        <v>733</v>
      </c>
      <c r="B655" s="20">
        <v>0</v>
      </c>
      <c r="C655" s="69" t="s">
        <v>87</v>
      </c>
      <c r="D655" s="81">
        <v>42978.8</v>
      </c>
      <c r="E655" s="81">
        <v>4600</v>
      </c>
      <c r="F655" s="21">
        <v>0</v>
      </c>
      <c r="G655" s="22">
        <f t="shared" si="10"/>
        <v>38378.800000000003</v>
      </c>
      <c r="H655" s="21">
        <v>0</v>
      </c>
      <c r="I655" s="21">
        <v>0</v>
      </c>
    </row>
    <row r="656" spans="1:9" ht="15" x14ac:dyDescent="0.25">
      <c r="A656" s="82" t="s">
        <v>734</v>
      </c>
      <c r="B656" s="20">
        <v>0</v>
      </c>
      <c r="C656" s="69" t="s">
        <v>87</v>
      </c>
      <c r="D656" s="81">
        <v>55683.4</v>
      </c>
      <c r="E656" s="81">
        <v>188.1</v>
      </c>
      <c r="F656" s="21">
        <v>0</v>
      </c>
      <c r="G656" s="22">
        <f t="shared" si="10"/>
        <v>55495.3</v>
      </c>
      <c r="H656" s="21">
        <v>0</v>
      </c>
      <c r="I656" s="21">
        <v>0</v>
      </c>
    </row>
    <row r="657" spans="1:9" ht="15" x14ac:dyDescent="0.25">
      <c r="A657" s="82" t="s">
        <v>735</v>
      </c>
      <c r="B657" s="20">
        <v>0</v>
      </c>
      <c r="C657" s="69" t="s">
        <v>87</v>
      </c>
      <c r="D657" s="81">
        <v>99774.2</v>
      </c>
      <c r="E657" s="81">
        <v>33145.4</v>
      </c>
      <c r="F657" s="21">
        <v>0</v>
      </c>
      <c r="G657" s="22">
        <f t="shared" si="10"/>
        <v>66628.799999999988</v>
      </c>
      <c r="H657" s="21">
        <v>0</v>
      </c>
      <c r="I657" s="21">
        <v>0</v>
      </c>
    </row>
    <row r="658" spans="1:9" ht="15" x14ac:dyDescent="0.25">
      <c r="A658" s="82" t="s">
        <v>736</v>
      </c>
      <c r="B658" s="20">
        <v>0</v>
      </c>
      <c r="C658" s="69" t="s">
        <v>87</v>
      </c>
      <c r="D658" s="81">
        <v>110338.20000000001</v>
      </c>
      <c r="E658" s="81">
        <v>79704.320000000007</v>
      </c>
      <c r="F658" s="21">
        <v>0</v>
      </c>
      <c r="G658" s="22">
        <f t="shared" si="10"/>
        <v>30633.880000000005</v>
      </c>
      <c r="H658" s="21">
        <v>0</v>
      </c>
      <c r="I658" s="21">
        <v>0</v>
      </c>
    </row>
    <row r="659" spans="1:9" ht="15" x14ac:dyDescent="0.25">
      <c r="A659" s="82" t="s">
        <v>737</v>
      </c>
      <c r="B659" s="20">
        <v>0</v>
      </c>
      <c r="C659" s="69" t="s">
        <v>87</v>
      </c>
      <c r="D659" s="81">
        <v>54988.399999999994</v>
      </c>
      <c r="E659" s="81">
        <v>9128.2999999999993</v>
      </c>
      <c r="F659" s="21">
        <v>0</v>
      </c>
      <c r="G659" s="22">
        <f t="shared" si="10"/>
        <v>45860.099999999991</v>
      </c>
      <c r="H659" s="21">
        <v>0</v>
      </c>
      <c r="I659" s="21">
        <v>0</v>
      </c>
    </row>
    <row r="660" spans="1:9" ht="15" x14ac:dyDescent="0.25">
      <c r="A660" s="82" t="s">
        <v>738</v>
      </c>
      <c r="B660" s="20">
        <v>0</v>
      </c>
      <c r="C660" s="69" t="s">
        <v>87</v>
      </c>
      <c r="D660" s="81">
        <v>41978</v>
      </c>
      <c r="E660" s="81">
        <v>0</v>
      </c>
      <c r="F660" s="21">
        <v>0</v>
      </c>
      <c r="G660" s="22">
        <f t="shared" si="10"/>
        <v>41978</v>
      </c>
      <c r="H660" s="21">
        <v>0</v>
      </c>
      <c r="I660" s="21">
        <v>0</v>
      </c>
    </row>
    <row r="661" spans="1:9" ht="15" x14ac:dyDescent="0.25">
      <c r="A661" s="82" t="s">
        <v>739</v>
      </c>
      <c r="B661" s="20">
        <v>0</v>
      </c>
      <c r="C661" s="69" t="s">
        <v>87</v>
      </c>
      <c r="D661" s="81">
        <v>68110</v>
      </c>
      <c r="E661" s="81">
        <v>849.2</v>
      </c>
      <c r="F661" s="21">
        <v>0</v>
      </c>
      <c r="G661" s="22">
        <f t="shared" si="10"/>
        <v>67260.800000000003</v>
      </c>
      <c r="H661" s="21">
        <v>0</v>
      </c>
      <c r="I661" s="21">
        <v>0</v>
      </c>
    </row>
    <row r="662" spans="1:9" ht="15" x14ac:dyDescent="0.25">
      <c r="A662" s="82" t="s">
        <v>740</v>
      </c>
      <c r="B662" s="20">
        <v>0</v>
      </c>
      <c r="C662" s="69" t="s">
        <v>87</v>
      </c>
      <c r="D662" s="81">
        <v>32748.400000000001</v>
      </c>
      <c r="E662" s="81">
        <v>0</v>
      </c>
      <c r="F662" s="21">
        <v>0</v>
      </c>
      <c r="G662" s="22">
        <f t="shared" si="10"/>
        <v>32748.400000000001</v>
      </c>
      <c r="H662" s="21">
        <v>0</v>
      </c>
      <c r="I662" s="21">
        <v>0</v>
      </c>
    </row>
    <row r="663" spans="1:9" ht="15" x14ac:dyDescent="0.25">
      <c r="A663" s="82" t="s">
        <v>741</v>
      </c>
      <c r="B663" s="20">
        <v>0</v>
      </c>
      <c r="C663" s="69" t="s">
        <v>87</v>
      </c>
      <c r="D663" s="81">
        <v>55210.8</v>
      </c>
      <c r="E663" s="81">
        <v>0</v>
      </c>
      <c r="F663" s="21">
        <v>0</v>
      </c>
      <c r="G663" s="22">
        <f t="shared" si="10"/>
        <v>55210.8</v>
      </c>
      <c r="H663" s="21">
        <v>0</v>
      </c>
      <c r="I663" s="21">
        <v>0</v>
      </c>
    </row>
    <row r="664" spans="1:9" ht="15" x14ac:dyDescent="0.25">
      <c r="A664" s="82" t="s">
        <v>742</v>
      </c>
      <c r="B664" s="20">
        <v>0</v>
      </c>
      <c r="C664" s="69" t="s">
        <v>87</v>
      </c>
      <c r="D664" s="81">
        <v>86152.2</v>
      </c>
      <c r="E664" s="81">
        <v>14751</v>
      </c>
      <c r="F664" s="21">
        <v>0</v>
      </c>
      <c r="G664" s="22">
        <f t="shared" si="10"/>
        <v>71401.2</v>
      </c>
      <c r="H664" s="21">
        <v>0</v>
      </c>
      <c r="I664" s="21">
        <v>0</v>
      </c>
    </row>
    <row r="665" spans="1:9" ht="15" x14ac:dyDescent="0.25">
      <c r="A665" s="82" t="s">
        <v>743</v>
      </c>
      <c r="B665" s="20">
        <v>0</v>
      </c>
      <c r="C665" s="69" t="s">
        <v>87</v>
      </c>
      <c r="D665" s="81">
        <v>2289674.2000000007</v>
      </c>
      <c r="E665" s="81">
        <v>1814067.1100000003</v>
      </c>
      <c r="F665" s="21">
        <v>0</v>
      </c>
      <c r="G665" s="22">
        <f t="shared" si="10"/>
        <v>475607.09000000032</v>
      </c>
      <c r="H665" s="21">
        <v>0</v>
      </c>
      <c r="I665" s="21">
        <v>0</v>
      </c>
    </row>
    <row r="666" spans="1:9" ht="15" x14ac:dyDescent="0.25">
      <c r="A666" s="82" t="s">
        <v>744</v>
      </c>
      <c r="B666" s="20">
        <v>0</v>
      </c>
      <c r="C666" s="69" t="s">
        <v>87</v>
      </c>
      <c r="D666" s="81">
        <v>1060058.4799999997</v>
      </c>
      <c r="E666" s="81">
        <v>824363.25</v>
      </c>
      <c r="F666" s="21">
        <v>0</v>
      </c>
      <c r="G666" s="22">
        <f t="shared" si="10"/>
        <v>235695.22999999975</v>
      </c>
      <c r="H666" s="21">
        <v>0</v>
      </c>
      <c r="I666" s="21">
        <v>0</v>
      </c>
    </row>
    <row r="667" spans="1:9" ht="15" x14ac:dyDescent="0.25">
      <c r="A667" s="82" t="s">
        <v>745</v>
      </c>
      <c r="B667" s="20">
        <v>0</v>
      </c>
      <c r="C667" s="69" t="s">
        <v>87</v>
      </c>
      <c r="D667" s="81">
        <v>546230.20000000007</v>
      </c>
      <c r="E667" s="81">
        <v>421473.95000000007</v>
      </c>
      <c r="F667" s="21">
        <v>0</v>
      </c>
      <c r="G667" s="22">
        <f t="shared" si="10"/>
        <v>124756.25</v>
      </c>
      <c r="H667" s="21">
        <v>0</v>
      </c>
      <c r="I667" s="21">
        <v>0</v>
      </c>
    </row>
    <row r="668" spans="1:9" ht="15" x14ac:dyDescent="0.25">
      <c r="A668" s="82" t="s">
        <v>746</v>
      </c>
      <c r="B668" s="20">
        <v>0</v>
      </c>
      <c r="C668" s="69" t="s">
        <v>87</v>
      </c>
      <c r="D668" s="81">
        <v>742677</v>
      </c>
      <c r="E668" s="81">
        <v>593957.49999999977</v>
      </c>
      <c r="F668" s="21">
        <v>0</v>
      </c>
      <c r="G668" s="22">
        <f t="shared" si="10"/>
        <v>148719.50000000023</v>
      </c>
      <c r="H668" s="21">
        <v>0</v>
      </c>
      <c r="I668" s="21">
        <v>0</v>
      </c>
    </row>
    <row r="669" spans="1:9" ht="15" x14ac:dyDescent="0.25">
      <c r="A669" s="82" t="s">
        <v>747</v>
      </c>
      <c r="B669" s="20">
        <v>0</v>
      </c>
      <c r="C669" s="69" t="s">
        <v>87</v>
      </c>
      <c r="D669" s="81">
        <v>943226.20000000042</v>
      </c>
      <c r="E669" s="81">
        <v>675074.21000000008</v>
      </c>
      <c r="F669" s="21">
        <v>0</v>
      </c>
      <c r="G669" s="22">
        <f t="shared" si="10"/>
        <v>268151.99000000034</v>
      </c>
      <c r="H669" s="21">
        <v>0</v>
      </c>
      <c r="I669" s="21">
        <v>0</v>
      </c>
    </row>
    <row r="670" spans="1:9" ht="15" x14ac:dyDescent="0.25">
      <c r="A670" s="82" t="s">
        <v>748</v>
      </c>
      <c r="B670" s="20">
        <v>0</v>
      </c>
      <c r="C670" s="69" t="s">
        <v>87</v>
      </c>
      <c r="D670" s="81">
        <v>2280243.7000000007</v>
      </c>
      <c r="E670" s="81">
        <v>1998284.4900000012</v>
      </c>
      <c r="F670" s="21">
        <v>0</v>
      </c>
      <c r="G670" s="22">
        <f t="shared" si="10"/>
        <v>281959.2099999995</v>
      </c>
      <c r="H670" s="21">
        <v>0</v>
      </c>
      <c r="I670" s="21">
        <v>0</v>
      </c>
    </row>
    <row r="671" spans="1:9" ht="15" x14ac:dyDescent="0.25">
      <c r="A671" s="82" t="s">
        <v>749</v>
      </c>
      <c r="B671" s="20">
        <v>0</v>
      </c>
      <c r="C671" s="69" t="s">
        <v>87</v>
      </c>
      <c r="D671" s="81">
        <v>175418</v>
      </c>
      <c r="E671" s="81">
        <v>0</v>
      </c>
      <c r="F671" s="21">
        <v>0</v>
      </c>
      <c r="G671" s="22">
        <f t="shared" si="10"/>
        <v>175418</v>
      </c>
      <c r="H671" s="21">
        <v>0</v>
      </c>
      <c r="I671" s="21">
        <v>0</v>
      </c>
    </row>
    <row r="672" spans="1:9" ht="15" x14ac:dyDescent="0.25">
      <c r="A672" s="82" t="s">
        <v>750</v>
      </c>
      <c r="B672" s="20">
        <v>0</v>
      </c>
      <c r="C672" s="69" t="s">
        <v>87</v>
      </c>
      <c r="D672" s="81">
        <v>18097.8</v>
      </c>
      <c r="E672" s="81">
        <v>0</v>
      </c>
      <c r="F672" s="21">
        <v>0</v>
      </c>
      <c r="G672" s="22">
        <f t="shared" si="10"/>
        <v>18097.8</v>
      </c>
      <c r="H672" s="21">
        <v>0</v>
      </c>
      <c r="I672" s="21">
        <v>0</v>
      </c>
    </row>
    <row r="673" spans="1:9" ht="15" x14ac:dyDescent="0.25">
      <c r="A673" s="82" t="s">
        <v>751</v>
      </c>
      <c r="B673" s="20">
        <v>0</v>
      </c>
      <c r="C673" s="69" t="s">
        <v>87</v>
      </c>
      <c r="D673" s="81">
        <v>158209.79999999996</v>
      </c>
      <c r="E673" s="81">
        <v>66185.600000000006</v>
      </c>
      <c r="F673" s="21">
        <v>0</v>
      </c>
      <c r="G673" s="22">
        <f t="shared" si="10"/>
        <v>92024.199999999953</v>
      </c>
      <c r="H673" s="21">
        <v>0</v>
      </c>
      <c r="I673" s="21">
        <v>0</v>
      </c>
    </row>
    <row r="674" spans="1:9" ht="15" x14ac:dyDescent="0.25">
      <c r="A674" s="82" t="s">
        <v>752</v>
      </c>
      <c r="B674" s="20">
        <v>0</v>
      </c>
      <c r="C674" s="69" t="s">
        <v>87</v>
      </c>
      <c r="D674" s="81">
        <v>13872.2</v>
      </c>
      <c r="E674" s="81">
        <v>1746.5</v>
      </c>
      <c r="F674" s="21">
        <v>0</v>
      </c>
      <c r="G674" s="22">
        <f t="shared" si="10"/>
        <v>12125.7</v>
      </c>
      <c r="H674" s="21">
        <v>0</v>
      </c>
      <c r="I674" s="21">
        <v>0</v>
      </c>
    </row>
    <row r="675" spans="1:9" ht="15" x14ac:dyDescent="0.25">
      <c r="A675" s="82" t="s">
        <v>753</v>
      </c>
      <c r="B675" s="20">
        <v>0</v>
      </c>
      <c r="C675" s="69" t="s">
        <v>87</v>
      </c>
      <c r="D675" s="81">
        <v>24436.2</v>
      </c>
      <c r="E675" s="81">
        <v>20998.2</v>
      </c>
      <c r="F675" s="21">
        <v>0</v>
      </c>
      <c r="G675" s="22">
        <f t="shared" si="10"/>
        <v>3438</v>
      </c>
      <c r="H675" s="21">
        <v>0</v>
      </c>
      <c r="I675" s="21">
        <v>0</v>
      </c>
    </row>
    <row r="676" spans="1:9" ht="15" x14ac:dyDescent="0.25">
      <c r="A676" s="82" t="s">
        <v>754</v>
      </c>
      <c r="B676" s="20">
        <v>0</v>
      </c>
      <c r="C676" s="69" t="s">
        <v>87</v>
      </c>
      <c r="D676" s="81">
        <v>51278.8</v>
      </c>
      <c r="E676" s="81">
        <v>21001.599999999999</v>
      </c>
      <c r="F676" s="21">
        <v>0</v>
      </c>
      <c r="G676" s="22">
        <f t="shared" si="10"/>
        <v>30277.200000000004</v>
      </c>
      <c r="H676" s="21">
        <v>0</v>
      </c>
      <c r="I676" s="21">
        <v>0</v>
      </c>
    </row>
    <row r="677" spans="1:9" ht="15" x14ac:dyDescent="0.25">
      <c r="A677" s="82" t="s">
        <v>755</v>
      </c>
      <c r="B677" s="20">
        <v>0</v>
      </c>
      <c r="C677" s="69" t="s">
        <v>87</v>
      </c>
      <c r="D677" s="81">
        <v>62967</v>
      </c>
      <c r="E677" s="81">
        <v>10174.4</v>
      </c>
      <c r="F677" s="21">
        <v>0</v>
      </c>
      <c r="G677" s="22">
        <f t="shared" si="10"/>
        <v>52792.6</v>
      </c>
      <c r="H677" s="21">
        <v>0</v>
      </c>
      <c r="I677" s="21">
        <v>0</v>
      </c>
    </row>
    <row r="678" spans="1:9" ht="15" x14ac:dyDescent="0.25">
      <c r="A678" s="82" t="s">
        <v>756</v>
      </c>
      <c r="B678" s="20">
        <v>0</v>
      </c>
      <c r="C678" s="69" t="s">
        <v>87</v>
      </c>
      <c r="D678" s="81">
        <v>65107.600000000006</v>
      </c>
      <c r="E678" s="81">
        <v>1969.5</v>
      </c>
      <c r="F678" s="21">
        <v>0</v>
      </c>
      <c r="G678" s="22">
        <f t="shared" si="10"/>
        <v>63138.100000000006</v>
      </c>
      <c r="H678" s="21">
        <v>0</v>
      </c>
      <c r="I678" s="21">
        <v>0</v>
      </c>
    </row>
    <row r="679" spans="1:9" ht="15" x14ac:dyDescent="0.25">
      <c r="A679" s="82" t="s">
        <v>757</v>
      </c>
      <c r="B679" s="20">
        <v>0</v>
      </c>
      <c r="C679" s="69" t="s">
        <v>87</v>
      </c>
      <c r="D679" s="81">
        <v>44480</v>
      </c>
      <c r="E679" s="81">
        <v>9248</v>
      </c>
      <c r="F679" s="21">
        <v>0</v>
      </c>
      <c r="G679" s="22">
        <f t="shared" si="10"/>
        <v>35232</v>
      </c>
      <c r="H679" s="21">
        <v>0</v>
      </c>
      <c r="I679" s="21">
        <v>0</v>
      </c>
    </row>
    <row r="680" spans="1:9" ht="15" x14ac:dyDescent="0.25">
      <c r="A680" s="82" t="s">
        <v>758</v>
      </c>
      <c r="B680" s="20">
        <v>0</v>
      </c>
      <c r="C680" s="69" t="s">
        <v>87</v>
      </c>
      <c r="D680" s="81">
        <v>59936.799999999996</v>
      </c>
      <c r="E680" s="81">
        <v>351.6</v>
      </c>
      <c r="F680" s="21">
        <v>0</v>
      </c>
      <c r="G680" s="22">
        <f t="shared" si="10"/>
        <v>59585.2</v>
      </c>
      <c r="H680" s="21">
        <v>0</v>
      </c>
      <c r="I680" s="21">
        <v>0</v>
      </c>
    </row>
    <row r="681" spans="1:9" ht="15" x14ac:dyDescent="0.25">
      <c r="A681" s="82" t="s">
        <v>759</v>
      </c>
      <c r="B681" s="20">
        <v>0</v>
      </c>
      <c r="C681" s="69" t="s">
        <v>87</v>
      </c>
      <c r="D681" s="81">
        <v>41088.400000000001</v>
      </c>
      <c r="E681" s="81">
        <v>0</v>
      </c>
      <c r="F681" s="21">
        <v>0</v>
      </c>
      <c r="G681" s="22">
        <f t="shared" si="10"/>
        <v>41088.400000000001</v>
      </c>
      <c r="H681" s="21">
        <v>0</v>
      </c>
      <c r="I681" s="21">
        <v>0</v>
      </c>
    </row>
    <row r="682" spans="1:9" ht="15" x14ac:dyDescent="0.25">
      <c r="A682" s="82" t="s">
        <v>760</v>
      </c>
      <c r="B682" s="20">
        <v>0</v>
      </c>
      <c r="C682" s="69" t="s">
        <v>87</v>
      </c>
      <c r="D682" s="81">
        <v>218252.23999999996</v>
      </c>
      <c r="E682" s="81">
        <v>167313.65999999997</v>
      </c>
      <c r="F682" s="21">
        <v>0</v>
      </c>
      <c r="G682" s="22">
        <f t="shared" si="10"/>
        <v>50938.579999999987</v>
      </c>
      <c r="H682" s="21">
        <v>0</v>
      </c>
      <c r="I682" s="21">
        <v>0</v>
      </c>
    </row>
    <row r="683" spans="1:9" ht="15" x14ac:dyDescent="0.25">
      <c r="A683" s="82" t="s">
        <v>761</v>
      </c>
      <c r="B683" s="20">
        <v>0</v>
      </c>
      <c r="C683" s="69" t="s">
        <v>87</v>
      </c>
      <c r="D683" s="81">
        <v>463703.99999999994</v>
      </c>
      <c r="E683" s="81">
        <v>368295.7</v>
      </c>
      <c r="F683" s="21">
        <v>0</v>
      </c>
      <c r="G683" s="22">
        <f t="shared" si="10"/>
        <v>95408.29999999993</v>
      </c>
      <c r="H683" s="21">
        <v>0</v>
      </c>
      <c r="I683" s="21">
        <v>0</v>
      </c>
    </row>
    <row r="684" spans="1:9" ht="15" x14ac:dyDescent="0.25">
      <c r="A684" s="82" t="s">
        <v>762</v>
      </c>
      <c r="B684" s="20">
        <v>0</v>
      </c>
      <c r="C684" s="69" t="s">
        <v>87</v>
      </c>
      <c r="D684" s="81">
        <v>129214.40000000001</v>
      </c>
      <c r="E684" s="81">
        <v>55780.2</v>
      </c>
      <c r="F684" s="21">
        <v>0</v>
      </c>
      <c r="G684" s="22">
        <f t="shared" si="10"/>
        <v>73434.200000000012</v>
      </c>
      <c r="H684" s="21">
        <v>0</v>
      </c>
      <c r="I684" s="21">
        <v>0</v>
      </c>
    </row>
    <row r="685" spans="1:9" ht="15" x14ac:dyDescent="0.25">
      <c r="A685" s="82" t="s">
        <v>763</v>
      </c>
      <c r="B685" s="20">
        <v>0</v>
      </c>
      <c r="C685" s="69" t="s">
        <v>87</v>
      </c>
      <c r="D685" s="81">
        <v>75616</v>
      </c>
      <c r="E685" s="81">
        <v>0</v>
      </c>
      <c r="F685" s="21">
        <v>0</v>
      </c>
      <c r="G685" s="22">
        <f t="shared" si="10"/>
        <v>75616</v>
      </c>
      <c r="H685" s="21">
        <v>0</v>
      </c>
      <c r="I685" s="21">
        <v>0</v>
      </c>
    </row>
    <row r="686" spans="1:9" ht="15" x14ac:dyDescent="0.25">
      <c r="A686" s="82" t="s">
        <v>764</v>
      </c>
      <c r="B686" s="20">
        <v>0</v>
      </c>
      <c r="C686" s="69" t="s">
        <v>87</v>
      </c>
      <c r="D686" s="81">
        <v>153778.94</v>
      </c>
      <c r="E686" s="81">
        <v>28549.800000000003</v>
      </c>
      <c r="F686" s="21">
        <v>0</v>
      </c>
      <c r="G686" s="22">
        <f t="shared" si="10"/>
        <v>125229.14</v>
      </c>
      <c r="H686" s="21">
        <v>0</v>
      </c>
      <c r="I686" s="21">
        <v>0</v>
      </c>
    </row>
    <row r="687" spans="1:9" ht="15" x14ac:dyDescent="0.25">
      <c r="A687" s="82" t="s">
        <v>765</v>
      </c>
      <c r="B687" s="20">
        <v>0</v>
      </c>
      <c r="C687" s="69" t="s">
        <v>87</v>
      </c>
      <c r="D687" s="81">
        <v>43006.600000000006</v>
      </c>
      <c r="E687" s="81">
        <v>24455.4</v>
      </c>
      <c r="F687" s="21">
        <v>0</v>
      </c>
      <c r="G687" s="22">
        <f t="shared" si="10"/>
        <v>18551.200000000004</v>
      </c>
      <c r="H687" s="21">
        <v>0</v>
      </c>
      <c r="I687" s="21">
        <v>0</v>
      </c>
    </row>
    <row r="688" spans="1:9" ht="15" x14ac:dyDescent="0.25">
      <c r="A688" s="82" t="s">
        <v>766</v>
      </c>
      <c r="B688" s="20">
        <v>0</v>
      </c>
      <c r="C688" s="69" t="s">
        <v>87</v>
      </c>
      <c r="D688" s="81">
        <v>55210.799999999996</v>
      </c>
      <c r="E688" s="81">
        <v>10688.1</v>
      </c>
      <c r="F688" s="21">
        <v>0</v>
      </c>
      <c r="G688" s="22">
        <f t="shared" si="10"/>
        <v>44522.7</v>
      </c>
      <c r="H688" s="21">
        <v>0</v>
      </c>
      <c r="I688" s="21">
        <v>0</v>
      </c>
    </row>
    <row r="689" spans="1:9" ht="15" x14ac:dyDescent="0.25">
      <c r="A689" s="82" t="s">
        <v>767</v>
      </c>
      <c r="B689" s="20">
        <v>0</v>
      </c>
      <c r="C689" s="69" t="s">
        <v>87</v>
      </c>
      <c r="D689" s="81">
        <v>11092.2</v>
      </c>
      <c r="E689" s="81">
        <v>957.6</v>
      </c>
      <c r="F689" s="21">
        <v>0</v>
      </c>
      <c r="G689" s="22">
        <f t="shared" si="10"/>
        <v>10134.6</v>
      </c>
      <c r="H689" s="21">
        <v>0</v>
      </c>
      <c r="I689" s="21">
        <v>0</v>
      </c>
    </row>
    <row r="690" spans="1:9" ht="15" x14ac:dyDescent="0.25">
      <c r="A690" s="82" t="s">
        <v>768</v>
      </c>
      <c r="B690" s="20">
        <v>0</v>
      </c>
      <c r="C690" s="69" t="s">
        <v>87</v>
      </c>
      <c r="D690" s="81">
        <v>770279.72</v>
      </c>
      <c r="E690" s="81">
        <v>511083.85</v>
      </c>
      <c r="F690" s="21">
        <v>0</v>
      </c>
      <c r="G690" s="22">
        <f t="shared" si="10"/>
        <v>259195.87</v>
      </c>
      <c r="H690" s="21">
        <v>0</v>
      </c>
      <c r="I690" s="21">
        <v>0</v>
      </c>
    </row>
    <row r="691" spans="1:9" ht="15" x14ac:dyDescent="0.25">
      <c r="A691" s="82" t="s">
        <v>769</v>
      </c>
      <c r="B691" s="20">
        <v>0</v>
      </c>
      <c r="C691" s="69" t="s">
        <v>87</v>
      </c>
      <c r="D691" s="81">
        <v>1116836.6000000001</v>
      </c>
      <c r="E691" s="81">
        <v>944070.41999999969</v>
      </c>
      <c r="F691" s="21">
        <v>0</v>
      </c>
      <c r="G691" s="22">
        <f t="shared" si="10"/>
        <v>172766.1800000004</v>
      </c>
      <c r="H691" s="21">
        <v>0</v>
      </c>
      <c r="I691" s="21">
        <v>0</v>
      </c>
    </row>
    <row r="692" spans="1:9" ht="15" x14ac:dyDescent="0.25">
      <c r="A692" s="82" t="s">
        <v>770</v>
      </c>
      <c r="B692" s="20">
        <v>0</v>
      </c>
      <c r="C692" s="69" t="s">
        <v>87</v>
      </c>
      <c r="D692" s="81">
        <v>47677</v>
      </c>
      <c r="E692" s="81">
        <v>9035</v>
      </c>
      <c r="F692" s="21">
        <v>0</v>
      </c>
      <c r="G692" s="22">
        <f t="shared" si="10"/>
        <v>38642</v>
      </c>
      <c r="H692" s="21">
        <v>0</v>
      </c>
      <c r="I692" s="21">
        <v>0</v>
      </c>
    </row>
    <row r="693" spans="1:9" ht="15" x14ac:dyDescent="0.25">
      <c r="A693" s="82" t="s">
        <v>771</v>
      </c>
      <c r="B693" s="20">
        <v>0</v>
      </c>
      <c r="C693" s="69" t="s">
        <v>87</v>
      </c>
      <c r="D693" s="81">
        <v>73781.200000000012</v>
      </c>
      <c r="E693" s="81">
        <v>21038.799999999999</v>
      </c>
      <c r="F693" s="21">
        <v>0</v>
      </c>
      <c r="G693" s="22">
        <f t="shared" si="10"/>
        <v>52742.400000000009</v>
      </c>
      <c r="H693" s="21">
        <v>0</v>
      </c>
      <c r="I693" s="21">
        <v>0</v>
      </c>
    </row>
    <row r="694" spans="1:9" ht="15" x14ac:dyDescent="0.25">
      <c r="A694" s="82" t="s">
        <v>772</v>
      </c>
      <c r="B694" s="20">
        <v>0</v>
      </c>
      <c r="C694" s="69" t="s">
        <v>87</v>
      </c>
      <c r="D694" s="81">
        <v>8367.7999999999993</v>
      </c>
      <c r="E694" s="81">
        <v>8187.2</v>
      </c>
      <c r="F694" s="21">
        <v>0</v>
      </c>
      <c r="G694" s="22">
        <f t="shared" si="10"/>
        <v>180.59999999999945</v>
      </c>
      <c r="H694" s="21">
        <v>0</v>
      </c>
      <c r="I694" s="21">
        <v>0</v>
      </c>
    </row>
    <row r="695" spans="1:9" ht="15" x14ac:dyDescent="0.25">
      <c r="A695" s="82" t="s">
        <v>773</v>
      </c>
      <c r="B695" s="20">
        <v>0</v>
      </c>
      <c r="C695" s="69" t="s">
        <v>87</v>
      </c>
      <c r="D695" s="81">
        <v>1585410.2</v>
      </c>
      <c r="E695" s="81">
        <v>1242611.7699999998</v>
      </c>
      <c r="F695" s="21">
        <v>0</v>
      </c>
      <c r="G695" s="22">
        <f t="shared" si="10"/>
        <v>342798.43000000017</v>
      </c>
      <c r="H695" s="21">
        <v>0</v>
      </c>
      <c r="I695" s="21">
        <v>0</v>
      </c>
    </row>
    <row r="696" spans="1:9" ht="15" x14ac:dyDescent="0.25">
      <c r="A696" s="82" t="s">
        <v>774</v>
      </c>
      <c r="B696" s="20">
        <v>0</v>
      </c>
      <c r="C696" s="69" t="s">
        <v>87</v>
      </c>
      <c r="D696" s="81">
        <v>1216874.0300000005</v>
      </c>
      <c r="E696" s="81">
        <v>905879.78000000014</v>
      </c>
      <c r="F696" s="21">
        <v>0</v>
      </c>
      <c r="G696" s="22">
        <f t="shared" si="10"/>
        <v>310994.25000000035</v>
      </c>
      <c r="H696" s="21">
        <v>0</v>
      </c>
      <c r="I696" s="21">
        <v>0</v>
      </c>
    </row>
    <row r="697" spans="1:9" ht="15" x14ac:dyDescent="0.25">
      <c r="A697" s="82" t="s">
        <v>775</v>
      </c>
      <c r="B697" s="20">
        <v>0</v>
      </c>
      <c r="C697" s="69" t="s">
        <v>87</v>
      </c>
      <c r="D697" s="81">
        <v>2152286.0500000017</v>
      </c>
      <c r="E697" s="81">
        <v>1727645.8100000005</v>
      </c>
      <c r="F697" s="21">
        <v>0</v>
      </c>
      <c r="G697" s="22">
        <f t="shared" si="10"/>
        <v>424640.24000000115</v>
      </c>
      <c r="H697" s="21">
        <v>0</v>
      </c>
      <c r="I697" s="21">
        <v>0</v>
      </c>
    </row>
    <row r="698" spans="1:9" ht="15" x14ac:dyDescent="0.25">
      <c r="A698" s="82" t="s">
        <v>776</v>
      </c>
      <c r="B698" s="20">
        <v>0</v>
      </c>
      <c r="C698" s="69" t="s">
        <v>87</v>
      </c>
      <c r="D698" s="81">
        <v>28856.400000000001</v>
      </c>
      <c r="E698" s="81">
        <v>0</v>
      </c>
      <c r="F698" s="21">
        <v>0</v>
      </c>
      <c r="G698" s="22">
        <f t="shared" si="10"/>
        <v>28856.400000000001</v>
      </c>
      <c r="H698" s="21">
        <v>0</v>
      </c>
      <c r="I698" s="21">
        <v>0</v>
      </c>
    </row>
    <row r="699" spans="1:9" ht="15" x14ac:dyDescent="0.25">
      <c r="A699" s="82" t="s">
        <v>777</v>
      </c>
      <c r="B699" s="20">
        <v>0</v>
      </c>
      <c r="C699" s="69" t="s">
        <v>87</v>
      </c>
      <c r="D699" s="81">
        <v>67109.200000000012</v>
      </c>
      <c r="E699" s="81">
        <v>35197.07</v>
      </c>
      <c r="F699" s="21">
        <v>0</v>
      </c>
      <c r="G699" s="22">
        <f t="shared" si="10"/>
        <v>31912.130000000012</v>
      </c>
      <c r="H699" s="21">
        <v>0</v>
      </c>
      <c r="I699" s="21">
        <v>0</v>
      </c>
    </row>
    <row r="700" spans="1:9" ht="15" x14ac:dyDescent="0.25">
      <c r="A700" s="82" t="s">
        <v>778</v>
      </c>
      <c r="B700" s="20">
        <v>0</v>
      </c>
      <c r="C700" s="69" t="s">
        <v>87</v>
      </c>
      <c r="D700" s="81">
        <v>263544</v>
      </c>
      <c r="E700" s="81">
        <v>111007.09999999999</v>
      </c>
      <c r="F700" s="21">
        <v>0</v>
      </c>
      <c r="G700" s="22">
        <f t="shared" si="10"/>
        <v>152536.90000000002</v>
      </c>
      <c r="H700" s="21">
        <v>0</v>
      </c>
      <c r="I700" s="21">
        <v>0</v>
      </c>
    </row>
    <row r="701" spans="1:9" ht="15" x14ac:dyDescent="0.25">
      <c r="A701" s="82" t="s">
        <v>779</v>
      </c>
      <c r="B701" s="20">
        <v>0</v>
      </c>
      <c r="C701" s="69" t="s">
        <v>87</v>
      </c>
      <c r="D701" s="81">
        <v>150737.16000000003</v>
      </c>
      <c r="E701" s="81">
        <v>3042.36</v>
      </c>
      <c r="F701" s="21">
        <v>0</v>
      </c>
      <c r="G701" s="22">
        <f t="shared" si="10"/>
        <v>147694.80000000005</v>
      </c>
      <c r="H701" s="21">
        <v>0</v>
      </c>
      <c r="I701" s="21">
        <v>0</v>
      </c>
    </row>
    <row r="702" spans="1:9" ht="15" x14ac:dyDescent="0.25">
      <c r="A702" s="82" t="s">
        <v>780</v>
      </c>
      <c r="B702" s="20">
        <v>0</v>
      </c>
      <c r="C702" s="69" t="s">
        <v>87</v>
      </c>
      <c r="D702" s="81">
        <v>161045.4</v>
      </c>
      <c r="E702" s="81">
        <v>66568.2</v>
      </c>
      <c r="F702" s="21">
        <v>0</v>
      </c>
      <c r="G702" s="22">
        <f t="shared" si="10"/>
        <v>94477.2</v>
      </c>
      <c r="H702" s="21">
        <v>0</v>
      </c>
      <c r="I702" s="21">
        <v>0</v>
      </c>
    </row>
    <row r="703" spans="1:9" ht="15" x14ac:dyDescent="0.25">
      <c r="A703" s="82" t="s">
        <v>781</v>
      </c>
      <c r="B703" s="20">
        <v>0</v>
      </c>
      <c r="C703" s="69" t="s">
        <v>87</v>
      </c>
      <c r="D703" s="81">
        <v>32025.599999999999</v>
      </c>
      <c r="E703" s="81">
        <v>31334.400000000001</v>
      </c>
      <c r="F703" s="21">
        <v>0</v>
      </c>
      <c r="G703" s="22">
        <f t="shared" si="10"/>
        <v>691.19999999999709</v>
      </c>
      <c r="H703" s="21">
        <v>0</v>
      </c>
      <c r="I703" s="21">
        <v>0</v>
      </c>
    </row>
    <row r="704" spans="1:9" ht="15" x14ac:dyDescent="0.25">
      <c r="A704" s="82" t="s">
        <v>782</v>
      </c>
      <c r="B704" s="20">
        <v>0</v>
      </c>
      <c r="C704" s="69" t="s">
        <v>87</v>
      </c>
      <c r="D704" s="81">
        <v>58992.999999999993</v>
      </c>
      <c r="E704" s="81">
        <v>9927</v>
      </c>
      <c r="F704" s="21">
        <v>0</v>
      </c>
      <c r="G704" s="22">
        <f t="shared" si="10"/>
        <v>49065.999999999993</v>
      </c>
      <c r="H704" s="21">
        <v>0</v>
      </c>
      <c r="I704" s="21">
        <v>0</v>
      </c>
    </row>
    <row r="705" spans="1:9" ht="15" x14ac:dyDescent="0.25">
      <c r="A705" s="82" t="s">
        <v>783</v>
      </c>
      <c r="B705" s="20">
        <v>0</v>
      </c>
      <c r="C705" s="69" t="s">
        <v>87</v>
      </c>
      <c r="D705" s="81">
        <v>611851.55999999982</v>
      </c>
      <c r="E705" s="81">
        <v>513487.16000000003</v>
      </c>
      <c r="F705" s="21">
        <v>0</v>
      </c>
      <c r="G705" s="22">
        <f t="shared" si="10"/>
        <v>98364.39999999979</v>
      </c>
      <c r="H705" s="21">
        <v>0</v>
      </c>
      <c r="I705" s="21">
        <v>0</v>
      </c>
    </row>
    <row r="706" spans="1:9" ht="15" x14ac:dyDescent="0.25">
      <c r="A706" s="82" t="s">
        <v>784</v>
      </c>
      <c r="B706" s="20">
        <v>0</v>
      </c>
      <c r="C706" s="69" t="s">
        <v>87</v>
      </c>
      <c r="D706" s="81">
        <v>180449.80000000002</v>
      </c>
      <c r="E706" s="81">
        <v>68815.48</v>
      </c>
      <c r="F706" s="21">
        <v>0</v>
      </c>
      <c r="G706" s="22">
        <f t="shared" si="10"/>
        <v>111634.32000000002</v>
      </c>
      <c r="H706" s="21">
        <v>0</v>
      </c>
      <c r="I706" s="21">
        <v>0</v>
      </c>
    </row>
    <row r="707" spans="1:9" ht="15" x14ac:dyDescent="0.25">
      <c r="A707" s="82" t="s">
        <v>785</v>
      </c>
      <c r="B707" s="20">
        <v>0</v>
      </c>
      <c r="C707" s="69" t="s">
        <v>87</v>
      </c>
      <c r="D707" s="81">
        <v>525059.30000000005</v>
      </c>
      <c r="E707" s="81">
        <v>342863.20000000013</v>
      </c>
      <c r="F707" s="21">
        <v>0</v>
      </c>
      <c r="G707" s="22">
        <f t="shared" si="10"/>
        <v>182196.09999999992</v>
      </c>
      <c r="H707" s="21">
        <v>0</v>
      </c>
      <c r="I707" s="21">
        <v>0</v>
      </c>
    </row>
    <row r="708" spans="1:9" ht="15" x14ac:dyDescent="0.25">
      <c r="A708" s="82" t="s">
        <v>786</v>
      </c>
      <c r="B708" s="20">
        <v>0</v>
      </c>
      <c r="C708" s="69" t="s">
        <v>87</v>
      </c>
      <c r="D708" s="81">
        <v>175508.2</v>
      </c>
      <c r="E708" s="81">
        <v>100924.8</v>
      </c>
      <c r="F708" s="21">
        <v>0</v>
      </c>
      <c r="G708" s="22">
        <f t="shared" si="10"/>
        <v>74583.400000000009</v>
      </c>
      <c r="H708" s="21">
        <v>0</v>
      </c>
      <c r="I708" s="21">
        <v>0</v>
      </c>
    </row>
    <row r="709" spans="1:9" ht="15" x14ac:dyDescent="0.25">
      <c r="A709" s="82" t="s">
        <v>787</v>
      </c>
      <c r="B709" s="20">
        <v>0</v>
      </c>
      <c r="C709" s="69" t="s">
        <v>87</v>
      </c>
      <c r="D709" s="81">
        <v>143225.20000000001</v>
      </c>
      <c r="E709" s="81">
        <v>32254.900000000005</v>
      </c>
      <c r="F709" s="21">
        <v>0</v>
      </c>
      <c r="G709" s="22">
        <f t="shared" si="10"/>
        <v>110970.3</v>
      </c>
      <c r="H709" s="21">
        <v>0</v>
      </c>
      <c r="I709" s="21">
        <v>0</v>
      </c>
    </row>
    <row r="710" spans="1:9" ht="15" x14ac:dyDescent="0.25">
      <c r="A710" s="82" t="s">
        <v>788</v>
      </c>
      <c r="B710" s="20">
        <v>0</v>
      </c>
      <c r="C710" s="69" t="s">
        <v>87</v>
      </c>
      <c r="D710" s="81">
        <v>113424.00000000001</v>
      </c>
      <c r="E710" s="81">
        <v>35695.599999999999</v>
      </c>
      <c r="F710" s="21">
        <v>0</v>
      </c>
      <c r="G710" s="22">
        <f t="shared" ref="G710:G773" si="11">D710-E710</f>
        <v>77728.400000000023</v>
      </c>
      <c r="H710" s="21">
        <v>0</v>
      </c>
      <c r="I710" s="21">
        <v>0</v>
      </c>
    </row>
    <row r="711" spans="1:9" ht="15" x14ac:dyDescent="0.25">
      <c r="A711" s="82" t="s">
        <v>789</v>
      </c>
      <c r="B711" s="20">
        <v>0</v>
      </c>
      <c r="C711" s="69" t="s">
        <v>87</v>
      </c>
      <c r="D711" s="81">
        <v>2488418.9000000008</v>
      </c>
      <c r="E711" s="81">
        <v>1517635.3300000005</v>
      </c>
      <c r="F711" s="21">
        <v>0</v>
      </c>
      <c r="G711" s="22">
        <f t="shared" si="11"/>
        <v>970783.5700000003</v>
      </c>
      <c r="H711" s="21">
        <v>0</v>
      </c>
      <c r="I711" s="21">
        <v>0</v>
      </c>
    </row>
    <row r="712" spans="1:9" ht="15" x14ac:dyDescent="0.25">
      <c r="A712" s="82" t="s">
        <v>790</v>
      </c>
      <c r="B712" s="20">
        <v>0</v>
      </c>
      <c r="C712" s="69" t="s">
        <v>87</v>
      </c>
      <c r="D712" s="81">
        <v>366404</v>
      </c>
      <c r="E712" s="81">
        <v>159304.59999999998</v>
      </c>
      <c r="F712" s="21">
        <v>0</v>
      </c>
      <c r="G712" s="22">
        <f t="shared" si="11"/>
        <v>207099.40000000002</v>
      </c>
      <c r="H712" s="21">
        <v>0</v>
      </c>
      <c r="I712" s="21">
        <v>0</v>
      </c>
    </row>
    <row r="713" spans="1:9" ht="15" x14ac:dyDescent="0.25">
      <c r="A713" s="82" t="s">
        <v>791</v>
      </c>
      <c r="B713" s="20">
        <v>0</v>
      </c>
      <c r="C713" s="69" t="s">
        <v>87</v>
      </c>
      <c r="D713" s="81">
        <v>193149.56999999995</v>
      </c>
      <c r="E713" s="81">
        <v>138581.20000000001</v>
      </c>
      <c r="F713" s="21">
        <v>0</v>
      </c>
      <c r="G713" s="22">
        <f t="shared" si="11"/>
        <v>54568.369999999937</v>
      </c>
      <c r="H713" s="21">
        <v>0</v>
      </c>
      <c r="I713" s="21">
        <v>0</v>
      </c>
    </row>
    <row r="714" spans="1:9" ht="15" x14ac:dyDescent="0.25">
      <c r="A714" s="82" t="s">
        <v>792</v>
      </c>
      <c r="B714" s="20">
        <v>0</v>
      </c>
      <c r="C714" s="69" t="s">
        <v>87</v>
      </c>
      <c r="D714" s="81">
        <v>61271.200000000004</v>
      </c>
      <c r="E714" s="81">
        <v>32611.199999999997</v>
      </c>
      <c r="F714" s="21">
        <v>0</v>
      </c>
      <c r="G714" s="22">
        <f t="shared" si="11"/>
        <v>28660.000000000007</v>
      </c>
      <c r="H714" s="21">
        <v>0</v>
      </c>
      <c r="I714" s="21">
        <v>0</v>
      </c>
    </row>
    <row r="715" spans="1:9" ht="15" x14ac:dyDescent="0.25">
      <c r="A715" s="82" t="s">
        <v>793</v>
      </c>
      <c r="B715" s="20">
        <v>0</v>
      </c>
      <c r="C715" s="69" t="s">
        <v>87</v>
      </c>
      <c r="D715" s="81">
        <v>204292.80000000002</v>
      </c>
      <c r="E715" s="81">
        <v>119278.80000000002</v>
      </c>
      <c r="F715" s="21">
        <v>0</v>
      </c>
      <c r="G715" s="22">
        <f t="shared" si="11"/>
        <v>85014</v>
      </c>
      <c r="H715" s="21">
        <v>0</v>
      </c>
      <c r="I715" s="21">
        <v>0</v>
      </c>
    </row>
    <row r="716" spans="1:9" ht="15" x14ac:dyDescent="0.25">
      <c r="A716" s="82" t="s">
        <v>794</v>
      </c>
      <c r="B716" s="20">
        <v>0</v>
      </c>
      <c r="C716" s="69" t="s">
        <v>87</v>
      </c>
      <c r="D716" s="81">
        <v>102804.4</v>
      </c>
      <c r="E716" s="81">
        <v>2641.2</v>
      </c>
      <c r="F716" s="21">
        <v>0</v>
      </c>
      <c r="G716" s="22">
        <f t="shared" si="11"/>
        <v>100163.2</v>
      </c>
      <c r="H716" s="21">
        <v>0</v>
      </c>
      <c r="I716" s="21">
        <v>0</v>
      </c>
    </row>
    <row r="717" spans="1:9" ht="15" x14ac:dyDescent="0.25">
      <c r="A717" s="82" t="s">
        <v>795</v>
      </c>
      <c r="B717" s="20">
        <v>0</v>
      </c>
      <c r="C717" s="69" t="s">
        <v>87</v>
      </c>
      <c r="D717" s="81">
        <v>267075.8</v>
      </c>
      <c r="E717" s="81">
        <v>106809.20000000001</v>
      </c>
      <c r="F717" s="21">
        <v>0</v>
      </c>
      <c r="G717" s="22">
        <f t="shared" si="11"/>
        <v>160266.59999999998</v>
      </c>
      <c r="H717" s="21">
        <v>0</v>
      </c>
      <c r="I717" s="21">
        <v>0</v>
      </c>
    </row>
    <row r="718" spans="1:9" ht="15" x14ac:dyDescent="0.25">
      <c r="A718" s="82" t="s">
        <v>796</v>
      </c>
      <c r="B718" s="20">
        <v>0</v>
      </c>
      <c r="C718" s="69" t="s">
        <v>87</v>
      </c>
      <c r="D718" s="81">
        <v>117872</v>
      </c>
      <c r="E718" s="81">
        <v>56825.700000000004</v>
      </c>
      <c r="F718" s="21">
        <v>0</v>
      </c>
      <c r="G718" s="22">
        <f t="shared" si="11"/>
        <v>61046.299999999996</v>
      </c>
      <c r="H718" s="21">
        <v>0</v>
      </c>
      <c r="I718" s="21">
        <v>0</v>
      </c>
    </row>
    <row r="719" spans="1:9" ht="15" x14ac:dyDescent="0.25">
      <c r="A719" s="82" t="s">
        <v>797</v>
      </c>
      <c r="B719" s="20">
        <v>0</v>
      </c>
      <c r="C719" s="69" t="s">
        <v>87</v>
      </c>
      <c r="D719" s="81">
        <v>196824</v>
      </c>
      <c r="E719" s="81">
        <v>168650.1</v>
      </c>
      <c r="F719" s="21">
        <v>0</v>
      </c>
      <c r="G719" s="22">
        <f t="shared" si="11"/>
        <v>28173.899999999994</v>
      </c>
      <c r="H719" s="21">
        <v>0</v>
      </c>
      <c r="I719" s="21">
        <v>0</v>
      </c>
    </row>
    <row r="720" spans="1:9" ht="15" x14ac:dyDescent="0.25">
      <c r="A720" s="82" t="s">
        <v>798</v>
      </c>
      <c r="B720" s="20">
        <v>0</v>
      </c>
      <c r="C720" s="69" t="s">
        <v>87</v>
      </c>
      <c r="D720" s="81">
        <v>5393.2</v>
      </c>
      <c r="E720" s="81">
        <v>0</v>
      </c>
      <c r="F720" s="21">
        <v>0</v>
      </c>
      <c r="G720" s="22">
        <f t="shared" si="11"/>
        <v>5393.2</v>
      </c>
      <c r="H720" s="21">
        <v>0</v>
      </c>
      <c r="I720" s="21">
        <v>0</v>
      </c>
    </row>
    <row r="721" spans="1:9" ht="15" x14ac:dyDescent="0.25">
      <c r="A721" s="82" t="s">
        <v>799</v>
      </c>
      <c r="B721" s="20">
        <v>0</v>
      </c>
      <c r="C721" s="69" t="s">
        <v>87</v>
      </c>
      <c r="D721" s="81">
        <v>46481.600000000006</v>
      </c>
      <c r="E721" s="81">
        <v>555.1</v>
      </c>
      <c r="F721" s="21">
        <v>0</v>
      </c>
      <c r="G721" s="22">
        <f t="shared" si="11"/>
        <v>45926.500000000007</v>
      </c>
      <c r="H721" s="21">
        <v>0</v>
      </c>
      <c r="I721" s="21">
        <v>0</v>
      </c>
    </row>
    <row r="722" spans="1:9" ht="15" x14ac:dyDescent="0.25">
      <c r="A722" s="82" t="s">
        <v>800</v>
      </c>
      <c r="B722" s="20">
        <v>0</v>
      </c>
      <c r="C722" s="69" t="s">
        <v>87</v>
      </c>
      <c r="D722" s="81">
        <v>52875.6</v>
      </c>
      <c r="E722" s="81">
        <v>0</v>
      </c>
      <c r="F722" s="21">
        <v>0</v>
      </c>
      <c r="G722" s="22">
        <f t="shared" si="11"/>
        <v>52875.6</v>
      </c>
      <c r="H722" s="21">
        <v>0</v>
      </c>
      <c r="I722" s="21">
        <v>0</v>
      </c>
    </row>
    <row r="723" spans="1:9" ht="15" x14ac:dyDescent="0.25">
      <c r="A723" s="82" t="s">
        <v>801</v>
      </c>
      <c r="B723" s="20">
        <v>0</v>
      </c>
      <c r="C723" s="69" t="s">
        <v>87</v>
      </c>
      <c r="D723" s="81">
        <v>8729.2000000000007</v>
      </c>
      <c r="E723" s="81">
        <v>0</v>
      </c>
      <c r="F723" s="21">
        <v>0</v>
      </c>
      <c r="G723" s="22">
        <f t="shared" si="11"/>
        <v>8729.2000000000007</v>
      </c>
      <c r="H723" s="21">
        <v>0</v>
      </c>
      <c r="I723" s="21">
        <v>0</v>
      </c>
    </row>
    <row r="724" spans="1:9" ht="15" x14ac:dyDescent="0.25">
      <c r="A724" s="82" t="s">
        <v>802</v>
      </c>
      <c r="B724" s="20">
        <v>0</v>
      </c>
      <c r="C724" s="69" t="s">
        <v>87</v>
      </c>
      <c r="D724" s="81">
        <v>129686.99999999999</v>
      </c>
      <c r="E724" s="81">
        <v>35049.300000000003</v>
      </c>
      <c r="F724" s="21">
        <v>0</v>
      </c>
      <c r="G724" s="22">
        <f t="shared" si="11"/>
        <v>94637.699999999983</v>
      </c>
      <c r="H724" s="21">
        <v>0</v>
      </c>
      <c r="I724" s="21">
        <v>0</v>
      </c>
    </row>
    <row r="725" spans="1:9" ht="15" x14ac:dyDescent="0.25">
      <c r="A725" s="82" t="s">
        <v>803</v>
      </c>
      <c r="B725" s="20">
        <v>0</v>
      </c>
      <c r="C725" s="69" t="s">
        <v>87</v>
      </c>
      <c r="D725" s="81">
        <v>53959.8</v>
      </c>
      <c r="E725" s="81">
        <v>29810.07</v>
      </c>
      <c r="F725" s="21">
        <v>0</v>
      </c>
      <c r="G725" s="22">
        <f t="shared" si="11"/>
        <v>24149.730000000003</v>
      </c>
      <c r="H725" s="21">
        <v>0</v>
      </c>
      <c r="I725" s="21">
        <v>0</v>
      </c>
    </row>
    <row r="726" spans="1:9" ht="15" x14ac:dyDescent="0.25">
      <c r="A726" s="82" t="s">
        <v>804</v>
      </c>
      <c r="B726" s="20">
        <v>0</v>
      </c>
      <c r="C726" s="69" t="s">
        <v>87</v>
      </c>
      <c r="D726" s="81">
        <v>103499.4</v>
      </c>
      <c r="E726" s="81">
        <v>23337.599999999999</v>
      </c>
      <c r="F726" s="21">
        <v>0</v>
      </c>
      <c r="G726" s="22">
        <f t="shared" si="11"/>
        <v>80161.799999999988</v>
      </c>
      <c r="H726" s="21">
        <v>0</v>
      </c>
      <c r="I726" s="21">
        <v>0</v>
      </c>
    </row>
    <row r="727" spans="1:9" ht="15" x14ac:dyDescent="0.25">
      <c r="A727" s="82" t="s">
        <v>805</v>
      </c>
      <c r="B727" s="20">
        <v>0</v>
      </c>
      <c r="C727" s="69" t="s">
        <v>87</v>
      </c>
      <c r="D727" s="81">
        <v>111165.4</v>
      </c>
      <c r="E727" s="81">
        <v>9003.2000000000007</v>
      </c>
      <c r="F727" s="21">
        <v>0</v>
      </c>
      <c r="G727" s="22">
        <f t="shared" si="11"/>
        <v>102162.2</v>
      </c>
      <c r="H727" s="21">
        <v>0</v>
      </c>
      <c r="I727" s="21">
        <v>0</v>
      </c>
    </row>
    <row r="728" spans="1:9" ht="15" x14ac:dyDescent="0.25">
      <c r="A728" s="82" t="s">
        <v>806</v>
      </c>
      <c r="B728" s="20">
        <v>0</v>
      </c>
      <c r="C728" s="69" t="s">
        <v>87</v>
      </c>
      <c r="D728" s="81">
        <v>278</v>
      </c>
      <c r="E728" s="81">
        <v>0</v>
      </c>
      <c r="F728" s="21">
        <v>0</v>
      </c>
      <c r="G728" s="22">
        <f t="shared" si="11"/>
        <v>278</v>
      </c>
      <c r="H728" s="21">
        <v>0</v>
      </c>
      <c r="I728" s="21">
        <v>0</v>
      </c>
    </row>
    <row r="729" spans="1:9" ht="15" x14ac:dyDescent="0.25">
      <c r="A729" s="82" t="s">
        <v>807</v>
      </c>
      <c r="B729" s="20">
        <v>0</v>
      </c>
      <c r="C729" s="69" t="s">
        <v>87</v>
      </c>
      <c r="D729" s="81">
        <v>205123.20000000001</v>
      </c>
      <c r="E729" s="81">
        <v>26286.600000000002</v>
      </c>
      <c r="F729" s="21">
        <v>0</v>
      </c>
      <c r="G729" s="22">
        <f t="shared" si="11"/>
        <v>178836.6</v>
      </c>
      <c r="H729" s="21">
        <v>0</v>
      </c>
      <c r="I729" s="21">
        <v>0</v>
      </c>
    </row>
    <row r="730" spans="1:9" ht="15" x14ac:dyDescent="0.25">
      <c r="A730" s="82" t="s">
        <v>808</v>
      </c>
      <c r="B730" s="20">
        <v>0</v>
      </c>
      <c r="C730" s="69" t="s">
        <v>87</v>
      </c>
      <c r="D730" s="81">
        <v>44007.399999999994</v>
      </c>
      <c r="E730" s="81">
        <v>12134.9</v>
      </c>
      <c r="F730" s="21">
        <v>0</v>
      </c>
      <c r="G730" s="22">
        <f t="shared" si="11"/>
        <v>31872.499999999993</v>
      </c>
      <c r="H730" s="21">
        <v>0</v>
      </c>
      <c r="I730" s="21">
        <v>0</v>
      </c>
    </row>
    <row r="731" spans="1:9" ht="15" x14ac:dyDescent="0.25">
      <c r="A731" s="82" t="s">
        <v>809</v>
      </c>
      <c r="B731" s="20">
        <v>0</v>
      </c>
      <c r="C731" s="69" t="s">
        <v>87</v>
      </c>
      <c r="D731" s="81">
        <v>172916</v>
      </c>
      <c r="E731" s="81">
        <v>35018.9</v>
      </c>
      <c r="F731" s="21">
        <v>0</v>
      </c>
      <c r="G731" s="22">
        <f t="shared" si="11"/>
        <v>137897.1</v>
      </c>
      <c r="H731" s="21">
        <v>0</v>
      </c>
      <c r="I731" s="21">
        <v>0</v>
      </c>
    </row>
    <row r="732" spans="1:9" ht="15" x14ac:dyDescent="0.25">
      <c r="A732" s="82" t="s">
        <v>810</v>
      </c>
      <c r="B732" s="20">
        <v>0</v>
      </c>
      <c r="C732" s="69" t="s">
        <v>87</v>
      </c>
      <c r="D732" s="81">
        <v>111895</v>
      </c>
      <c r="E732" s="81">
        <v>65066.7</v>
      </c>
      <c r="F732" s="21">
        <v>0</v>
      </c>
      <c r="G732" s="22">
        <f t="shared" si="11"/>
        <v>46828.3</v>
      </c>
      <c r="H732" s="21">
        <v>0</v>
      </c>
      <c r="I732" s="21">
        <v>0</v>
      </c>
    </row>
    <row r="733" spans="1:9" ht="15" x14ac:dyDescent="0.25">
      <c r="A733" s="82" t="s">
        <v>811</v>
      </c>
      <c r="B733" s="20">
        <v>0</v>
      </c>
      <c r="C733" s="69" t="s">
        <v>87</v>
      </c>
      <c r="D733" s="81">
        <v>131077</v>
      </c>
      <c r="E733" s="81">
        <v>34609.9</v>
      </c>
      <c r="F733" s="21">
        <v>0</v>
      </c>
      <c r="G733" s="22">
        <f t="shared" si="11"/>
        <v>96467.1</v>
      </c>
      <c r="H733" s="21">
        <v>0</v>
      </c>
      <c r="I733" s="21">
        <v>0</v>
      </c>
    </row>
    <row r="734" spans="1:9" ht="15" x14ac:dyDescent="0.25">
      <c r="A734" s="82" t="s">
        <v>812</v>
      </c>
      <c r="B734" s="20">
        <v>0</v>
      </c>
      <c r="C734" s="69" t="s">
        <v>87</v>
      </c>
      <c r="D734" s="81">
        <v>45166.600000000006</v>
      </c>
      <c r="E734" s="81">
        <v>36810.399999999994</v>
      </c>
      <c r="F734" s="21">
        <v>0</v>
      </c>
      <c r="G734" s="22">
        <f t="shared" si="11"/>
        <v>8356.2000000000116</v>
      </c>
      <c r="H734" s="21">
        <v>0</v>
      </c>
      <c r="I734" s="21">
        <v>0</v>
      </c>
    </row>
    <row r="735" spans="1:9" ht="15" x14ac:dyDescent="0.25">
      <c r="A735" s="82" t="s">
        <v>813</v>
      </c>
      <c r="B735" s="20">
        <v>0</v>
      </c>
      <c r="C735" s="69" t="s">
        <v>87</v>
      </c>
      <c r="D735" s="81">
        <v>114949.99999999999</v>
      </c>
      <c r="E735" s="81">
        <v>47476.800000000003</v>
      </c>
      <c r="F735" s="21">
        <v>0</v>
      </c>
      <c r="G735" s="22">
        <f t="shared" si="11"/>
        <v>67473.199999999983</v>
      </c>
      <c r="H735" s="21">
        <v>0</v>
      </c>
      <c r="I735" s="21">
        <v>0</v>
      </c>
    </row>
    <row r="736" spans="1:9" ht="15" x14ac:dyDescent="0.25">
      <c r="A736" s="82" t="s">
        <v>814</v>
      </c>
      <c r="B736" s="20">
        <v>0</v>
      </c>
      <c r="C736" s="69" t="s">
        <v>87</v>
      </c>
      <c r="D736" s="81">
        <v>65635.8</v>
      </c>
      <c r="E736" s="81">
        <v>11940.8</v>
      </c>
      <c r="F736" s="21">
        <v>0</v>
      </c>
      <c r="G736" s="22">
        <f t="shared" si="11"/>
        <v>53695</v>
      </c>
      <c r="H736" s="21">
        <v>0</v>
      </c>
      <c r="I736" s="21">
        <v>0</v>
      </c>
    </row>
    <row r="737" spans="1:9" ht="15" x14ac:dyDescent="0.25">
      <c r="A737" s="82" t="s">
        <v>815</v>
      </c>
      <c r="B737" s="20">
        <v>0</v>
      </c>
      <c r="C737" s="69" t="s">
        <v>87</v>
      </c>
      <c r="D737" s="81">
        <v>54599.200000000004</v>
      </c>
      <c r="E737" s="81">
        <v>27510</v>
      </c>
      <c r="F737" s="21">
        <v>0</v>
      </c>
      <c r="G737" s="22">
        <f t="shared" si="11"/>
        <v>27089.200000000004</v>
      </c>
      <c r="H737" s="21">
        <v>0</v>
      </c>
      <c r="I737" s="21">
        <v>0</v>
      </c>
    </row>
    <row r="738" spans="1:9" ht="15" x14ac:dyDescent="0.25">
      <c r="A738" s="82" t="s">
        <v>816</v>
      </c>
      <c r="B738" s="20">
        <v>0</v>
      </c>
      <c r="C738" s="69" t="s">
        <v>87</v>
      </c>
      <c r="D738" s="81">
        <v>45786.6</v>
      </c>
      <c r="E738" s="81">
        <v>22081.8</v>
      </c>
      <c r="F738" s="21">
        <v>0</v>
      </c>
      <c r="G738" s="22">
        <f t="shared" si="11"/>
        <v>23704.799999999999</v>
      </c>
      <c r="H738" s="21">
        <v>0</v>
      </c>
      <c r="I738" s="21">
        <v>0</v>
      </c>
    </row>
    <row r="739" spans="1:9" ht="15" x14ac:dyDescent="0.25">
      <c r="A739" s="82" t="s">
        <v>817</v>
      </c>
      <c r="B739" s="20">
        <v>0</v>
      </c>
      <c r="C739" s="69" t="s">
        <v>87</v>
      </c>
      <c r="D739" s="81">
        <v>35389.4</v>
      </c>
      <c r="E739" s="81">
        <v>1483.2</v>
      </c>
      <c r="F739" s="21">
        <v>0</v>
      </c>
      <c r="G739" s="22">
        <f t="shared" si="11"/>
        <v>33906.200000000004</v>
      </c>
      <c r="H739" s="21">
        <v>0</v>
      </c>
      <c r="I739" s="21">
        <v>0</v>
      </c>
    </row>
    <row r="740" spans="1:9" ht="15" x14ac:dyDescent="0.25">
      <c r="A740" s="82" t="s">
        <v>818</v>
      </c>
      <c r="B740" s="20">
        <v>0</v>
      </c>
      <c r="C740" s="69" t="s">
        <v>87</v>
      </c>
      <c r="D740" s="81">
        <v>66497.599999999991</v>
      </c>
      <c r="E740" s="81">
        <v>16743</v>
      </c>
      <c r="F740" s="21">
        <v>0</v>
      </c>
      <c r="G740" s="22">
        <f t="shared" si="11"/>
        <v>49754.599999999991</v>
      </c>
      <c r="H740" s="21">
        <v>0</v>
      </c>
      <c r="I740" s="21">
        <v>0</v>
      </c>
    </row>
    <row r="741" spans="1:9" ht="15" x14ac:dyDescent="0.25">
      <c r="A741" s="82" t="s">
        <v>819</v>
      </c>
      <c r="B741" s="20">
        <v>0</v>
      </c>
      <c r="C741" s="69" t="s">
        <v>87</v>
      </c>
      <c r="D741" s="81">
        <v>79063.199999999997</v>
      </c>
      <c r="E741" s="81">
        <v>1209</v>
      </c>
      <c r="F741" s="21">
        <v>0</v>
      </c>
      <c r="G741" s="22">
        <f t="shared" si="11"/>
        <v>77854.2</v>
      </c>
      <c r="H741" s="21">
        <v>0</v>
      </c>
      <c r="I741" s="21">
        <v>0</v>
      </c>
    </row>
    <row r="742" spans="1:9" ht="15" x14ac:dyDescent="0.25">
      <c r="A742" s="82" t="s">
        <v>820</v>
      </c>
      <c r="B742" s="20">
        <v>0</v>
      </c>
      <c r="C742" s="69" t="s">
        <v>87</v>
      </c>
      <c r="D742" s="81">
        <v>89432.599999999991</v>
      </c>
      <c r="E742" s="81">
        <v>7438.5</v>
      </c>
      <c r="F742" s="21">
        <v>0</v>
      </c>
      <c r="G742" s="22">
        <f t="shared" si="11"/>
        <v>81994.099999999991</v>
      </c>
      <c r="H742" s="21">
        <v>0</v>
      </c>
      <c r="I742" s="21">
        <v>0</v>
      </c>
    </row>
    <row r="743" spans="1:9" ht="15" x14ac:dyDescent="0.25">
      <c r="A743" s="82" t="s">
        <v>821</v>
      </c>
      <c r="B743" s="20">
        <v>0</v>
      </c>
      <c r="C743" s="69" t="s">
        <v>87</v>
      </c>
      <c r="D743" s="81">
        <v>103109.40000000001</v>
      </c>
      <c r="E743" s="81">
        <v>64331.999999999993</v>
      </c>
      <c r="F743" s="21">
        <v>0</v>
      </c>
      <c r="G743" s="22">
        <f t="shared" si="11"/>
        <v>38777.400000000016</v>
      </c>
      <c r="H743" s="21">
        <v>0</v>
      </c>
      <c r="I743" s="21">
        <v>0</v>
      </c>
    </row>
    <row r="744" spans="1:9" ht="15" x14ac:dyDescent="0.25">
      <c r="A744" s="82" t="s">
        <v>822</v>
      </c>
      <c r="B744" s="20">
        <v>0</v>
      </c>
      <c r="C744" s="69" t="s">
        <v>87</v>
      </c>
      <c r="D744" s="81">
        <v>375256.62999999995</v>
      </c>
      <c r="E744" s="81">
        <v>130076.02999999998</v>
      </c>
      <c r="F744" s="21">
        <v>0</v>
      </c>
      <c r="G744" s="22">
        <f t="shared" si="11"/>
        <v>245180.59999999998</v>
      </c>
      <c r="H744" s="21">
        <v>0</v>
      </c>
      <c r="I744" s="21">
        <v>0</v>
      </c>
    </row>
    <row r="745" spans="1:9" ht="15" x14ac:dyDescent="0.25">
      <c r="A745" s="82" t="s">
        <v>823</v>
      </c>
      <c r="B745" s="20">
        <v>0</v>
      </c>
      <c r="C745" s="69" t="s">
        <v>87</v>
      </c>
      <c r="D745" s="81">
        <v>381162.40000000008</v>
      </c>
      <c r="E745" s="81">
        <v>191158.19999999998</v>
      </c>
      <c r="F745" s="21">
        <v>0</v>
      </c>
      <c r="G745" s="22">
        <f t="shared" si="11"/>
        <v>190004.2000000001</v>
      </c>
      <c r="H745" s="21">
        <v>0</v>
      </c>
      <c r="I745" s="21">
        <v>0</v>
      </c>
    </row>
    <row r="746" spans="1:9" ht="15" x14ac:dyDescent="0.25">
      <c r="A746" s="82" t="s">
        <v>824</v>
      </c>
      <c r="B746" s="20">
        <v>0</v>
      </c>
      <c r="C746" s="69" t="s">
        <v>87</v>
      </c>
      <c r="D746" s="81">
        <v>83483.400000000009</v>
      </c>
      <c r="E746" s="81">
        <v>6750.6</v>
      </c>
      <c r="F746" s="21">
        <v>0</v>
      </c>
      <c r="G746" s="22">
        <f t="shared" si="11"/>
        <v>76732.800000000003</v>
      </c>
      <c r="H746" s="21">
        <v>0</v>
      </c>
      <c r="I746" s="21">
        <v>0</v>
      </c>
    </row>
    <row r="747" spans="1:9" ht="15" x14ac:dyDescent="0.25">
      <c r="A747" s="82" t="s">
        <v>825</v>
      </c>
      <c r="B747" s="20">
        <v>0</v>
      </c>
      <c r="C747" s="69" t="s">
        <v>87</v>
      </c>
      <c r="D747" s="81">
        <v>17013.599999999999</v>
      </c>
      <c r="E747" s="81">
        <v>0</v>
      </c>
      <c r="F747" s="21">
        <v>0</v>
      </c>
      <c r="G747" s="22">
        <f t="shared" si="11"/>
        <v>17013.599999999999</v>
      </c>
      <c r="H747" s="21">
        <v>0</v>
      </c>
      <c r="I747" s="21">
        <v>0</v>
      </c>
    </row>
    <row r="748" spans="1:9" ht="15" x14ac:dyDescent="0.25">
      <c r="A748" s="82" t="s">
        <v>826</v>
      </c>
      <c r="B748" s="20">
        <v>0</v>
      </c>
      <c r="C748" s="69" t="s">
        <v>87</v>
      </c>
      <c r="D748" s="81">
        <v>54627</v>
      </c>
      <c r="E748" s="81">
        <v>559.4</v>
      </c>
      <c r="F748" s="21">
        <v>0</v>
      </c>
      <c r="G748" s="22">
        <f t="shared" si="11"/>
        <v>54067.6</v>
      </c>
      <c r="H748" s="21">
        <v>0</v>
      </c>
      <c r="I748" s="21">
        <v>0</v>
      </c>
    </row>
    <row r="749" spans="1:9" ht="15" x14ac:dyDescent="0.25">
      <c r="A749" s="82" t="s">
        <v>827</v>
      </c>
      <c r="B749" s="20">
        <v>0</v>
      </c>
      <c r="C749" s="69" t="s">
        <v>87</v>
      </c>
      <c r="D749" s="81">
        <v>120374.00000000001</v>
      </c>
      <c r="E749" s="81">
        <v>21962.7</v>
      </c>
      <c r="F749" s="21">
        <v>0</v>
      </c>
      <c r="G749" s="22">
        <f t="shared" si="11"/>
        <v>98411.300000000017</v>
      </c>
      <c r="H749" s="21">
        <v>0</v>
      </c>
      <c r="I749" s="21">
        <v>0</v>
      </c>
    </row>
    <row r="750" spans="1:9" ht="15" x14ac:dyDescent="0.25">
      <c r="A750" s="82" t="s">
        <v>828</v>
      </c>
      <c r="B750" s="20">
        <v>0</v>
      </c>
      <c r="C750" s="69" t="s">
        <v>87</v>
      </c>
      <c r="D750" s="81">
        <v>43256.800000000003</v>
      </c>
      <c r="E750" s="81">
        <v>14284.6</v>
      </c>
      <c r="F750" s="21">
        <v>0</v>
      </c>
      <c r="G750" s="22">
        <f t="shared" si="11"/>
        <v>28972.200000000004</v>
      </c>
      <c r="H750" s="21">
        <v>0</v>
      </c>
      <c r="I750" s="21">
        <v>0</v>
      </c>
    </row>
    <row r="751" spans="1:9" ht="15" x14ac:dyDescent="0.25">
      <c r="A751" s="82" t="s">
        <v>829</v>
      </c>
      <c r="B751" s="20">
        <v>0</v>
      </c>
      <c r="C751" s="69" t="s">
        <v>87</v>
      </c>
      <c r="D751" s="81">
        <v>23417.3</v>
      </c>
      <c r="E751" s="81">
        <v>0</v>
      </c>
      <c r="F751" s="21">
        <v>0</v>
      </c>
      <c r="G751" s="22">
        <f t="shared" si="11"/>
        <v>23417.3</v>
      </c>
      <c r="H751" s="21">
        <v>0</v>
      </c>
      <c r="I751" s="21">
        <v>0</v>
      </c>
    </row>
    <row r="752" spans="1:9" ht="15" x14ac:dyDescent="0.25">
      <c r="A752" s="82" t="s">
        <v>830</v>
      </c>
      <c r="B752" s="20">
        <v>0</v>
      </c>
      <c r="C752" s="69" t="s">
        <v>87</v>
      </c>
      <c r="D752" s="81">
        <v>124265.99999999999</v>
      </c>
      <c r="E752" s="81">
        <v>0</v>
      </c>
      <c r="F752" s="21">
        <v>0</v>
      </c>
      <c r="G752" s="22">
        <f t="shared" si="11"/>
        <v>124265.99999999999</v>
      </c>
      <c r="H752" s="21">
        <v>0</v>
      </c>
      <c r="I752" s="21">
        <v>0</v>
      </c>
    </row>
    <row r="753" spans="1:9" ht="15" x14ac:dyDescent="0.25">
      <c r="A753" s="82" t="s">
        <v>831</v>
      </c>
      <c r="B753" s="20">
        <v>0</v>
      </c>
      <c r="C753" s="69" t="s">
        <v>87</v>
      </c>
      <c r="D753" s="81">
        <v>19404.400000000001</v>
      </c>
      <c r="E753" s="81">
        <v>4431.6000000000004</v>
      </c>
      <c r="F753" s="21">
        <v>0</v>
      </c>
      <c r="G753" s="22">
        <f t="shared" si="11"/>
        <v>14972.800000000001</v>
      </c>
      <c r="H753" s="21">
        <v>0</v>
      </c>
      <c r="I753" s="21">
        <v>0</v>
      </c>
    </row>
    <row r="754" spans="1:9" ht="15" x14ac:dyDescent="0.25">
      <c r="A754" s="82" t="s">
        <v>832</v>
      </c>
      <c r="B754" s="20">
        <v>0</v>
      </c>
      <c r="C754" s="69" t="s">
        <v>87</v>
      </c>
      <c r="D754" s="81">
        <v>986344.00000000035</v>
      </c>
      <c r="E754" s="81">
        <v>758842.9299999997</v>
      </c>
      <c r="F754" s="21">
        <v>0</v>
      </c>
      <c r="G754" s="22">
        <f t="shared" si="11"/>
        <v>227501.07000000065</v>
      </c>
      <c r="H754" s="21">
        <v>0</v>
      </c>
      <c r="I754" s="21">
        <v>0</v>
      </c>
    </row>
    <row r="755" spans="1:9" ht="15" x14ac:dyDescent="0.25">
      <c r="A755" s="82" t="s">
        <v>833</v>
      </c>
      <c r="B755" s="20">
        <v>0</v>
      </c>
      <c r="C755" s="69" t="s">
        <v>87</v>
      </c>
      <c r="D755" s="81">
        <v>703562.4</v>
      </c>
      <c r="E755" s="81">
        <v>578522.5399999998</v>
      </c>
      <c r="F755" s="21">
        <v>0</v>
      </c>
      <c r="G755" s="22">
        <f t="shared" si="11"/>
        <v>125039.86000000022</v>
      </c>
      <c r="H755" s="21">
        <v>0</v>
      </c>
      <c r="I755" s="21">
        <v>0</v>
      </c>
    </row>
    <row r="756" spans="1:9" ht="15" x14ac:dyDescent="0.25">
      <c r="A756" s="82" t="s">
        <v>834</v>
      </c>
      <c r="B756" s="20">
        <v>0</v>
      </c>
      <c r="C756" s="69" t="s">
        <v>87</v>
      </c>
      <c r="D756" s="81">
        <v>1504221.8599999994</v>
      </c>
      <c r="E756" s="81">
        <v>1305523.6999999997</v>
      </c>
      <c r="F756" s="21">
        <v>0</v>
      </c>
      <c r="G756" s="22">
        <f t="shared" si="11"/>
        <v>198698.15999999968</v>
      </c>
      <c r="H756" s="21">
        <v>0</v>
      </c>
      <c r="I756" s="21">
        <v>0</v>
      </c>
    </row>
    <row r="757" spans="1:9" ht="15" x14ac:dyDescent="0.25">
      <c r="A757" s="82" t="s">
        <v>835</v>
      </c>
      <c r="B757" s="20">
        <v>0</v>
      </c>
      <c r="C757" s="69" t="s">
        <v>87</v>
      </c>
      <c r="D757" s="81">
        <v>494812.1999999999</v>
      </c>
      <c r="E757" s="81">
        <v>441975.51999999996</v>
      </c>
      <c r="F757" s="21">
        <v>0</v>
      </c>
      <c r="G757" s="22">
        <f t="shared" si="11"/>
        <v>52836.679999999935</v>
      </c>
      <c r="H757" s="21">
        <v>0</v>
      </c>
      <c r="I757" s="21">
        <v>0</v>
      </c>
    </row>
    <row r="758" spans="1:9" ht="15" x14ac:dyDescent="0.25">
      <c r="A758" s="82" t="s">
        <v>836</v>
      </c>
      <c r="B758" s="20">
        <v>0</v>
      </c>
      <c r="C758" s="69" t="s">
        <v>87</v>
      </c>
      <c r="D758" s="81">
        <v>517540.40000000008</v>
      </c>
      <c r="E758" s="81">
        <v>445371.39999999991</v>
      </c>
      <c r="F758" s="21">
        <v>0</v>
      </c>
      <c r="G758" s="22">
        <f t="shared" si="11"/>
        <v>72169.000000000175</v>
      </c>
      <c r="H758" s="21">
        <v>0</v>
      </c>
      <c r="I758" s="21">
        <v>0</v>
      </c>
    </row>
    <row r="759" spans="1:9" ht="15" x14ac:dyDescent="0.25">
      <c r="A759" s="82" t="s">
        <v>837</v>
      </c>
      <c r="B759" s="20">
        <v>0</v>
      </c>
      <c r="C759" s="69" t="s">
        <v>87</v>
      </c>
      <c r="D759" s="81">
        <v>1293347.3999999994</v>
      </c>
      <c r="E759" s="81">
        <v>1092887.7600000002</v>
      </c>
      <c r="F759" s="21">
        <v>0</v>
      </c>
      <c r="G759" s="22">
        <f t="shared" si="11"/>
        <v>200459.6399999992</v>
      </c>
      <c r="H759" s="21">
        <v>0</v>
      </c>
      <c r="I759" s="21">
        <v>0</v>
      </c>
    </row>
    <row r="760" spans="1:9" ht="15" x14ac:dyDescent="0.25">
      <c r="A760" s="82" t="s">
        <v>838</v>
      </c>
      <c r="B760" s="20">
        <v>0</v>
      </c>
      <c r="C760" s="69" t="s">
        <v>87</v>
      </c>
      <c r="D760" s="81">
        <v>149925.39999999997</v>
      </c>
      <c r="E760" s="81">
        <v>75393.8</v>
      </c>
      <c r="F760" s="21">
        <v>0</v>
      </c>
      <c r="G760" s="22">
        <f t="shared" si="11"/>
        <v>74531.599999999962</v>
      </c>
      <c r="H760" s="21">
        <v>0</v>
      </c>
      <c r="I760" s="21">
        <v>0</v>
      </c>
    </row>
    <row r="761" spans="1:9" ht="15" x14ac:dyDescent="0.25">
      <c r="A761" s="82" t="s">
        <v>839</v>
      </c>
      <c r="B761" s="20">
        <v>0</v>
      </c>
      <c r="C761" s="69" t="s">
        <v>87</v>
      </c>
      <c r="D761" s="81">
        <v>992171.79999999993</v>
      </c>
      <c r="E761" s="81">
        <v>415394.09999999992</v>
      </c>
      <c r="F761" s="21">
        <v>0</v>
      </c>
      <c r="G761" s="22">
        <f t="shared" si="11"/>
        <v>576777.69999999995</v>
      </c>
      <c r="H761" s="21">
        <v>0</v>
      </c>
      <c r="I761" s="21">
        <v>0</v>
      </c>
    </row>
    <row r="762" spans="1:9" ht="15" x14ac:dyDescent="0.25">
      <c r="A762" s="82" t="s">
        <v>840</v>
      </c>
      <c r="B762" s="20">
        <v>0</v>
      </c>
      <c r="C762" s="69" t="s">
        <v>87</v>
      </c>
      <c r="D762" s="81">
        <v>517093.89999999991</v>
      </c>
      <c r="E762" s="81">
        <v>395757.90000000008</v>
      </c>
      <c r="F762" s="21">
        <v>0</v>
      </c>
      <c r="G762" s="22">
        <f t="shared" si="11"/>
        <v>121335.99999999983</v>
      </c>
      <c r="H762" s="21">
        <v>0</v>
      </c>
      <c r="I762" s="21">
        <v>0</v>
      </c>
    </row>
    <row r="763" spans="1:9" ht="15" x14ac:dyDescent="0.25">
      <c r="A763" s="82" t="s">
        <v>841</v>
      </c>
      <c r="B763" s="20">
        <v>0</v>
      </c>
      <c r="C763" s="69" t="s">
        <v>87</v>
      </c>
      <c r="D763" s="81">
        <v>10619.6</v>
      </c>
      <c r="E763" s="81">
        <v>1528</v>
      </c>
      <c r="F763" s="21">
        <v>0</v>
      </c>
      <c r="G763" s="22">
        <f t="shared" si="11"/>
        <v>9091.6</v>
      </c>
      <c r="H763" s="21">
        <v>0</v>
      </c>
      <c r="I763" s="21">
        <v>0</v>
      </c>
    </row>
    <row r="764" spans="1:9" ht="15" x14ac:dyDescent="0.25">
      <c r="A764" s="82" t="s">
        <v>842</v>
      </c>
      <c r="B764" s="20">
        <v>0</v>
      </c>
      <c r="C764" s="69" t="s">
        <v>87</v>
      </c>
      <c r="D764" s="81">
        <v>876295.49999999988</v>
      </c>
      <c r="E764" s="81">
        <v>691909.94000000018</v>
      </c>
      <c r="F764" s="21">
        <v>0</v>
      </c>
      <c r="G764" s="22">
        <f t="shared" si="11"/>
        <v>184385.55999999971</v>
      </c>
      <c r="H764" s="21">
        <v>0</v>
      </c>
      <c r="I764" s="21">
        <v>0</v>
      </c>
    </row>
    <row r="765" spans="1:9" ht="15" x14ac:dyDescent="0.25">
      <c r="A765" s="82" t="s">
        <v>843</v>
      </c>
      <c r="B765" s="20">
        <v>0</v>
      </c>
      <c r="C765" s="69" t="s">
        <v>87</v>
      </c>
      <c r="D765" s="81">
        <v>1995095.7199999993</v>
      </c>
      <c r="E765" s="81">
        <v>1190437.1599999995</v>
      </c>
      <c r="F765" s="21">
        <v>0</v>
      </c>
      <c r="G765" s="22">
        <f t="shared" si="11"/>
        <v>804658.55999999982</v>
      </c>
      <c r="H765" s="21">
        <v>0</v>
      </c>
      <c r="I765" s="21">
        <v>0</v>
      </c>
    </row>
    <row r="766" spans="1:9" ht="15" x14ac:dyDescent="0.25">
      <c r="A766" s="82" t="s">
        <v>844</v>
      </c>
      <c r="B766" s="20">
        <v>0</v>
      </c>
      <c r="C766" s="69" t="s">
        <v>87</v>
      </c>
      <c r="D766" s="81">
        <v>247599.60000000003</v>
      </c>
      <c r="E766" s="81">
        <v>71956.2</v>
      </c>
      <c r="F766" s="21">
        <v>0</v>
      </c>
      <c r="G766" s="22">
        <f t="shared" si="11"/>
        <v>175643.40000000002</v>
      </c>
      <c r="H766" s="21">
        <v>0</v>
      </c>
      <c r="I766" s="21">
        <v>0</v>
      </c>
    </row>
    <row r="767" spans="1:9" ht="15" x14ac:dyDescent="0.25">
      <c r="A767" s="82" t="s">
        <v>845</v>
      </c>
      <c r="B767" s="20">
        <v>0</v>
      </c>
      <c r="C767" s="69" t="s">
        <v>87</v>
      </c>
      <c r="D767" s="81">
        <v>83010.799999999988</v>
      </c>
      <c r="E767" s="81">
        <v>1426</v>
      </c>
      <c r="F767" s="21">
        <v>0</v>
      </c>
      <c r="G767" s="22">
        <f t="shared" si="11"/>
        <v>81584.799999999988</v>
      </c>
      <c r="H767" s="21">
        <v>0</v>
      </c>
      <c r="I767" s="21">
        <v>0</v>
      </c>
    </row>
    <row r="768" spans="1:9" ht="15" x14ac:dyDescent="0.25">
      <c r="A768" s="82" t="s">
        <v>846</v>
      </c>
      <c r="B768" s="20">
        <v>0</v>
      </c>
      <c r="C768" s="69" t="s">
        <v>87</v>
      </c>
      <c r="D768" s="81">
        <v>764039.2799999998</v>
      </c>
      <c r="E768" s="81">
        <v>587407.38000000012</v>
      </c>
      <c r="F768" s="21">
        <v>0</v>
      </c>
      <c r="G768" s="22">
        <f t="shared" si="11"/>
        <v>176631.89999999967</v>
      </c>
      <c r="H768" s="21">
        <v>0</v>
      </c>
      <c r="I768" s="21">
        <v>0</v>
      </c>
    </row>
    <row r="769" spans="1:9" ht="15" x14ac:dyDescent="0.25">
      <c r="A769" s="82" t="s">
        <v>847</v>
      </c>
      <c r="B769" s="20">
        <v>0</v>
      </c>
      <c r="C769" s="69" t="s">
        <v>87</v>
      </c>
      <c r="D769" s="81">
        <v>172714.5</v>
      </c>
      <c r="E769" s="81">
        <v>89663.7</v>
      </c>
      <c r="F769" s="21">
        <v>0</v>
      </c>
      <c r="G769" s="22">
        <f t="shared" si="11"/>
        <v>83050.8</v>
      </c>
      <c r="H769" s="21">
        <v>0</v>
      </c>
      <c r="I769" s="21">
        <v>0</v>
      </c>
    </row>
    <row r="770" spans="1:9" ht="15" x14ac:dyDescent="0.25">
      <c r="A770" s="82" t="s">
        <v>848</v>
      </c>
      <c r="B770" s="20">
        <v>0</v>
      </c>
      <c r="C770" s="69" t="s">
        <v>87</v>
      </c>
      <c r="D770" s="81">
        <v>1111860.32</v>
      </c>
      <c r="E770" s="81">
        <v>888513.54</v>
      </c>
      <c r="F770" s="21">
        <v>0</v>
      </c>
      <c r="G770" s="22">
        <f t="shared" si="11"/>
        <v>223346.78000000003</v>
      </c>
      <c r="H770" s="21">
        <v>0</v>
      </c>
      <c r="I770" s="21">
        <v>0</v>
      </c>
    </row>
    <row r="771" spans="1:9" ht="15" x14ac:dyDescent="0.25">
      <c r="A771" s="82" t="s">
        <v>849</v>
      </c>
      <c r="B771" s="20">
        <v>0</v>
      </c>
      <c r="C771" s="69" t="s">
        <v>87</v>
      </c>
      <c r="D771" s="81">
        <v>3464.5</v>
      </c>
      <c r="E771" s="81">
        <v>0</v>
      </c>
      <c r="F771" s="21">
        <v>0</v>
      </c>
      <c r="G771" s="22">
        <f t="shared" si="11"/>
        <v>3464.5</v>
      </c>
      <c r="H771" s="21">
        <v>0</v>
      </c>
      <c r="I771" s="21">
        <v>0</v>
      </c>
    </row>
    <row r="772" spans="1:9" ht="15" x14ac:dyDescent="0.25">
      <c r="A772" s="82" t="s">
        <v>850</v>
      </c>
      <c r="B772" s="20">
        <v>0</v>
      </c>
      <c r="C772" s="69" t="s">
        <v>87</v>
      </c>
      <c r="D772" s="81">
        <v>214191.52999999997</v>
      </c>
      <c r="E772" s="81">
        <v>159624.43</v>
      </c>
      <c r="F772" s="21">
        <v>0</v>
      </c>
      <c r="G772" s="22">
        <f t="shared" si="11"/>
        <v>54567.099999999977</v>
      </c>
      <c r="H772" s="21">
        <v>0</v>
      </c>
      <c r="I772" s="21">
        <v>0</v>
      </c>
    </row>
    <row r="773" spans="1:9" ht="15" x14ac:dyDescent="0.25">
      <c r="A773" s="82" t="s">
        <v>851</v>
      </c>
      <c r="B773" s="20">
        <v>0</v>
      </c>
      <c r="C773" s="69" t="s">
        <v>87</v>
      </c>
      <c r="D773" s="81">
        <v>800751.19999999972</v>
      </c>
      <c r="E773" s="81">
        <v>660278.62999999989</v>
      </c>
      <c r="F773" s="21">
        <v>0</v>
      </c>
      <c r="G773" s="22">
        <f t="shared" si="11"/>
        <v>140472.56999999983</v>
      </c>
      <c r="H773" s="21">
        <v>0</v>
      </c>
      <c r="I773" s="21">
        <v>0</v>
      </c>
    </row>
    <row r="774" spans="1:9" ht="15" x14ac:dyDescent="0.25">
      <c r="A774" s="82" t="s">
        <v>852</v>
      </c>
      <c r="B774" s="20">
        <v>0</v>
      </c>
      <c r="C774" s="69" t="s">
        <v>87</v>
      </c>
      <c r="D774" s="81">
        <v>44174.200000000004</v>
      </c>
      <c r="E774" s="81">
        <v>0</v>
      </c>
      <c r="F774" s="21">
        <v>0</v>
      </c>
      <c r="G774" s="22">
        <f t="shared" ref="G774:G837" si="12">D774-E774</f>
        <v>44174.200000000004</v>
      </c>
      <c r="H774" s="21">
        <v>0</v>
      </c>
      <c r="I774" s="21">
        <v>0</v>
      </c>
    </row>
    <row r="775" spans="1:9" ht="15" x14ac:dyDescent="0.25">
      <c r="A775" s="82" t="s">
        <v>853</v>
      </c>
      <c r="B775" s="20">
        <v>0</v>
      </c>
      <c r="C775" s="69" t="s">
        <v>87</v>
      </c>
      <c r="D775" s="81">
        <v>51124.2</v>
      </c>
      <c r="E775" s="81">
        <v>6491</v>
      </c>
      <c r="F775" s="21">
        <v>0</v>
      </c>
      <c r="G775" s="22">
        <f t="shared" si="12"/>
        <v>44633.2</v>
      </c>
      <c r="H775" s="21">
        <v>0</v>
      </c>
      <c r="I775" s="21">
        <v>0</v>
      </c>
    </row>
    <row r="776" spans="1:9" ht="15" x14ac:dyDescent="0.25">
      <c r="A776" s="82" t="s">
        <v>854</v>
      </c>
      <c r="B776" s="20">
        <v>0</v>
      </c>
      <c r="C776" s="69" t="s">
        <v>87</v>
      </c>
      <c r="D776" s="81">
        <v>153318.57</v>
      </c>
      <c r="E776" s="81">
        <v>55646</v>
      </c>
      <c r="F776" s="21">
        <v>0</v>
      </c>
      <c r="G776" s="22">
        <f t="shared" si="12"/>
        <v>97672.57</v>
      </c>
      <c r="H776" s="21">
        <v>0</v>
      </c>
      <c r="I776" s="21">
        <v>0</v>
      </c>
    </row>
    <row r="777" spans="1:9" ht="15" x14ac:dyDescent="0.25">
      <c r="A777" s="82" t="s">
        <v>855</v>
      </c>
      <c r="B777" s="20">
        <v>0</v>
      </c>
      <c r="C777" s="69" t="s">
        <v>87</v>
      </c>
      <c r="D777" s="81">
        <v>89298</v>
      </c>
      <c r="E777" s="81">
        <v>73738.799999999988</v>
      </c>
      <c r="F777" s="21">
        <v>0</v>
      </c>
      <c r="G777" s="22">
        <f t="shared" si="12"/>
        <v>15559.200000000012</v>
      </c>
      <c r="H777" s="21">
        <v>0</v>
      </c>
      <c r="I777" s="21">
        <v>0</v>
      </c>
    </row>
    <row r="778" spans="1:9" ht="15" x14ac:dyDescent="0.25">
      <c r="A778" s="82" t="s">
        <v>856</v>
      </c>
      <c r="B778" s="20">
        <v>0</v>
      </c>
      <c r="C778" s="69" t="s">
        <v>87</v>
      </c>
      <c r="D778" s="81">
        <v>121569.4</v>
      </c>
      <c r="E778" s="81">
        <v>39937.000000000007</v>
      </c>
      <c r="F778" s="21">
        <v>0</v>
      </c>
      <c r="G778" s="22">
        <f t="shared" si="12"/>
        <v>81632.399999999994</v>
      </c>
      <c r="H778" s="21">
        <v>0</v>
      </c>
      <c r="I778" s="21">
        <v>0</v>
      </c>
    </row>
    <row r="779" spans="1:9" ht="15" x14ac:dyDescent="0.25">
      <c r="A779" s="82" t="s">
        <v>857</v>
      </c>
      <c r="B779" s="20">
        <v>0</v>
      </c>
      <c r="C779" s="69" t="s">
        <v>87</v>
      </c>
      <c r="D779" s="81">
        <v>107752.80000000002</v>
      </c>
      <c r="E779" s="81">
        <v>6508</v>
      </c>
      <c r="F779" s="21">
        <v>0</v>
      </c>
      <c r="G779" s="22">
        <f t="shared" si="12"/>
        <v>101244.80000000002</v>
      </c>
      <c r="H779" s="21">
        <v>0</v>
      </c>
      <c r="I779" s="21">
        <v>0</v>
      </c>
    </row>
    <row r="780" spans="1:9" ht="15" x14ac:dyDescent="0.25">
      <c r="A780" s="82" t="s">
        <v>858</v>
      </c>
      <c r="B780" s="20">
        <v>0</v>
      </c>
      <c r="C780" s="69" t="s">
        <v>87</v>
      </c>
      <c r="D780" s="81">
        <v>36028.800000000003</v>
      </c>
      <c r="E780" s="81">
        <v>4489.2</v>
      </c>
      <c r="F780" s="21">
        <v>0</v>
      </c>
      <c r="G780" s="22">
        <f t="shared" si="12"/>
        <v>31539.600000000002</v>
      </c>
      <c r="H780" s="21">
        <v>0</v>
      </c>
      <c r="I780" s="21">
        <v>0</v>
      </c>
    </row>
    <row r="781" spans="1:9" ht="15" x14ac:dyDescent="0.25">
      <c r="A781" s="82" t="s">
        <v>859</v>
      </c>
      <c r="B781" s="20">
        <v>0</v>
      </c>
      <c r="C781" s="69" t="s">
        <v>87</v>
      </c>
      <c r="D781" s="81">
        <v>164409.20000000001</v>
      </c>
      <c r="E781" s="81">
        <v>104421.2</v>
      </c>
      <c r="F781" s="21">
        <v>0</v>
      </c>
      <c r="G781" s="22">
        <f t="shared" si="12"/>
        <v>59988.000000000015</v>
      </c>
      <c r="H781" s="21">
        <v>0</v>
      </c>
      <c r="I781" s="21">
        <v>0</v>
      </c>
    </row>
    <row r="782" spans="1:9" ht="15" x14ac:dyDescent="0.25">
      <c r="A782" s="82" t="s">
        <v>860</v>
      </c>
      <c r="B782" s="20">
        <v>0</v>
      </c>
      <c r="C782" s="69" t="s">
        <v>87</v>
      </c>
      <c r="D782" s="81">
        <v>163019.19999999998</v>
      </c>
      <c r="E782" s="81">
        <v>71129.299999999988</v>
      </c>
      <c r="F782" s="21">
        <v>0</v>
      </c>
      <c r="G782" s="22">
        <f t="shared" si="12"/>
        <v>91889.9</v>
      </c>
      <c r="H782" s="21">
        <v>0</v>
      </c>
      <c r="I782" s="21">
        <v>0</v>
      </c>
    </row>
    <row r="783" spans="1:9" ht="15" x14ac:dyDescent="0.25">
      <c r="A783" s="82" t="s">
        <v>861</v>
      </c>
      <c r="B783" s="20">
        <v>0</v>
      </c>
      <c r="C783" s="69" t="s">
        <v>87</v>
      </c>
      <c r="D783" s="81">
        <v>715807.79999999993</v>
      </c>
      <c r="E783" s="81">
        <v>538154.64999999991</v>
      </c>
      <c r="F783" s="21">
        <v>0</v>
      </c>
      <c r="G783" s="22">
        <f t="shared" si="12"/>
        <v>177653.15000000002</v>
      </c>
      <c r="H783" s="21">
        <v>0</v>
      </c>
      <c r="I783" s="21">
        <v>0</v>
      </c>
    </row>
    <row r="784" spans="1:9" ht="15" x14ac:dyDescent="0.25">
      <c r="A784" s="82" t="s">
        <v>862</v>
      </c>
      <c r="B784" s="20">
        <v>0</v>
      </c>
      <c r="C784" s="69" t="s">
        <v>87</v>
      </c>
      <c r="D784" s="81">
        <v>971443.19999999984</v>
      </c>
      <c r="E784" s="81">
        <v>813563.42999999982</v>
      </c>
      <c r="F784" s="21">
        <v>0</v>
      </c>
      <c r="G784" s="22">
        <f t="shared" si="12"/>
        <v>157879.77000000002</v>
      </c>
      <c r="H784" s="21">
        <v>0</v>
      </c>
      <c r="I784" s="21">
        <v>0</v>
      </c>
    </row>
    <row r="785" spans="1:9" ht="15" x14ac:dyDescent="0.25">
      <c r="A785" s="82" t="s">
        <v>863</v>
      </c>
      <c r="B785" s="20">
        <v>0</v>
      </c>
      <c r="C785" s="69" t="s">
        <v>87</v>
      </c>
      <c r="D785" s="81">
        <v>1923037.5999999996</v>
      </c>
      <c r="E785" s="81">
        <v>1315845.0699999991</v>
      </c>
      <c r="F785" s="21">
        <v>0</v>
      </c>
      <c r="G785" s="22">
        <f t="shared" si="12"/>
        <v>607192.53000000049</v>
      </c>
      <c r="H785" s="21">
        <v>0</v>
      </c>
      <c r="I785" s="21">
        <v>0</v>
      </c>
    </row>
    <row r="786" spans="1:9" ht="15" x14ac:dyDescent="0.25">
      <c r="A786" s="82" t="s">
        <v>864</v>
      </c>
      <c r="B786" s="20">
        <v>0</v>
      </c>
      <c r="C786" s="69" t="s">
        <v>87</v>
      </c>
      <c r="D786" s="81">
        <v>78979.8</v>
      </c>
      <c r="E786" s="81">
        <v>0</v>
      </c>
      <c r="F786" s="21">
        <v>0</v>
      </c>
      <c r="G786" s="22">
        <f t="shared" si="12"/>
        <v>78979.8</v>
      </c>
      <c r="H786" s="21">
        <v>0</v>
      </c>
      <c r="I786" s="21">
        <v>0</v>
      </c>
    </row>
    <row r="787" spans="1:9" ht="15" x14ac:dyDescent="0.25">
      <c r="A787" s="82" t="s">
        <v>865</v>
      </c>
      <c r="B787" s="20">
        <v>0</v>
      </c>
      <c r="C787" s="69" t="s">
        <v>87</v>
      </c>
      <c r="D787" s="81">
        <v>72975</v>
      </c>
      <c r="E787" s="81">
        <v>0</v>
      </c>
      <c r="F787" s="21">
        <v>0</v>
      </c>
      <c r="G787" s="22">
        <f t="shared" si="12"/>
        <v>72975</v>
      </c>
      <c r="H787" s="21">
        <v>0</v>
      </c>
      <c r="I787" s="21">
        <v>0</v>
      </c>
    </row>
    <row r="788" spans="1:9" ht="15" x14ac:dyDescent="0.25">
      <c r="A788" s="82" t="s">
        <v>866</v>
      </c>
      <c r="B788" s="20">
        <v>0</v>
      </c>
      <c r="C788" s="69" t="s">
        <v>87</v>
      </c>
      <c r="D788" s="81">
        <v>240303.2</v>
      </c>
      <c r="E788" s="81">
        <v>166037.80000000002</v>
      </c>
      <c r="F788" s="21">
        <v>0</v>
      </c>
      <c r="G788" s="22">
        <f t="shared" si="12"/>
        <v>74265.399999999994</v>
      </c>
      <c r="H788" s="21">
        <v>0</v>
      </c>
      <c r="I788" s="21">
        <v>0</v>
      </c>
    </row>
    <row r="789" spans="1:9" ht="15" x14ac:dyDescent="0.25">
      <c r="A789" s="82" t="s">
        <v>867</v>
      </c>
      <c r="B789" s="20">
        <v>0</v>
      </c>
      <c r="C789" s="69" t="s">
        <v>87</v>
      </c>
      <c r="D789" s="81">
        <v>935442.20000000019</v>
      </c>
      <c r="E789" s="81">
        <v>777418.37999999977</v>
      </c>
      <c r="F789" s="21">
        <v>0</v>
      </c>
      <c r="G789" s="22">
        <f t="shared" si="12"/>
        <v>158023.82000000041</v>
      </c>
      <c r="H789" s="21">
        <v>0</v>
      </c>
      <c r="I789" s="21">
        <v>0</v>
      </c>
    </row>
    <row r="790" spans="1:9" ht="15" x14ac:dyDescent="0.25">
      <c r="A790" s="82" t="s">
        <v>868</v>
      </c>
      <c r="B790" s="20">
        <v>0</v>
      </c>
      <c r="C790" s="69" t="s">
        <v>87</v>
      </c>
      <c r="D790" s="81">
        <v>928714.60000000009</v>
      </c>
      <c r="E790" s="81">
        <v>562418.69999999995</v>
      </c>
      <c r="F790" s="21">
        <v>0</v>
      </c>
      <c r="G790" s="22">
        <f t="shared" si="12"/>
        <v>366295.90000000014</v>
      </c>
      <c r="H790" s="21">
        <v>0</v>
      </c>
      <c r="I790" s="21">
        <v>0</v>
      </c>
    </row>
    <row r="791" spans="1:9" ht="15" x14ac:dyDescent="0.25">
      <c r="A791" s="82" t="s">
        <v>869</v>
      </c>
      <c r="B791" s="20">
        <v>0</v>
      </c>
      <c r="C791" s="69" t="s">
        <v>87</v>
      </c>
      <c r="D791" s="81">
        <v>1123655.55</v>
      </c>
      <c r="E791" s="81">
        <v>778297.28999999992</v>
      </c>
      <c r="F791" s="21">
        <v>0</v>
      </c>
      <c r="G791" s="22">
        <f t="shared" si="12"/>
        <v>345358.26000000013</v>
      </c>
      <c r="H791" s="21">
        <v>0</v>
      </c>
      <c r="I791" s="21">
        <v>0</v>
      </c>
    </row>
    <row r="792" spans="1:9" ht="15" x14ac:dyDescent="0.25">
      <c r="A792" s="82" t="s">
        <v>870</v>
      </c>
      <c r="B792" s="20">
        <v>0</v>
      </c>
      <c r="C792" s="69" t="s">
        <v>87</v>
      </c>
      <c r="D792" s="81">
        <v>97578.000000000015</v>
      </c>
      <c r="E792" s="81">
        <v>0</v>
      </c>
      <c r="F792" s="21">
        <v>0</v>
      </c>
      <c r="G792" s="22">
        <f t="shared" si="12"/>
        <v>97578.000000000015</v>
      </c>
      <c r="H792" s="21">
        <v>0</v>
      </c>
      <c r="I792" s="21">
        <v>0</v>
      </c>
    </row>
    <row r="793" spans="1:9" ht="15" x14ac:dyDescent="0.25">
      <c r="A793" s="82" t="s">
        <v>871</v>
      </c>
      <c r="B793" s="20">
        <v>0</v>
      </c>
      <c r="C793" s="69" t="s">
        <v>87</v>
      </c>
      <c r="D793" s="81">
        <v>247920.4</v>
      </c>
      <c r="E793" s="81">
        <v>215350.75000000003</v>
      </c>
      <c r="F793" s="21">
        <v>0</v>
      </c>
      <c r="G793" s="22">
        <f t="shared" si="12"/>
        <v>32569.649999999965</v>
      </c>
      <c r="H793" s="21">
        <v>0</v>
      </c>
      <c r="I793" s="21">
        <v>0</v>
      </c>
    </row>
    <row r="794" spans="1:9" ht="15" x14ac:dyDescent="0.25">
      <c r="A794" s="82" t="s">
        <v>872</v>
      </c>
      <c r="B794" s="20">
        <v>0</v>
      </c>
      <c r="C794" s="69" t="s">
        <v>87</v>
      </c>
      <c r="D794" s="81">
        <v>347388.8</v>
      </c>
      <c r="E794" s="81">
        <v>265417.33999999997</v>
      </c>
      <c r="F794" s="21">
        <v>0</v>
      </c>
      <c r="G794" s="22">
        <f t="shared" si="12"/>
        <v>81971.460000000021</v>
      </c>
      <c r="H794" s="21">
        <v>0</v>
      </c>
      <c r="I794" s="21">
        <v>0</v>
      </c>
    </row>
    <row r="795" spans="1:9" ht="15" x14ac:dyDescent="0.25">
      <c r="A795" s="82" t="s">
        <v>873</v>
      </c>
      <c r="B795" s="20">
        <v>0</v>
      </c>
      <c r="C795" s="69" t="s">
        <v>87</v>
      </c>
      <c r="D795" s="81">
        <v>886222.12000000011</v>
      </c>
      <c r="E795" s="81">
        <v>498539.62000000005</v>
      </c>
      <c r="F795" s="21">
        <v>0</v>
      </c>
      <c r="G795" s="22">
        <f t="shared" si="12"/>
        <v>387682.50000000006</v>
      </c>
      <c r="H795" s="21">
        <v>0</v>
      </c>
      <c r="I795" s="21">
        <v>0</v>
      </c>
    </row>
    <row r="796" spans="1:9" ht="15" x14ac:dyDescent="0.25">
      <c r="A796" s="82" t="s">
        <v>874</v>
      </c>
      <c r="B796" s="20">
        <v>0</v>
      </c>
      <c r="C796" s="69" t="s">
        <v>87</v>
      </c>
      <c r="D796" s="81">
        <v>10678.2</v>
      </c>
      <c r="E796" s="81">
        <v>0</v>
      </c>
      <c r="F796" s="21">
        <v>0</v>
      </c>
      <c r="G796" s="22">
        <f t="shared" si="12"/>
        <v>10678.2</v>
      </c>
      <c r="H796" s="21">
        <v>0</v>
      </c>
      <c r="I796" s="21">
        <v>0</v>
      </c>
    </row>
    <row r="797" spans="1:9" ht="15" x14ac:dyDescent="0.25">
      <c r="A797" s="82" t="s">
        <v>875</v>
      </c>
      <c r="B797" s="20">
        <v>0</v>
      </c>
      <c r="C797" s="69" t="s">
        <v>87</v>
      </c>
      <c r="D797" s="81">
        <v>1270289.3700000001</v>
      </c>
      <c r="E797" s="81">
        <v>882627.18</v>
      </c>
      <c r="F797" s="21">
        <v>0</v>
      </c>
      <c r="G797" s="22">
        <f t="shared" si="12"/>
        <v>387662.19000000006</v>
      </c>
      <c r="H797" s="21">
        <v>0</v>
      </c>
      <c r="I797" s="21">
        <v>0</v>
      </c>
    </row>
    <row r="798" spans="1:9" ht="15" x14ac:dyDescent="0.25">
      <c r="A798" s="82" t="s">
        <v>876</v>
      </c>
      <c r="B798" s="20">
        <v>0</v>
      </c>
      <c r="C798" s="69" t="s">
        <v>87</v>
      </c>
      <c r="D798" s="81">
        <v>923173.2</v>
      </c>
      <c r="E798" s="81">
        <v>673907.4800000001</v>
      </c>
      <c r="F798" s="21">
        <v>0</v>
      </c>
      <c r="G798" s="22">
        <f t="shared" si="12"/>
        <v>249265.71999999986</v>
      </c>
      <c r="H798" s="21">
        <v>0</v>
      </c>
      <c r="I798" s="21">
        <v>0</v>
      </c>
    </row>
    <row r="799" spans="1:9" ht="15" x14ac:dyDescent="0.25">
      <c r="A799" s="82" t="s">
        <v>877</v>
      </c>
      <c r="B799" s="20">
        <v>0</v>
      </c>
      <c r="C799" s="69" t="s">
        <v>87</v>
      </c>
      <c r="D799" s="81">
        <v>940786</v>
      </c>
      <c r="E799" s="81">
        <v>691761.3899999999</v>
      </c>
      <c r="F799" s="21">
        <v>0</v>
      </c>
      <c r="G799" s="22">
        <f t="shared" si="12"/>
        <v>249024.6100000001</v>
      </c>
      <c r="H799" s="21">
        <v>0</v>
      </c>
      <c r="I799" s="21">
        <v>0</v>
      </c>
    </row>
    <row r="800" spans="1:9" ht="15" x14ac:dyDescent="0.25">
      <c r="A800" s="82" t="s">
        <v>878</v>
      </c>
      <c r="B800" s="20">
        <v>0</v>
      </c>
      <c r="C800" s="69" t="s">
        <v>87</v>
      </c>
      <c r="D800" s="81">
        <v>929326.20000000007</v>
      </c>
      <c r="E800" s="81">
        <v>259952.10000000003</v>
      </c>
      <c r="F800" s="21">
        <v>0</v>
      </c>
      <c r="G800" s="22">
        <f t="shared" si="12"/>
        <v>669374.10000000009</v>
      </c>
      <c r="H800" s="21">
        <v>0</v>
      </c>
      <c r="I800" s="21">
        <v>0</v>
      </c>
    </row>
    <row r="801" spans="1:9" ht="15" x14ac:dyDescent="0.25">
      <c r="A801" s="82" t="s">
        <v>879</v>
      </c>
      <c r="B801" s="20">
        <v>0</v>
      </c>
      <c r="C801" s="69" t="s">
        <v>87</v>
      </c>
      <c r="D801" s="81">
        <v>6950</v>
      </c>
      <c r="E801" s="81">
        <v>0</v>
      </c>
      <c r="F801" s="21">
        <v>0</v>
      </c>
      <c r="G801" s="22">
        <f t="shared" si="12"/>
        <v>6950</v>
      </c>
      <c r="H801" s="21">
        <v>0</v>
      </c>
      <c r="I801" s="21">
        <v>0</v>
      </c>
    </row>
    <row r="802" spans="1:9" ht="15" x14ac:dyDescent="0.25">
      <c r="A802" s="82" t="s">
        <v>880</v>
      </c>
      <c r="B802" s="20">
        <v>0</v>
      </c>
      <c r="C802" s="69" t="s">
        <v>87</v>
      </c>
      <c r="D802" s="81">
        <v>30997</v>
      </c>
      <c r="E802" s="81">
        <v>0</v>
      </c>
      <c r="F802" s="21">
        <v>0</v>
      </c>
      <c r="G802" s="22">
        <f t="shared" si="12"/>
        <v>30997</v>
      </c>
      <c r="H802" s="21">
        <v>0</v>
      </c>
      <c r="I802" s="21">
        <v>0</v>
      </c>
    </row>
    <row r="803" spans="1:9" ht="15" x14ac:dyDescent="0.25">
      <c r="A803" s="82" t="s">
        <v>881</v>
      </c>
      <c r="B803" s="20">
        <v>0</v>
      </c>
      <c r="C803" s="69" t="s">
        <v>87</v>
      </c>
      <c r="D803" s="81">
        <v>1255082.3999999997</v>
      </c>
      <c r="E803" s="81">
        <v>1002905.3299999998</v>
      </c>
      <c r="F803" s="21">
        <v>0</v>
      </c>
      <c r="G803" s="22">
        <f t="shared" si="12"/>
        <v>252177.06999999983</v>
      </c>
      <c r="H803" s="21">
        <v>0</v>
      </c>
      <c r="I803" s="21">
        <v>0</v>
      </c>
    </row>
    <row r="804" spans="1:9" ht="15" x14ac:dyDescent="0.25">
      <c r="A804" s="82" t="s">
        <v>882</v>
      </c>
      <c r="B804" s="20">
        <v>0</v>
      </c>
      <c r="C804" s="69" t="s">
        <v>87</v>
      </c>
      <c r="D804" s="81">
        <v>618327.6</v>
      </c>
      <c r="E804" s="81">
        <v>532096.65</v>
      </c>
      <c r="F804" s="21">
        <v>0</v>
      </c>
      <c r="G804" s="22">
        <f t="shared" si="12"/>
        <v>86230.949999999953</v>
      </c>
      <c r="H804" s="21">
        <v>0</v>
      </c>
      <c r="I804" s="21">
        <v>0</v>
      </c>
    </row>
    <row r="805" spans="1:9" ht="15" x14ac:dyDescent="0.25">
      <c r="A805" s="82" t="s">
        <v>883</v>
      </c>
      <c r="B805" s="20">
        <v>0</v>
      </c>
      <c r="C805" s="69" t="s">
        <v>87</v>
      </c>
      <c r="D805" s="81">
        <v>642036</v>
      </c>
      <c r="E805" s="81">
        <v>465842.65</v>
      </c>
      <c r="F805" s="21">
        <v>0</v>
      </c>
      <c r="G805" s="22">
        <f t="shared" si="12"/>
        <v>176193.34999999998</v>
      </c>
      <c r="H805" s="21">
        <v>0</v>
      </c>
      <c r="I805" s="21">
        <v>0</v>
      </c>
    </row>
    <row r="806" spans="1:9" ht="15" x14ac:dyDescent="0.25">
      <c r="A806" s="82" t="s">
        <v>884</v>
      </c>
      <c r="B806" s="20">
        <v>0</v>
      </c>
      <c r="C806" s="69" t="s">
        <v>87</v>
      </c>
      <c r="D806" s="81">
        <v>593696.80000000016</v>
      </c>
      <c r="E806" s="81">
        <v>513316.1</v>
      </c>
      <c r="F806" s="21">
        <v>0</v>
      </c>
      <c r="G806" s="22">
        <f t="shared" si="12"/>
        <v>80380.700000000186</v>
      </c>
      <c r="H806" s="21">
        <v>0</v>
      </c>
      <c r="I806" s="21">
        <v>0</v>
      </c>
    </row>
    <row r="807" spans="1:9" ht="15" x14ac:dyDescent="0.25">
      <c r="A807" s="82" t="s">
        <v>885</v>
      </c>
      <c r="B807" s="20">
        <v>0</v>
      </c>
      <c r="C807" s="69" t="s">
        <v>87</v>
      </c>
      <c r="D807" s="81">
        <v>664387.62999999989</v>
      </c>
      <c r="E807" s="81">
        <v>468247.95</v>
      </c>
      <c r="F807" s="21">
        <v>0</v>
      </c>
      <c r="G807" s="22">
        <f t="shared" si="12"/>
        <v>196139.67999999988</v>
      </c>
      <c r="H807" s="21">
        <v>0</v>
      </c>
      <c r="I807" s="21">
        <v>0</v>
      </c>
    </row>
    <row r="808" spans="1:9" ht="15" x14ac:dyDescent="0.25">
      <c r="A808" s="82" t="s">
        <v>886</v>
      </c>
      <c r="B808" s="20">
        <v>0</v>
      </c>
      <c r="C808" s="69" t="s">
        <v>87</v>
      </c>
      <c r="D808" s="81">
        <v>460451.39999999991</v>
      </c>
      <c r="E808" s="81">
        <v>365167.06000000006</v>
      </c>
      <c r="F808" s="21">
        <v>0</v>
      </c>
      <c r="G808" s="22">
        <f t="shared" si="12"/>
        <v>95284.339999999851</v>
      </c>
      <c r="H808" s="21">
        <v>0</v>
      </c>
      <c r="I808" s="21">
        <v>0</v>
      </c>
    </row>
    <row r="809" spans="1:9" ht="15" x14ac:dyDescent="0.25">
      <c r="A809" s="82" t="s">
        <v>887</v>
      </c>
      <c r="B809" s="20">
        <v>0</v>
      </c>
      <c r="C809" s="69" t="s">
        <v>87</v>
      </c>
      <c r="D809" s="81">
        <v>741857.40000000014</v>
      </c>
      <c r="E809" s="81">
        <v>577788.47999999975</v>
      </c>
      <c r="F809" s="21">
        <v>0</v>
      </c>
      <c r="G809" s="22">
        <f t="shared" si="12"/>
        <v>164068.92000000039</v>
      </c>
      <c r="H809" s="21">
        <v>0</v>
      </c>
      <c r="I809" s="21">
        <v>0</v>
      </c>
    </row>
    <row r="810" spans="1:9" ht="15" x14ac:dyDescent="0.25">
      <c r="A810" s="82" t="s">
        <v>888</v>
      </c>
      <c r="B810" s="20">
        <v>0</v>
      </c>
      <c r="C810" s="69" t="s">
        <v>87</v>
      </c>
      <c r="D810" s="81">
        <v>539903.79999999993</v>
      </c>
      <c r="E810" s="81">
        <v>378995.73000000004</v>
      </c>
      <c r="F810" s="21">
        <v>0</v>
      </c>
      <c r="G810" s="22">
        <f t="shared" si="12"/>
        <v>160908.06999999989</v>
      </c>
      <c r="H810" s="21">
        <v>0</v>
      </c>
      <c r="I810" s="21">
        <v>0</v>
      </c>
    </row>
    <row r="811" spans="1:9" ht="15" x14ac:dyDescent="0.25">
      <c r="A811" s="82" t="s">
        <v>889</v>
      </c>
      <c r="B811" s="20">
        <v>0</v>
      </c>
      <c r="C811" s="69" t="s">
        <v>87</v>
      </c>
      <c r="D811" s="81">
        <v>734615.24999999965</v>
      </c>
      <c r="E811" s="81">
        <v>560708.79999999981</v>
      </c>
      <c r="F811" s="21">
        <v>0</v>
      </c>
      <c r="G811" s="22">
        <f t="shared" si="12"/>
        <v>173906.44999999984</v>
      </c>
      <c r="H811" s="21">
        <v>0</v>
      </c>
      <c r="I811" s="21">
        <v>0</v>
      </c>
    </row>
    <row r="812" spans="1:9" ht="15" x14ac:dyDescent="0.25">
      <c r="A812" s="82" t="s">
        <v>890</v>
      </c>
      <c r="B812" s="20">
        <v>0</v>
      </c>
      <c r="C812" s="69" t="s">
        <v>87</v>
      </c>
      <c r="D812" s="81">
        <v>2925013.2899999972</v>
      </c>
      <c r="E812" s="81">
        <v>2375140.149999999</v>
      </c>
      <c r="F812" s="21">
        <v>0</v>
      </c>
      <c r="G812" s="22">
        <f t="shared" si="12"/>
        <v>549873.13999999827</v>
      </c>
      <c r="H812" s="21">
        <v>0</v>
      </c>
      <c r="I812" s="21">
        <v>0</v>
      </c>
    </row>
    <row r="813" spans="1:9" ht="15" x14ac:dyDescent="0.25">
      <c r="A813" s="82" t="s">
        <v>891</v>
      </c>
      <c r="B813" s="20">
        <v>0</v>
      </c>
      <c r="C813" s="69" t="s">
        <v>87</v>
      </c>
      <c r="D813" s="81">
        <v>728924.89999999967</v>
      </c>
      <c r="E813" s="81">
        <v>611378.34999999963</v>
      </c>
      <c r="F813" s="21">
        <v>0</v>
      </c>
      <c r="G813" s="22">
        <f t="shared" si="12"/>
        <v>117546.55000000005</v>
      </c>
      <c r="H813" s="21">
        <v>0</v>
      </c>
      <c r="I813" s="21">
        <v>0</v>
      </c>
    </row>
    <row r="814" spans="1:9" ht="15" x14ac:dyDescent="0.25">
      <c r="A814" s="82" t="s">
        <v>892</v>
      </c>
      <c r="B814" s="20">
        <v>0</v>
      </c>
      <c r="C814" s="69" t="s">
        <v>87</v>
      </c>
      <c r="D814" s="81">
        <v>620603.49999999988</v>
      </c>
      <c r="E814" s="81">
        <v>529845.04999999993</v>
      </c>
      <c r="F814" s="21">
        <v>0</v>
      </c>
      <c r="G814" s="22">
        <f t="shared" si="12"/>
        <v>90758.449999999953</v>
      </c>
      <c r="H814" s="21">
        <v>0</v>
      </c>
      <c r="I814" s="21">
        <v>0</v>
      </c>
    </row>
    <row r="815" spans="1:9" ht="15" x14ac:dyDescent="0.25">
      <c r="A815" s="82" t="s">
        <v>893</v>
      </c>
      <c r="B815" s="20">
        <v>0</v>
      </c>
      <c r="C815" s="69" t="s">
        <v>87</v>
      </c>
      <c r="D815" s="81">
        <v>733127.95000000019</v>
      </c>
      <c r="E815" s="81">
        <v>582215.1</v>
      </c>
      <c r="F815" s="21">
        <v>0</v>
      </c>
      <c r="G815" s="22">
        <f t="shared" si="12"/>
        <v>150912.85000000021</v>
      </c>
      <c r="H815" s="21">
        <v>0</v>
      </c>
      <c r="I815" s="21">
        <v>0</v>
      </c>
    </row>
    <row r="816" spans="1:9" ht="15" x14ac:dyDescent="0.25">
      <c r="A816" s="82" t="s">
        <v>894</v>
      </c>
      <c r="B816" s="20">
        <v>0</v>
      </c>
      <c r="C816" s="69" t="s">
        <v>87</v>
      </c>
      <c r="D816" s="81">
        <v>1546458.4000000001</v>
      </c>
      <c r="E816" s="81">
        <v>1156718</v>
      </c>
      <c r="F816" s="21">
        <v>0</v>
      </c>
      <c r="G816" s="22">
        <f t="shared" si="12"/>
        <v>389740.40000000014</v>
      </c>
      <c r="H816" s="21">
        <v>0</v>
      </c>
      <c r="I816" s="21">
        <v>0</v>
      </c>
    </row>
    <row r="817" spans="1:9" ht="15" x14ac:dyDescent="0.25">
      <c r="A817" s="82" t="s">
        <v>895</v>
      </c>
      <c r="B817" s="20">
        <v>0</v>
      </c>
      <c r="C817" s="69" t="s">
        <v>87</v>
      </c>
      <c r="D817" s="81">
        <v>391451.8</v>
      </c>
      <c r="E817" s="81">
        <v>146099.99999999997</v>
      </c>
      <c r="F817" s="21">
        <v>0</v>
      </c>
      <c r="G817" s="22">
        <f t="shared" si="12"/>
        <v>245351.80000000002</v>
      </c>
      <c r="H817" s="21">
        <v>0</v>
      </c>
      <c r="I817" s="21">
        <v>0</v>
      </c>
    </row>
    <row r="818" spans="1:9" ht="15" x14ac:dyDescent="0.25">
      <c r="A818" s="82" t="s">
        <v>896</v>
      </c>
      <c r="B818" s="20">
        <v>0</v>
      </c>
      <c r="C818" s="69" t="s">
        <v>87</v>
      </c>
      <c r="D818" s="81">
        <v>1225582.5999999999</v>
      </c>
      <c r="E818" s="81">
        <v>1006371</v>
      </c>
      <c r="F818" s="21">
        <v>0</v>
      </c>
      <c r="G818" s="22">
        <f t="shared" si="12"/>
        <v>219211.59999999986</v>
      </c>
      <c r="H818" s="21">
        <v>0</v>
      </c>
      <c r="I818" s="21">
        <v>0</v>
      </c>
    </row>
    <row r="819" spans="1:9" ht="15" x14ac:dyDescent="0.25">
      <c r="A819" s="82" t="s">
        <v>897</v>
      </c>
      <c r="B819" s="20">
        <v>0</v>
      </c>
      <c r="C819" s="69" t="s">
        <v>87</v>
      </c>
      <c r="D819" s="81">
        <v>1594418.2599999998</v>
      </c>
      <c r="E819" s="81">
        <v>1209614.1600000004</v>
      </c>
      <c r="F819" s="21">
        <v>0</v>
      </c>
      <c r="G819" s="22">
        <f t="shared" si="12"/>
        <v>384804.09999999939</v>
      </c>
      <c r="H819" s="21">
        <v>0</v>
      </c>
      <c r="I819" s="21">
        <v>0</v>
      </c>
    </row>
    <row r="820" spans="1:9" ht="15" x14ac:dyDescent="0.25">
      <c r="A820" s="82" t="s">
        <v>898</v>
      </c>
      <c r="B820" s="20">
        <v>0</v>
      </c>
      <c r="C820" s="69" t="s">
        <v>87</v>
      </c>
      <c r="D820" s="81">
        <v>2784042.8100000005</v>
      </c>
      <c r="E820" s="81">
        <v>2417172.9500000011</v>
      </c>
      <c r="F820" s="21">
        <v>0</v>
      </c>
      <c r="G820" s="22">
        <f t="shared" si="12"/>
        <v>366869.8599999994</v>
      </c>
      <c r="H820" s="21">
        <v>0</v>
      </c>
      <c r="I820" s="21">
        <v>0</v>
      </c>
    </row>
    <row r="821" spans="1:9" ht="15" x14ac:dyDescent="0.25">
      <c r="A821" s="82" t="s">
        <v>899</v>
      </c>
      <c r="B821" s="20">
        <v>0</v>
      </c>
      <c r="C821" s="69" t="s">
        <v>87</v>
      </c>
      <c r="D821" s="81">
        <v>2352369.3500000006</v>
      </c>
      <c r="E821" s="81">
        <v>1961499.580000001</v>
      </c>
      <c r="F821" s="21">
        <v>0</v>
      </c>
      <c r="G821" s="22">
        <f t="shared" si="12"/>
        <v>390869.76999999955</v>
      </c>
      <c r="H821" s="21">
        <v>0</v>
      </c>
      <c r="I821" s="21">
        <v>0</v>
      </c>
    </row>
    <row r="822" spans="1:9" ht="15" x14ac:dyDescent="0.25">
      <c r="A822" s="82" t="s">
        <v>900</v>
      </c>
      <c r="B822" s="20">
        <v>0</v>
      </c>
      <c r="C822" s="69" t="s">
        <v>87</v>
      </c>
      <c r="D822" s="81">
        <v>1217515.5999999999</v>
      </c>
      <c r="E822" s="81">
        <v>1063187.8</v>
      </c>
      <c r="F822" s="21">
        <v>0</v>
      </c>
      <c r="G822" s="22">
        <f t="shared" si="12"/>
        <v>154327.79999999981</v>
      </c>
      <c r="H822" s="21">
        <v>0</v>
      </c>
      <c r="I822" s="21">
        <v>0</v>
      </c>
    </row>
    <row r="823" spans="1:9" ht="15" x14ac:dyDescent="0.25">
      <c r="A823" s="82" t="s">
        <v>901</v>
      </c>
      <c r="B823" s="20">
        <v>0</v>
      </c>
      <c r="C823" s="69" t="s">
        <v>87</v>
      </c>
      <c r="D823" s="81">
        <v>706970.46999999986</v>
      </c>
      <c r="E823" s="81">
        <v>363966.49000000011</v>
      </c>
      <c r="F823" s="21">
        <v>0</v>
      </c>
      <c r="G823" s="22">
        <f t="shared" si="12"/>
        <v>343003.97999999975</v>
      </c>
      <c r="H823" s="21">
        <v>0</v>
      </c>
      <c r="I823" s="21">
        <v>0</v>
      </c>
    </row>
    <row r="824" spans="1:9" ht="15" x14ac:dyDescent="0.25">
      <c r="A824" s="82" t="s">
        <v>902</v>
      </c>
      <c r="B824" s="20">
        <v>0</v>
      </c>
      <c r="C824" s="69" t="s">
        <v>87</v>
      </c>
      <c r="D824" s="81">
        <v>718468.23999999987</v>
      </c>
      <c r="E824" s="81">
        <v>416029.47000000003</v>
      </c>
      <c r="F824" s="21">
        <v>0</v>
      </c>
      <c r="G824" s="22">
        <f t="shared" si="12"/>
        <v>302438.76999999984</v>
      </c>
      <c r="H824" s="21">
        <v>0</v>
      </c>
      <c r="I824" s="21">
        <v>0</v>
      </c>
    </row>
    <row r="825" spans="1:9" ht="15" x14ac:dyDescent="0.25">
      <c r="A825" s="82" t="s">
        <v>903</v>
      </c>
      <c r="B825" s="20">
        <v>0</v>
      </c>
      <c r="C825" s="69" t="s">
        <v>87</v>
      </c>
      <c r="D825" s="81">
        <v>1276429.1400000004</v>
      </c>
      <c r="E825" s="81">
        <v>1037495.7400000001</v>
      </c>
      <c r="F825" s="21">
        <v>0</v>
      </c>
      <c r="G825" s="22">
        <f t="shared" si="12"/>
        <v>238933.40000000026</v>
      </c>
      <c r="H825" s="21">
        <v>0</v>
      </c>
      <c r="I825" s="21">
        <v>0</v>
      </c>
    </row>
    <row r="826" spans="1:9" ht="15" x14ac:dyDescent="0.25">
      <c r="A826" s="82" t="s">
        <v>904</v>
      </c>
      <c r="B826" s="20">
        <v>0</v>
      </c>
      <c r="C826" s="69" t="s">
        <v>87</v>
      </c>
      <c r="D826" s="81">
        <v>30051.8</v>
      </c>
      <c r="E826" s="81">
        <v>17987.2</v>
      </c>
      <c r="F826" s="21">
        <v>0</v>
      </c>
      <c r="G826" s="22">
        <f t="shared" si="12"/>
        <v>12064.599999999999</v>
      </c>
      <c r="H826" s="21">
        <v>0</v>
      </c>
      <c r="I826" s="21">
        <v>0</v>
      </c>
    </row>
    <row r="827" spans="1:9" ht="15" x14ac:dyDescent="0.25">
      <c r="A827" s="82" t="s">
        <v>905</v>
      </c>
      <c r="B827" s="20">
        <v>0</v>
      </c>
      <c r="C827" s="69" t="s">
        <v>87</v>
      </c>
      <c r="D827" s="81">
        <v>197908.2</v>
      </c>
      <c r="E827" s="81">
        <v>1253</v>
      </c>
      <c r="F827" s="21">
        <v>0</v>
      </c>
      <c r="G827" s="22">
        <f t="shared" si="12"/>
        <v>196655.2</v>
      </c>
      <c r="H827" s="21">
        <v>0</v>
      </c>
      <c r="I827" s="21">
        <v>0</v>
      </c>
    </row>
    <row r="828" spans="1:9" ht="15" x14ac:dyDescent="0.25">
      <c r="A828" s="82" t="s">
        <v>906</v>
      </c>
      <c r="B828" s="20">
        <v>0</v>
      </c>
      <c r="C828" s="69" t="s">
        <v>87</v>
      </c>
      <c r="D828" s="81">
        <v>116656.59999999999</v>
      </c>
      <c r="E828" s="81">
        <v>34826.199999999997</v>
      </c>
      <c r="F828" s="21">
        <v>0</v>
      </c>
      <c r="G828" s="22">
        <f t="shared" si="12"/>
        <v>81830.399999999994</v>
      </c>
      <c r="H828" s="21">
        <v>0</v>
      </c>
      <c r="I828" s="21">
        <v>0</v>
      </c>
    </row>
    <row r="829" spans="1:9" ht="15" x14ac:dyDescent="0.25">
      <c r="A829" s="82" t="s">
        <v>907</v>
      </c>
      <c r="B829" s="20">
        <v>0</v>
      </c>
      <c r="C829" s="69" t="s">
        <v>87</v>
      </c>
      <c r="D829" s="81">
        <v>82121.2</v>
      </c>
      <c r="E829" s="81">
        <v>64783.999999999993</v>
      </c>
      <c r="F829" s="21">
        <v>0</v>
      </c>
      <c r="G829" s="22">
        <f t="shared" si="12"/>
        <v>17337.200000000004</v>
      </c>
      <c r="H829" s="21">
        <v>0</v>
      </c>
      <c r="I829" s="21">
        <v>0</v>
      </c>
    </row>
    <row r="830" spans="1:9" ht="15" x14ac:dyDescent="0.25">
      <c r="A830" s="82" t="s">
        <v>908</v>
      </c>
      <c r="B830" s="20">
        <v>0</v>
      </c>
      <c r="C830" s="69" t="s">
        <v>87</v>
      </c>
      <c r="D830" s="81">
        <v>58963.8</v>
      </c>
      <c r="E830" s="81">
        <v>5096.8</v>
      </c>
      <c r="F830" s="21">
        <v>0</v>
      </c>
      <c r="G830" s="22">
        <f t="shared" si="12"/>
        <v>53867</v>
      </c>
      <c r="H830" s="21">
        <v>0</v>
      </c>
      <c r="I830" s="21">
        <v>0</v>
      </c>
    </row>
    <row r="831" spans="1:9" ht="15" x14ac:dyDescent="0.25">
      <c r="A831" s="82" t="s">
        <v>909</v>
      </c>
      <c r="B831" s="20">
        <v>0</v>
      </c>
      <c r="C831" s="69" t="s">
        <v>87</v>
      </c>
      <c r="D831" s="81">
        <v>41922.400000000001</v>
      </c>
      <c r="E831" s="81">
        <v>0</v>
      </c>
      <c r="F831" s="21">
        <v>0</v>
      </c>
      <c r="G831" s="22">
        <f t="shared" si="12"/>
        <v>41922.400000000001</v>
      </c>
      <c r="H831" s="21">
        <v>0</v>
      </c>
      <c r="I831" s="21">
        <v>0</v>
      </c>
    </row>
    <row r="832" spans="1:9" ht="15" x14ac:dyDescent="0.25">
      <c r="A832" s="82" t="s">
        <v>910</v>
      </c>
      <c r="B832" s="20">
        <v>0</v>
      </c>
      <c r="C832" s="69" t="s">
        <v>87</v>
      </c>
      <c r="D832" s="81">
        <v>89182.400000000009</v>
      </c>
      <c r="E832" s="81">
        <v>28406.100000000002</v>
      </c>
      <c r="F832" s="21">
        <v>0</v>
      </c>
      <c r="G832" s="22">
        <f t="shared" si="12"/>
        <v>60776.3</v>
      </c>
      <c r="H832" s="21">
        <v>0</v>
      </c>
      <c r="I832" s="21">
        <v>0</v>
      </c>
    </row>
    <row r="833" spans="1:9" ht="15" x14ac:dyDescent="0.25">
      <c r="A833" s="82" t="s">
        <v>911</v>
      </c>
      <c r="B833" s="20">
        <v>0</v>
      </c>
      <c r="C833" s="69" t="s">
        <v>87</v>
      </c>
      <c r="D833" s="81">
        <v>56934.400000000001</v>
      </c>
      <c r="E833" s="81">
        <v>17590</v>
      </c>
      <c r="F833" s="21">
        <v>0</v>
      </c>
      <c r="G833" s="22">
        <f t="shared" si="12"/>
        <v>39344.400000000001</v>
      </c>
      <c r="H833" s="21">
        <v>0</v>
      </c>
      <c r="I833" s="21">
        <v>0</v>
      </c>
    </row>
    <row r="834" spans="1:9" ht="15" x14ac:dyDescent="0.25">
      <c r="A834" s="82" t="s">
        <v>912</v>
      </c>
      <c r="B834" s="20">
        <v>0</v>
      </c>
      <c r="C834" s="69" t="s">
        <v>87</v>
      </c>
      <c r="D834" s="81">
        <v>70361.8</v>
      </c>
      <c r="E834" s="81">
        <v>6305.37</v>
      </c>
      <c r="F834" s="21">
        <v>0</v>
      </c>
      <c r="G834" s="22">
        <f t="shared" si="12"/>
        <v>64056.43</v>
      </c>
      <c r="H834" s="21">
        <v>0</v>
      </c>
      <c r="I834" s="21">
        <v>0</v>
      </c>
    </row>
    <row r="835" spans="1:9" ht="15" x14ac:dyDescent="0.25">
      <c r="A835" s="82" t="s">
        <v>913</v>
      </c>
      <c r="B835" s="20">
        <v>0</v>
      </c>
      <c r="C835" s="69" t="s">
        <v>87</v>
      </c>
      <c r="D835" s="81">
        <v>49511.8</v>
      </c>
      <c r="E835" s="81">
        <v>18484.8</v>
      </c>
      <c r="F835" s="21">
        <v>0</v>
      </c>
      <c r="G835" s="22">
        <f t="shared" si="12"/>
        <v>31027.000000000004</v>
      </c>
      <c r="H835" s="21">
        <v>0</v>
      </c>
      <c r="I835" s="21">
        <v>0</v>
      </c>
    </row>
    <row r="836" spans="1:9" ht="15" x14ac:dyDescent="0.25">
      <c r="A836" s="82" t="s">
        <v>914</v>
      </c>
      <c r="B836" s="20">
        <v>0</v>
      </c>
      <c r="C836" s="69" t="s">
        <v>87</v>
      </c>
      <c r="D836" s="81">
        <v>625797.4600000002</v>
      </c>
      <c r="E836" s="81">
        <v>461141.09000000008</v>
      </c>
      <c r="F836" s="21">
        <v>0</v>
      </c>
      <c r="G836" s="22">
        <f t="shared" si="12"/>
        <v>164656.37000000011</v>
      </c>
      <c r="H836" s="21">
        <v>0</v>
      </c>
      <c r="I836" s="21">
        <v>0</v>
      </c>
    </row>
    <row r="837" spans="1:9" ht="15" x14ac:dyDescent="0.25">
      <c r="A837" s="82" t="s">
        <v>915</v>
      </c>
      <c r="B837" s="20">
        <v>0</v>
      </c>
      <c r="C837" s="69" t="s">
        <v>87</v>
      </c>
      <c r="D837" s="81">
        <v>308441</v>
      </c>
      <c r="E837" s="81">
        <v>183333.30000000005</v>
      </c>
      <c r="F837" s="21">
        <v>0</v>
      </c>
      <c r="G837" s="22">
        <f t="shared" si="12"/>
        <v>125107.69999999995</v>
      </c>
      <c r="H837" s="21">
        <v>0</v>
      </c>
      <c r="I837" s="21">
        <v>0</v>
      </c>
    </row>
    <row r="838" spans="1:9" ht="15" x14ac:dyDescent="0.25">
      <c r="A838" s="82" t="s">
        <v>4485</v>
      </c>
      <c r="B838" s="20">
        <v>0</v>
      </c>
      <c r="C838" s="69" t="s">
        <v>87</v>
      </c>
      <c r="D838" s="81">
        <v>55433.2</v>
      </c>
      <c r="E838" s="81">
        <v>13688.9</v>
      </c>
      <c r="F838" s="21">
        <v>0</v>
      </c>
      <c r="G838" s="22">
        <f t="shared" ref="G838:G901" si="13">D838-E838</f>
        <v>41744.299999999996</v>
      </c>
      <c r="H838" s="21">
        <v>0</v>
      </c>
      <c r="I838" s="21">
        <v>0</v>
      </c>
    </row>
    <row r="839" spans="1:9" ht="15" x14ac:dyDescent="0.25">
      <c r="A839" s="82" t="s">
        <v>916</v>
      </c>
      <c r="B839" s="20">
        <v>0</v>
      </c>
      <c r="C839" s="69" t="s">
        <v>87</v>
      </c>
      <c r="D839" s="81">
        <v>29348.46</v>
      </c>
      <c r="E839" s="81">
        <v>170.5</v>
      </c>
      <c r="F839" s="21">
        <v>0</v>
      </c>
      <c r="G839" s="22">
        <f t="shared" si="13"/>
        <v>29177.96</v>
      </c>
      <c r="H839" s="21">
        <v>0</v>
      </c>
      <c r="I839" s="21">
        <v>0</v>
      </c>
    </row>
    <row r="840" spans="1:9" ht="15" x14ac:dyDescent="0.25">
      <c r="A840" s="82" t="s">
        <v>917</v>
      </c>
      <c r="B840" s="20">
        <v>0</v>
      </c>
      <c r="C840" s="69" t="s">
        <v>87</v>
      </c>
      <c r="D840" s="81">
        <v>99857.600000000006</v>
      </c>
      <c r="E840" s="81">
        <v>97702.399999999994</v>
      </c>
      <c r="F840" s="21">
        <v>0</v>
      </c>
      <c r="G840" s="22">
        <f t="shared" si="13"/>
        <v>2155.2000000000116</v>
      </c>
      <c r="H840" s="21">
        <v>0</v>
      </c>
      <c r="I840" s="21">
        <v>0</v>
      </c>
    </row>
    <row r="841" spans="1:9" ht="15" x14ac:dyDescent="0.25">
      <c r="A841" s="82" t="s">
        <v>918</v>
      </c>
      <c r="B841" s="20">
        <v>0</v>
      </c>
      <c r="C841" s="69" t="s">
        <v>87</v>
      </c>
      <c r="D841" s="81">
        <v>115870.40000000001</v>
      </c>
      <c r="E841" s="81">
        <v>66769.990000000005</v>
      </c>
      <c r="F841" s="21">
        <v>0</v>
      </c>
      <c r="G841" s="22">
        <f t="shared" si="13"/>
        <v>49100.41</v>
      </c>
      <c r="H841" s="21">
        <v>0</v>
      </c>
      <c r="I841" s="21">
        <v>0</v>
      </c>
    </row>
    <row r="842" spans="1:9" ht="15" x14ac:dyDescent="0.25">
      <c r="A842" s="82" t="s">
        <v>919</v>
      </c>
      <c r="B842" s="20">
        <v>0</v>
      </c>
      <c r="C842" s="69" t="s">
        <v>87</v>
      </c>
      <c r="D842" s="81">
        <v>392288.99999999994</v>
      </c>
      <c r="E842" s="81">
        <v>124346.7</v>
      </c>
      <c r="F842" s="21">
        <v>0</v>
      </c>
      <c r="G842" s="22">
        <f t="shared" si="13"/>
        <v>267942.29999999993</v>
      </c>
      <c r="H842" s="21">
        <v>0</v>
      </c>
      <c r="I842" s="21">
        <v>0</v>
      </c>
    </row>
    <row r="843" spans="1:9" ht="15" x14ac:dyDescent="0.25">
      <c r="A843" s="82" t="s">
        <v>920</v>
      </c>
      <c r="B843" s="20">
        <v>0</v>
      </c>
      <c r="C843" s="69" t="s">
        <v>87</v>
      </c>
      <c r="D843" s="81">
        <v>28467.199999999997</v>
      </c>
      <c r="E843" s="81">
        <v>0</v>
      </c>
      <c r="F843" s="21">
        <v>0</v>
      </c>
      <c r="G843" s="22">
        <f t="shared" si="13"/>
        <v>28467.199999999997</v>
      </c>
      <c r="H843" s="21">
        <v>0</v>
      </c>
      <c r="I843" s="21">
        <v>0</v>
      </c>
    </row>
    <row r="844" spans="1:9" ht="15" x14ac:dyDescent="0.25">
      <c r="A844" s="82" t="s">
        <v>921</v>
      </c>
      <c r="B844" s="20">
        <v>0</v>
      </c>
      <c r="C844" s="69" t="s">
        <v>87</v>
      </c>
      <c r="D844" s="81">
        <v>352782.00000000006</v>
      </c>
      <c r="E844" s="81">
        <v>282855.5</v>
      </c>
      <c r="F844" s="21">
        <v>0</v>
      </c>
      <c r="G844" s="22">
        <f t="shared" si="13"/>
        <v>69926.500000000058</v>
      </c>
      <c r="H844" s="21">
        <v>0</v>
      </c>
      <c r="I844" s="21">
        <v>0</v>
      </c>
    </row>
    <row r="845" spans="1:9" ht="15" x14ac:dyDescent="0.25">
      <c r="A845" s="82" t="s">
        <v>922</v>
      </c>
      <c r="B845" s="20">
        <v>0</v>
      </c>
      <c r="C845" s="69" t="s">
        <v>87</v>
      </c>
      <c r="D845" s="81">
        <v>358130.8</v>
      </c>
      <c r="E845" s="81">
        <v>310750.5</v>
      </c>
      <c r="F845" s="21">
        <v>0</v>
      </c>
      <c r="G845" s="22">
        <f t="shared" si="13"/>
        <v>47380.299999999988</v>
      </c>
      <c r="H845" s="21">
        <v>0</v>
      </c>
      <c r="I845" s="21">
        <v>0</v>
      </c>
    </row>
    <row r="846" spans="1:9" ht="15" x14ac:dyDescent="0.25">
      <c r="A846" s="82" t="s">
        <v>923</v>
      </c>
      <c r="B846" s="20">
        <v>0</v>
      </c>
      <c r="C846" s="69" t="s">
        <v>87</v>
      </c>
      <c r="D846" s="81">
        <v>73631.08</v>
      </c>
      <c r="E846" s="81">
        <v>7162.7999999999993</v>
      </c>
      <c r="F846" s="21">
        <v>0</v>
      </c>
      <c r="G846" s="22">
        <f t="shared" si="13"/>
        <v>66468.28</v>
      </c>
      <c r="H846" s="21">
        <v>0</v>
      </c>
      <c r="I846" s="21">
        <v>0</v>
      </c>
    </row>
    <row r="847" spans="1:9" ht="15" x14ac:dyDescent="0.25">
      <c r="A847" s="82" t="s">
        <v>924</v>
      </c>
      <c r="B847" s="20">
        <v>0</v>
      </c>
      <c r="C847" s="69" t="s">
        <v>87</v>
      </c>
      <c r="D847" s="81">
        <v>60131.4</v>
      </c>
      <c r="E847" s="81">
        <v>0</v>
      </c>
      <c r="F847" s="21">
        <v>0</v>
      </c>
      <c r="G847" s="22">
        <f t="shared" si="13"/>
        <v>60131.4</v>
      </c>
      <c r="H847" s="21">
        <v>0</v>
      </c>
      <c r="I847" s="21">
        <v>0</v>
      </c>
    </row>
    <row r="848" spans="1:9" ht="15" x14ac:dyDescent="0.25">
      <c r="A848" s="82" t="s">
        <v>925</v>
      </c>
      <c r="B848" s="20">
        <v>0</v>
      </c>
      <c r="C848" s="69" t="s">
        <v>87</v>
      </c>
      <c r="D848" s="81">
        <v>62522.2</v>
      </c>
      <c r="E848" s="81">
        <v>12950.4</v>
      </c>
      <c r="F848" s="21">
        <v>0</v>
      </c>
      <c r="G848" s="22">
        <f t="shared" si="13"/>
        <v>49571.799999999996</v>
      </c>
      <c r="H848" s="21">
        <v>0</v>
      </c>
      <c r="I848" s="21">
        <v>0</v>
      </c>
    </row>
    <row r="849" spans="1:9" ht="15" x14ac:dyDescent="0.25">
      <c r="A849" s="82" t="s">
        <v>926</v>
      </c>
      <c r="B849" s="20">
        <v>0</v>
      </c>
      <c r="C849" s="69" t="s">
        <v>87</v>
      </c>
      <c r="D849" s="81">
        <v>59797.8</v>
      </c>
      <c r="E849" s="81">
        <v>8698.4</v>
      </c>
      <c r="F849" s="21">
        <v>0</v>
      </c>
      <c r="G849" s="22">
        <f t="shared" si="13"/>
        <v>51099.4</v>
      </c>
      <c r="H849" s="21">
        <v>0</v>
      </c>
      <c r="I849" s="21">
        <v>0</v>
      </c>
    </row>
    <row r="850" spans="1:9" ht="15" x14ac:dyDescent="0.25">
      <c r="A850" s="82" t="s">
        <v>927</v>
      </c>
      <c r="B850" s="20">
        <v>0</v>
      </c>
      <c r="C850" s="69" t="s">
        <v>87</v>
      </c>
      <c r="D850" s="81">
        <v>1305142.9300000002</v>
      </c>
      <c r="E850" s="81">
        <v>1205654.9300000002</v>
      </c>
      <c r="F850" s="21">
        <v>0</v>
      </c>
      <c r="G850" s="22">
        <f t="shared" si="13"/>
        <v>99488</v>
      </c>
      <c r="H850" s="21">
        <v>0</v>
      </c>
      <c r="I850" s="21">
        <v>0</v>
      </c>
    </row>
    <row r="851" spans="1:9" ht="15" x14ac:dyDescent="0.25">
      <c r="A851" s="82" t="s">
        <v>928</v>
      </c>
      <c r="B851" s="20">
        <v>0</v>
      </c>
      <c r="C851" s="69" t="s">
        <v>87</v>
      </c>
      <c r="D851" s="81">
        <v>27911.200000000001</v>
      </c>
      <c r="E851" s="81">
        <v>0</v>
      </c>
      <c r="F851" s="21">
        <v>0</v>
      </c>
      <c r="G851" s="22">
        <f t="shared" si="13"/>
        <v>27911.200000000001</v>
      </c>
      <c r="H851" s="21">
        <v>0</v>
      </c>
      <c r="I851" s="21">
        <v>0</v>
      </c>
    </row>
    <row r="852" spans="1:9" ht="15" x14ac:dyDescent="0.25">
      <c r="A852" s="82" t="s">
        <v>929</v>
      </c>
      <c r="B852" s="20">
        <v>0</v>
      </c>
      <c r="C852" s="69" t="s">
        <v>87</v>
      </c>
      <c r="D852" s="81">
        <v>82860.56</v>
      </c>
      <c r="E852" s="81">
        <v>27281.46</v>
      </c>
      <c r="F852" s="21">
        <v>0</v>
      </c>
      <c r="G852" s="22">
        <f t="shared" si="13"/>
        <v>55579.1</v>
      </c>
      <c r="H852" s="21">
        <v>0</v>
      </c>
      <c r="I852" s="21">
        <v>0</v>
      </c>
    </row>
    <row r="853" spans="1:9" ht="15" x14ac:dyDescent="0.25">
      <c r="A853" s="82" t="s">
        <v>930</v>
      </c>
      <c r="B853" s="20">
        <v>0</v>
      </c>
      <c r="C853" s="69" t="s">
        <v>87</v>
      </c>
      <c r="D853" s="81">
        <v>52236.2</v>
      </c>
      <c r="E853" s="81">
        <v>1349.1999999999998</v>
      </c>
      <c r="F853" s="21">
        <v>0</v>
      </c>
      <c r="G853" s="22">
        <f t="shared" si="13"/>
        <v>50887</v>
      </c>
      <c r="H853" s="21">
        <v>0</v>
      </c>
      <c r="I853" s="21">
        <v>0</v>
      </c>
    </row>
    <row r="854" spans="1:9" ht="15" x14ac:dyDescent="0.25">
      <c r="A854" s="82" t="s">
        <v>931</v>
      </c>
      <c r="B854" s="20">
        <v>0</v>
      </c>
      <c r="C854" s="69" t="s">
        <v>87</v>
      </c>
      <c r="D854" s="81">
        <v>35723</v>
      </c>
      <c r="E854" s="81">
        <v>0</v>
      </c>
      <c r="F854" s="21">
        <v>0</v>
      </c>
      <c r="G854" s="22">
        <f t="shared" si="13"/>
        <v>35723</v>
      </c>
      <c r="H854" s="21">
        <v>0</v>
      </c>
      <c r="I854" s="21">
        <v>0</v>
      </c>
    </row>
    <row r="855" spans="1:9" ht="15" x14ac:dyDescent="0.25">
      <c r="A855" s="82" t="s">
        <v>932</v>
      </c>
      <c r="B855" s="20">
        <v>0</v>
      </c>
      <c r="C855" s="69" t="s">
        <v>87</v>
      </c>
      <c r="D855" s="81">
        <v>20182.8</v>
      </c>
      <c r="E855" s="81">
        <v>0</v>
      </c>
      <c r="F855" s="21">
        <v>0</v>
      </c>
      <c r="G855" s="22">
        <f t="shared" si="13"/>
        <v>20182.8</v>
      </c>
      <c r="H855" s="21">
        <v>0</v>
      </c>
      <c r="I855" s="21">
        <v>0</v>
      </c>
    </row>
    <row r="856" spans="1:9" ht="15" x14ac:dyDescent="0.25">
      <c r="A856" s="82" t="s">
        <v>933</v>
      </c>
      <c r="B856" s="20">
        <v>0</v>
      </c>
      <c r="C856" s="69" t="s">
        <v>87</v>
      </c>
      <c r="D856" s="81">
        <v>1123790.8</v>
      </c>
      <c r="E856" s="81">
        <v>866187.69000000006</v>
      </c>
      <c r="F856" s="21">
        <v>0</v>
      </c>
      <c r="G856" s="22">
        <f t="shared" si="13"/>
        <v>257603.11</v>
      </c>
      <c r="H856" s="21">
        <v>0</v>
      </c>
      <c r="I856" s="21">
        <v>0</v>
      </c>
    </row>
    <row r="857" spans="1:9" ht="15" x14ac:dyDescent="0.25">
      <c r="A857" s="82" t="s">
        <v>934</v>
      </c>
      <c r="B857" s="20">
        <v>0</v>
      </c>
      <c r="C857" s="69" t="s">
        <v>87</v>
      </c>
      <c r="D857" s="81">
        <v>374271.39999999979</v>
      </c>
      <c r="E857" s="81">
        <v>27773.48</v>
      </c>
      <c r="F857" s="21">
        <v>0</v>
      </c>
      <c r="G857" s="22">
        <f t="shared" si="13"/>
        <v>346497.91999999981</v>
      </c>
      <c r="H857" s="21">
        <v>0</v>
      </c>
      <c r="I857" s="21">
        <v>0</v>
      </c>
    </row>
    <row r="858" spans="1:9" ht="15" x14ac:dyDescent="0.25">
      <c r="A858" s="82" t="s">
        <v>935</v>
      </c>
      <c r="B858" s="20">
        <v>0</v>
      </c>
      <c r="C858" s="69" t="s">
        <v>87</v>
      </c>
      <c r="D858" s="81">
        <v>527658.99999999988</v>
      </c>
      <c r="E858" s="81">
        <v>283494.86000000004</v>
      </c>
      <c r="F858" s="21">
        <v>0</v>
      </c>
      <c r="G858" s="22">
        <f t="shared" si="13"/>
        <v>244164.13999999984</v>
      </c>
      <c r="H858" s="21">
        <v>0</v>
      </c>
      <c r="I858" s="21">
        <v>0</v>
      </c>
    </row>
    <row r="859" spans="1:9" ht="15" x14ac:dyDescent="0.25">
      <c r="A859" s="82" t="s">
        <v>936</v>
      </c>
      <c r="B859" s="20">
        <v>0</v>
      </c>
      <c r="C859" s="69" t="s">
        <v>87</v>
      </c>
      <c r="D859" s="81">
        <v>26938.199999999997</v>
      </c>
      <c r="E859" s="81">
        <v>20746.7</v>
      </c>
      <c r="F859" s="21">
        <v>0</v>
      </c>
      <c r="G859" s="22">
        <f t="shared" si="13"/>
        <v>6191.4999999999964</v>
      </c>
      <c r="H859" s="21">
        <v>0</v>
      </c>
      <c r="I859" s="21">
        <v>0</v>
      </c>
    </row>
    <row r="860" spans="1:9" ht="15" x14ac:dyDescent="0.25">
      <c r="A860" s="82" t="s">
        <v>937</v>
      </c>
      <c r="B860" s="20">
        <v>0</v>
      </c>
      <c r="C860" s="69" t="s">
        <v>87</v>
      </c>
      <c r="D860" s="81">
        <v>213934.90000000005</v>
      </c>
      <c r="E860" s="81">
        <v>118873.4</v>
      </c>
      <c r="F860" s="21">
        <v>0</v>
      </c>
      <c r="G860" s="22">
        <f t="shared" si="13"/>
        <v>95061.500000000058</v>
      </c>
      <c r="H860" s="21">
        <v>0</v>
      </c>
      <c r="I860" s="21">
        <v>0</v>
      </c>
    </row>
    <row r="861" spans="1:9" ht="15" x14ac:dyDescent="0.25">
      <c r="A861" s="82" t="s">
        <v>938</v>
      </c>
      <c r="B861" s="20">
        <v>0</v>
      </c>
      <c r="C861" s="69" t="s">
        <v>87</v>
      </c>
      <c r="D861" s="81">
        <v>47981.42</v>
      </c>
      <c r="E861" s="81">
        <v>29029.200000000001</v>
      </c>
      <c r="F861" s="21">
        <v>0</v>
      </c>
      <c r="G861" s="22">
        <f t="shared" si="13"/>
        <v>18952.219999999998</v>
      </c>
      <c r="H861" s="21">
        <v>0</v>
      </c>
      <c r="I861" s="21">
        <v>0</v>
      </c>
    </row>
    <row r="862" spans="1:9" ht="15" x14ac:dyDescent="0.25">
      <c r="A862" s="82" t="s">
        <v>939</v>
      </c>
      <c r="B862" s="20">
        <v>0</v>
      </c>
      <c r="C862" s="69" t="s">
        <v>87</v>
      </c>
      <c r="D862" s="81">
        <v>130576.59999999999</v>
      </c>
      <c r="E862" s="81">
        <v>46358.500000000007</v>
      </c>
      <c r="F862" s="21">
        <v>0</v>
      </c>
      <c r="G862" s="22">
        <f t="shared" si="13"/>
        <v>84218.099999999977</v>
      </c>
      <c r="H862" s="21">
        <v>0</v>
      </c>
      <c r="I862" s="21">
        <v>0</v>
      </c>
    </row>
    <row r="863" spans="1:9" ht="15" x14ac:dyDescent="0.25">
      <c r="A863" s="82" t="s">
        <v>940</v>
      </c>
      <c r="B863" s="20">
        <v>0</v>
      </c>
      <c r="C863" s="69" t="s">
        <v>87</v>
      </c>
      <c r="D863" s="81">
        <v>102387.4</v>
      </c>
      <c r="E863" s="81">
        <v>50802.399999999994</v>
      </c>
      <c r="F863" s="21">
        <v>0</v>
      </c>
      <c r="G863" s="22">
        <f t="shared" si="13"/>
        <v>51585</v>
      </c>
      <c r="H863" s="21">
        <v>0</v>
      </c>
      <c r="I863" s="21">
        <v>0</v>
      </c>
    </row>
    <row r="864" spans="1:9" ht="15" x14ac:dyDescent="0.25">
      <c r="A864" s="82" t="s">
        <v>941</v>
      </c>
      <c r="B864" s="20">
        <v>0</v>
      </c>
      <c r="C864" s="69" t="s">
        <v>87</v>
      </c>
      <c r="D864" s="81">
        <v>116065</v>
      </c>
      <c r="E864" s="81">
        <v>35349.699999999997</v>
      </c>
      <c r="F864" s="21">
        <v>0</v>
      </c>
      <c r="G864" s="22">
        <f t="shared" si="13"/>
        <v>80715.3</v>
      </c>
      <c r="H864" s="21">
        <v>0</v>
      </c>
      <c r="I864" s="21">
        <v>0</v>
      </c>
    </row>
    <row r="865" spans="1:9" ht="15" x14ac:dyDescent="0.25">
      <c r="A865" s="82" t="s">
        <v>942</v>
      </c>
      <c r="B865" s="20">
        <v>0</v>
      </c>
      <c r="C865" s="69" t="s">
        <v>87</v>
      </c>
      <c r="D865" s="81">
        <v>343578.4</v>
      </c>
      <c r="E865" s="81">
        <v>151287.9</v>
      </c>
      <c r="F865" s="21">
        <v>0</v>
      </c>
      <c r="G865" s="22">
        <f t="shared" si="13"/>
        <v>192290.50000000003</v>
      </c>
      <c r="H865" s="21">
        <v>0</v>
      </c>
      <c r="I865" s="21">
        <v>0</v>
      </c>
    </row>
    <row r="866" spans="1:9" ht="15" x14ac:dyDescent="0.25">
      <c r="A866" s="82" t="s">
        <v>943</v>
      </c>
      <c r="B866" s="20">
        <v>0</v>
      </c>
      <c r="C866" s="69" t="s">
        <v>87</v>
      </c>
      <c r="D866" s="81">
        <v>74498.599999999991</v>
      </c>
      <c r="E866" s="81">
        <v>10951.6</v>
      </c>
      <c r="F866" s="21">
        <v>0</v>
      </c>
      <c r="G866" s="22">
        <f t="shared" si="13"/>
        <v>63546.999999999993</v>
      </c>
      <c r="H866" s="21">
        <v>0</v>
      </c>
      <c r="I866" s="21">
        <v>0</v>
      </c>
    </row>
    <row r="867" spans="1:9" ht="15" x14ac:dyDescent="0.25">
      <c r="A867" s="82" t="s">
        <v>944</v>
      </c>
      <c r="B867" s="20">
        <v>0</v>
      </c>
      <c r="C867" s="69" t="s">
        <v>87</v>
      </c>
      <c r="D867" s="81">
        <v>155004.46</v>
      </c>
      <c r="E867" s="81">
        <v>53844.499999999993</v>
      </c>
      <c r="F867" s="21">
        <v>0</v>
      </c>
      <c r="G867" s="22">
        <f t="shared" si="13"/>
        <v>101159.95999999999</v>
      </c>
      <c r="H867" s="21">
        <v>0</v>
      </c>
      <c r="I867" s="21">
        <v>0</v>
      </c>
    </row>
    <row r="868" spans="1:9" ht="15" x14ac:dyDescent="0.25">
      <c r="A868" s="82" t="s">
        <v>945</v>
      </c>
      <c r="B868" s="20">
        <v>0</v>
      </c>
      <c r="C868" s="69" t="s">
        <v>87</v>
      </c>
      <c r="D868" s="81">
        <v>79647</v>
      </c>
      <c r="E868" s="81">
        <v>39513.14</v>
      </c>
      <c r="F868" s="21">
        <v>0</v>
      </c>
      <c r="G868" s="22">
        <f t="shared" si="13"/>
        <v>40133.86</v>
      </c>
      <c r="H868" s="21">
        <v>0</v>
      </c>
      <c r="I868" s="21">
        <v>0</v>
      </c>
    </row>
    <row r="869" spans="1:9" ht="15" x14ac:dyDescent="0.25">
      <c r="A869" s="82" t="s">
        <v>946</v>
      </c>
      <c r="B869" s="20">
        <v>0</v>
      </c>
      <c r="C869" s="69" t="s">
        <v>87</v>
      </c>
      <c r="D869" s="81">
        <v>84166.88</v>
      </c>
      <c r="E869" s="81">
        <v>59143.48</v>
      </c>
      <c r="F869" s="21">
        <v>0</v>
      </c>
      <c r="G869" s="22">
        <f t="shared" si="13"/>
        <v>25023.4</v>
      </c>
      <c r="H869" s="21">
        <v>0</v>
      </c>
      <c r="I869" s="21">
        <v>0</v>
      </c>
    </row>
    <row r="870" spans="1:9" ht="15" x14ac:dyDescent="0.25">
      <c r="A870" s="82" t="s">
        <v>947</v>
      </c>
      <c r="B870" s="20">
        <v>0</v>
      </c>
      <c r="C870" s="69" t="s">
        <v>87</v>
      </c>
      <c r="D870" s="81">
        <v>108920.4</v>
      </c>
      <c r="E870" s="81">
        <v>55243.6</v>
      </c>
      <c r="F870" s="21">
        <v>0</v>
      </c>
      <c r="G870" s="22">
        <f t="shared" si="13"/>
        <v>53676.799999999996</v>
      </c>
      <c r="H870" s="21">
        <v>0</v>
      </c>
      <c r="I870" s="21">
        <v>0</v>
      </c>
    </row>
    <row r="871" spans="1:9" ht="15" x14ac:dyDescent="0.25">
      <c r="A871" s="82" t="s">
        <v>948</v>
      </c>
      <c r="B871" s="20">
        <v>0</v>
      </c>
      <c r="C871" s="69" t="s">
        <v>87</v>
      </c>
      <c r="D871" s="81">
        <v>26368.3</v>
      </c>
      <c r="E871" s="81">
        <v>8912.1</v>
      </c>
      <c r="F871" s="21">
        <v>0</v>
      </c>
      <c r="G871" s="22">
        <f t="shared" si="13"/>
        <v>17456.199999999997</v>
      </c>
      <c r="H871" s="21">
        <v>0</v>
      </c>
      <c r="I871" s="21">
        <v>0</v>
      </c>
    </row>
    <row r="872" spans="1:9" ht="15" x14ac:dyDescent="0.25">
      <c r="A872" s="82" t="s">
        <v>949</v>
      </c>
      <c r="B872" s="20">
        <v>0</v>
      </c>
      <c r="C872" s="69" t="s">
        <v>87</v>
      </c>
      <c r="D872" s="81">
        <v>86458</v>
      </c>
      <c r="E872" s="81">
        <v>16900.5</v>
      </c>
      <c r="F872" s="21">
        <v>0</v>
      </c>
      <c r="G872" s="22">
        <f t="shared" si="13"/>
        <v>69557.5</v>
      </c>
      <c r="H872" s="21">
        <v>0</v>
      </c>
      <c r="I872" s="21">
        <v>0</v>
      </c>
    </row>
    <row r="873" spans="1:9" ht="15" x14ac:dyDescent="0.25">
      <c r="A873" s="82" t="s">
        <v>950</v>
      </c>
      <c r="B873" s="20">
        <v>0</v>
      </c>
      <c r="C873" s="69" t="s">
        <v>87</v>
      </c>
      <c r="D873" s="81">
        <v>44146.399999999994</v>
      </c>
      <c r="E873" s="81">
        <v>0</v>
      </c>
      <c r="F873" s="21">
        <v>0</v>
      </c>
      <c r="G873" s="22">
        <f t="shared" si="13"/>
        <v>44146.399999999994</v>
      </c>
      <c r="H873" s="21">
        <v>0</v>
      </c>
      <c r="I873" s="21">
        <v>0</v>
      </c>
    </row>
    <row r="874" spans="1:9" ht="15" x14ac:dyDescent="0.25">
      <c r="A874" s="82" t="s">
        <v>951</v>
      </c>
      <c r="B874" s="20">
        <v>0</v>
      </c>
      <c r="C874" s="69" t="s">
        <v>87</v>
      </c>
      <c r="D874" s="81">
        <v>1142202.1500000004</v>
      </c>
      <c r="E874" s="81">
        <v>928673.50000000023</v>
      </c>
      <c r="F874" s="21">
        <v>0</v>
      </c>
      <c r="G874" s="22">
        <f t="shared" si="13"/>
        <v>213528.65000000014</v>
      </c>
      <c r="H874" s="21">
        <v>0</v>
      </c>
      <c r="I874" s="21">
        <v>0</v>
      </c>
    </row>
    <row r="875" spans="1:9" ht="15" x14ac:dyDescent="0.25">
      <c r="A875" s="82" t="s">
        <v>952</v>
      </c>
      <c r="B875" s="20">
        <v>0</v>
      </c>
      <c r="C875" s="69" t="s">
        <v>87</v>
      </c>
      <c r="D875" s="81">
        <v>27633.200000000001</v>
      </c>
      <c r="E875" s="81">
        <v>0</v>
      </c>
      <c r="F875" s="21">
        <v>0</v>
      </c>
      <c r="G875" s="22">
        <f t="shared" si="13"/>
        <v>27633.200000000001</v>
      </c>
      <c r="H875" s="21">
        <v>0</v>
      </c>
      <c r="I875" s="21">
        <v>0</v>
      </c>
    </row>
    <row r="876" spans="1:9" ht="15" x14ac:dyDescent="0.25">
      <c r="A876" s="82" t="s">
        <v>953</v>
      </c>
      <c r="B876" s="20">
        <v>0</v>
      </c>
      <c r="C876" s="69" t="s">
        <v>87</v>
      </c>
      <c r="D876" s="81">
        <v>67832</v>
      </c>
      <c r="E876" s="81">
        <v>472.8</v>
      </c>
      <c r="F876" s="21">
        <v>0</v>
      </c>
      <c r="G876" s="22">
        <f t="shared" si="13"/>
        <v>67359.199999999997</v>
      </c>
      <c r="H876" s="21">
        <v>0</v>
      </c>
      <c r="I876" s="21">
        <v>0</v>
      </c>
    </row>
    <row r="877" spans="1:9" ht="15" x14ac:dyDescent="0.25">
      <c r="A877" s="82" t="s">
        <v>954</v>
      </c>
      <c r="B877" s="20">
        <v>0</v>
      </c>
      <c r="C877" s="69" t="s">
        <v>87</v>
      </c>
      <c r="D877" s="81">
        <v>32617.49</v>
      </c>
      <c r="E877" s="81">
        <v>23878.69</v>
      </c>
      <c r="F877" s="21">
        <v>0</v>
      </c>
      <c r="G877" s="22">
        <f t="shared" si="13"/>
        <v>8738.8000000000029</v>
      </c>
      <c r="H877" s="21">
        <v>0</v>
      </c>
      <c r="I877" s="21">
        <v>0</v>
      </c>
    </row>
    <row r="878" spans="1:9" ht="15" x14ac:dyDescent="0.25">
      <c r="A878" s="82" t="s">
        <v>955</v>
      </c>
      <c r="B878" s="20">
        <v>0</v>
      </c>
      <c r="C878" s="69" t="s">
        <v>87</v>
      </c>
      <c r="D878" s="81">
        <v>196852.38</v>
      </c>
      <c r="E878" s="81">
        <v>33812.22</v>
      </c>
      <c r="F878" s="21">
        <v>0</v>
      </c>
      <c r="G878" s="22">
        <f t="shared" si="13"/>
        <v>163040.16</v>
      </c>
      <c r="H878" s="21">
        <v>0</v>
      </c>
      <c r="I878" s="21">
        <v>0</v>
      </c>
    </row>
    <row r="879" spans="1:9" ht="15" x14ac:dyDescent="0.25">
      <c r="A879" s="82" t="s">
        <v>956</v>
      </c>
      <c r="B879" s="20">
        <v>0</v>
      </c>
      <c r="C879" s="69" t="s">
        <v>87</v>
      </c>
      <c r="D879" s="81">
        <v>112140.19999999998</v>
      </c>
      <c r="E879" s="81">
        <v>77693.829999999987</v>
      </c>
      <c r="F879" s="21">
        <v>0</v>
      </c>
      <c r="G879" s="22">
        <f t="shared" si="13"/>
        <v>34446.369999999995</v>
      </c>
      <c r="H879" s="21">
        <v>0</v>
      </c>
      <c r="I879" s="21">
        <v>0</v>
      </c>
    </row>
    <row r="880" spans="1:9" ht="15" x14ac:dyDescent="0.25">
      <c r="A880" s="82" t="s">
        <v>957</v>
      </c>
      <c r="B880" s="20">
        <v>0</v>
      </c>
      <c r="C880" s="69" t="s">
        <v>87</v>
      </c>
      <c r="D880" s="81">
        <v>73052.679999999993</v>
      </c>
      <c r="E880" s="81">
        <v>65072.56</v>
      </c>
      <c r="F880" s="21">
        <v>0</v>
      </c>
      <c r="G880" s="22">
        <f t="shared" si="13"/>
        <v>7980.1199999999953</v>
      </c>
      <c r="H880" s="21">
        <v>0</v>
      </c>
      <c r="I880" s="21">
        <v>0</v>
      </c>
    </row>
    <row r="881" spans="1:9" ht="15" x14ac:dyDescent="0.25">
      <c r="A881" s="82" t="s">
        <v>958</v>
      </c>
      <c r="B881" s="20">
        <v>0</v>
      </c>
      <c r="C881" s="69" t="s">
        <v>87</v>
      </c>
      <c r="D881" s="81">
        <v>24158.2</v>
      </c>
      <c r="E881" s="81">
        <v>23526.3</v>
      </c>
      <c r="F881" s="21">
        <v>0</v>
      </c>
      <c r="G881" s="22">
        <f t="shared" si="13"/>
        <v>631.90000000000146</v>
      </c>
      <c r="H881" s="21">
        <v>0</v>
      </c>
      <c r="I881" s="21">
        <v>0</v>
      </c>
    </row>
    <row r="882" spans="1:9" ht="15" x14ac:dyDescent="0.25">
      <c r="A882" s="82" t="s">
        <v>959</v>
      </c>
      <c r="B882" s="20">
        <v>0</v>
      </c>
      <c r="C882" s="69" t="s">
        <v>87</v>
      </c>
      <c r="D882" s="81">
        <v>67276</v>
      </c>
      <c r="E882" s="81">
        <v>6550.8</v>
      </c>
      <c r="F882" s="21">
        <v>0</v>
      </c>
      <c r="G882" s="22">
        <f t="shared" si="13"/>
        <v>60725.2</v>
      </c>
      <c r="H882" s="21">
        <v>0</v>
      </c>
      <c r="I882" s="21">
        <v>0</v>
      </c>
    </row>
    <row r="883" spans="1:9" ht="15" x14ac:dyDescent="0.25">
      <c r="A883" s="82" t="s">
        <v>960</v>
      </c>
      <c r="B883" s="20">
        <v>0</v>
      </c>
      <c r="C883" s="69" t="s">
        <v>87</v>
      </c>
      <c r="D883" s="81">
        <v>39337</v>
      </c>
      <c r="E883" s="81">
        <v>14939.599999999999</v>
      </c>
      <c r="F883" s="21">
        <v>0</v>
      </c>
      <c r="G883" s="22">
        <f t="shared" si="13"/>
        <v>24397.4</v>
      </c>
      <c r="H883" s="21">
        <v>0</v>
      </c>
      <c r="I883" s="21">
        <v>0</v>
      </c>
    </row>
    <row r="884" spans="1:9" ht="15" x14ac:dyDescent="0.25">
      <c r="A884" s="82" t="s">
        <v>961</v>
      </c>
      <c r="B884" s="20">
        <v>0</v>
      </c>
      <c r="C884" s="69" t="s">
        <v>87</v>
      </c>
      <c r="D884" s="81">
        <v>89763.42</v>
      </c>
      <c r="E884" s="81">
        <v>18983.599999999999</v>
      </c>
      <c r="F884" s="21">
        <v>0</v>
      </c>
      <c r="G884" s="22">
        <f t="shared" si="13"/>
        <v>70779.820000000007</v>
      </c>
      <c r="H884" s="21">
        <v>0</v>
      </c>
      <c r="I884" s="21">
        <v>0</v>
      </c>
    </row>
    <row r="885" spans="1:9" ht="15" x14ac:dyDescent="0.25">
      <c r="A885" s="82" t="s">
        <v>962</v>
      </c>
      <c r="B885" s="20">
        <v>0</v>
      </c>
      <c r="C885" s="69" t="s">
        <v>87</v>
      </c>
      <c r="D885" s="81">
        <v>59603.200000000004</v>
      </c>
      <c r="E885" s="81">
        <v>7128.1</v>
      </c>
      <c r="F885" s="21">
        <v>0</v>
      </c>
      <c r="G885" s="22">
        <f t="shared" si="13"/>
        <v>52475.100000000006</v>
      </c>
      <c r="H885" s="21">
        <v>0</v>
      </c>
      <c r="I885" s="21">
        <v>0</v>
      </c>
    </row>
    <row r="886" spans="1:9" ht="15" x14ac:dyDescent="0.25">
      <c r="A886" s="82" t="s">
        <v>963</v>
      </c>
      <c r="B886" s="20">
        <v>0</v>
      </c>
      <c r="C886" s="69" t="s">
        <v>87</v>
      </c>
      <c r="D886" s="81">
        <v>318365.59999999998</v>
      </c>
      <c r="E886" s="81">
        <v>61881</v>
      </c>
      <c r="F886" s="21">
        <v>0</v>
      </c>
      <c r="G886" s="22">
        <f t="shared" si="13"/>
        <v>256484.59999999998</v>
      </c>
      <c r="H886" s="21">
        <v>0</v>
      </c>
      <c r="I886" s="21">
        <v>0</v>
      </c>
    </row>
    <row r="887" spans="1:9" ht="15" x14ac:dyDescent="0.25">
      <c r="A887" s="82" t="s">
        <v>964</v>
      </c>
      <c r="B887" s="20">
        <v>0</v>
      </c>
      <c r="C887" s="69" t="s">
        <v>87</v>
      </c>
      <c r="D887" s="81">
        <v>81676.399999999994</v>
      </c>
      <c r="E887" s="81">
        <v>48053.5</v>
      </c>
      <c r="F887" s="21">
        <v>0</v>
      </c>
      <c r="G887" s="22">
        <f t="shared" si="13"/>
        <v>33622.899999999994</v>
      </c>
      <c r="H887" s="21">
        <v>0</v>
      </c>
      <c r="I887" s="21">
        <v>0</v>
      </c>
    </row>
    <row r="888" spans="1:9" ht="15" x14ac:dyDescent="0.25">
      <c r="A888" s="82" t="s">
        <v>965</v>
      </c>
      <c r="B888" s="20">
        <v>0</v>
      </c>
      <c r="C888" s="69" t="s">
        <v>87</v>
      </c>
      <c r="D888" s="81">
        <v>41779.599999999999</v>
      </c>
      <c r="E888" s="81">
        <v>19305</v>
      </c>
      <c r="F888" s="21">
        <v>0</v>
      </c>
      <c r="G888" s="22">
        <f t="shared" si="13"/>
        <v>22474.6</v>
      </c>
      <c r="H888" s="21">
        <v>0</v>
      </c>
      <c r="I888" s="21">
        <v>0</v>
      </c>
    </row>
    <row r="889" spans="1:9" ht="15" x14ac:dyDescent="0.25">
      <c r="A889" s="82" t="s">
        <v>966</v>
      </c>
      <c r="B889" s="20">
        <v>0</v>
      </c>
      <c r="C889" s="69" t="s">
        <v>87</v>
      </c>
      <c r="D889" s="81">
        <v>32470.400000000001</v>
      </c>
      <c r="E889" s="81">
        <v>7861.9</v>
      </c>
      <c r="F889" s="21">
        <v>0</v>
      </c>
      <c r="G889" s="22">
        <f t="shared" si="13"/>
        <v>24608.5</v>
      </c>
      <c r="H889" s="21">
        <v>0</v>
      </c>
      <c r="I889" s="21">
        <v>0</v>
      </c>
    </row>
    <row r="890" spans="1:9" ht="15" x14ac:dyDescent="0.25">
      <c r="A890" s="82" t="s">
        <v>967</v>
      </c>
      <c r="B890" s="20">
        <v>0</v>
      </c>
      <c r="C890" s="69" t="s">
        <v>87</v>
      </c>
      <c r="D890" s="81">
        <v>88904.400000000009</v>
      </c>
      <c r="E890" s="81">
        <v>44267.8</v>
      </c>
      <c r="F890" s="21">
        <v>0</v>
      </c>
      <c r="G890" s="22">
        <f t="shared" si="13"/>
        <v>44636.600000000006</v>
      </c>
      <c r="H890" s="21">
        <v>0</v>
      </c>
      <c r="I890" s="21">
        <v>0</v>
      </c>
    </row>
    <row r="891" spans="1:9" ht="15" x14ac:dyDescent="0.25">
      <c r="A891" s="82" t="s">
        <v>968</v>
      </c>
      <c r="B891" s="20">
        <v>0</v>
      </c>
      <c r="C891" s="69" t="s">
        <v>87</v>
      </c>
      <c r="D891" s="81">
        <v>26007.3</v>
      </c>
      <c r="E891" s="81">
        <v>878.8</v>
      </c>
      <c r="F891" s="21">
        <v>0</v>
      </c>
      <c r="G891" s="22">
        <f t="shared" si="13"/>
        <v>25128.5</v>
      </c>
      <c r="H891" s="21">
        <v>0</v>
      </c>
      <c r="I891" s="21">
        <v>0</v>
      </c>
    </row>
    <row r="892" spans="1:9" ht="15" x14ac:dyDescent="0.25">
      <c r="A892" s="82" t="s">
        <v>969</v>
      </c>
      <c r="B892" s="20">
        <v>0</v>
      </c>
      <c r="C892" s="69" t="s">
        <v>87</v>
      </c>
      <c r="D892" s="81">
        <v>216367.4</v>
      </c>
      <c r="E892" s="81">
        <v>153250.69999999998</v>
      </c>
      <c r="F892" s="21">
        <v>0</v>
      </c>
      <c r="G892" s="22">
        <f t="shared" si="13"/>
        <v>63116.700000000012</v>
      </c>
      <c r="H892" s="21">
        <v>0</v>
      </c>
      <c r="I892" s="21">
        <v>0</v>
      </c>
    </row>
    <row r="893" spans="1:9" ht="15" x14ac:dyDescent="0.25">
      <c r="A893" s="82" t="s">
        <v>970</v>
      </c>
      <c r="B893" s="20">
        <v>0</v>
      </c>
      <c r="C893" s="69" t="s">
        <v>87</v>
      </c>
      <c r="D893" s="81">
        <v>9646.6</v>
      </c>
      <c r="E893" s="81">
        <v>9022.2999999999993</v>
      </c>
      <c r="F893" s="21">
        <v>0</v>
      </c>
      <c r="G893" s="22">
        <f t="shared" si="13"/>
        <v>624.30000000000109</v>
      </c>
      <c r="H893" s="21">
        <v>0</v>
      </c>
      <c r="I893" s="21">
        <v>0</v>
      </c>
    </row>
    <row r="894" spans="1:9" ht="15" x14ac:dyDescent="0.25">
      <c r="A894" s="82" t="s">
        <v>971</v>
      </c>
      <c r="B894" s="20">
        <v>0</v>
      </c>
      <c r="C894" s="69" t="s">
        <v>87</v>
      </c>
      <c r="D894" s="81">
        <v>86791.599999999991</v>
      </c>
      <c r="E894" s="81">
        <v>0</v>
      </c>
      <c r="F894" s="21">
        <v>0</v>
      </c>
      <c r="G894" s="22">
        <f t="shared" si="13"/>
        <v>86791.599999999991</v>
      </c>
      <c r="H894" s="21">
        <v>0</v>
      </c>
      <c r="I894" s="21">
        <v>0</v>
      </c>
    </row>
    <row r="895" spans="1:9" ht="15" x14ac:dyDescent="0.25">
      <c r="A895" s="82" t="s">
        <v>972</v>
      </c>
      <c r="B895" s="20">
        <v>0</v>
      </c>
      <c r="C895" s="69" t="s">
        <v>87</v>
      </c>
      <c r="D895" s="81">
        <v>71265.3</v>
      </c>
      <c r="E895" s="81">
        <v>0</v>
      </c>
      <c r="F895" s="21">
        <v>0</v>
      </c>
      <c r="G895" s="22">
        <f t="shared" si="13"/>
        <v>71265.3</v>
      </c>
      <c r="H895" s="21">
        <v>0</v>
      </c>
      <c r="I895" s="21">
        <v>0</v>
      </c>
    </row>
    <row r="896" spans="1:9" ht="15" x14ac:dyDescent="0.25">
      <c r="A896" s="82" t="s">
        <v>973</v>
      </c>
      <c r="B896" s="20">
        <v>0</v>
      </c>
      <c r="C896" s="69" t="s">
        <v>87</v>
      </c>
      <c r="D896" s="81">
        <v>19738</v>
      </c>
      <c r="E896" s="81">
        <v>284</v>
      </c>
      <c r="F896" s="21">
        <v>0</v>
      </c>
      <c r="G896" s="22">
        <f t="shared" si="13"/>
        <v>19454</v>
      </c>
      <c r="H896" s="21">
        <v>0</v>
      </c>
      <c r="I896" s="21">
        <v>0</v>
      </c>
    </row>
    <row r="897" spans="1:9" ht="15" x14ac:dyDescent="0.25">
      <c r="A897" s="82" t="s">
        <v>974</v>
      </c>
      <c r="B897" s="20">
        <v>0</v>
      </c>
      <c r="C897" s="69" t="s">
        <v>87</v>
      </c>
      <c r="D897" s="81">
        <v>9007.2000000000007</v>
      </c>
      <c r="E897" s="81">
        <v>0</v>
      </c>
      <c r="F897" s="21">
        <v>0</v>
      </c>
      <c r="G897" s="22">
        <f t="shared" si="13"/>
        <v>9007.2000000000007</v>
      </c>
      <c r="H897" s="21">
        <v>0</v>
      </c>
      <c r="I897" s="21">
        <v>0</v>
      </c>
    </row>
    <row r="898" spans="1:9" ht="15" x14ac:dyDescent="0.25">
      <c r="A898" s="82" t="s">
        <v>975</v>
      </c>
      <c r="B898" s="20">
        <v>0</v>
      </c>
      <c r="C898" s="69" t="s">
        <v>87</v>
      </c>
      <c r="D898" s="81">
        <v>5615.6</v>
      </c>
      <c r="E898" s="81">
        <v>0</v>
      </c>
      <c r="F898" s="21">
        <v>0</v>
      </c>
      <c r="G898" s="22">
        <f t="shared" si="13"/>
        <v>5615.6</v>
      </c>
      <c r="H898" s="21">
        <v>0</v>
      </c>
      <c r="I898" s="21">
        <v>0</v>
      </c>
    </row>
    <row r="899" spans="1:9" ht="15" x14ac:dyDescent="0.25">
      <c r="A899" s="82" t="s">
        <v>976</v>
      </c>
      <c r="B899" s="20">
        <v>0</v>
      </c>
      <c r="C899" s="69" t="s">
        <v>87</v>
      </c>
      <c r="D899" s="81">
        <v>58380</v>
      </c>
      <c r="E899" s="81">
        <v>216</v>
      </c>
      <c r="F899" s="21">
        <v>0</v>
      </c>
      <c r="G899" s="22">
        <f t="shared" si="13"/>
        <v>58164</v>
      </c>
      <c r="H899" s="21">
        <v>0</v>
      </c>
      <c r="I899" s="21">
        <v>0</v>
      </c>
    </row>
    <row r="900" spans="1:9" ht="15" x14ac:dyDescent="0.25">
      <c r="A900" s="82" t="s">
        <v>977</v>
      </c>
      <c r="B900" s="20">
        <v>0</v>
      </c>
      <c r="C900" s="69" t="s">
        <v>87</v>
      </c>
      <c r="D900" s="81">
        <v>19126.400000000001</v>
      </c>
      <c r="E900" s="81">
        <v>0</v>
      </c>
      <c r="F900" s="21">
        <v>0</v>
      </c>
      <c r="G900" s="22">
        <f t="shared" si="13"/>
        <v>19126.400000000001</v>
      </c>
      <c r="H900" s="21">
        <v>0</v>
      </c>
      <c r="I900" s="21">
        <v>0</v>
      </c>
    </row>
    <row r="901" spans="1:9" ht="15" x14ac:dyDescent="0.25">
      <c r="A901" s="82" t="s">
        <v>978</v>
      </c>
      <c r="B901" s="20">
        <v>0</v>
      </c>
      <c r="C901" s="69" t="s">
        <v>87</v>
      </c>
      <c r="D901" s="81">
        <v>85868.48000000001</v>
      </c>
      <c r="E901" s="81">
        <v>37055.68</v>
      </c>
      <c r="F901" s="21">
        <v>0</v>
      </c>
      <c r="G901" s="22">
        <f t="shared" si="13"/>
        <v>48812.80000000001</v>
      </c>
      <c r="H901" s="21">
        <v>0</v>
      </c>
      <c r="I901" s="21">
        <v>0</v>
      </c>
    </row>
    <row r="902" spans="1:9" ht="15" x14ac:dyDescent="0.25">
      <c r="A902" s="82" t="s">
        <v>979</v>
      </c>
      <c r="B902" s="20">
        <v>0</v>
      </c>
      <c r="C902" s="69" t="s">
        <v>87</v>
      </c>
      <c r="D902" s="81">
        <v>251010.49999999997</v>
      </c>
      <c r="E902" s="81">
        <v>134413.20000000001</v>
      </c>
      <c r="F902" s="21">
        <v>0</v>
      </c>
      <c r="G902" s="22">
        <f t="shared" ref="G902:G965" si="14">D902-E902</f>
        <v>116597.29999999996</v>
      </c>
      <c r="H902" s="21">
        <v>0</v>
      </c>
      <c r="I902" s="21">
        <v>0</v>
      </c>
    </row>
    <row r="903" spans="1:9" ht="15" x14ac:dyDescent="0.25">
      <c r="A903" s="82" t="s">
        <v>980</v>
      </c>
      <c r="B903" s="20">
        <v>0</v>
      </c>
      <c r="C903" s="69" t="s">
        <v>87</v>
      </c>
      <c r="D903" s="81">
        <v>43145.599999999999</v>
      </c>
      <c r="E903" s="81">
        <v>7950.7999999999993</v>
      </c>
      <c r="F903" s="21">
        <v>0</v>
      </c>
      <c r="G903" s="22">
        <f t="shared" si="14"/>
        <v>35194.800000000003</v>
      </c>
      <c r="H903" s="21">
        <v>0</v>
      </c>
      <c r="I903" s="21">
        <v>0</v>
      </c>
    </row>
    <row r="904" spans="1:9" ht="15" x14ac:dyDescent="0.25">
      <c r="A904" s="82" t="s">
        <v>981</v>
      </c>
      <c r="B904" s="20">
        <v>0</v>
      </c>
      <c r="C904" s="69" t="s">
        <v>87</v>
      </c>
      <c r="D904" s="81">
        <v>31942.199999999997</v>
      </c>
      <c r="E904" s="81">
        <v>18904</v>
      </c>
      <c r="F904" s="21">
        <v>0</v>
      </c>
      <c r="G904" s="22">
        <f t="shared" si="14"/>
        <v>13038.199999999997</v>
      </c>
      <c r="H904" s="21">
        <v>0</v>
      </c>
      <c r="I904" s="21">
        <v>0</v>
      </c>
    </row>
    <row r="905" spans="1:9" ht="15" x14ac:dyDescent="0.25">
      <c r="A905" s="82" t="s">
        <v>982</v>
      </c>
      <c r="B905" s="20">
        <v>0</v>
      </c>
      <c r="C905" s="69" t="s">
        <v>87</v>
      </c>
      <c r="D905" s="81">
        <v>159572</v>
      </c>
      <c r="E905" s="81">
        <v>28316.2</v>
      </c>
      <c r="F905" s="21">
        <v>0</v>
      </c>
      <c r="G905" s="22">
        <f t="shared" si="14"/>
        <v>131255.79999999999</v>
      </c>
      <c r="H905" s="21">
        <v>0</v>
      </c>
      <c r="I905" s="21">
        <v>0</v>
      </c>
    </row>
    <row r="906" spans="1:9" ht="15" x14ac:dyDescent="0.25">
      <c r="A906" s="82" t="s">
        <v>983</v>
      </c>
      <c r="B906" s="20">
        <v>0</v>
      </c>
      <c r="C906" s="69" t="s">
        <v>87</v>
      </c>
      <c r="D906" s="81">
        <v>105306.40000000001</v>
      </c>
      <c r="E906" s="81">
        <v>20054.2</v>
      </c>
      <c r="F906" s="21">
        <v>0</v>
      </c>
      <c r="G906" s="22">
        <f t="shared" si="14"/>
        <v>85252.200000000012</v>
      </c>
      <c r="H906" s="21">
        <v>0</v>
      </c>
      <c r="I906" s="21">
        <v>0</v>
      </c>
    </row>
    <row r="907" spans="1:9" ht="15" x14ac:dyDescent="0.25">
      <c r="A907" s="82" t="s">
        <v>984</v>
      </c>
      <c r="B907" s="20">
        <v>0</v>
      </c>
      <c r="C907" s="69" t="s">
        <v>87</v>
      </c>
      <c r="D907" s="81">
        <v>153042.4</v>
      </c>
      <c r="E907" s="81">
        <v>28197.11</v>
      </c>
      <c r="F907" s="21">
        <v>0</v>
      </c>
      <c r="G907" s="22">
        <f t="shared" si="14"/>
        <v>124845.29</v>
      </c>
      <c r="H907" s="21">
        <v>0</v>
      </c>
      <c r="I907" s="21">
        <v>0</v>
      </c>
    </row>
    <row r="908" spans="1:9" ht="15" x14ac:dyDescent="0.25">
      <c r="A908" s="82" t="s">
        <v>985</v>
      </c>
      <c r="B908" s="20">
        <v>0</v>
      </c>
      <c r="C908" s="69" t="s">
        <v>87</v>
      </c>
      <c r="D908" s="81">
        <v>98439.8</v>
      </c>
      <c r="E908" s="81">
        <v>6448.7</v>
      </c>
      <c r="F908" s="21">
        <v>0</v>
      </c>
      <c r="G908" s="22">
        <f t="shared" si="14"/>
        <v>91991.1</v>
      </c>
      <c r="H908" s="21">
        <v>0</v>
      </c>
      <c r="I908" s="21">
        <v>0</v>
      </c>
    </row>
    <row r="909" spans="1:9" ht="15" x14ac:dyDescent="0.25">
      <c r="A909" s="82" t="s">
        <v>986</v>
      </c>
      <c r="B909" s="20">
        <v>0</v>
      </c>
      <c r="C909" s="69" t="s">
        <v>87</v>
      </c>
      <c r="D909" s="81">
        <v>87764.599999999991</v>
      </c>
      <c r="E909" s="81">
        <v>18157.400000000001</v>
      </c>
      <c r="F909" s="21">
        <v>0</v>
      </c>
      <c r="G909" s="22">
        <f t="shared" si="14"/>
        <v>69607.199999999983</v>
      </c>
      <c r="H909" s="21">
        <v>0</v>
      </c>
      <c r="I909" s="21">
        <v>0</v>
      </c>
    </row>
    <row r="910" spans="1:9" ht="15" x14ac:dyDescent="0.25">
      <c r="A910" s="82" t="s">
        <v>987</v>
      </c>
      <c r="B910" s="20">
        <v>0</v>
      </c>
      <c r="C910" s="69" t="s">
        <v>87</v>
      </c>
      <c r="D910" s="81">
        <v>76839.200000000012</v>
      </c>
      <c r="E910" s="81">
        <v>23678.5</v>
      </c>
      <c r="F910" s="21">
        <v>0</v>
      </c>
      <c r="G910" s="22">
        <f t="shared" si="14"/>
        <v>53160.700000000012</v>
      </c>
      <c r="H910" s="21">
        <v>0</v>
      </c>
      <c r="I910" s="21">
        <v>0</v>
      </c>
    </row>
    <row r="911" spans="1:9" ht="15" x14ac:dyDescent="0.25">
      <c r="A911" s="82" t="s">
        <v>988</v>
      </c>
      <c r="B911" s="20">
        <v>0</v>
      </c>
      <c r="C911" s="69" t="s">
        <v>87</v>
      </c>
      <c r="D911" s="81">
        <v>225041</v>
      </c>
      <c r="E911" s="81">
        <v>118873.40000000001</v>
      </c>
      <c r="F911" s="21">
        <v>0</v>
      </c>
      <c r="G911" s="22">
        <f t="shared" si="14"/>
        <v>106167.59999999999</v>
      </c>
      <c r="H911" s="21">
        <v>0</v>
      </c>
      <c r="I911" s="21">
        <v>0</v>
      </c>
    </row>
    <row r="912" spans="1:9" ht="15" x14ac:dyDescent="0.25">
      <c r="A912" s="82" t="s">
        <v>989</v>
      </c>
      <c r="B912" s="20">
        <v>0</v>
      </c>
      <c r="C912" s="69" t="s">
        <v>87</v>
      </c>
      <c r="D912" s="81">
        <v>82323.639999999985</v>
      </c>
      <c r="E912" s="81">
        <v>33605.199999999997</v>
      </c>
      <c r="F912" s="21">
        <v>0</v>
      </c>
      <c r="G912" s="22">
        <f t="shared" si="14"/>
        <v>48718.439999999988</v>
      </c>
      <c r="H912" s="21">
        <v>0</v>
      </c>
      <c r="I912" s="21">
        <v>0</v>
      </c>
    </row>
    <row r="913" spans="1:9" ht="15" x14ac:dyDescent="0.25">
      <c r="A913" s="82" t="s">
        <v>990</v>
      </c>
      <c r="B913" s="20">
        <v>0</v>
      </c>
      <c r="C913" s="69" t="s">
        <v>87</v>
      </c>
      <c r="D913" s="81">
        <v>150147.80000000002</v>
      </c>
      <c r="E913" s="81">
        <v>94705.3</v>
      </c>
      <c r="F913" s="21">
        <v>0</v>
      </c>
      <c r="G913" s="22">
        <f t="shared" si="14"/>
        <v>55442.500000000015</v>
      </c>
      <c r="H913" s="21">
        <v>0</v>
      </c>
      <c r="I913" s="21">
        <v>0</v>
      </c>
    </row>
    <row r="914" spans="1:9" ht="15" x14ac:dyDescent="0.25">
      <c r="A914" s="82" t="s">
        <v>991</v>
      </c>
      <c r="B914" s="20">
        <v>0</v>
      </c>
      <c r="C914" s="69" t="s">
        <v>87</v>
      </c>
      <c r="D914" s="81">
        <v>74420.600000000006</v>
      </c>
      <c r="E914" s="81">
        <v>0</v>
      </c>
      <c r="F914" s="21">
        <v>0</v>
      </c>
      <c r="G914" s="22">
        <f t="shared" si="14"/>
        <v>74420.600000000006</v>
      </c>
      <c r="H914" s="21">
        <v>0</v>
      </c>
      <c r="I914" s="21">
        <v>0</v>
      </c>
    </row>
    <row r="915" spans="1:9" ht="15" x14ac:dyDescent="0.25">
      <c r="A915" s="82" t="s">
        <v>992</v>
      </c>
      <c r="B915" s="20">
        <v>0</v>
      </c>
      <c r="C915" s="69" t="s">
        <v>87</v>
      </c>
      <c r="D915" s="81">
        <v>40337.799999999996</v>
      </c>
      <c r="E915" s="81">
        <v>27082.2</v>
      </c>
      <c r="F915" s="21">
        <v>0</v>
      </c>
      <c r="G915" s="22">
        <f t="shared" si="14"/>
        <v>13255.599999999995</v>
      </c>
      <c r="H915" s="21">
        <v>0</v>
      </c>
      <c r="I915" s="21">
        <v>0</v>
      </c>
    </row>
    <row r="916" spans="1:9" ht="15" x14ac:dyDescent="0.25">
      <c r="A916" s="82" t="s">
        <v>993</v>
      </c>
      <c r="B916" s="20">
        <v>0</v>
      </c>
      <c r="C916" s="69" t="s">
        <v>87</v>
      </c>
      <c r="D916" s="81">
        <v>95965.6</v>
      </c>
      <c r="E916" s="81">
        <v>0</v>
      </c>
      <c r="F916" s="21">
        <v>0</v>
      </c>
      <c r="G916" s="22">
        <f t="shared" si="14"/>
        <v>95965.6</v>
      </c>
      <c r="H916" s="21">
        <v>0</v>
      </c>
      <c r="I916" s="21">
        <v>0</v>
      </c>
    </row>
    <row r="917" spans="1:9" ht="15" x14ac:dyDescent="0.25">
      <c r="A917" s="82" t="s">
        <v>994</v>
      </c>
      <c r="B917" s="20">
        <v>0</v>
      </c>
      <c r="C917" s="69" t="s">
        <v>87</v>
      </c>
      <c r="D917" s="81">
        <v>48427.6</v>
      </c>
      <c r="E917" s="81">
        <v>42270</v>
      </c>
      <c r="F917" s="21">
        <v>0</v>
      </c>
      <c r="G917" s="22">
        <f t="shared" si="14"/>
        <v>6157.5999999999985</v>
      </c>
      <c r="H917" s="21">
        <v>0</v>
      </c>
      <c r="I917" s="21">
        <v>0</v>
      </c>
    </row>
    <row r="918" spans="1:9" ht="15" x14ac:dyDescent="0.25">
      <c r="A918" s="82" t="s">
        <v>995</v>
      </c>
      <c r="B918" s="20">
        <v>0</v>
      </c>
      <c r="C918" s="69" t="s">
        <v>87</v>
      </c>
      <c r="D918" s="81">
        <v>151608.79999999999</v>
      </c>
      <c r="E918" s="81">
        <v>68622.5</v>
      </c>
      <c r="F918" s="21">
        <v>0</v>
      </c>
      <c r="G918" s="22">
        <f t="shared" si="14"/>
        <v>82986.299999999988</v>
      </c>
      <c r="H918" s="21">
        <v>0</v>
      </c>
      <c r="I918" s="21">
        <v>0</v>
      </c>
    </row>
    <row r="919" spans="1:9" ht="15" x14ac:dyDescent="0.25">
      <c r="A919" s="82" t="s">
        <v>996</v>
      </c>
      <c r="B919" s="20">
        <v>0</v>
      </c>
      <c r="C919" s="69" t="s">
        <v>87</v>
      </c>
      <c r="D919" s="81">
        <v>147585.4</v>
      </c>
      <c r="E919" s="81">
        <v>22935.3</v>
      </c>
      <c r="F919" s="21">
        <v>0</v>
      </c>
      <c r="G919" s="22">
        <f t="shared" si="14"/>
        <v>124650.09999999999</v>
      </c>
      <c r="H919" s="21">
        <v>0</v>
      </c>
      <c r="I919" s="21">
        <v>0</v>
      </c>
    </row>
    <row r="920" spans="1:9" ht="15" x14ac:dyDescent="0.25">
      <c r="A920" s="82" t="s">
        <v>997</v>
      </c>
      <c r="B920" s="20">
        <v>0</v>
      </c>
      <c r="C920" s="69" t="s">
        <v>87</v>
      </c>
      <c r="D920" s="81">
        <v>49484</v>
      </c>
      <c r="E920" s="81">
        <v>27696.799999999999</v>
      </c>
      <c r="F920" s="21">
        <v>0</v>
      </c>
      <c r="G920" s="22">
        <f t="shared" si="14"/>
        <v>21787.200000000001</v>
      </c>
      <c r="H920" s="21">
        <v>0</v>
      </c>
      <c r="I920" s="21">
        <v>0</v>
      </c>
    </row>
    <row r="921" spans="1:9" ht="15" x14ac:dyDescent="0.25">
      <c r="A921" s="82" t="s">
        <v>998</v>
      </c>
      <c r="B921" s="20">
        <v>0</v>
      </c>
      <c r="C921" s="69" t="s">
        <v>87</v>
      </c>
      <c r="D921" s="81">
        <v>179254.40000000002</v>
      </c>
      <c r="E921" s="81">
        <v>34327.899999999994</v>
      </c>
      <c r="F921" s="21">
        <v>0</v>
      </c>
      <c r="G921" s="22">
        <f t="shared" si="14"/>
        <v>144926.50000000003</v>
      </c>
      <c r="H921" s="21">
        <v>0</v>
      </c>
      <c r="I921" s="21">
        <v>0</v>
      </c>
    </row>
    <row r="922" spans="1:9" ht="15" x14ac:dyDescent="0.25">
      <c r="A922" s="82" t="s">
        <v>999</v>
      </c>
      <c r="B922" s="20">
        <v>0</v>
      </c>
      <c r="C922" s="69" t="s">
        <v>87</v>
      </c>
      <c r="D922" s="81">
        <v>104092.81999999999</v>
      </c>
      <c r="E922" s="81">
        <v>57202.7</v>
      </c>
      <c r="F922" s="21">
        <v>0</v>
      </c>
      <c r="G922" s="22">
        <f t="shared" si="14"/>
        <v>46890.119999999995</v>
      </c>
      <c r="H922" s="21">
        <v>0</v>
      </c>
      <c r="I922" s="21">
        <v>0</v>
      </c>
    </row>
    <row r="923" spans="1:9" ht="15" x14ac:dyDescent="0.25">
      <c r="A923" s="82" t="s">
        <v>1000</v>
      </c>
      <c r="B923" s="20">
        <v>0</v>
      </c>
      <c r="C923" s="69" t="s">
        <v>87</v>
      </c>
      <c r="D923" s="81">
        <v>88390.1</v>
      </c>
      <c r="E923" s="81">
        <v>35188.800000000003</v>
      </c>
      <c r="F923" s="21">
        <v>0</v>
      </c>
      <c r="G923" s="22">
        <f t="shared" si="14"/>
        <v>53201.3</v>
      </c>
      <c r="H923" s="21">
        <v>0</v>
      </c>
      <c r="I923" s="21">
        <v>0</v>
      </c>
    </row>
    <row r="924" spans="1:9" ht="15" x14ac:dyDescent="0.25">
      <c r="A924" s="82" t="s">
        <v>1001</v>
      </c>
      <c r="B924" s="20">
        <v>0</v>
      </c>
      <c r="C924" s="69" t="s">
        <v>87</v>
      </c>
      <c r="D924" s="81">
        <v>71835.199999999997</v>
      </c>
      <c r="E924" s="81">
        <v>3566.14</v>
      </c>
      <c r="F924" s="21">
        <v>0</v>
      </c>
      <c r="G924" s="22">
        <f t="shared" si="14"/>
        <v>68269.06</v>
      </c>
      <c r="H924" s="21">
        <v>0</v>
      </c>
      <c r="I924" s="21">
        <v>0</v>
      </c>
    </row>
    <row r="925" spans="1:9" ht="15" x14ac:dyDescent="0.25">
      <c r="A925" s="82" t="s">
        <v>1002</v>
      </c>
      <c r="B925" s="20">
        <v>0</v>
      </c>
      <c r="C925" s="69" t="s">
        <v>87</v>
      </c>
      <c r="D925" s="81">
        <v>34861.199999999997</v>
      </c>
      <c r="E925" s="81">
        <v>0</v>
      </c>
      <c r="F925" s="21">
        <v>0</v>
      </c>
      <c r="G925" s="22">
        <f t="shared" si="14"/>
        <v>34861.199999999997</v>
      </c>
      <c r="H925" s="21">
        <v>0</v>
      </c>
      <c r="I925" s="21">
        <v>0</v>
      </c>
    </row>
    <row r="926" spans="1:9" ht="15" x14ac:dyDescent="0.25">
      <c r="A926" s="82" t="s">
        <v>1003</v>
      </c>
      <c r="B926" s="20">
        <v>0</v>
      </c>
      <c r="C926" s="69" t="s">
        <v>87</v>
      </c>
      <c r="D926" s="81">
        <v>105723.4</v>
      </c>
      <c r="E926" s="81">
        <v>42891.9</v>
      </c>
      <c r="F926" s="21">
        <v>0</v>
      </c>
      <c r="G926" s="22">
        <f t="shared" si="14"/>
        <v>62831.499999999993</v>
      </c>
      <c r="H926" s="21">
        <v>0</v>
      </c>
      <c r="I926" s="21">
        <v>0</v>
      </c>
    </row>
    <row r="927" spans="1:9" ht="15" x14ac:dyDescent="0.25">
      <c r="A927" s="82" t="s">
        <v>1004</v>
      </c>
      <c r="B927" s="20">
        <v>0</v>
      </c>
      <c r="C927" s="69" t="s">
        <v>87</v>
      </c>
      <c r="D927" s="81">
        <v>20043.8</v>
      </c>
      <c r="E927" s="81">
        <v>1020.6</v>
      </c>
      <c r="F927" s="21">
        <v>0</v>
      </c>
      <c r="G927" s="22">
        <f t="shared" si="14"/>
        <v>19023.2</v>
      </c>
      <c r="H927" s="21">
        <v>0</v>
      </c>
      <c r="I927" s="21">
        <v>0</v>
      </c>
    </row>
    <row r="928" spans="1:9" ht="15" x14ac:dyDescent="0.25">
      <c r="A928" s="82" t="s">
        <v>1005</v>
      </c>
      <c r="B928" s="20">
        <v>0</v>
      </c>
      <c r="C928" s="69" t="s">
        <v>87</v>
      </c>
      <c r="D928" s="81">
        <v>56517.400000000009</v>
      </c>
      <c r="E928" s="81">
        <v>22684.799999999999</v>
      </c>
      <c r="F928" s="21">
        <v>0</v>
      </c>
      <c r="G928" s="22">
        <f t="shared" si="14"/>
        <v>33832.600000000006</v>
      </c>
      <c r="H928" s="21">
        <v>0</v>
      </c>
      <c r="I928" s="21">
        <v>0</v>
      </c>
    </row>
    <row r="929" spans="1:9" ht="15" x14ac:dyDescent="0.25">
      <c r="A929" s="82" t="s">
        <v>1006</v>
      </c>
      <c r="B929" s="20">
        <v>0</v>
      </c>
      <c r="C929" s="69" t="s">
        <v>87</v>
      </c>
      <c r="D929" s="81">
        <v>78090.2</v>
      </c>
      <c r="E929" s="81">
        <v>2818.8</v>
      </c>
      <c r="F929" s="21">
        <v>0</v>
      </c>
      <c r="G929" s="22">
        <f t="shared" si="14"/>
        <v>75271.399999999994</v>
      </c>
      <c r="H929" s="21">
        <v>0</v>
      </c>
      <c r="I929" s="21">
        <v>0</v>
      </c>
    </row>
    <row r="930" spans="1:9" ht="15" x14ac:dyDescent="0.25">
      <c r="A930" s="82" t="s">
        <v>1007</v>
      </c>
      <c r="B930" s="20">
        <v>0</v>
      </c>
      <c r="C930" s="69" t="s">
        <v>87</v>
      </c>
      <c r="D930" s="81">
        <v>123571.00000000001</v>
      </c>
      <c r="E930" s="81">
        <v>9628.7999999999993</v>
      </c>
      <c r="F930" s="21">
        <v>0</v>
      </c>
      <c r="G930" s="22">
        <f t="shared" si="14"/>
        <v>113942.20000000001</v>
      </c>
      <c r="H930" s="21">
        <v>0</v>
      </c>
      <c r="I930" s="21">
        <v>0</v>
      </c>
    </row>
    <row r="931" spans="1:9" ht="15" x14ac:dyDescent="0.25">
      <c r="A931" s="82" t="s">
        <v>1008</v>
      </c>
      <c r="B931" s="20">
        <v>0</v>
      </c>
      <c r="C931" s="69" t="s">
        <v>87</v>
      </c>
      <c r="D931" s="81">
        <v>92296</v>
      </c>
      <c r="E931" s="81">
        <v>8234.7999999999993</v>
      </c>
      <c r="F931" s="21">
        <v>0</v>
      </c>
      <c r="G931" s="22">
        <f t="shared" si="14"/>
        <v>84061.2</v>
      </c>
      <c r="H931" s="21">
        <v>0</v>
      </c>
      <c r="I931" s="21">
        <v>0</v>
      </c>
    </row>
    <row r="932" spans="1:9" ht="15" x14ac:dyDescent="0.25">
      <c r="A932" s="82" t="s">
        <v>1009</v>
      </c>
      <c r="B932" s="20">
        <v>0</v>
      </c>
      <c r="C932" s="69" t="s">
        <v>87</v>
      </c>
      <c r="D932" s="81">
        <v>30496.600000000006</v>
      </c>
      <c r="E932" s="81">
        <v>10015.799999999999</v>
      </c>
      <c r="F932" s="21">
        <v>0</v>
      </c>
      <c r="G932" s="22">
        <f t="shared" si="14"/>
        <v>20480.800000000007</v>
      </c>
      <c r="H932" s="21">
        <v>0</v>
      </c>
      <c r="I932" s="21">
        <v>0</v>
      </c>
    </row>
    <row r="933" spans="1:9" ht="15" x14ac:dyDescent="0.25">
      <c r="A933" s="82" t="s">
        <v>1010</v>
      </c>
      <c r="B933" s="20">
        <v>0</v>
      </c>
      <c r="C933" s="69" t="s">
        <v>87</v>
      </c>
      <c r="D933" s="81">
        <v>62160.800000000003</v>
      </c>
      <c r="E933" s="81">
        <v>33843.100000000006</v>
      </c>
      <c r="F933" s="21">
        <v>0</v>
      </c>
      <c r="G933" s="22">
        <f t="shared" si="14"/>
        <v>28317.699999999997</v>
      </c>
      <c r="H933" s="21">
        <v>0</v>
      </c>
      <c r="I933" s="21">
        <v>0</v>
      </c>
    </row>
    <row r="934" spans="1:9" ht="15" x14ac:dyDescent="0.25">
      <c r="A934" s="82" t="s">
        <v>1011</v>
      </c>
      <c r="B934" s="20">
        <v>0</v>
      </c>
      <c r="C934" s="69" t="s">
        <v>87</v>
      </c>
      <c r="D934" s="81">
        <v>46898.6</v>
      </c>
      <c r="E934" s="81">
        <v>0</v>
      </c>
      <c r="F934" s="21">
        <v>0</v>
      </c>
      <c r="G934" s="22">
        <f t="shared" si="14"/>
        <v>46898.6</v>
      </c>
      <c r="H934" s="21">
        <v>0</v>
      </c>
      <c r="I934" s="21">
        <v>0</v>
      </c>
    </row>
    <row r="935" spans="1:9" ht="15" x14ac:dyDescent="0.25">
      <c r="A935" s="82" t="s">
        <v>1012</v>
      </c>
      <c r="B935" s="20">
        <v>0</v>
      </c>
      <c r="C935" s="69" t="s">
        <v>87</v>
      </c>
      <c r="D935" s="81">
        <v>95548.6</v>
      </c>
      <c r="E935" s="81">
        <v>41099.200000000004</v>
      </c>
      <c r="F935" s="21">
        <v>0</v>
      </c>
      <c r="G935" s="22">
        <f t="shared" si="14"/>
        <v>54449.4</v>
      </c>
      <c r="H935" s="21">
        <v>0</v>
      </c>
      <c r="I935" s="21">
        <v>0</v>
      </c>
    </row>
    <row r="936" spans="1:9" ht="15" x14ac:dyDescent="0.25">
      <c r="A936" s="82" t="s">
        <v>1013</v>
      </c>
      <c r="B936" s="20">
        <v>0</v>
      </c>
      <c r="C936" s="69" t="s">
        <v>87</v>
      </c>
      <c r="D936" s="81">
        <v>61577</v>
      </c>
      <c r="E936" s="81">
        <v>8217</v>
      </c>
      <c r="F936" s="21">
        <v>0</v>
      </c>
      <c r="G936" s="22">
        <f t="shared" si="14"/>
        <v>53360</v>
      </c>
      <c r="H936" s="21">
        <v>0</v>
      </c>
      <c r="I936" s="21">
        <v>0</v>
      </c>
    </row>
    <row r="937" spans="1:9" ht="15" x14ac:dyDescent="0.25">
      <c r="A937" s="82" t="s">
        <v>1014</v>
      </c>
      <c r="B937" s="20">
        <v>0</v>
      </c>
      <c r="C937" s="69" t="s">
        <v>87</v>
      </c>
      <c r="D937" s="81">
        <v>34305.199999999997</v>
      </c>
      <c r="E937" s="81">
        <v>378</v>
      </c>
      <c r="F937" s="21">
        <v>0</v>
      </c>
      <c r="G937" s="22">
        <f t="shared" si="14"/>
        <v>33927.199999999997</v>
      </c>
      <c r="H937" s="21">
        <v>0</v>
      </c>
      <c r="I937" s="21">
        <v>0</v>
      </c>
    </row>
    <row r="938" spans="1:9" ht="15" x14ac:dyDescent="0.25">
      <c r="A938" s="82" t="s">
        <v>1015</v>
      </c>
      <c r="B938" s="20">
        <v>0</v>
      </c>
      <c r="C938" s="69" t="s">
        <v>87</v>
      </c>
      <c r="D938" s="81">
        <v>39114.6</v>
      </c>
      <c r="E938" s="81">
        <v>4133.7</v>
      </c>
      <c r="F938" s="21">
        <v>0</v>
      </c>
      <c r="G938" s="22">
        <f t="shared" si="14"/>
        <v>34980.9</v>
      </c>
      <c r="H938" s="21">
        <v>0</v>
      </c>
      <c r="I938" s="21">
        <v>0</v>
      </c>
    </row>
    <row r="939" spans="1:9" ht="15" x14ac:dyDescent="0.25">
      <c r="A939" s="82" t="s">
        <v>1016</v>
      </c>
      <c r="B939" s="20">
        <v>0</v>
      </c>
      <c r="C939" s="69" t="s">
        <v>87</v>
      </c>
      <c r="D939" s="81">
        <v>48511.000000000007</v>
      </c>
      <c r="E939" s="81">
        <v>448</v>
      </c>
      <c r="F939" s="21">
        <v>0</v>
      </c>
      <c r="G939" s="22">
        <f t="shared" si="14"/>
        <v>48063.000000000007</v>
      </c>
      <c r="H939" s="21">
        <v>0</v>
      </c>
      <c r="I939" s="21">
        <v>0</v>
      </c>
    </row>
    <row r="940" spans="1:9" ht="15" x14ac:dyDescent="0.25">
      <c r="A940" s="82" t="s">
        <v>1017</v>
      </c>
      <c r="B940" s="20">
        <v>0</v>
      </c>
      <c r="C940" s="69" t="s">
        <v>87</v>
      </c>
      <c r="D940" s="81">
        <v>16429.8</v>
      </c>
      <c r="E940" s="81">
        <v>0</v>
      </c>
      <c r="F940" s="21">
        <v>0</v>
      </c>
      <c r="G940" s="22">
        <f t="shared" si="14"/>
        <v>16429.8</v>
      </c>
      <c r="H940" s="21">
        <v>0</v>
      </c>
      <c r="I940" s="21">
        <v>0</v>
      </c>
    </row>
    <row r="941" spans="1:9" ht="15" x14ac:dyDescent="0.25">
      <c r="A941" s="82" t="s">
        <v>1018</v>
      </c>
      <c r="B941" s="20">
        <v>0</v>
      </c>
      <c r="C941" s="69" t="s">
        <v>87</v>
      </c>
      <c r="D941" s="81">
        <v>30742.2</v>
      </c>
      <c r="E941" s="81">
        <v>5303.7</v>
      </c>
      <c r="F941" s="21">
        <v>0</v>
      </c>
      <c r="G941" s="22">
        <f t="shared" si="14"/>
        <v>25438.5</v>
      </c>
      <c r="H941" s="21">
        <v>0</v>
      </c>
      <c r="I941" s="21">
        <v>0</v>
      </c>
    </row>
    <row r="942" spans="1:9" ht="15" x14ac:dyDescent="0.25">
      <c r="A942" s="82" t="s">
        <v>1019</v>
      </c>
      <c r="B942" s="20">
        <v>0</v>
      </c>
      <c r="C942" s="69" t="s">
        <v>87</v>
      </c>
      <c r="D942" s="81">
        <v>68610.399999999994</v>
      </c>
      <c r="E942" s="81">
        <v>24193.600000000002</v>
      </c>
      <c r="F942" s="21">
        <v>0</v>
      </c>
      <c r="G942" s="22">
        <f t="shared" si="14"/>
        <v>44416.799999999988</v>
      </c>
      <c r="H942" s="21">
        <v>0</v>
      </c>
      <c r="I942" s="21">
        <v>0</v>
      </c>
    </row>
    <row r="943" spans="1:9" ht="15" x14ac:dyDescent="0.25">
      <c r="A943" s="82" t="s">
        <v>1020</v>
      </c>
      <c r="B943" s="20">
        <v>0</v>
      </c>
      <c r="C943" s="69" t="s">
        <v>87</v>
      </c>
      <c r="D943" s="81">
        <v>35068.199999999997</v>
      </c>
      <c r="E943" s="81">
        <v>5982.9</v>
      </c>
      <c r="F943" s="21">
        <v>0</v>
      </c>
      <c r="G943" s="22">
        <f t="shared" si="14"/>
        <v>29085.299999999996</v>
      </c>
      <c r="H943" s="21">
        <v>0</v>
      </c>
      <c r="I943" s="21">
        <v>0</v>
      </c>
    </row>
    <row r="944" spans="1:9" ht="15" x14ac:dyDescent="0.25">
      <c r="A944" s="82" t="s">
        <v>1021</v>
      </c>
      <c r="B944" s="20">
        <v>0</v>
      </c>
      <c r="C944" s="69" t="s">
        <v>87</v>
      </c>
      <c r="D944" s="81">
        <v>15317.8</v>
      </c>
      <c r="E944" s="81">
        <v>0</v>
      </c>
      <c r="F944" s="21">
        <v>0</v>
      </c>
      <c r="G944" s="22">
        <f t="shared" si="14"/>
        <v>15317.8</v>
      </c>
      <c r="H944" s="21">
        <v>0</v>
      </c>
      <c r="I944" s="21">
        <v>0</v>
      </c>
    </row>
    <row r="945" spans="1:9" ht="15" x14ac:dyDescent="0.25">
      <c r="A945" s="82" t="s">
        <v>1022</v>
      </c>
      <c r="B945" s="20">
        <v>0</v>
      </c>
      <c r="C945" s="69" t="s">
        <v>87</v>
      </c>
      <c r="D945" s="81">
        <v>9313</v>
      </c>
      <c r="E945" s="81">
        <v>804</v>
      </c>
      <c r="F945" s="21">
        <v>0</v>
      </c>
      <c r="G945" s="22">
        <f t="shared" si="14"/>
        <v>8509</v>
      </c>
      <c r="H945" s="21">
        <v>0</v>
      </c>
      <c r="I945" s="21">
        <v>0</v>
      </c>
    </row>
    <row r="946" spans="1:9" ht="15" x14ac:dyDescent="0.25">
      <c r="A946" s="82" t="s">
        <v>1023</v>
      </c>
      <c r="B946" s="20">
        <v>0</v>
      </c>
      <c r="C946" s="69" t="s">
        <v>87</v>
      </c>
      <c r="D946" s="81">
        <v>39364.800000000003</v>
      </c>
      <c r="E946" s="81">
        <v>455</v>
      </c>
      <c r="F946" s="21">
        <v>0</v>
      </c>
      <c r="G946" s="22">
        <f t="shared" si="14"/>
        <v>38909.800000000003</v>
      </c>
      <c r="H946" s="21">
        <v>0</v>
      </c>
      <c r="I946" s="21">
        <v>0</v>
      </c>
    </row>
    <row r="947" spans="1:9" ht="15" x14ac:dyDescent="0.25">
      <c r="A947" s="82" t="s">
        <v>1024</v>
      </c>
      <c r="B947" s="20">
        <v>0</v>
      </c>
      <c r="C947" s="69" t="s">
        <v>87</v>
      </c>
      <c r="D947" s="81">
        <v>58685.8</v>
      </c>
      <c r="E947" s="81">
        <v>626.5</v>
      </c>
      <c r="F947" s="21">
        <v>0</v>
      </c>
      <c r="G947" s="22">
        <f t="shared" si="14"/>
        <v>58059.3</v>
      </c>
      <c r="H947" s="21">
        <v>0</v>
      </c>
      <c r="I947" s="21">
        <v>0</v>
      </c>
    </row>
    <row r="948" spans="1:9" ht="15" x14ac:dyDescent="0.25">
      <c r="A948" s="82" t="s">
        <v>1025</v>
      </c>
      <c r="B948" s="20">
        <v>0</v>
      </c>
      <c r="C948" s="69" t="s">
        <v>87</v>
      </c>
      <c r="D948" s="81">
        <v>9946.2999999999993</v>
      </c>
      <c r="E948" s="81">
        <v>0</v>
      </c>
      <c r="F948" s="21">
        <v>0</v>
      </c>
      <c r="G948" s="22">
        <f t="shared" si="14"/>
        <v>9946.2999999999993</v>
      </c>
      <c r="H948" s="21">
        <v>0</v>
      </c>
      <c r="I948" s="21">
        <v>0</v>
      </c>
    </row>
    <row r="949" spans="1:9" ht="15" x14ac:dyDescent="0.25">
      <c r="A949" s="82" t="s">
        <v>1026</v>
      </c>
      <c r="B949" s="20">
        <v>0</v>
      </c>
      <c r="C949" s="69" t="s">
        <v>87</v>
      </c>
      <c r="D949" s="81">
        <v>42673</v>
      </c>
      <c r="E949" s="81">
        <v>0</v>
      </c>
      <c r="F949" s="21">
        <v>0</v>
      </c>
      <c r="G949" s="22">
        <f t="shared" si="14"/>
        <v>42673</v>
      </c>
      <c r="H949" s="21">
        <v>0</v>
      </c>
      <c r="I949" s="21">
        <v>0</v>
      </c>
    </row>
    <row r="950" spans="1:9" ht="15" x14ac:dyDescent="0.25">
      <c r="A950" s="82" t="s">
        <v>1027</v>
      </c>
      <c r="B950" s="20">
        <v>0</v>
      </c>
      <c r="C950" s="69" t="s">
        <v>87</v>
      </c>
      <c r="D950" s="81">
        <v>62661.2</v>
      </c>
      <c r="E950" s="81">
        <v>50378.3</v>
      </c>
      <c r="F950" s="21">
        <v>0</v>
      </c>
      <c r="G950" s="22">
        <f t="shared" si="14"/>
        <v>12282.899999999994</v>
      </c>
      <c r="H950" s="21">
        <v>0</v>
      </c>
      <c r="I950" s="21">
        <v>0</v>
      </c>
    </row>
    <row r="951" spans="1:9" ht="15" x14ac:dyDescent="0.25">
      <c r="A951" s="82" t="s">
        <v>1028</v>
      </c>
      <c r="B951" s="20">
        <v>0</v>
      </c>
      <c r="C951" s="69" t="s">
        <v>87</v>
      </c>
      <c r="D951" s="81">
        <v>105612.20000000001</v>
      </c>
      <c r="E951" s="81">
        <v>28124.800000000003</v>
      </c>
      <c r="F951" s="21">
        <v>0</v>
      </c>
      <c r="G951" s="22">
        <f t="shared" si="14"/>
        <v>77487.400000000009</v>
      </c>
      <c r="H951" s="21">
        <v>0</v>
      </c>
      <c r="I951" s="21">
        <v>0</v>
      </c>
    </row>
    <row r="952" spans="1:9" ht="15" x14ac:dyDescent="0.25">
      <c r="A952" s="82" t="s">
        <v>1029</v>
      </c>
      <c r="B952" s="20">
        <v>0</v>
      </c>
      <c r="C952" s="69" t="s">
        <v>87</v>
      </c>
      <c r="D952" s="81">
        <v>382639.19999999995</v>
      </c>
      <c r="E952" s="81">
        <v>196653.32000000004</v>
      </c>
      <c r="F952" s="21">
        <v>0</v>
      </c>
      <c r="G952" s="22">
        <f t="shared" si="14"/>
        <v>185985.87999999992</v>
      </c>
      <c r="H952" s="21">
        <v>0</v>
      </c>
      <c r="I952" s="21">
        <v>0</v>
      </c>
    </row>
    <row r="953" spans="1:9" ht="15" x14ac:dyDescent="0.25">
      <c r="A953" s="82" t="s">
        <v>1030</v>
      </c>
      <c r="B953" s="20">
        <v>0</v>
      </c>
      <c r="C953" s="69" t="s">
        <v>87</v>
      </c>
      <c r="D953" s="81">
        <v>81481.799999999988</v>
      </c>
      <c r="E953" s="81">
        <v>18693.599999999999</v>
      </c>
      <c r="F953" s="21">
        <v>0</v>
      </c>
      <c r="G953" s="22">
        <f t="shared" si="14"/>
        <v>62788.19999999999</v>
      </c>
      <c r="H953" s="21">
        <v>0</v>
      </c>
      <c r="I953" s="21">
        <v>0</v>
      </c>
    </row>
    <row r="954" spans="1:9" ht="15" x14ac:dyDescent="0.25">
      <c r="A954" s="82" t="s">
        <v>1031</v>
      </c>
      <c r="B954" s="20">
        <v>0</v>
      </c>
      <c r="C954" s="69" t="s">
        <v>87</v>
      </c>
      <c r="D954" s="81">
        <v>79925</v>
      </c>
      <c r="E954" s="81">
        <v>21180.3</v>
      </c>
      <c r="F954" s="21">
        <v>0</v>
      </c>
      <c r="G954" s="22">
        <f t="shared" si="14"/>
        <v>58744.7</v>
      </c>
      <c r="H954" s="21">
        <v>0</v>
      </c>
      <c r="I954" s="21">
        <v>0</v>
      </c>
    </row>
    <row r="955" spans="1:9" ht="15" x14ac:dyDescent="0.25">
      <c r="A955" s="82" t="s">
        <v>1032</v>
      </c>
      <c r="B955" s="20">
        <v>0</v>
      </c>
      <c r="C955" s="69" t="s">
        <v>87</v>
      </c>
      <c r="D955" s="81">
        <v>14400.4</v>
      </c>
      <c r="E955" s="81">
        <v>14089.6</v>
      </c>
      <c r="F955" s="21">
        <v>0</v>
      </c>
      <c r="G955" s="22">
        <f t="shared" si="14"/>
        <v>310.79999999999927</v>
      </c>
      <c r="H955" s="21">
        <v>0</v>
      </c>
      <c r="I955" s="21">
        <v>0</v>
      </c>
    </row>
    <row r="956" spans="1:9" ht="15" x14ac:dyDescent="0.25">
      <c r="A956" s="82" t="s">
        <v>1033</v>
      </c>
      <c r="B956" s="20">
        <v>0</v>
      </c>
      <c r="C956" s="69" t="s">
        <v>87</v>
      </c>
      <c r="D956" s="81">
        <v>71863</v>
      </c>
      <c r="E956" s="81">
        <v>8948.7999999999993</v>
      </c>
      <c r="F956" s="21">
        <v>0</v>
      </c>
      <c r="G956" s="22">
        <f t="shared" si="14"/>
        <v>62914.2</v>
      </c>
      <c r="H956" s="21">
        <v>0</v>
      </c>
      <c r="I956" s="21">
        <v>0</v>
      </c>
    </row>
    <row r="957" spans="1:9" ht="15" x14ac:dyDescent="0.25">
      <c r="A957" s="82" t="s">
        <v>1034</v>
      </c>
      <c r="B957" s="20">
        <v>0</v>
      </c>
      <c r="C957" s="69" t="s">
        <v>87</v>
      </c>
      <c r="D957" s="81">
        <v>97077.6</v>
      </c>
      <c r="E957" s="81">
        <v>40540.299999999996</v>
      </c>
      <c r="F957" s="21">
        <v>0</v>
      </c>
      <c r="G957" s="22">
        <f t="shared" si="14"/>
        <v>56537.30000000001</v>
      </c>
      <c r="H957" s="21">
        <v>0</v>
      </c>
      <c r="I957" s="21">
        <v>0</v>
      </c>
    </row>
    <row r="958" spans="1:9" ht="15" x14ac:dyDescent="0.25">
      <c r="A958" s="82" t="s">
        <v>1035</v>
      </c>
      <c r="B958" s="20">
        <v>0</v>
      </c>
      <c r="C958" s="69" t="s">
        <v>87</v>
      </c>
      <c r="D958" s="81">
        <v>85985.4</v>
      </c>
      <c r="E958" s="81">
        <v>28587.199999999997</v>
      </c>
      <c r="F958" s="21">
        <v>0</v>
      </c>
      <c r="G958" s="22">
        <f t="shared" si="14"/>
        <v>57398.2</v>
      </c>
      <c r="H958" s="21">
        <v>0</v>
      </c>
      <c r="I958" s="21">
        <v>0</v>
      </c>
    </row>
    <row r="959" spans="1:9" ht="15" x14ac:dyDescent="0.25">
      <c r="A959" s="82" t="s">
        <v>1036</v>
      </c>
      <c r="B959" s="20">
        <v>0</v>
      </c>
      <c r="C959" s="69" t="s">
        <v>87</v>
      </c>
      <c r="D959" s="81">
        <v>56600.799999999996</v>
      </c>
      <c r="E959" s="81">
        <v>20068.900000000001</v>
      </c>
      <c r="F959" s="21">
        <v>0</v>
      </c>
      <c r="G959" s="22">
        <f t="shared" si="14"/>
        <v>36531.899999999994</v>
      </c>
      <c r="H959" s="21">
        <v>0</v>
      </c>
      <c r="I959" s="21">
        <v>0</v>
      </c>
    </row>
    <row r="960" spans="1:9" ht="15" x14ac:dyDescent="0.25">
      <c r="A960" s="82" t="s">
        <v>1037</v>
      </c>
      <c r="B960" s="20">
        <v>0</v>
      </c>
      <c r="C960" s="69" t="s">
        <v>87</v>
      </c>
      <c r="D960" s="81">
        <v>101914.8</v>
      </c>
      <c r="E960" s="81">
        <v>34470.400000000001</v>
      </c>
      <c r="F960" s="21">
        <v>0</v>
      </c>
      <c r="G960" s="22">
        <f t="shared" si="14"/>
        <v>67444.399999999994</v>
      </c>
      <c r="H960" s="21">
        <v>0</v>
      </c>
      <c r="I960" s="21">
        <v>0</v>
      </c>
    </row>
    <row r="961" spans="1:9" ht="15" x14ac:dyDescent="0.25">
      <c r="A961" s="82" t="s">
        <v>1038</v>
      </c>
      <c r="B961" s="20">
        <v>0</v>
      </c>
      <c r="C961" s="69" t="s">
        <v>87</v>
      </c>
      <c r="D961" s="81">
        <v>14622.8</v>
      </c>
      <c r="E961" s="81">
        <v>5493.2</v>
      </c>
      <c r="F961" s="21">
        <v>0</v>
      </c>
      <c r="G961" s="22">
        <f t="shared" si="14"/>
        <v>9129.5999999999985</v>
      </c>
      <c r="H961" s="21">
        <v>0</v>
      </c>
      <c r="I961" s="21">
        <v>0</v>
      </c>
    </row>
    <row r="962" spans="1:9" ht="15" x14ac:dyDescent="0.25">
      <c r="A962" s="82" t="s">
        <v>1039</v>
      </c>
      <c r="B962" s="20">
        <v>0</v>
      </c>
      <c r="C962" s="69" t="s">
        <v>87</v>
      </c>
      <c r="D962" s="81">
        <v>96160.2</v>
      </c>
      <c r="E962" s="81">
        <v>823.8</v>
      </c>
      <c r="F962" s="21">
        <v>0</v>
      </c>
      <c r="G962" s="22">
        <f t="shared" si="14"/>
        <v>95336.4</v>
      </c>
      <c r="H962" s="21">
        <v>0</v>
      </c>
      <c r="I962" s="21">
        <v>0</v>
      </c>
    </row>
    <row r="963" spans="1:9" ht="15" x14ac:dyDescent="0.25">
      <c r="A963" s="82" t="s">
        <v>1040</v>
      </c>
      <c r="B963" s="20">
        <v>0</v>
      </c>
      <c r="C963" s="69" t="s">
        <v>87</v>
      </c>
      <c r="D963" s="81">
        <v>80925.8</v>
      </c>
      <c r="E963" s="81">
        <v>24777.800000000003</v>
      </c>
      <c r="F963" s="21">
        <v>0</v>
      </c>
      <c r="G963" s="22">
        <f t="shared" si="14"/>
        <v>56148</v>
      </c>
      <c r="H963" s="21">
        <v>0</v>
      </c>
      <c r="I963" s="21">
        <v>0</v>
      </c>
    </row>
    <row r="964" spans="1:9" ht="15" x14ac:dyDescent="0.25">
      <c r="A964" s="82" t="s">
        <v>1041</v>
      </c>
      <c r="B964" s="20">
        <v>0</v>
      </c>
      <c r="C964" s="69" t="s">
        <v>87</v>
      </c>
      <c r="D964" s="81">
        <v>8979.4</v>
      </c>
      <c r="E964" s="81">
        <v>0</v>
      </c>
      <c r="F964" s="21">
        <v>0</v>
      </c>
      <c r="G964" s="22">
        <f t="shared" si="14"/>
        <v>8979.4</v>
      </c>
      <c r="H964" s="21">
        <v>0</v>
      </c>
      <c r="I964" s="21">
        <v>0</v>
      </c>
    </row>
    <row r="965" spans="1:9" ht="15" x14ac:dyDescent="0.25">
      <c r="A965" s="82" t="s">
        <v>1042</v>
      </c>
      <c r="B965" s="20">
        <v>0</v>
      </c>
      <c r="C965" s="69" t="s">
        <v>87</v>
      </c>
      <c r="D965" s="81">
        <v>87170.500000000015</v>
      </c>
      <c r="E965" s="81">
        <v>78516.000000000015</v>
      </c>
      <c r="F965" s="21">
        <v>0</v>
      </c>
      <c r="G965" s="22">
        <f t="shared" si="14"/>
        <v>8654.5</v>
      </c>
      <c r="H965" s="21">
        <v>0</v>
      </c>
      <c r="I965" s="21">
        <v>0</v>
      </c>
    </row>
    <row r="966" spans="1:9" ht="15" x14ac:dyDescent="0.25">
      <c r="A966" s="82" t="s">
        <v>1043</v>
      </c>
      <c r="B966" s="20">
        <v>0</v>
      </c>
      <c r="C966" s="69" t="s">
        <v>87</v>
      </c>
      <c r="D966" s="81">
        <v>66303</v>
      </c>
      <c r="E966" s="81">
        <v>220.37</v>
      </c>
      <c r="F966" s="21">
        <v>0</v>
      </c>
      <c r="G966" s="22">
        <f t="shared" ref="G966:G1029" si="15">D966-E966</f>
        <v>66082.63</v>
      </c>
      <c r="H966" s="21">
        <v>0</v>
      </c>
      <c r="I966" s="21">
        <v>0</v>
      </c>
    </row>
    <row r="967" spans="1:9" ht="15" x14ac:dyDescent="0.25">
      <c r="A967" s="82" t="s">
        <v>1044</v>
      </c>
      <c r="B967" s="20">
        <v>0</v>
      </c>
      <c r="C967" s="69" t="s">
        <v>87</v>
      </c>
      <c r="D967" s="81">
        <v>81398.400000000009</v>
      </c>
      <c r="E967" s="81">
        <v>45892.4</v>
      </c>
      <c r="F967" s="21">
        <v>0</v>
      </c>
      <c r="G967" s="22">
        <f t="shared" si="15"/>
        <v>35506.000000000007</v>
      </c>
      <c r="H967" s="21">
        <v>0</v>
      </c>
      <c r="I967" s="21">
        <v>0</v>
      </c>
    </row>
    <row r="968" spans="1:9" ht="15" x14ac:dyDescent="0.25">
      <c r="A968" s="82" t="s">
        <v>1045</v>
      </c>
      <c r="B968" s="20">
        <v>0</v>
      </c>
      <c r="C968" s="69" t="s">
        <v>87</v>
      </c>
      <c r="D968" s="81">
        <v>95488.1</v>
      </c>
      <c r="E968" s="81">
        <v>67034.399999999994</v>
      </c>
      <c r="F968" s="21">
        <v>0</v>
      </c>
      <c r="G968" s="22">
        <f t="shared" si="15"/>
        <v>28453.700000000012</v>
      </c>
      <c r="H968" s="21">
        <v>0</v>
      </c>
      <c r="I968" s="21">
        <v>0</v>
      </c>
    </row>
    <row r="969" spans="1:9" ht="15" x14ac:dyDescent="0.25">
      <c r="A969" s="82" t="s">
        <v>1046</v>
      </c>
      <c r="B969" s="20">
        <v>0</v>
      </c>
      <c r="C969" s="69" t="s">
        <v>87</v>
      </c>
      <c r="D969" s="81">
        <v>259290.59999999995</v>
      </c>
      <c r="E969" s="81">
        <v>127847.9</v>
      </c>
      <c r="F969" s="21">
        <v>0</v>
      </c>
      <c r="G969" s="22">
        <f t="shared" si="15"/>
        <v>131442.69999999995</v>
      </c>
      <c r="H969" s="21">
        <v>0</v>
      </c>
      <c r="I969" s="21">
        <v>0</v>
      </c>
    </row>
    <row r="970" spans="1:9" ht="15" x14ac:dyDescent="0.25">
      <c r="A970" s="82" t="s">
        <v>1047</v>
      </c>
      <c r="B970" s="20">
        <v>0</v>
      </c>
      <c r="C970" s="69" t="s">
        <v>87</v>
      </c>
      <c r="D970" s="81">
        <v>110462.6</v>
      </c>
      <c r="E970" s="81">
        <v>94985.65</v>
      </c>
      <c r="F970" s="21">
        <v>0</v>
      </c>
      <c r="G970" s="22">
        <f t="shared" si="15"/>
        <v>15476.950000000012</v>
      </c>
      <c r="H970" s="21">
        <v>0</v>
      </c>
      <c r="I970" s="21">
        <v>0</v>
      </c>
    </row>
    <row r="971" spans="1:9" ht="15" x14ac:dyDescent="0.25">
      <c r="A971" s="82" t="s">
        <v>1048</v>
      </c>
      <c r="B971" s="20">
        <v>0</v>
      </c>
      <c r="C971" s="69" t="s">
        <v>87</v>
      </c>
      <c r="D971" s="81">
        <v>54766</v>
      </c>
      <c r="E971" s="81">
        <v>0</v>
      </c>
      <c r="F971" s="21">
        <v>0</v>
      </c>
      <c r="G971" s="22">
        <f t="shared" si="15"/>
        <v>54766</v>
      </c>
      <c r="H971" s="21">
        <v>0</v>
      </c>
      <c r="I971" s="21">
        <v>0</v>
      </c>
    </row>
    <row r="972" spans="1:9" ht="15" x14ac:dyDescent="0.25">
      <c r="A972" s="82" t="s">
        <v>1049</v>
      </c>
      <c r="B972" s="20">
        <v>0</v>
      </c>
      <c r="C972" s="69" t="s">
        <v>87</v>
      </c>
      <c r="D972" s="81">
        <v>21406</v>
      </c>
      <c r="E972" s="81">
        <v>0</v>
      </c>
      <c r="F972" s="21">
        <v>0</v>
      </c>
      <c r="G972" s="22">
        <f t="shared" si="15"/>
        <v>21406</v>
      </c>
      <c r="H972" s="21">
        <v>0</v>
      </c>
      <c r="I972" s="21">
        <v>0</v>
      </c>
    </row>
    <row r="973" spans="1:9" ht="15" x14ac:dyDescent="0.25">
      <c r="A973" s="82" t="s">
        <v>1050</v>
      </c>
      <c r="B973" s="20">
        <v>0</v>
      </c>
      <c r="C973" s="69" t="s">
        <v>87</v>
      </c>
      <c r="D973" s="81">
        <v>73920.2</v>
      </c>
      <c r="E973" s="81">
        <v>55517.4</v>
      </c>
      <c r="F973" s="21">
        <v>0</v>
      </c>
      <c r="G973" s="22">
        <f t="shared" si="15"/>
        <v>18402.799999999996</v>
      </c>
      <c r="H973" s="21">
        <v>0</v>
      </c>
      <c r="I973" s="21">
        <v>0</v>
      </c>
    </row>
    <row r="974" spans="1:9" ht="15" x14ac:dyDescent="0.25">
      <c r="A974" s="82" t="s">
        <v>1051</v>
      </c>
      <c r="B974" s="20">
        <v>0</v>
      </c>
      <c r="C974" s="69" t="s">
        <v>87</v>
      </c>
      <c r="D974" s="81">
        <v>91631.4</v>
      </c>
      <c r="E974" s="81">
        <v>59961.299999999996</v>
      </c>
      <c r="F974" s="21">
        <v>0</v>
      </c>
      <c r="G974" s="22">
        <f t="shared" si="15"/>
        <v>31670.1</v>
      </c>
      <c r="H974" s="21">
        <v>0</v>
      </c>
      <c r="I974" s="21">
        <v>0</v>
      </c>
    </row>
    <row r="975" spans="1:9" ht="15" x14ac:dyDescent="0.25">
      <c r="A975" s="82" t="s">
        <v>1052</v>
      </c>
      <c r="B975" s="20">
        <v>0</v>
      </c>
      <c r="C975" s="69" t="s">
        <v>87</v>
      </c>
      <c r="D975" s="81">
        <v>68169.400000000009</v>
      </c>
      <c r="E975" s="81">
        <v>31781.699999999997</v>
      </c>
      <c r="F975" s="21">
        <v>0</v>
      </c>
      <c r="G975" s="22">
        <f t="shared" si="15"/>
        <v>36387.700000000012</v>
      </c>
      <c r="H975" s="21">
        <v>0</v>
      </c>
      <c r="I975" s="21">
        <v>0</v>
      </c>
    </row>
    <row r="976" spans="1:9" ht="15" x14ac:dyDescent="0.25">
      <c r="A976" s="82" t="s">
        <v>1053</v>
      </c>
      <c r="B976" s="20">
        <v>0</v>
      </c>
      <c r="C976" s="69" t="s">
        <v>87</v>
      </c>
      <c r="D976" s="81">
        <v>121680.59999999999</v>
      </c>
      <c r="E976" s="81">
        <v>96354.000000000015</v>
      </c>
      <c r="F976" s="21">
        <v>0</v>
      </c>
      <c r="G976" s="22">
        <f t="shared" si="15"/>
        <v>25326.599999999977</v>
      </c>
      <c r="H976" s="21">
        <v>0</v>
      </c>
      <c r="I976" s="21">
        <v>0</v>
      </c>
    </row>
    <row r="977" spans="1:9" ht="15" x14ac:dyDescent="0.25">
      <c r="A977" s="82" t="s">
        <v>1054</v>
      </c>
      <c r="B977" s="20">
        <v>0</v>
      </c>
      <c r="C977" s="69" t="s">
        <v>87</v>
      </c>
      <c r="D977" s="81">
        <v>73503.200000000012</v>
      </c>
      <c r="E977" s="81">
        <v>32153.800000000003</v>
      </c>
      <c r="F977" s="21">
        <v>0</v>
      </c>
      <c r="G977" s="22">
        <f t="shared" si="15"/>
        <v>41349.400000000009</v>
      </c>
      <c r="H977" s="21">
        <v>0</v>
      </c>
      <c r="I977" s="21">
        <v>0</v>
      </c>
    </row>
    <row r="978" spans="1:9" ht="15" x14ac:dyDescent="0.25">
      <c r="A978" s="82" t="s">
        <v>1055</v>
      </c>
      <c r="B978" s="20">
        <v>0</v>
      </c>
      <c r="C978" s="69" t="s">
        <v>87</v>
      </c>
      <c r="D978" s="81">
        <v>66442</v>
      </c>
      <c r="E978" s="81">
        <v>8968.6</v>
      </c>
      <c r="F978" s="21">
        <v>0</v>
      </c>
      <c r="G978" s="22">
        <f t="shared" si="15"/>
        <v>57473.4</v>
      </c>
      <c r="H978" s="21">
        <v>0</v>
      </c>
      <c r="I978" s="21">
        <v>0</v>
      </c>
    </row>
    <row r="979" spans="1:9" ht="15" x14ac:dyDescent="0.25">
      <c r="A979" s="82" t="s">
        <v>1056</v>
      </c>
      <c r="B979" s="20">
        <v>0</v>
      </c>
      <c r="C979" s="69" t="s">
        <v>87</v>
      </c>
      <c r="D979" s="81">
        <v>9090.6</v>
      </c>
      <c r="E979" s="81">
        <v>8894.4</v>
      </c>
      <c r="F979" s="21">
        <v>0</v>
      </c>
      <c r="G979" s="22">
        <f t="shared" si="15"/>
        <v>196.20000000000073</v>
      </c>
      <c r="H979" s="21">
        <v>0</v>
      </c>
      <c r="I979" s="21">
        <v>0</v>
      </c>
    </row>
    <row r="980" spans="1:9" ht="15" x14ac:dyDescent="0.25">
      <c r="A980" s="82" t="s">
        <v>1057</v>
      </c>
      <c r="B980" s="20">
        <v>0</v>
      </c>
      <c r="C980" s="69" t="s">
        <v>87</v>
      </c>
      <c r="D980" s="81">
        <v>10035.799999999999</v>
      </c>
      <c r="E980" s="81">
        <v>0</v>
      </c>
      <c r="F980" s="21">
        <v>0</v>
      </c>
      <c r="G980" s="22">
        <f t="shared" si="15"/>
        <v>10035.799999999999</v>
      </c>
      <c r="H980" s="21">
        <v>0</v>
      </c>
      <c r="I980" s="21">
        <v>0</v>
      </c>
    </row>
    <row r="981" spans="1:9" ht="15" x14ac:dyDescent="0.25">
      <c r="A981" s="82" t="s">
        <v>1058</v>
      </c>
      <c r="B981" s="20">
        <v>0</v>
      </c>
      <c r="C981" s="69" t="s">
        <v>87</v>
      </c>
      <c r="D981" s="81">
        <v>74476.2</v>
      </c>
      <c r="E981" s="81">
        <v>265.60000000000002</v>
      </c>
      <c r="F981" s="21">
        <v>0</v>
      </c>
      <c r="G981" s="22">
        <f t="shared" si="15"/>
        <v>74210.599999999991</v>
      </c>
      <c r="H981" s="21">
        <v>0</v>
      </c>
      <c r="I981" s="21">
        <v>0</v>
      </c>
    </row>
    <row r="982" spans="1:9" ht="15" x14ac:dyDescent="0.25">
      <c r="A982" s="82" t="s">
        <v>1059</v>
      </c>
      <c r="B982" s="20">
        <v>0</v>
      </c>
      <c r="C982" s="69" t="s">
        <v>87</v>
      </c>
      <c r="D982" s="81">
        <v>48900.2</v>
      </c>
      <c r="E982" s="81">
        <v>22907.199999999997</v>
      </c>
      <c r="F982" s="21">
        <v>0</v>
      </c>
      <c r="G982" s="22">
        <f t="shared" si="15"/>
        <v>25993</v>
      </c>
      <c r="H982" s="21">
        <v>0</v>
      </c>
      <c r="I982" s="21">
        <v>0</v>
      </c>
    </row>
    <row r="983" spans="1:9" ht="15" x14ac:dyDescent="0.25">
      <c r="A983" s="82" t="s">
        <v>1060</v>
      </c>
      <c r="B983" s="20">
        <v>0</v>
      </c>
      <c r="C983" s="69" t="s">
        <v>87</v>
      </c>
      <c r="D983" s="81">
        <v>50846.2</v>
      </c>
      <c r="E983" s="81">
        <v>400.6</v>
      </c>
      <c r="F983" s="21">
        <v>0</v>
      </c>
      <c r="G983" s="22">
        <f t="shared" si="15"/>
        <v>50445.599999999999</v>
      </c>
      <c r="H983" s="21">
        <v>0</v>
      </c>
      <c r="I983" s="21">
        <v>0</v>
      </c>
    </row>
    <row r="984" spans="1:9" ht="15" x14ac:dyDescent="0.25">
      <c r="A984" s="82" t="s">
        <v>1061</v>
      </c>
      <c r="B984" s="20">
        <v>0</v>
      </c>
      <c r="C984" s="69" t="s">
        <v>87</v>
      </c>
      <c r="D984" s="81">
        <v>109135</v>
      </c>
      <c r="E984" s="81">
        <v>49562.2</v>
      </c>
      <c r="F984" s="21">
        <v>0</v>
      </c>
      <c r="G984" s="22">
        <f t="shared" si="15"/>
        <v>59572.800000000003</v>
      </c>
      <c r="H984" s="21">
        <v>0</v>
      </c>
      <c r="I984" s="21">
        <v>0</v>
      </c>
    </row>
    <row r="985" spans="1:9" ht="15" x14ac:dyDescent="0.25">
      <c r="A985" s="82" t="s">
        <v>1062</v>
      </c>
      <c r="B985" s="20">
        <v>0</v>
      </c>
      <c r="C985" s="69" t="s">
        <v>87</v>
      </c>
      <c r="D985" s="81">
        <v>77701</v>
      </c>
      <c r="E985" s="81">
        <v>6100.5</v>
      </c>
      <c r="F985" s="21">
        <v>0</v>
      </c>
      <c r="G985" s="22">
        <f t="shared" si="15"/>
        <v>71600.5</v>
      </c>
      <c r="H985" s="21">
        <v>0</v>
      </c>
      <c r="I985" s="21">
        <v>0</v>
      </c>
    </row>
    <row r="986" spans="1:9" ht="15" x14ac:dyDescent="0.25">
      <c r="A986" s="82" t="s">
        <v>1063</v>
      </c>
      <c r="B986" s="20">
        <v>0</v>
      </c>
      <c r="C986" s="69" t="s">
        <v>87</v>
      </c>
      <c r="D986" s="81">
        <v>465318</v>
      </c>
      <c r="E986" s="81">
        <v>365509.44000000006</v>
      </c>
      <c r="F986" s="21">
        <v>0</v>
      </c>
      <c r="G986" s="22">
        <f t="shared" si="15"/>
        <v>99808.559999999939</v>
      </c>
      <c r="H986" s="21">
        <v>0</v>
      </c>
      <c r="I986" s="21">
        <v>0</v>
      </c>
    </row>
    <row r="987" spans="1:9" ht="15" x14ac:dyDescent="0.25">
      <c r="A987" s="82" t="s">
        <v>1064</v>
      </c>
      <c r="B987" s="20">
        <v>0</v>
      </c>
      <c r="C987" s="69" t="s">
        <v>87</v>
      </c>
      <c r="D987" s="81">
        <v>106835.40000000001</v>
      </c>
      <c r="E987" s="81">
        <v>10145.6</v>
      </c>
      <c r="F987" s="21">
        <v>0</v>
      </c>
      <c r="G987" s="22">
        <f t="shared" si="15"/>
        <v>96689.8</v>
      </c>
      <c r="H987" s="21">
        <v>0</v>
      </c>
      <c r="I987" s="21">
        <v>0</v>
      </c>
    </row>
    <row r="988" spans="1:9" ht="15" x14ac:dyDescent="0.25">
      <c r="A988" s="82" t="s">
        <v>1065</v>
      </c>
      <c r="B988" s="20">
        <v>0</v>
      </c>
      <c r="C988" s="69" t="s">
        <v>87</v>
      </c>
      <c r="D988" s="81">
        <v>580710.79999999993</v>
      </c>
      <c r="E988" s="81">
        <v>442882.40000000014</v>
      </c>
      <c r="F988" s="21">
        <v>0</v>
      </c>
      <c r="G988" s="22">
        <f t="shared" si="15"/>
        <v>137828.39999999979</v>
      </c>
      <c r="H988" s="21">
        <v>0</v>
      </c>
      <c r="I988" s="21">
        <v>0</v>
      </c>
    </row>
    <row r="989" spans="1:9" ht="15" x14ac:dyDescent="0.25">
      <c r="A989" s="82" t="s">
        <v>1066</v>
      </c>
      <c r="B989" s="20">
        <v>0</v>
      </c>
      <c r="C989" s="69" t="s">
        <v>87</v>
      </c>
      <c r="D989" s="81">
        <v>225843.70999999993</v>
      </c>
      <c r="E989" s="81">
        <v>179328.21</v>
      </c>
      <c r="F989" s="21">
        <v>0</v>
      </c>
      <c r="G989" s="22">
        <f t="shared" si="15"/>
        <v>46515.499999999942</v>
      </c>
      <c r="H989" s="21">
        <v>0</v>
      </c>
      <c r="I989" s="21">
        <v>0</v>
      </c>
    </row>
    <row r="990" spans="1:9" ht="15" x14ac:dyDescent="0.25">
      <c r="A990" s="82" t="s">
        <v>1067</v>
      </c>
      <c r="B990" s="20">
        <v>0</v>
      </c>
      <c r="C990" s="69" t="s">
        <v>87</v>
      </c>
      <c r="D990" s="81">
        <v>17153.5</v>
      </c>
      <c r="E990" s="81">
        <v>0</v>
      </c>
      <c r="F990" s="21">
        <v>0</v>
      </c>
      <c r="G990" s="22">
        <f t="shared" si="15"/>
        <v>17153.5</v>
      </c>
      <c r="H990" s="21">
        <v>0</v>
      </c>
      <c r="I990" s="21">
        <v>0</v>
      </c>
    </row>
    <row r="991" spans="1:9" ht="15" x14ac:dyDescent="0.25">
      <c r="A991" s="82" t="s">
        <v>1068</v>
      </c>
      <c r="B991" s="20">
        <v>0</v>
      </c>
      <c r="C991" s="69" t="s">
        <v>87</v>
      </c>
      <c r="D991" s="81">
        <v>1054201.0499999998</v>
      </c>
      <c r="E991" s="81">
        <v>508175.50000000006</v>
      </c>
      <c r="F991" s="21">
        <v>0</v>
      </c>
      <c r="G991" s="22">
        <f t="shared" si="15"/>
        <v>546025.54999999981</v>
      </c>
      <c r="H991" s="21">
        <v>0</v>
      </c>
      <c r="I991" s="21">
        <v>0</v>
      </c>
    </row>
    <row r="992" spans="1:9" ht="15" x14ac:dyDescent="0.25">
      <c r="A992" s="82" t="s">
        <v>1069</v>
      </c>
      <c r="B992" s="20">
        <v>0</v>
      </c>
      <c r="C992" s="69" t="s">
        <v>87</v>
      </c>
      <c r="D992" s="81">
        <v>15651.4</v>
      </c>
      <c r="E992" s="81">
        <v>0</v>
      </c>
      <c r="F992" s="21">
        <v>0</v>
      </c>
      <c r="G992" s="22">
        <f t="shared" si="15"/>
        <v>15651.4</v>
      </c>
      <c r="H992" s="21">
        <v>0</v>
      </c>
      <c r="I992" s="21">
        <v>0</v>
      </c>
    </row>
    <row r="993" spans="1:9" ht="15" x14ac:dyDescent="0.25">
      <c r="A993" s="82" t="s">
        <v>1070</v>
      </c>
      <c r="B993" s="20">
        <v>0</v>
      </c>
      <c r="C993" s="69" t="s">
        <v>87</v>
      </c>
      <c r="D993" s="81">
        <v>59797.8</v>
      </c>
      <c r="E993" s="81">
        <v>31771.100000000002</v>
      </c>
      <c r="F993" s="21">
        <v>0</v>
      </c>
      <c r="G993" s="22">
        <f t="shared" si="15"/>
        <v>28026.7</v>
      </c>
      <c r="H993" s="21">
        <v>0</v>
      </c>
      <c r="I993" s="21">
        <v>0</v>
      </c>
    </row>
    <row r="994" spans="1:9" ht="15" x14ac:dyDescent="0.25">
      <c r="A994" s="82" t="s">
        <v>1071</v>
      </c>
      <c r="B994" s="20">
        <v>0</v>
      </c>
      <c r="C994" s="69" t="s">
        <v>87</v>
      </c>
      <c r="D994" s="81">
        <v>111589.20000000001</v>
      </c>
      <c r="E994" s="81">
        <v>23525.9</v>
      </c>
      <c r="F994" s="21">
        <v>0</v>
      </c>
      <c r="G994" s="22">
        <f t="shared" si="15"/>
        <v>88063.300000000017</v>
      </c>
      <c r="H994" s="21">
        <v>0</v>
      </c>
      <c r="I994" s="21">
        <v>0</v>
      </c>
    </row>
    <row r="995" spans="1:9" ht="15" x14ac:dyDescent="0.25">
      <c r="A995" s="82" t="s">
        <v>1072</v>
      </c>
      <c r="B995" s="20">
        <v>0</v>
      </c>
      <c r="C995" s="69" t="s">
        <v>87</v>
      </c>
      <c r="D995" s="81">
        <v>242535.53999999998</v>
      </c>
      <c r="E995" s="81">
        <v>72022.36</v>
      </c>
      <c r="F995" s="21">
        <v>0</v>
      </c>
      <c r="G995" s="22">
        <f t="shared" si="15"/>
        <v>170513.18</v>
      </c>
      <c r="H995" s="21">
        <v>0</v>
      </c>
      <c r="I995" s="21">
        <v>0</v>
      </c>
    </row>
    <row r="996" spans="1:9" ht="15" x14ac:dyDescent="0.25">
      <c r="A996" s="82" t="s">
        <v>1073</v>
      </c>
      <c r="B996" s="20">
        <v>0</v>
      </c>
      <c r="C996" s="69" t="s">
        <v>87</v>
      </c>
      <c r="D996" s="81">
        <v>43979.600000000006</v>
      </c>
      <c r="E996" s="81">
        <v>0</v>
      </c>
      <c r="F996" s="21">
        <v>0</v>
      </c>
      <c r="G996" s="22">
        <f t="shared" si="15"/>
        <v>43979.600000000006</v>
      </c>
      <c r="H996" s="21">
        <v>0</v>
      </c>
      <c r="I996" s="21">
        <v>0</v>
      </c>
    </row>
    <row r="997" spans="1:9" ht="15" x14ac:dyDescent="0.25">
      <c r="A997" s="82" t="s">
        <v>1074</v>
      </c>
      <c r="B997" s="20">
        <v>0</v>
      </c>
      <c r="C997" s="69" t="s">
        <v>87</v>
      </c>
      <c r="D997" s="81">
        <v>112563.79999999997</v>
      </c>
      <c r="E997" s="81">
        <v>70142.25</v>
      </c>
      <c r="F997" s="21">
        <v>0</v>
      </c>
      <c r="G997" s="22">
        <f t="shared" si="15"/>
        <v>42421.549999999974</v>
      </c>
      <c r="H997" s="21">
        <v>0</v>
      </c>
      <c r="I997" s="21">
        <v>0</v>
      </c>
    </row>
    <row r="998" spans="1:9" ht="15" x14ac:dyDescent="0.25">
      <c r="A998" s="82" t="s">
        <v>1075</v>
      </c>
      <c r="B998" s="20">
        <v>0</v>
      </c>
      <c r="C998" s="69" t="s">
        <v>87</v>
      </c>
      <c r="D998" s="81">
        <v>222870.99999999997</v>
      </c>
      <c r="E998" s="81">
        <v>78050.800000000017</v>
      </c>
      <c r="F998" s="21">
        <v>0</v>
      </c>
      <c r="G998" s="22">
        <f t="shared" si="15"/>
        <v>144820.19999999995</v>
      </c>
      <c r="H998" s="21">
        <v>0</v>
      </c>
      <c r="I998" s="21">
        <v>0</v>
      </c>
    </row>
    <row r="999" spans="1:9" ht="15" x14ac:dyDescent="0.25">
      <c r="A999" s="82" t="s">
        <v>1076</v>
      </c>
      <c r="B999" s="20">
        <v>0</v>
      </c>
      <c r="C999" s="69" t="s">
        <v>87</v>
      </c>
      <c r="D999" s="81">
        <v>39559.399999999994</v>
      </c>
      <c r="E999" s="81">
        <v>21300.799999999999</v>
      </c>
      <c r="F999" s="21">
        <v>0</v>
      </c>
      <c r="G999" s="22">
        <f t="shared" si="15"/>
        <v>18258.599999999995</v>
      </c>
      <c r="H999" s="21">
        <v>0</v>
      </c>
      <c r="I999" s="21">
        <v>0</v>
      </c>
    </row>
    <row r="1000" spans="1:9" ht="15" x14ac:dyDescent="0.25">
      <c r="A1000" s="82" t="s">
        <v>1077</v>
      </c>
      <c r="B1000" s="20">
        <v>0</v>
      </c>
      <c r="C1000" s="69" t="s">
        <v>87</v>
      </c>
      <c r="D1000" s="81">
        <v>14928.6</v>
      </c>
      <c r="E1000" s="81">
        <v>0</v>
      </c>
      <c r="F1000" s="21">
        <v>0</v>
      </c>
      <c r="G1000" s="22">
        <f t="shared" si="15"/>
        <v>14928.6</v>
      </c>
      <c r="H1000" s="21">
        <v>0</v>
      </c>
      <c r="I1000" s="21">
        <v>0</v>
      </c>
    </row>
    <row r="1001" spans="1:9" ht="15" x14ac:dyDescent="0.25">
      <c r="A1001" s="82" t="s">
        <v>1078</v>
      </c>
      <c r="B1001" s="20">
        <v>0</v>
      </c>
      <c r="C1001" s="69" t="s">
        <v>87</v>
      </c>
      <c r="D1001" s="81">
        <v>39531.600000000006</v>
      </c>
      <c r="E1001" s="81">
        <v>0</v>
      </c>
      <c r="F1001" s="21">
        <v>0</v>
      </c>
      <c r="G1001" s="22">
        <f t="shared" si="15"/>
        <v>39531.600000000006</v>
      </c>
      <c r="H1001" s="21">
        <v>0</v>
      </c>
      <c r="I1001" s="21">
        <v>0</v>
      </c>
    </row>
    <row r="1002" spans="1:9" ht="15" x14ac:dyDescent="0.25">
      <c r="A1002" s="82" t="s">
        <v>1079</v>
      </c>
      <c r="B1002" s="20">
        <v>0</v>
      </c>
      <c r="C1002" s="69" t="s">
        <v>87</v>
      </c>
      <c r="D1002" s="81">
        <v>579185.20000000007</v>
      </c>
      <c r="E1002" s="81">
        <v>515592.6999999999</v>
      </c>
      <c r="F1002" s="21">
        <v>0</v>
      </c>
      <c r="G1002" s="22">
        <f t="shared" si="15"/>
        <v>63592.500000000175</v>
      </c>
      <c r="H1002" s="21">
        <v>0</v>
      </c>
      <c r="I1002" s="21">
        <v>0</v>
      </c>
    </row>
    <row r="1003" spans="1:9" ht="15" x14ac:dyDescent="0.25">
      <c r="A1003" s="82" t="s">
        <v>1080</v>
      </c>
      <c r="B1003" s="20">
        <v>0</v>
      </c>
      <c r="C1003" s="69" t="s">
        <v>87</v>
      </c>
      <c r="D1003" s="81">
        <v>117705.20000000001</v>
      </c>
      <c r="E1003" s="81">
        <v>92613.200000000012</v>
      </c>
      <c r="F1003" s="21">
        <v>0</v>
      </c>
      <c r="G1003" s="22">
        <f t="shared" si="15"/>
        <v>25092</v>
      </c>
      <c r="H1003" s="21">
        <v>0</v>
      </c>
      <c r="I1003" s="21">
        <v>0</v>
      </c>
    </row>
    <row r="1004" spans="1:9" ht="15" x14ac:dyDescent="0.25">
      <c r="A1004" s="82" t="s">
        <v>1081</v>
      </c>
      <c r="B1004" s="20">
        <v>0</v>
      </c>
      <c r="C1004" s="69" t="s">
        <v>87</v>
      </c>
      <c r="D1004" s="81">
        <v>10008</v>
      </c>
      <c r="E1004" s="81">
        <v>0</v>
      </c>
      <c r="F1004" s="21">
        <v>0</v>
      </c>
      <c r="G1004" s="22">
        <f t="shared" si="15"/>
        <v>10008</v>
      </c>
      <c r="H1004" s="21">
        <v>0</v>
      </c>
      <c r="I1004" s="21">
        <v>0</v>
      </c>
    </row>
    <row r="1005" spans="1:9" ht="15" x14ac:dyDescent="0.25">
      <c r="A1005" s="82" t="s">
        <v>1082</v>
      </c>
      <c r="B1005" s="20">
        <v>0</v>
      </c>
      <c r="C1005" s="69" t="s">
        <v>87</v>
      </c>
      <c r="D1005" s="81">
        <v>37474.400000000001</v>
      </c>
      <c r="E1005" s="81">
        <v>15238.8</v>
      </c>
      <c r="F1005" s="21">
        <v>0</v>
      </c>
      <c r="G1005" s="22">
        <f t="shared" si="15"/>
        <v>22235.600000000002</v>
      </c>
      <c r="H1005" s="21">
        <v>0</v>
      </c>
      <c r="I1005" s="21">
        <v>0</v>
      </c>
    </row>
    <row r="1006" spans="1:9" ht="15" x14ac:dyDescent="0.25">
      <c r="A1006" s="82" t="s">
        <v>1083</v>
      </c>
      <c r="B1006" s="20">
        <v>0</v>
      </c>
      <c r="C1006" s="69" t="s">
        <v>87</v>
      </c>
      <c r="D1006" s="81">
        <v>156105.34000000003</v>
      </c>
      <c r="E1006" s="81">
        <v>68500.09</v>
      </c>
      <c r="F1006" s="21">
        <v>0</v>
      </c>
      <c r="G1006" s="22">
        <f t="shared" si="15"/>
        <v>87605.250000000029</v>
      </c>
      <c r="H1006" s="21">
        <v>0</v>
      </c>
      <c r="I1006" s="21">
        <v>0</v>
      </c>
    </row>
    <row r="1007" spans="1:9" ht="15" x14ac:dyDescent="0.25">
      <c r="A1007" s="82" t="s">
        <v>1084</v>
      </c>
      <c r="B1007" s="20">
        <v>0</v>
      </c>
      <c r="C1007" s="69" t="s">
        <v>87</v>
      </c>
      <c r="D1007" s="81">
        <v>51386.6</v>
      </c>
      <c r="E1007" s="81">
        <v>29074.999999999996</v>
      </c>
      <c r="F1007" s="21">
        <v>0</v>
      </c>
      <c r="G1007" s="22">
        <f t="shared" si="15"/>
        <v>22311.600000000002</v>
      </c>
      <c r="H1007" s="21">
        <v>0</v>
      </c>
      <c r="I1007" s="21">
        <v>0</v>
      </c>
    </row>
    <row r="1008" spans="1:9" ht="15" x14ac:dyDescent="0.25">
      <c r="A1008" s="82" t="s">
        <v>1085</v>
      </c>
      <c r="B1008" s="20">
        <v>0</v>
      </c>
      <c r="C1008" s="69" t="s">
        <v>87</v>
      </c>
      <c r="D1008" s="81">
        <v>93825</v>
      </c>
      <c r="E1008" s="81">
        <v>57593.2</v>
      </c>
      <c r="F1008" s="21">
        <v>0</v>
      </c>
      <c r="G1008" s="22">
        <f t="shared" si="15"/>
        <v>36231.800000000003</v>
      </c>
      <c r="H1008" s="21">
        <v>0</v>
      </c>
      <c r="I1008" s="21">
        <v>0</v>
      </c>
    </row>
    <row r="1009" spans="1:9" ht="15" x14ac:dyDescent="0.25">
      <c r="A1009" s="82" t="s">
        <v>1086</v>
      </c>
      <c r="B1009" s="20">
        <v>0</v>
      </c>
      <c r="C1009" s="69" t="s">
        <v>87</v>
      </c>
      <c r="D1009" s="81">
        <v>1203304.6499999997</v>
      </c>
      <c r="E1009" s="81">
        <v>982137.2100000002</v>
      </c>
      <c r="F1009" s="21">
        <v>0</v>
      </c>
      <c r="G1009" s="22">
        <f t="shared" si="15"/>
        <v>221167.43999999948</v>
      </c>
      <c r="H1009" s="21">
        <v>0</v>
      </c>
      <c r="I1009" s="21">
        <v>0</v>
      </c>
    </row>
    <row r="1010" spans="1:9" ht="15" x14ac:dyDescent="0.25">
      <c r="A1010" s="82" t="s">
        <v>1087</v>
      </c>
      <c r="B1010" s="20">
        <v>0</v>
      </c>
      <c r="C1010" s="69" t="s">
        <v>87</v>
      </c>
      <c r="D1010" s="81">
        <v>1057714.4500000004</v>
      </c>
      <c r="E1010" s="81">
        <v>891677.44999999984</v>
      </c>
      <c r="F1010" s="21">
        <v>0</v>
      </c>
      <c r="G1010" s="22">
        <f t="shared" si="15"/>
        <v>166037.00000000058</v>
      </c>
      <c r="H1010" s="21">
        <v>0</v>
      </c>
      <c r="I1010" s="21">
        <v>0</v>
      </c>
    </row>
    <row r="1011" spans="1:9" ht="15" x14ac:dyDescent="0.25">
      <c r="A1011" s="82" t="s">
        <v>1088</v>
      </c>
      <c r="B1011" s="20">
        <v>0</v>
      </c>
      <c r="C1011" s="69" t="s">
        <v>87</v>
      </c>
      <c r="D1011" s="81">
        <v>886931.19999999972</v>
      </c>
      <c r="E1011" s="81">
        <v>696403.3</v>
      </c>
      <c r="F1011" s="21">
        <v>0</v>
      </c>
      <c r="G1011" s="22">
        <f t="shared" si="15"/>
        <v>190527.89999999967</v>
      </c>
      <c r="H1011" s="21">
        <v>0</v>
      </c>
      <c r="I1011" s="21">
        <v>0</v>
      </c>
    </row>
    <row r="1012" spans="1:9" ht="15" x14ac:dyDescent="0.25">
      <c r="A1012" s="82" t="s">
        <v>1089</v>
      </c>
      <c r="B1012" s="20">
        <v>0</v>
      </c>
      <c r="C1012" s="69" t="s">
        <v>87</v>
      </c>
      <c r="D1012" s="81">
        <v>642757.58000000054</v>
      </c>
      <c r="E1012" s="81">
        <v>363016.46999999991</v>
      </c>
      <c r="F1012" s="21">
        <v>0</v>
      </c>
      <c r="G1012" s="22">
        <f t="shared" si="15"/>
        <v>279741.11000000063</v>
      </c>
      <c r="H1012" s="21">
        <v>0</v>
      </c>
      <c r="I1012" s="21">
        <v>0</v>
      </c>
    </row>
    <row r="1013" spans="1:9" ht="15" x14ac:dyDescent="0.25">
      <c r="A1013" s="82" t="s">
        <v>1090</v>
      </c>
      <c r="B1013" s="20">
        <v>0</v>
      </c>
      <c r="C1013" s="69" t="s">
        <v>87</v>
      </c>
      <c r="D1013" s="81">
        <v>254314.40000000002</v>
      </c>
      <c r="E1013" s="81">
        <v>187159.69999999998</v>
      </c>
      <c r="F1013" s="21">
        <v>0</v>
      </c>
      <c r="G1013" s="22">
        <f t="shared" si="15"/>
        <v>67154.700000000041</v>
      </c>
      <c r="H1013" s="21">
        <v>0</v>
      </c>
      <c r="I1013" s="21">
        <v>0</v>
      </c>
    </row>
    <row r="1014" spans="1:9" ht="15" x14ac:dyDescent="0.25">
      <c r="A1014" s="82" t="s">
        <v>1091</v>
      </c>
      <c r="B1014" s="20">
        <v>0</v>
      </c>
      <c r="C1014" s="69" t="s">
        <v>87</v>
      </c>
      <c r="D1014" s="81">
        <v>1900751.5600000005</v>
      </c>
      <c r="E1014" s="81">
        <v>1570172.1400000006</v>
      </c>
      <c r="F1014" s="21">
        <v>0</v>
      </c>
      <c r="G1014" s="22">
        <f t="shared" si="15"/>
        <v>330579.41999999993</v>
      </c>
      <c r="H1014" s="21">
        <v>0</v>
      </c>
      <c r="I1014" s="21">
        <v>0</v>
      </c>
    </row>
    <row r="1015" spans="1:9" ht="15" x14ac:dyDescent="0.25">
      <c r="A1015" s="82" t="s">
        <v>1092</v>
      </c>
      <c r="B1015" s="20">
        <v>0</v>
      </c>
      <c r="C1015" s="69" t="s">
        <v>87</v>
      </c>
      <c r="D1015" s="81">
        <v>475435.59999999992</v>
      </c>
      <c r="E1015" s="81">
        <v>350432.3</v>
      </c>
      <c r="F1015" s="21">
        <v>0</v>
      </c>
      <c r="G1015" s="22">
        <f t="shared" si="15"/>
        <v>125003.29999999993</v>
      </c>
      <c r="H1015" s="21">
        <v>0</v>
      </c>
      <c r="I1015" s="21">
        <v>0</v>
      </c>
    </row>
    <row r="1016" spans="1:9" ht="15" x14ac:dyDescent="0.25">
      <c r="A1016" s="82" t="s">
        <v>1093</v>
      </c>
      <c r="B1016" s="20">
        <v>0</v>
      </c>
      <c r="C1016" s="69" t="s">
        <v>87</v>
      </c>
      <c r="D1016" s="81">
        <v>278055.59999999998</v>
      </c>
      <c r="E1016" s="81">
        <v>246422.19999999998</v>
      </c>
      <c r="F1016" s="21">
        <v>0</v>
      </c>
      <c r="G1016" s="22">
        <f t="shared" si="15"/>
        <v>31633.399999999994</v>
      </c>
      <c r="H1016" s="21">
        <v>0</v>
      </c>
      <c r="I1016" s="21">
        <v>0</v>
      </c>
    </row>
    <row r="1017" spans="1:9" ht="15" x14ac:dyDescent="0.25">
      <c r="A1017" s="82" t="s">
        <v>1094</v>
      </c>
      <c r="B1017" s="20">
        <v>0</v>
      </c>
      <c r="C1017" s="69" t="s">
        <v>87</v>
      </c>
      <c r="D1017" s="81">
        <v>205970.19999999998</v>
      </c>
      <c r="E1017" s="81">
        <v>166078.50000000003</v>
      </c>
      <c r="F1017" s="21">
        <v>0</v>
      </c>
      <c r="G1017" s="22">
        <f t="shared" si="15"/>
        <v>39891.699999999953</v>
      </c>
      <c r="H1017" s="21">
        <v>0</v>
      </c>
      <c r="I1017" s="21">
        <v>0</v>
      </c>
    </row>
    <row r="1018" spans="1:9" ht="15" x14ac:dyDescent="0.25">
      <c r="A1018" s="82" t="s">
        <v>1095</v>
      </c>
      <c r="B1018" s="20">
        <v>0</v>
      </c>
      <c r="C1018" s="69" t="s">
        <v>87</v>
      </c>
      <c r="D1018" s="81">
        <v>1485027.2000000009</v>
      </c>
      <c r="E1018" s="81">
        <v>1287265.3999999994</v>
      </c>
      <c r="F1018" s="21">
        <v>0</v>
      </c>
      <c r="G1018" s="22">
        <f t="shared" si="15"/>
        <v>197761.80000000144</v>
      </c>
      <c r="H1018" s="21">
        <v>0</v>
      </c>
      <c r="I1018" s="21">
        <v>0</v>
      </c>
    </row>
    <row r="1019" spans="1:9" ht="15" x14ac:dyDescent="0.25">
      <c r="A1019" s="82" t="s">
        <v>1096</v>
      </c>
      <c r="B1019" s="20">
        <v>0</v>
      </c>
      <c r="C1019" s="69" t="s">
        <v>87</v>
      </c>
      <c r="D1019" s="81">
        <v>1478042.2699999998</v>
      </c>
      <c r="E1019" s="81">
        <v>1272876.9700000002</v>
      </c>
      <c r="F1019" s="21">
        <v>0</v>
      </c>
      <c r="G1019" s="22">
        <f t="shared" si="15"/>
        <v>205165.29999999958</v>
      </c>
      <c r="H1019" s="21">
        <v>0</v>
      </c>
      <c r="I1019" s="21">
        <v>0</v>
      </c>
    </row>
    <row r="1020" spans="1:9" ht="15" x14ac:dyDescent="0.25">
      <c r="A1020" s="82" t="s">
        <v>1097</v>
      </c>
      <c r="B1020" s="20">
        <v>0</v>
      </c>
      <c r="C1020" s="69" t="s">
        <v>87</v>
      </c>
      <c r="D1020" s="81">
        <v>79479.98</v>
      </c>
      <c r="E1020" s="81">
        <v>40124.28</v>
      </c>
      <c r="F1020" s="21">
        <v>0</v>
      </c>
      <c r="G1020" s="22">
        <f t="shared" si="15"/>
        <v>39355.699999999997</v>
      </c>
      <c r="H1020" s="21">
        <v>0</v>
      </c>
      <c r="I1020" s="21">
        <v>0</v>
      </c>
    </row>
    <row r="1021" spans="1:9" ht="15" x14ac:dyDescent="0.25">
      <c r="A1021" s="82" t="s">
        <v>1098</v>
      </c>
      <c r="B1021" s="20">
        <v>0</v>
      </c>
      <c r="C1021" s="69" t="s">
        <v>87</v>
      </c>
      <c r="D1021" s="81">
        <v>370278</v>
      </c>
      <c r="E1021" s="81">
        <v>259491.6</v>
      </c>
      <c r="F1021" s="21">
        <v>0</v>
      </c>
      <c r="G1021" s="22">
        <f t="shared" si="15"/>
        <v>110786.4</v>
      </c>
      <c r="H1021" s="21">
        <v>0</v>
      </c>
      <c r="I1021" s="21">
        <v>0</v>
      </c>
    </row>
    <row r="1022" spans="1:9" ht="15" x14ac:dyDescent="0.25">
      <c r="A1022" s="82" t="s">
        <v>1099</v>
      </c>
      <c r="B1022" s="20">
        <v>0</v>
      </c>
      <c r="C1022" s="69" t="s">
        <v>87</v>
      </c>
      <c r="D1022" s="81">
        <v>1513482.2</v>
      </c>
      <c r="E1022" s="81">
        <v>1309140.1399999997</v>
      </c>
      <c r="F1022" s="21">
        <v>0</v>
      </c>
      <c r="G1022" s="22">
        <f t="shared" si="15"/>
        <v>204342.06000000029</v>
      </c>
      <c r="H1022" s="21">
        <v>0</v>
      </c>
      <c r="I1022" s="21">
        <v>0</v>
      </c>
    </row>
    <row r="1023" spans="1:9" ht="15" x14ac:dyDescent="0.25">
      <c r="A1023" s="82" t="s">
        <v>1100</v>
      </c>
      <c r="B1023" s="20">
        <v>0</v>
      </c>
      <c r="C1023" s="69" t="s">
        <v>87</v>
      </c>
      <c r="D1023" s="81">
        <v>91573.2</v>
      </c>
      <c r="E1023" s="81">
        <v>48818.7</v>
      </c>
      <c r="F1023" s="21">
        <v>0</v>
      </c>
      <c r="G1023" s="22">
        <f t="shared" si="15"/>
        <v>42754.5</v>
      </c>
      <c r="H1023" s="21">
        <v>0</v>
      </c>
      <c r="I1023" s="21">
        <v>0</v>
      </c>
    </row>
    <row r="1024" spans="1:9" ht="15" x14ac:dyDescent="0.25">
      <c r="A1024" s="82" t="s">
        <v>1101</v>
      </c>
      <c r="B1024" s="20">
        <v>0</v>
      </c>
      <c r="C1024" s="69" t="s">
        <v>87</v>
      </c>
      <c r="D1024" s="81">
        <v>30961.200000000001</v>
      </c>
      <c r="E1024" s="81">
        <v>9340.7999999999993</v>
      </c>
      <c r="F1024" s="21">
        <v>0</v>
      </c>
      <c r="G1024" s="22">
        <f t="shared" si="15"/>
        <v>21620.400000000001</v>
      </c>
      <c r="H1024" s="21">
        <v>0</v>
      </c>
      <c r="I1024" s="21">
        <v>0</v>
      </c>
    </row>
    <row r="1025" spans="1:9" ht="15" x14ac:dyDescent="0.25">
      <c r="A1025" s="82" t="s">
        <v>1102</v>
      </c>
      <c r="B1025" s="20">
        <v>0</v>
      </c>
      <c r="C1025" s="69" t="s">
        <v>87</v>
      </c>
      <c r="D1025" s="81">
        <v>113618.6</v>
      </c>
      <c r="E1025" s="81">
        <v>54268.399999999994</v>
      </c>
      <c r="F1025" s="21">
        <v>0</v>
      </c>
      <c r="G1025" s="22">
        <f t="shared" si="15"/>
        <v>59350.200000000012</v>
      </c>
      <c r="H1025" s="21">
        <v>0</v>
      </c>
      <c r="I1025" s="21">
        <v>0</v>
      </c>
    </row>
    <row r="1026" spans="1:9" ht="15" x14ac:dyDescent="0.25">
      <c r="A1026" s="82" t="s">
        <v>1103</v>
      </c>
      <c r="B1026" s="20">
        <v>0</v>
      </c>
      <c r="C1026" s="69" t="s">
        <v>87</v>
      </c>
      <c r="D1026" s="81">
        <v>63189.399999999994</v>
      </c>
      <c r="E1026" s="81">
        <v>60036.899999999994</v>
      </c>
      <c r="F1026" s="21">
        <v>0</v>
      </c>
      <c r="G1026" s="22">
        <f t="shared" si="15"/>
        <v>3152.5</v>
      </c>
      <c r="H1026" s="21">
        <v>0</v>
      </c>
      <c r="I1026" s="21">
        <v>0</v>
      </c>
    </row>
    <row r="1027" spans="1:9" ht="15" x14ac:dyDescent="0.25">
      <c r="A1027" s="82" t="s">
        <v>1104</v>
      </c>
      <c r="B1027" s="20">
        <v>0</v>
      </c>
      <c r="C1027" s="69" t="s">
        <v>87</v>
      </c>
      <c r="D1027" s="81">
        <v>103278.22</v>
      </c>
      <c r="E1027" s="81">
        <v>76152.22</v>
      </c>
      <c r="F1027" s="21">
        <v>0</v>
      </c>
      <c r="G1027" s="22">
        <f t="shared" si="15"/>
        <v>27126</v>
      </c>
      <c r="H1027" s="21">
        <v>0</v>
      </c>
      <c r="I1027" s="21">
        <v>0</v>
      </c>
    </row>
    <row r="1028" spans="1:9" ht="15" x14ac:dyDescent="0.25">
      <c r="A1028" s="82" t="s">
        <v>1105</v>
      </c>
      <c r="B1028" s="20">
        <v>0</v>
      </c>
      <c r="C1028" s="69" t="s">
        <v>87</v>
      </c>
      <c r="D1028" s="81">
        <v>1517426.9400000004</v>
      </c>
      <c r="E1028" s="81">
        <v>1303307.939999999</v>
      </c>
      <c r="F1028" s="21">
        <v>0</v>
      </c>
      <c r="G1028" s="22">
        <f t="shared" si="15"/>
        <v>214119.0000000014</v>
      </c>
      <c r="H1028" s="21">
        <v>0</v>
      </c>
      <c r="I1028" s="21">
        <v>0</v>
      </c>
    </row>
    <row r="1029" spans="1:9" ht="15" x14ac:dyDescent="0.25">
      <c r="A1029" s="82" t="s">
        <v>1106</v>
      </c>
      <c r="B1029" s="20">
        <v>0</v>
      </c>
      <c r="C1029" s="69" t="s">
        <v>87</v>
      </c>
      <c r="D1029" s="81">
        <v>562210.60000000009</v>
      </c>
      <c r="E1029" s="81">
        <v>511886.69999999984</v>
      </c>
      <c r="F1029" s="21">
        <v>0</v>
      </c>
      <c r="G1029" s="22">
        <f t="shared" si="15"/>
        <v>50323.900000000256</v>
      </c>
      <c r="H1029" s="21">
        <v>0</v>
      </c>
      <c r="I1029" s="21">
        <v>0</v>
      </c>
    </row>
    <row r="1030" spans="1:9" ht="15" x14ac:dyDescent="0.25">
      <c r="A1030" s="82" t="s">
        <v>1107</v>
      </c>
      <c r="B1030" s="20">
        <v>0</v>
      </c>
      <c r="C1030" s="69" t="s">
        <v>87</v>
      </c>
      <c r="D1030" s="81">
        <v>388360.44</v>
      </c>
      <c r="E1030" s="81">
        <v>218346.39000000004</v>
      </c>
      <c r="F1030" s="21">
        <v>0</v>
      </c>
      <c r="G1030" s="22">
        <f t="shared" ref="G1030:G1093" si="16">D1030-E1030</f>
        <v>170014.04999999996</v>
      </c>
      <c r="H1030" s="21">
        <v>0</v>
      </c>
      <c r="I1030" s="21">
        <v>0</v>
      </c>
    </row>
    <row r="1031" spans="1:9" ht="15" x14ac:dyDescent="0.25">
      <c r="A1031" s="82" t="s">
        <v>1108</v>
      </c>
      <c r="B1031" s="20">
        <v>0</v>
      </c>
      <c r="C1031" s="69" t="s">
        <v>87</v>
      </c>
      <c r="D1031" s="81">
        <v>1245190.3800000004</v>
      </c>
      <c r="E1031" s="81">
        <v>1072117.8799999999</v>
      </c>
      <c r="F1031" s="21">
        <v>0</v>
      </c>
      <c r="G1031" s="22">
        <f t="shared" si="16"/>
        <v>173072.50000000047</v>
      </c>
      <c r="H1031" s="21">
        <v>0</v>
      </c>
      <c r="I1031" s="21">
        <v>0</v>
      </c>
    </row>
    <row r="1032" spans="1:9" ht="15" x14ac:dyDescent="0.25">
      <c r="A1032" s="82" t="s">
        <v>1109</v>
      </c>
      <c r="B1032" s="20">
        <v>0</v>
      </c>
      <c r="C1032" s="69" t="s">
        <v>87</v>
      </c>
      <c r="D1032" s="81">
        <v>305151.34000000003</v>
      </c>
      <c r="E1032" s="81">
        <v>197201.94</v>
      </c>
      <c r="F1032" s="21">
        <v>0</v>
      </c>
      <c r="G1032" s="22">
        <f t="shared" si="16"/>
        <v>107949.40000000002</v>
      </c>
      <c r="H1032" s="21">
        <v>0</v>
      </c>
      <c r="I1032" s="21">
        <v>0</v>
      </c>
    </row>
    <row r="1033" spans="1:9" ht="15" x14ac:dyDescent="0.25">
      <c r="A1033" s="82" t="s">
        <v>1110</v>
      </c>
      <c r="B1033" s="20">
        <v>0</v>
      </c>
      <c r="C1033" s="69" t="s">
        <v>87</v>
      </c>
      <c r="D1033" s="81">
        <v>1217653.2699999996</v>
      </c>
      <c r="E1033" s="81">
        <v>1017995.6099999999</v>
      </c>
      <c r="F1033" s="21">
        <v>0</v>
      </c>
      <c r="G1033" s="22">
        <f t="shared" si="16"/>
        <v>199657.65999999968</v>
      </c>
      <c r="H1033" s="21">
        <v>0</v>
      </c>
      <c r="I1033" s="21">
        <v>0</v>
      </c>
    </row>
    <row r="1034" spans="1:9" ht="15" x14ac:dyDescent="0.25">
      <c r="A1034" s="82" t="s">
        <v>1111</v>
      </c>
      <c r="B1034" s="20">
        <v>0</v>
      </c>
      <c r="C1034" s="69" t="s">
        <v>87</v>
      </c>
      <c r="D1034" s="81">
        <v>341245</v>
      </c>
      <c r="E1034" s="81">
        <v>254093.00000000003</v>
      </c>
      <c r="F1034" s="21">
        <v>0</v>
      </c>
      <c r="G1034" s="22">
        <f t="shared" si="16"/>
        <v>87151.999999999971</v>
      </c>
      <c r="H1034" s="21">
        <v>0</v>
      </c>
      <c r="I1034" s="21">
        <v>0</v>
      </c>
    </row>
    <row r="1035" spans="1:9" ht="15" x14ac:dyDescent="0.25">
      <c r="A1035" s="82" t="s">
        <v>1112</v>
      </c>
      <c r="B1035" s="20">
        <v>0</v>
      </c>
      <c r="C1035" s="69" t="s">
        <v>87</v>
      </c>
      <c r="D1035" s="81">
        <v>687386.8600000001</v>
      </c>
      <c r="E1035" s="81">
        <v>428947.05</v>
      </c>
      <c r="F1035" s="21">
        <v>0</v>
      </c>
      <c r="G1035" s="22">
        <f t="shared" si="16"/>
        <v>258439.81000000011</v>
      </c>
      <c r="H1035" s="21">
        <v>0</v>
      </c>
      <c r="I1035" s="21">
        <v>0</v>
      </c>
    </row>
    <row r="1036" spans="1:9" ht="15" x14ac:dyDescent="0.25">
      <c r="A1036" s="82" t="s">
        <v>1113</v>
      </c>
      <c r="B1036" s="20">
        <v>0</v>
      </c>
      <c r="C1036" s="69" t="s">
        <v>87</v>
      </c>
      <c r="D1036" s="81">
        <v>317670.60000000003</v>
      </c>
      <c r="E1036" s="81">
        <v>216094.70000000004</v>
      </c>
      <c r="F1036" s="21">
        <v>0</v>
      </c>
      <c r="G1036" s="22">
        <f t="shared" si="16"/>
        <v>101575.9</v>
      </c>
      <c r="H1036" s="21">
        <v>0</v>
      </c>
      <c r="I1036" s="21">
        <v>0</v>
      </c>
    </row>
    <row r="1037" spans="1:9" ht="15" x14ac:dyDescent="0.25">
      <c r="A1037" s="82" t="s">
        <v>1114</v>
      </c>
      <c r="B1037" s="20">
        <v>0</v>
      </c>
      <c r="C1037" s="69" t="s">
        <v>87</v>
      </c>
      <c r="D1037" s="81">
        <v>329345.25</v>
      </c>
      <c r="E1037" s="81">
        <v>233260.74999999997</v>
      </c>
      <c r="F1037" s="21">
        <v>0</v>
      </c>
      <c r="G1037" s="22">
        <f t="shared" si="16"/>
        <v>96084.500000000029</v>
      </c>
      <c r="H1037" s="21">
        <v>0</v>
      </c>
      <c r="I1037" s="21">
        <v>0</v>
      </c>
    </row>
    <row r="1038" spans="1:9" ht="15" x14ac:dyDescent="0.25">
      <c r="A1038" s="82" t="s">
        <v>1115</v>
      </c>
      <c r="B1038" s="20">
        <v>0</v>
      </c>
      <c r="C1038" s="69" t="s">
        <v>87</v>
      </c>
      <c r="D1038" s="81">
        <v>747878.37999999977</v>
      </c>
      <c r="E1038" s="81">
        <v>598731.02000000014</v>
      </c>
      <c r="F1038" s="21">
        <v>0</v>
      </c>
      <c r="G1038" s="22">
        <f t="shared" si="16"/>
        <v>149147.35999999964</v>
      </c>
      <c r="H1038" s="21">
        <v>0</v>
      </c>
      <c r="I1038" s="21">
        <v>0</v>
      </c>
    </row>
    <row r="1039" spans="1:9" ht="15" x14ac:dyDescent="0.25">
      <c r="A1039" s="82" t="s">
        <v>1116</v>
      </c>
      <c r="B1039" s="20">
        <v>0</v>
      </c>
      <c r="C1039" s="69" t="s">
        <v>87</v>
      </c>
      <c r="D1039" s="81">
        <v>740341.7999999997</v>
      </c>
      <c r="E1039" s="81">
        <v>594228.15</v>
      </c>
      <c r="F1039" s="21">
        <v>0</v>
      </c>
      <c r="G1039" s="22">
        <f t="shared" si="16"/>
        <v>146113.64999999967</v>
      </c>
      <c r="H1039" s="21">
        <v>0</v>
      </c>
      <c r="I1039" s="21">
        <v>0</v>
      </c>
    </row>
    <row r="1040" spans="1:9" ht="15" x14ac:dyDescent="0.25">
      <c r="A1040" s="82" t="s">
        <v>1117</v>
      </c>
      <c r="B1040" s="20">
        <v>0</v>
      </c>
      <c r="C1040" s="69" t="s">
        <v>87</v>
      </c>
      <c r="D1040" s="81">
        <v>745928.60000000009</v>
      </c>
      <c r="E1040" s="81">
        <v>627937.64000000013</v>
      </c>
      <c r="F1040" s="21">
        <v>0</v>
      </c>
      <c r="G1040" s="22">
        <f t="shared" si="16"/>
        <v>117990.95999999996</v>
      </c>
      <c r="H1040" s="21">
        <v>0</v>
      </c>
      <c r="I1040" s="21">
        <v>0</v>
      </c>
    </row>
    <row r="1041" spans="1:9" ht="15" x14ac:dyDescent="0.25">
      <c r="A1041" s="82" t="s">
        <v>1118</v>
      </c>
      <c r="B1041" s="20">
        <v>0</v>
      </c>
      <c r="C1041" s="69" t="s">
        <v>87</v>
      </c>
      <c r="D1041" s="81">
        <v>705853</v>
      </c>
      <c r="E1041" s="81">
        <v>634544.23999999976</v>
      </c>
      <c r="F1041" s="21">
        <v>0</v>
      </c>
      <c r="G1041" s="22">
        <f t="shared" si="16"/>
        <v>71308.760000000242</v>
      </c>
      <c r="H1041" s="21">
        <v>0</v>
      </c>
      <c r="I1041" s="21">
        <v>0</v>
      </c>
    </row>
    <row r="1042" spans="1:9" ht="15" x14ac:dyDescent="0.25">
      <c r="A1042" s="82" t="s">
        <v>1119</v>
      </c>
      <c r="B1042" s="20">
        <v>0</v>
      </c>
      <c r="C1042" s="69" t="s">
        <v>87</v>
      </c>
      <c r="D1042" s="81">
        <v>946977.2000000003</v>
      </c>
      <c r="E1042" s="81">
        <v>790041.60000000009</v>
      </c>
      <c r="F1042" s="21">
        <v>0</v>
      </c>
      <c r="G1042" s="22">
        <f t="shared" si="16"/>
        <v>156935.60000000021</v>
      </c>
      <c r="H1042" s="21">
        <v>0</v>
      </c>
      <c r="I1042" s="21">
        <v>0</v>
      </c>
    </row>
    <row r="1043" spans="1:9" ht="15" x14ac:dyDescent="0.25">
      <c r="A1043" s="82" t="s">
        <v>1120</v>
      </c>
      <c r="B1043" s="20">
        <v>0</v>
      </c>
      <c r="C1043" s="69" t="s">
        <v>87</v>
      </c>
      <c r="D1043" s="81">
        <v>984470.63999999966</v>
      </c>
      <c r="E1043" s="81">
        <v>857540.10000000009</v>
      </c>
      <c r="F1043" s="21">
        <v>0</v>
      </c>
      <c r="G1043" s="22">
        <f t="shared" si="16"/>
        <v>126930.53999999957</v>
      </c>
      <c r="H1043" s="21">
        <v>0</v>
      </c>
      <c r="I1043" s="21">
        <v>0</v>
      </c>
    </row>
    <row r="1044" spans="1:9" ht="15" x14ac:dyDescent="0.25">
      <c r="A1044" s="82" t="s">
        <v>1121</v>
      </c>
      <c r="B1044" s="20">
        <v>0</v>
      </c>
      <c r="C1044" s="69" t="s">
        <v>87</v>
      </c>
      <c r="D1044" s="81">
        <v>1110165.2</v>
      </c>
      <c r="E1044" s="81">
        <v>1040321.1899999998</v>
      </c>
      <c r="F1044" s="21">
        <v>0</v>
      </c>
      <c r="G1044" s="22">
        <f t="shared" si="16"/>
        <v>69844.010000000126</v>
      </c>
      <c r="H1044" s="21">
        <v>0</v>
      </c>
      <c r="I1044" s="21">
        <v>0</v>
      </c>
    </row>
    <row r="1045" spans="1:9" ht="15" x14ac:dyDescent="0.25">
      <c r="A1045" s="82" t="s">
        <v>4486</v>
      </c>
      <c r="B1045" s="20">
        <v>0</v>
      </c>
      <c r="C1045" s="69" t="s">
        <v>87</v>
      </c>
      <c r="D1045" s="81">
        <v>1202878.2000000002</v>
      </c>
      <c r="E1045" s="81">
        <v>915035.26</v>
      </c>
      <c r="F1045" s="21">
        <v>0</v>
      </c>
      <c r="G1045" s="22">
        <f t="shared" si="16"/>
        <v>287842.94000000018</v>
      </c>
      <c r="H1045" s="21">
        <v>0</v>
      </c>
      <c r="I1045" s="21">
        <v>0</v>
      </c>
    </row>
    <row r="1046" spans="1:9" ht="15" x14ac:dyDescent="0.25">
      <c r="A1046" s="82" t="s">
        <v>1122</v>
      </c>
      <c r="B1046" s="20">
        <v>0</v>
      </c>
      <c r="C1046" s="69" t="s">
        <v>87</v>
      </c>
      <c r="D1046" s="81">
        <v>26984.199999999997</v>
      </c>
      <c r="E1046" s="81">
        <v>6764</v>
      </c>
      <c r="F1046" s="21">
        <v>0</v>
      </c>
      <c r="G1046" s="22">
        <f t="shared" si="16"/>
        <v>20220.199999999997</v>
      </c>
      <c r="H1046" s="21">
        <v>0</v>
      </c>
      <c r="I1046" s="21">
        <v>0</v>
      </c>
    </row>
    <row r="1047" spans="1:9" ht="15" x14ac:dyDescent="0.25">
      <c r="A1047" s="82" t="s">
        <v>1123</v>
      </c>
      <c r="B1047" s="20">
        <v>0</v>
      </c>
      <c r="C1047" s="69" t="s">
        <v>87</v>
      </c>
      <c r="D1047" s="81">
        <v>1060069.6000000001</v>
      </c>
      <c r="E1047" s="81">
        <v>926406.7899999998</v>
      </c>
      <c r="F1047" s="21">
        <v>0</v>
      </c>
      <c r="G1047" s="22">
        <f t="shared" si="16"/>
        <v>133662.81000000029</v>
      </c>
      <c r="H1047" s="21">
        <v>0</v>
      </c>
      <c r="I1047" s="21">
        <v>0</v>
      </c>
    </row>
    <row r="1048" spans="1:9" ht="15" x14ac:dyDescent="0.25">
      <c r="A1048" s="82" t="s">
        <v>1124</v>
      </c>
      <c r="B1048" s="20">
        <v>0</v>
      </c>
      <c r="C1048" s="69" t="s">
        <v>87</v>
      </c>
      <c r="D1048" s="81">
        <v>222844.79999999999</v>
      </c>
      <c r="E1048" s="81">
        <v>112764.6</v>
      </c>
      <c r="F1048" s="21">
        <v>0</v>
      </c>
      <c r="G1048" s="22">
        <f t="shared" si="16"/>
        <v>110080.19999999998</v>
      </c>
      <c r="H1048" s="21">
        <v>0</v>
      </c>
      <c r="I1048" s="21">
        <v>0</v>
      </c>
    </row>
    <row r="1049" spans="1:9" ht="15" x14ac:dyDescent="0.25">
      <c r="A1049" s="82" t="s">
        <v>1125</v>
      </c>
      <c r="B1049" s="20">
        <v>0</v>
      </c>
      <c r="C1049" s="69" t="s">
        <v>87</v>
      </c>
      <c r="D1049" s="81">
        <v>462842.19999999995</v>
      </c>
      <c r="E1049" s="81">
        <v>383755.4</v>
      </c>
      <c r="F1049" s="21">
        <v>0</v>
      </c>
      <c r="G1049" s="22">
        <f t="shared" si="16"/>
        <v>79086.79999999993</v>
      </c>
      <c r="H1049" s="21">
        <v>0</v>
      </c>
      <c r="I1049" s="21">
        <v>0</v>
      </c>
    </row>
    <row r="1050" spans="1:9" ht="15" x14ac:dyDescent="0.25">
      <c r="A1050" s="82" t="s">
        <v>1126</v>
      </c>
      <c r="B1050" s="20">
        <v>0</v>
      </c>
      <c r="C1050" s="69" t="s">
        <v>87</v>
      </c>
      <c r="D1050" s="81">
        <v>115258.8</v>
      </c>
      <c r="E1050" s="81">
        <v>95751.200000000012</v>
      </c>
      <c r="F1050" s="21">
        <v>0</v>
      </c>
      <c r="G1050" s="22">
        <f t="shared" si="16"/>
        <v>19507.599999999991</v>
      </c>
      <c r="H1050" s="21">
        <v>0</v>
      </c>
      <c r="I1050" s="21">
        <v>0</v>
      </c>
    </row>
    <row r="1051" spans="1:9" ht="15" x14ac:dyDescent="0.25">
      <c r="A1051" s="82" t="s">
        <v>1127</v>
      </c>
      <c r="B1051" s="20">
        <v>0</v>
      </c>
      <c r="C1051" s="69" t="s">
        <v>87</v>
      </c>
      <c r="D1051" s="81">
        <v>78034.600000000006</v>
      </c>
      <c r="E1051" s="81">
        <v>42688.400000000009</v>
      </c>
      <c r="F1051" s="21">
        <v>0</v>
      </c>
      <c r="G1051" s="22">
        <f t="shared" si="16"/>
        <v>35346.199999999997</v>
      </c>
      <c r="H1051" s="21">
        <v>0</v>
      </c>
      <c r="I1051" s="21">
        <v>0</v>
      </c>
    </row>
    <row r="1052" spans="1:9" ht="15" x14ac:dyDescent="0.25">
      <c r="A1052" s="82" t="s">
        <v>1128</v>
      </c>
      <c r="B1052" s="20">
        <v>0</v>
      </c>
      <c r="C1052" s="69" t="s">
        <v>87</v>
      </c>
      <c r="D1052" s="81">
        <v>1374302.54</v>
      </c>
      <c r="E1052" s="81">
        <v>1174614.6900000002</v>
      </c>
      <c r="F1052" s="21">
        <v>0</v>
      </c>
      <c r="G1052" s="22">
        <f t="shared" si="16"/>
        <v>199687.84999999986</v>
      </c>
      <c r="H1052" s="21">
        <v>0</v>
      </c>
      <c r="I1052" s="21">
        <v>0</v>
      </c>
    </row>
    <row r="1053" spans="1:9" ht="15" x14ac:dyDescent="0.25">
      <c r="A1053" s="82" t="s">
        <v>1129</v>
      </c>
      <c r="B1053" s="20">
        <v>0</v>
      </c>
      <c r="C1053" s="69" t="s">
        <v>87</v>
      </c>
      <c r="D1053" s="81">
        <v>78423.800000000017</v>
      </c>
      <c r="E1053" s="81">
        <v>7048.6</v>
      </c>
      <c r="F1053" s="21">
        <v>0</v>
      </c>
      <c r="G1053" s="22">
        <f t="shared" si="16"/>
        <v>71375.200000000012</v>
      </c>
      <c r="H1053" s="21">
        <v>0</v>
      </c>
      <c r="I1053" s="21">
        <v>0</v>
      </c>
    </row>
    <row r="1054" spans="1:9" ht="15" x14ac:dyDescent="0.25">
      <c r="A1054" s="82" t="s">
        <v>1130</v>
      </c>
      <c r="B1054" s="20">
        <v>0</v>
      </c>
      <c r="C1054" s="69" t="s">
        <v>87</v>
      </c>
      <c r="D1054" s="81">
        <v>112061.79999999999</v>
      </c>
      <c r="E1054" s="81">
        <v>2703.2</v>
      </c>
      <c r="F1054" s="21">
        <v>0</v>
      </c>
      <c r="G1054" s="22">
        <f t="shared" si="16"/>
        <v>109358.59999999999</v>
      </c>
      <c r="H1054" s="21">
        <v>0</v>
      </c>
      <c r="I1054" s="21">
        <v>0</v>
      </c>
    </row>
    <row r="1055" spans="1:9" ht="15" x14ac:dyDescent="0.25">
      <c r="A1055" s="82" t="s">
        <v>1131</v>
      </c>
      <c r="B1055" s="20">
        <v>0</v>
      </c>
      <c r="C1055" s="69" t="s">
        <v>87</v>
      </c>
      <c r="D1055" s="81">
        <v>1555331.4999999995</v>
      </c>
      <c r="E1055" s="81">
        <v>355380.95</v>
      </c>
      <c r="F1055" s="21">
        <v>0</v>
      </c>
      <c r="G1055" s="22">
        <f t="shared" si="16"/>
        <v>1199950.5499999996</v>
      </c>
      <c r="H1055" s="21">
        <v>0</v>
      </c>
      <c r="I1055" s="21">
        <v>0</v>
      </c>
    </row>
    <row r="1056" spans="1:9" ht="15" x14ac:dyDescent="0.25">
      <c r="A1056" s="82" t="s">
        <v>1132</v>
      </c>
      <c r="B1056" s="20">
        <v>0</v>
      </c>
      <c r="C1056" s="69" t="s">
        <v>87</v>
      </c>
      <c r="D1056" s="81">
        <v>99996.6</v>
      </c>
      <c r="E1056" s="81">
        <v>19049.599999999999</v>
      </c>
      <c r="F1056" s="21">
        <v>0</v>
      </c>
      <c r="G1056" s="22">
        <f t="shared" si="16"/>
        <v>80947</v>
      </c>
      <c r="H1056" s="21">
        <v>0</v>
      </c>
      <c r="I1056" s="21">
        <v>0</v>
      </c>
    </row>
    <row r="1057" spans="1:9" ht="15" x14ac:dyDescent="0.25">
      <c r="A1057" s="82" t="s">
        <v>1133</v>
      </c>
      <c r="B1057" s="20">
        <v>0</v>
      </c>
      <c r="C1057" s="69" t="s">
        <v>87</v>
      </c>
      <c r="D1057" s="81">
        <v>2011267.4999999991</v>
      </c>
      <c r="E1057" s="81">
        <v>1674807.4599999997</v>
      </c>
      <c r="F1057" s="21">
        <v>0</v>
      </c>
      <c r="G1057" s="22">
        <f t="shared" si="16"/>
        <v>336460.03999999934</v>
      </c>
      <c r="H1057" s="21">
        <v>0</v>
      </c>
      <c r="I1057" s="21">
        <v>0</v>
      </c>
    </row>
    <row r="1058" spans="1:9" ht="15" x14ac:dyDescent="0.25">
      <c r="A1058" s="82" t="s">
        <v>1134</v>
      </c>
      <c r="B1058" s="20">
        <v>0</v>
      </c>
      <c r="C1058" s="69" t="s">
        <v>87</v>
      </c>
      <c r="D1058" s="81">
        <v>91239.599999999991</v>
      </c>
      <c r="E1058" s="81">
        <v>79843.499999999985</v>
      </c>
      <c r="F1058" s="21">
        <v>0</v>
      </c>
      <c r="G1058" s="22">
        <f t="shared" si="16"/>
        <v>11396.100000000006</v>
      </c>
      <c r="H1058" s="21">
        <v>0</v>
      </c>
      <c r="I1058" s="21">
        <v>0</v>
      </c>
    </row>
    <row r="1059" spans="1:9" ht="15" x14ac:dyDescent="0.25">
      <c r="A1059" s="82" t="s">
        <v>1135</v>
      </c>
      <c r="B1059" s="20">
        <v>0</v>
      </c>
      <c r="C1059" s="69" t="s">
        <v>87</v>
      </c>
      <c r="D1059" s="81">
        <v>94853.6</v>
      </c>
      <c r="E1059" s="81">
        <v>52626.8</v>
      </c>
      <c r="F1059" s="21">
        <v>0</v>
      </c>
      <c r="G1059" s="22">
        <f t="shared" si="16"/>
        <v>42226.8</v>
      </c>
      <c r="H1059" s="21">
        <v>0</v>
      </c>
      <c r="I1059" s="21">
        <v>0</v>
      </c>
    </row>
    <row r="1060" spans="1:9" ht="15" x14ac:dyDescent="0.25">
      <c r="A1060" s="82" t="s">
        <v>1136</v>
      </c>
      <c r="B1060" s="20">
        <v>0</v>
      </c>
      <c r="C1060" s="69" t="s">
        <v>87</v>
      </c>
      <c r="D1060" s="81">
        <v>109226.19999999998</v>
      </c>
      <c r="E1060" s="81">
        <v>92825.900000000023</v>
      </c>
      <c r="F1060" s="21">
        <v>0</v>
      </c>
      <c r="G1060" s="22">
        <f t="shared" si="16"/>
        <v>16400.299999999959</v>
      </c>
      <c r="H1060" s="21">
        <v>0</v>
      </c>
      <c r="I1060" s="21">
        <v>0</v>
      </c>
    </row>
    <row r="1061" spans="1:9" ht="15" x14ac:dyDescent="0.25">
      <c r="A1061" s="82" t="s">
        <v>1137</v>
      </c>
      <c r="B1061" s="20">
        <v>0</v>
      </c>
      <c r="C1061" s="69" t="s">
        <v>87</v>
      </c>
      <c r="D1061" s="81">
        <v>107947.4</v>
      </c>
      <c r="E1061" s="81">
        <v>84174.999999999985</v>
      </c>
      <c r="F1061" s="21">
        <v>0</v>
      </c>
      <c r="G1061" s="22">
        <f t="shared" si="16"/>
        <v>23772.400000000009</v>
      </c>
      <c r="H1061" s="21">
        <v>0</v>
      </c>
      <c r="I1061" s="21">
        <v>0</v>
      </c>
    </row>
    <row r="1062" spans="1:9" ht="15" x14ac:dyDescent="0.25">
      <c r="A1062" s="82" t="s">
        <v>1138</v>
      </c>
      <c r="B1062" s="20">
        <v>0</v>
      </c>
      <c r="C1062" s="69" t="s">
        <v>87</v>
      </c>
      <c r="D1062" s="81">
        <v>37502.200000000004</v>
      </c>
      <c r="E1062" s="81">
        <v>16176.41</v>
      </c>
      <c r="F1062" s="21">
        <v>0</v>
      </c>
      <c r="G1062" s="22">
        <f t="shared" si="16"/>
        <v>21325.790000000005</v>
      </c>
      <c r="H1062" s="21">
        <v>0</v>
      </c>
      <c r="I1062" s="21">
        <v>0</v>
      </c>
    </row>
    <row r="1063" spans="1:9" ht="15" x14ac:dyDescent="0.25">
      <c r="A1063" s="82" t="s">
        <v>1139</v>
      </c>
      <c r="B1063" s="20">
        <v>0</v>
      </c>
      <c r="C1063" s="69" t="s">
        <v>87</v>
      </c>
      <c r="D1063" s="81">
        <v>34833.4</v>
      </c>
      <c r="E1063" s="81">
        <v>29266</v>
      </c>
      <c r="F1063" s="21">
        <v>0</v>
      </c>
      <c r="G1063" s="22">
        <f t="shared" si="16"/>
        <v>5567.4000000000015</v>
      </c>
      <c r="H1063" s="21">
        <v>0</v>
      </c>
      <c r="I1063" s="21">
        <v>0</v>
      </c>
    </row>
    <row r="1064" spans="1:9" ht="15" x14ac:dyDescent="0.25">
      <c r="A1064" s="82" t="s">
        <v>1140</v>
      </c>
      <c r="B1064" s="20">
        <v>0</v>
      </c>
      <c r="C1064" s="69" t="s">
        <v>87</v>
      </c>
      <c r="D1064" s="81">
        <v>807153.27</v>
      </c>
      <c r="E1064" s="81">
        <v>662633.77999999991</v>
      </c>
      <c r="F1064" s="21">
        <v>0</v>
      </c>
      <c r="G1064" s="22">
        <f t="shared" si="16"/>
        <v>144519.49000000011</v>
      </c>
      <c r="H1064" s="21">
        <v>0</v>
      </c>
      <c r="I1064" s="21">
        <v>0</v>
      </c>
    </row>
    <row r="1065" spans="1:9" ht="15" x14ac:dyDescent="0.25">
      <c r="A1065" s="82" t="s">
        <v>1141</v>
      </c>
      <c r="B1065" s="20">
        <v>0</v>
      </c>
      <c r="C1065" s="69" t="s">
        <v>87</v>
      </c>
      <c r="D1065" s="81">
        <v>821061.60000000009</v>
      </c>
      <c r="E1065" s="81">
        <v>686052.75000000012</v>
      </c>
      <c r="F1065" s="21">
        <v>0</v>
      </c>
      <c r="G1065" s="22">
        <f t="shared" si="16"/>
        <v>135008.84999999998</v>
      </c>
      <c r="H1065" s="21">
        <v>0</v>
      </c>
      <c r="I1065" s="21">
        <v>0</v>
      </c>
    </row>
    <row r="1066" spans="1:9" ht="15" x14ac:dyDescent="0.25">
      <c r="A1066" s="82" t="s">
        <v>1142</v>
      </c>
      <c r="B1066" s="20">
        <v>0</v>
      </c>
      <c r="C1066" s="69" t="s">
        <v>87</v>
      </c>
      <c r="D1066" s="81">
        <v>1136158.2</v>
      </c>
      <c r="E1066" s="81">
        <v>918602.84000000008</v>
      </c>
      <c r="F1066" s="21">
        <v>0</v>
      </c>
      <c r="G1066" s="22">
        <f t="shared" si="16"/>
        <v>217555.35999999987</v>
      </c>
      <c r="H1066" s="21">
        <v>0</v>
      </c>
      <c r="I1066" s="21">
        <v>0</v>
      </c>
    </row>
    <row r="1067" spans="1:9" ht="15" x14ac:dyDescent="0.25">
      <c r="A1067" s="82" t="s">
        <v>1143</v>
      </c>
      <c r="B1067" s="20">
        <v>0</v>
      </c>
      <c r="C1067" s="69" t="s">
        <v>87</v>
      </c>
      <c r="D1067" s="81">
        <v>1278265.7599999998</v>
      </c>
      <c r="E1067" s="81">
        <v>1074319.1600000004</v>
      </c>
      <c r="F1067" s="21">
        <v>0</v>
      </c>
      <c r="G1067" s="22">
        <f t="shared" si="16"/>
        <v>203946.59999999939</v>
      </c>
      <c r="H1067" s="21">
        <v>0</v>
      </c>
      <c r="I1067" s="21">
        <v>0</v>
      </c>
    </row>
    <row r="1068" spans="1:9" ht="15" x14ac:dyDescent="0.25">
      <c r="A1068" s="82" t="s">
        <v>1144</v>
      </c>
      <c r="B1068" s="20">
        <v>0</v>
      </c>
      <c r="C1068" s="69" t="s">
        <v>87</v>
      </c>
      <c r="D1068" s="81">
        <v>1068968.3799999999</v>
      </c>
      <c r="E1068" s="81">
        <v>950215.12000000023</v>
      </c>
      <c r="F1068" s="21">
        <v>0</v>
      </c>
      <c r="G1068" s="22">
        <f t="shared" si="16"/>
        <v>118753.25999999966</v>
      </c>
      <c r="H1068" s="21">
        <v>0</v>
      </c>
      <c r="I1068" s="21">
        <v>0</v>
      </c>
    </row>
    <row r="1069" spans="1:9" ht="15" x14ac:dyDescent="0.25">
      <c r="A1069" s="82" t="s">
        <v>1145</v>
      </c>
      <c r="B1069" s="20">
        <v>0</v>
      </c>
      <c r="C1069" s="69" t="s">
        <v>87</v>
      </c>
      <c r="D1069" s="81">
        <v>1078733.9900000005</v>
      </c>
      <c r="E1069" s="81">
        <v>938792.86</v>
      </c>
      <c r="F1069" s="21">
        <v>0</v>
      </c>
      <c r="G1069" s="22">
        <f t="shared" si="16"/>
        <v>139941.13000000047</v>
      </c>
      <c r="H1069" s="21">
        <v>0</v>
      </c>
      <c r="I1069" s="21">
        <v>0</v>
      </c>
    </row>
    <row r="1070" spans="1:9" ht="15" x14ac:dyDescent="0.25">
      <c r="A1070" s="82" t="s">
        <v>1146</v>
      </c>
      <c r="B1070" s="20">
        <v>0</v>
      </c>
      <c r="C1070" s="69" t="s">
        <v>87</v>
      </c>
      <c r="D1070" s="81">
        <v>1223157.2200000002</v>
      </c>
      <c r="E1070" s="81">
        <v>1090818.1499999999</v>
      </c>
      <c r="F1070" s="21">
        <v>0</v>
      </c>
      <c r="G1070" s="22">
        <f t="shared" si="16"/>
        <v>132339.0700000003</v>
      </c>
      <c r="H1070" s="21">
        <v>0</v>
      </c>
      <c r="I1070" s="21">
        <v>0</v>
      </c>
    </row>
    <row r="1071" spans="1:9" ht="15" x14ac:dyDescent="0.25">
      <c r="A1071" s="82" t="s">
        <v>1147</v>
      </c>
      <c r="B1071" s="20">
        <v>0</v>
      </c>
      <c r="C1071" s="69" t="s">
        <v>87</v>
      </c>
      <c r="D1071" s="81">
        <v>719059.33999999973</v>
      </c>
      <c r="E1071" s="81">
        <v>596012.71000000031</v>
      </c>
      <c r="F1071" s="21">
        <v>0</v>
      </c>
      <c r="G1071" s="22">
        <f t="shared" si="16"/>
        <v>123046.62999999942</v>
      </c>
      <c r="H1071" s="21">
        <v>0</v>
      </c>
      <c r="I1071" s="21">
        <v>0</v>
      </c>
    </row>
    <row r="1072" spans="1:9" ht="15" x14ac:dyDescent="0.25">
      <c r="A1072" s="82" t="s">
        <v>1148</v>
      </c>
      <c r="B1072" s="20">
        <v>0</v>
      </c>
      <c r="C1072" s="69" t="s">
        <v>87</v>
      </c>
      <c r="D1072" s="81">
        <v>1087768.8000000005</v>
      </c>
      <c r="E1072" s="81">
        <v>963734.59999999974</v>
      </c>
      <c r="F1072" s="21">
        <v>0</v>
      </c>
      <c r="G1072" s="22">
        <f t="shared" si="16"/>
        <v>124034.20000000077</v>
      </c>
      <c r="H1072" s="21">
        <v>0</v>
      </c>
      <c r="I1072" s="21">
        <v>0</v>
      </c>
    </row>
    <row r="1073" spans="1:9" ht="15" x14ac:dyDescent="0.25">
      <c r="A1073" s="82" t="s">
        <v>1149</v>
      </c>
      <c r="B1073" s="20">
        <v>0</v>
      </c>
      <c r="C1073" s="69" t="s">
        <v>87</v>
      </c>
      <c r="D1073" s="81">
        <v>494248.65000000008</v>
      </c>
      <c r="E1073" s="81">
        <v>415788.79999999993</v>
      </c>
      <c r="F1073" s="21">
        <v>0</v>
      </c>
      <c r="G1073" s="22">
        <f t="shared" si="16"/>
        <v>78459.850000000151</v>
      </c>
      <c r="H1073" s="21">
        <v>0</v>
      </c>
      <c r="I1073" s="21">
        <v>0</v>
      </c>
    </row>
    <row r="1074" spans="1:9" ht="15" x14ac:dyDescent="0.25">
      <c r="A1074" s="82" t="s">
        <v>1150</v>
      </c>
      <c r="B1074" s="20">
        <v>0</v>
      </c>
      <c r="C1074" s="69" t="s">
        <v>87</v>
      </c>
      <c r="D1074" s="81">
        <v>111826.76999999997</v>
      </c>
      <c r="E1074" s="81">
        <v>87677.87000000001</v>
      </c>
      <c r="F1074" s="21">
        <v>0</v>
      </c>
      <c r="G1074" s="22">
        <f t="shared" si="16"/>
        <v>24148.899999999965</v>
      </c>
      <c r="H1074" s="21">
        <v>0</v>
      </c>
      <c r="I1074" s="21">
        <v>0</v>
      </c>
    </row>
    <row r="1075" spans="1:9" ht="15" x14ac:dyDescent="0.25">
      <c r="A1075" s="82" t="s">
        <v>1151</v>
      </c>
      <c r="B1075" s="20">
        <v>0</v>
      </c>
      <c r="C1075" s="69" t="s">
        <v>87</v>
      </c>
      <c r="D1075" s="81">
        <v>100888.7</v>
      </c>
      <c r="E1075" s="81">
        <v>91292.800000000017</v>
      </c>
      <c r="F1075" s="21">
        <v>0</v>
      </c>
      <c r="G1075" s="22">
        <f t="shared" si="16"/>
        <v>9595.8999999999796</v>
      </c>
      <c r="H1075" s="21">
        <v>0</v>
      </c>
      <c r="I1075" s="21">
        <v>0</v>
      </c>
    </row>
    <row r="1076" spans="1:9" ht="15" x14ac:dyDescent="0.25">
      <c r="A1076" s="82" t="s">
        <v>1152</v>
      </c>
      <c r="B1076" s="20">
        <v>0</v>
      </c>
      <c r="C1076" s="69" t="s">
        <v>87</v>
      </c>
      <c r="D1076" s="81">
        <v>127324.00000000001</v>
      </c>
      <c r="E1076" s="81">
        <v>92344.699999999983</v>
      </c>
      <c r="F1076" s="21">
        <v>0</v>
      </c>
      <c r="G1076" s="22">
        <f t="shared" si="16"/>
        <v>34979.300000000032</v>
      </c>
      <c r="H1076" s="21">
        <v>0</v>
      </c>
      <c r="I1076" s="21">
        <v>0</v>
      </c>
    </row>
    <row r="1077" spans="1:9" ht="15" x14ac:dyDescent="0.25">
      <c r="A1077" s="82" t="s">
        <v>1153</v>
      </c>
      <c r="B1077" s="20">
        <v>0</v>
      </c>
      <c r="C1077" s="69" t="s">
        <v>87</v>
      </c>
      <c r="D1077" s="81">
        <v>108920.4</v>
      </c>
      <c r="E1077" s="81">
        <v>82537.399999999994</v>
      </c>
      <c r="F1077" s="21">
        <v>0</v>
      </c>
      <c r="G1077" s="22">
        <f t="shared" si="16"/>
        <v>26383</v>
      </c>
      <c r="H1077" s="21">
        <v>0</v>
      </c>
      <c r="I1077" s="21">
        <v>0</v>
      </c>
    </row>
    <row r="1078" spans="1:9" ht="15" x14ac:dyDescent="0.25">
      <c r="A1078" s="82" t="s">
        <v>1154</v>
      </c>
      <c r="B1078" s="20">
        <v>0</v>
      </c>
      <c r="C1078" s="69" t="s">
        <v>87</v>
      </c>
      <c r="D1078" s="81">
        <v>317281.39999999997</v>
      </c>
      <c r="E1078" s="81">
        <v>281032.10000000003</v>
      </c>
      <c r="F1078" s="21">
        <v>0</v>
      </c>
      <c r="G1078" s="22">
        <f t="shared" si="16"/>
        <v>36249.29999999993</v>
      </c>
      <c r="H1078" s="21">
        <v>0</v>
      </c>
      <c r="I1078" s="21">
        <v>0</v>
      </c>
    </row>
    <row r="1079" spans="1:9" ht="15" x14ac:dyDescent="0.25">
      <c r="A1079" s="82" t="s">
        <v>1155</v>
      </c>
      <c r="B1079" s="20">
        <v>0</v>
      </c>
      <c r="C1079" s="69" t="s">
        <v>87</v>
      </c>
      <c r="D1079" s="81">
        <v>682653.39999999979</v>
      </c>
      <c r="E1079" s="81">
        <v>542577.79999999993</v>
      </c>
      <c r="F1079" s="21">
        <v>0</v>
      </c>
      <c r="G1079" s="22">
        <f t="shared" si="16"/>
        <v>140075.59999999986</v>
      </c>
      <c r="H1079" s="21">
        <v>0</v>
      </c>
      <c r="I1079" s="21">
        <v>0</v>
      </c>
    </row>
    <row r="1080" spans="1:9" ht="15" x14ac:dyDescent="0.25">
      <c r="A1080" s="82" t="s">
        <v>1156</v>
      </c>
      <c r="B1080" s="20">
        <v>0</v>
      </c>
      <c r="C1080" s="69" t="s">
        <v>87</v>
      </c>
      <c r="D1080" s="81">
        <v>414192.19999999995</v>
      </c>
      <c r="E1080" s="81">
        <v>322171.59999999998</v>
      </c>
      <c r="F1080" s="21">
        <v>0</v>
      </c>
      <c r="G1080" s="22">
        <f t="shared" si="16"/>
        <v>92020.599999999977</v>
      </c>
      <c r="H1080" s="21">
        <v>0</v>
      </c>
      <c r="I1080" s="21">
        <v>0</v>
      </c>
    </row>
    <row r="1081" spans="1:9" ht="15" x14ac:dyDescent="0.25">
      <c r="A1081" s="82" t="s">
        <v>1157</v>
      </c>
      <c r="B1081" s="20">
        <v>0</v>
      </c>
      <c r="C1081" s="69" t="s">
        <v>87</v>
      </c>
      <c r="D1081" s="81">
        <v>97633.599999999991</v>
      </c>
      <c r="E1081" s="81">
        <v>59663.5</v>
      </c>
      <c r="F1081" s="21">
        <v>0</v>
      </c>
      <c r="G1081" s="22">
        <f t="shared" si="16"/>
        <v>37970.099999999991</v>
      </c>
      <c r="H1081" s="21">
        <v>0</v>
      </c>
      <c r="I1081" s="21">
        <v>0</v>
      </c>
    </row>
    <row r="1082" spans="1:9" ht="15" x14ac:dyDescent="0.25">
      <c r="A1082" s="82" t="s">
        <v>1158</v>
      </c>
      <c r="B1082" s="20">
        <v>0</v>
      </c>
      <c r="C1082" s="69" t="s">
        <v>87</v>
      </c>
      <c r="D1082" s="81">
        <v>114007.8</v>
      </c>
      <c r="E1082" s="81">
        <v>77966.399999999994</v>
      </c>
      <c r="F1082" s="21">
        <v>0</v>
      </c>
      <c r="G1082" s="22">
        <f t="shared" si="16"/>
        <v>36041.400000000009</v>
      </c>
      <c r="H1082" s="21">
        <v>0</v>
      </c>
      <c r="I1082" s="21">
        <v>0</v>
      </c>
    </row>
    <row r="1083" spans="1:9" ht="15" x14ac:dyDescent="0.25">
      <c r="A1083" s="82" t="s">
        <v>1159</v>
      </c>
      <c r="B1083" s="20">
        <v>0</v>
      </c>
      <c r="C1083" s="69" t="s">
        <v>87</v>
      </c>
      <c r="D1083" s="81">
        <v>354589</v>
      </c>
      <c r="E1083" s="81">
        <v>297739.40000000002</v>
      </c>
      <c r="F1083" s="21">
        <v>0</v>
      </c>
      <c r="G1083" s="22">
        <f t="shared" si="16"/>
        <v>56849.599999999977</v>
      </c>
      <c r="H1083" s="21">
        <v>0</v>
      </c>
      <c r="I1083" s="21">
        <v>0</v>
      </c>
    </row>
    <row r="1084" spans="1:9" ht="15" x14ac:dyDescent="0.25">
      <c r="A1084" s="82" t="s">
        <v>1160</v>
      </c>
      <c r="B1084" s="20">
        <v>0</v>
      </c>
      <c r="C1084" s="69" t="s">
        <v>87</v>
      </c>
      <c r="D1084" s="81">
        <v>400997.73</v>
      </c>
      <c r="E1084" s="81">
        <v>260634.2</v>
      </c>
      <c r="F1084" s="21">
        <v>0</v>
      </c>
      <c r="G1084" s="22">
        <f t="shared" si="16"/>
        <v>140363.52999999997</v>
      </c>
      <c r="H1084" s="21">
        <v>0</v>
      </c>
      <c r="I1084" s="21">
        <v>0</v>
      </c>
    </row>
    <row r="1085" spans="1:9" ht="15" x14ac:dyDescent="0.25">
      <c r="A1085" s="82" t="s">
        <v>1161</v>
      </c>
      <c r="B1085" s="20">
        <v>0</v>
      </c>
      <c r="C1085" s="69" t="s">
        <v>87</v>
      </c>
      <c r="D1085" s="81">
        <v>383223</v>
      </c>
      <c r="E1085" s="81">
        <v>284593.00000000006</v>
      </c>
      <c r="F1085" s="21">
        <v>0</v>
      </c>
      <c r="G1085" s="22">
        <f t="shared" si="16"/>
        <v>98629.999999999942</v>
      </c>
      <c r="H1085" s="21">
        <v>0</v>
      </c>
      <c r="I1085" s="21">
        <v>0</v>
      </c>
    </row>
    <row r="1086" spans="1:9" ht="15" x14ac:dyDescent="0.25">
      <c r="A1086" s="82" t="s">
        <v>1162</v>
      </c>
      <c r="B1086" s="20">
        <v>0</v>
      </c>
      <c r="C1086" s="69" t="s">
        <v>87</v>
      </c>
      <c r="D1086" s="81">
        <v>277207.7</v>
      </c>
      <c r="E1086" s="81">
        <v>211921.39999999994</v>
      </c>
      <c r="F1086" s="21">
        <v>0</v>
      </c>
      <c r="G1086" s="22">
        <f t="shared" si="16"/>
        <v>65286.300000000076</v>
      </c>
      <c r="H1086" s="21">
        <v>0</v>
      </c>
      <c r="I1086" s="21">
        <v>0</v>
      </c>
    </row>
    <row r="1087" spans="1:9" ht="15" x14ac:dyDescent="0.25">
      <c r="A1087" s="82" t="s">
        <v>1163</v>
      </c>
      <c r="B1087" s="20">
        <v>0</v>
      </c>
      <c r="C1087" s="69" t="s">
        <v>87</v>
      </c>
      <c r="D1087" s="81">
        <v>226764.6</v>
      </c>
      <c r="E1087" s="81">
        <v>146722</v>
      </c>
      <c r="F1087" s="21">
        <v>0</v>
      </c>
      <c r="G1087" s="22">
        <f t="shared" si="16"/>
        <v>80042.600000000006</v>
      </c>
      <c r="H1087" s="21">
        <v>0</v>
      </c>
      <c r="I1087" s="21">
        <v>0</v>
      </c>
    </row>
    <row r="1088" spans="1:9" ht="15" x14ac:dyDescent="0.25">
      <c r="A1088" s="82" t="s">
        <v>1164</v>
      </c>
      <c r="B1088" s="20">
        <v>0</v>
      </c>
      <c r="C1088" s="69" t="s">
        <v>87</v>
      </c>
      <c r="D1088" s="81">
        <v>536567.80000000005</v>
      </c>
      <c r="E1088" s="81">
        <v>451723.64</v>
      </c>
      <c r="F1088" s="21">
        <v>0</v>
      </c>
      <c r="G1088" s="22">
        <f t="shared" si="16"/>
        <v>84844.160000000033</v>
      </c>
      <c r="H1088" s="21">
        <v>0</v>
      </c>
      <c r="I1088" s="21">
        <v>0</v>
      </c>
    </row>
    <row r="1089" spans="1:9" ht="15" x14ac:dyDescent="0.25">
      <c r="A1089" s="82" t="s">
        <v>1165</v>
      </c>
      <c r="B1089" s="20">
        <v>0</v>
      </c>
      <c r="C1089" s="69" t="s">
        <v>87</v>
      </c>
      <c r="D1089" s="81">
        <v>409577.4</v>
      </c>
      <c r="E1089" s="81">
        <v>381668.86000000004</v>
      </c>
      <c r="F1089" s="21">
        <v>0</v>
      </c>
      <c r="G1089" s="22">
        <f t="shared" si="16"/>
        <v>27908.539999999979</v>
      </c>
      <c r="H1089" s="21">
        <v>0</v>
      </c>
      <c r="I1089" s="21">
        <v>0</v>
      </c>
    </row>
    <row r="1090" spans="1:9" ht="15" x14ac:dyDescent="0.25">
      <c r="A1090" s="82" t="s">
        <v>1166</v>
      </c>
      <c r="B1090" s="20">
        <v>0</v>
      </c>
      <c r="C1090" s="69" t="s">
        <v>87</v>
      </c>
      <c r="D1090" s="81">
        <v>408020.60000000003</v>
      </c>
      <c r="E1090" s="81">
        <v>369365.49999999994</v>
      </c>
      <c r="F1090" s="21">
        <v>0</v>
      </c>
      <c r="G1090" s="22">
        <f t="shared" si="16"/>
        <v>38655.100000000093</v>
      </c>
      <c r="H1090" s="21">
        <v>0</v>
      </c>
      <c r="I1090" s="21">
        <v>0</v>
      </c>
    </row>
    <row r="1091" spans="1:9" ht="15" x14ac:dyDescent="0.25">
      <c r="A1091" s="82" t="s">
        <v>1167</v>
      </c>
      <c r="B1091" s="20">
        <v>0</v>
      </c>
      <c r="C1091" s="69" t="s">
        <v>87</v>
      </c>
      <c r="D1091" s="81">
        <v>404693.25</v>
      </c>
      <c r="E1091" s="81">
        <v>334791.80000000005</v>
      </c>
      <c r="F1091" s="21">
        <v>0</v>
      </c>
      <c r="G1091" s="22">
        <f t="shared" si="16"/>
        <v>69901.449999999953</v>
      </c>
      <c r="H1091" s="21">
        <v>0</v>
      </c>
      <c r="I1091" s="21">
        <v>0</v>
      </c>
    </row>
    <row r="1092" spans="1:9" ht="15" x14ac:dyDescent="0.25">
      <c r="A1092" s="82" t="s">
        <v>1168</v>
      </c>
      <c r="B1092" s="20">
        <v>0</v>
      </c>
      <c r="C1092" s="69" t="s">
        <v>87</v>
      </c>
      <c r="D1092" s="81">
        <v>147506.79999999999</v>
      </c>
      <c r="E1092" s="81">
        <v>127526.6</v>
      </c>
      <c r="F1092" s="21">
        <v>0</v>
      </c>
      <c r="G1092" s="22">
        <f t="shared" si="16"/>
        <v>19980.199999999983</v>
      </c>
      <c r="H1092" s="21">
        <v>0</v>
      </c>
      <c r="I1092" s="21">
        <v>0</v>
      </c>
    </row>
    <row r="1093" spans="1:9" ht="15" x14ac:dyDescent="0.25">
      <c r="A1093" s="82" t="s">
        <v>1169</v>
      </c>
      <c r="B1093" s="20">
        <v>0</v>
      </c>
      <c r="C1093" s="69" t="s">
        <v>87</v>
      </c>
      <c r="D1093" s="81">
        <v>172777.00000000003</v>
      </c>
      <c r="E1093" s="81">
        <v>156701.79999999999</v>
      </c>
      <c r="F1093" s="21">
        <v>0</v>
      </c>
      <c r="G1093" s="22">
        <f t="shared" si="16"/>
        <v>16075.200000000041</v>
      </c>
      <c r="H1093" s="21">
        <v>0</v>
      </c>
      <c r="I1093" s="21">
        <v>0</v>
      </c>
    </row>
    <row r="1094" spans="1:9" ht="15" x14ac:dyDescent="0.25">
      <c r="A1094" s="82" t="s">
        <v>1170</v>
      </c>
      <c r="B1094" s="20">
        <v>0</v>
      </c>
      <c r="C1094" s="69" t="s">
        <v>87</v>
      </c>
      <c r="D1094" s="81">
        <v>418920.59999999992</v>
      </c>
      <c r="E1094" s="81">
        <v>346742.10000000003</v>
      </c>
      <c r="F1094" s="21">
        <v>0</v>
      </c>
      <c r="G1094" s="22">
        <f t="shared" ref="G1094:G1157" si="17">D1094-E1094</f>
        <v>72178.499999999884</v>
      </c>
      <c r="H1094" s="21">
        <v>0</v>
      </c>
      <c r="I1094" s="21">
        <v>0</v>
      </c>
    </row>
    <row r="1095" spans="1:9" ht="15" x14ac:dyDescent="0.25">
      <c r="A1095" s="82" t="s">
        <v>1171</v>
      </c>
      <c r="B1095" s="20">
        <v>0</v>
      </c>
      <c r="C1095" s="69" t="s">
        <v>87</v>
      </c>
      <c r="D1095" s="81">
        <v>160322.59999999998</v>
      </c>
      <c r="E1095" s="81">
        <v>129258</v>
      </c>
      <c r="F1095" s="21">
        <v>0</v>
      </c>
      <c r="G1095" s="22">
        <f t="shared" si="17"/>
        <v>31064.599999999977</v>
      </c>
      <c r="H1095" s="21">
        <v>0</v>
      </c>
      <c r="I1095" s="21">
        <v>0</v>
      </c>
    </row>
    <row r="1096" spans="1:9" ht="15" x14ac:dyDescent="0.25">
      <c r="A1096" s="82" t="s">
        <v>1172</v>
      </c>
      <c r="B1096" s="20">
        <v>0</v>
      </c>
      <c r="C1096" s="69" t="s">
        <v>87</v>
      </c>
      <c r="D1096" s="81">
        <v>175451.94000000003</v>
      </c>
      <c r="E1096" s="81">
        <v>100580.7</v>
      </c>
      <c r="F1096" s="21">
        <v>0</v>
      </c>
      <c r="G1096" s="22">
        <f t="shared" si="17"/>
        <v>74871.240000000034</v>
      </c>
      <c r="H1096" s="21">
        <v>0</v>
      </c>
      <c r="I1096" s="21">
        <v>0</v>
      </c>
    </row>
    <row r="1097" spans="1:9" ht="15" x14ac:dyDescent="0.25">
      <c r="A1097" s="82" t="s">
        <v>1173</v>
      </c>
      <c r="B1097" s="20">
        <v>0</v>
      </c>
      <c r="C1097" s="69" t="s">
        <v>87</v>
      </c>
      <c r="D1097" s="81">
        <v>384863.20000000007</v>
      </c>
      <c r="E1097" s="81">
        <v>334336.90000000002</v>
      </c>
      <c r="F1097" s="21">
        <v>0</v>
      </c>
      <c r="G1097" s="22">
        <f t="shared" si="17"/>
        <v>50526.300000000047</v>
      </c>
      <c r="H1097" s="21">
        <v>0</v>
      </c>
      <c r="I1097" s="21">
        <v>0</v>
      </c>
    </row>
    <row r="1098" spans="1:9" ht="15" x14ac:dyDescent="0.25">
      <c r="A1098" s="82" t="s">
        <v>1174</v>
      </c>
      <c r="B1098" s="20">
        <v>0</v>
      </c>
      <c r="C1098" s="69" t="s">
        <v>87</v>
      </c>
      <c r="D1098" s="81">
        <v>225541.40000000002</v>
      </c>
      <c r="E1098" s="81">
        <v>187540.6</v>
      </c>
      <c r="F1098" s="21">
        <v>0</v>
      </c>
      <c r="G1098" s="22">
        <f t="shared" si="17"/>
        <v>38000.800000000017</v>
      </c>
      <c r="H1098" s="21">
        <v>0</v>
      </c>
      <c r="I1098" s="21">
        <v>0</v>
      </c>
    </row>
    <row r="1099" spans="1:9" ht="15" x14ac:dyDescent="0.25">
      <c r="A1099" s="82" t="s">
        <v>1175</v>
      </c>
      <c r="B1099" s="20">
        <v>0</v>
      </c>
      <c r="C1099" s="69" t="s">
        <v>87</v>
      </c>
      <c r="D1099" s="81">
        <v>470887.4</v>
      </c>
      <c r="E1099" s="81">
        <v>332437.93</v>
      </c>
      <c r="F1099" s="21">
        <v>0</v>
      </c>
      <c r="G1099" s="22">
        <f t="shared" si="17"/>
        <v>138449.47000000003</v>
      </c>
      <c r="H1099" s="21">
        <v>0</v>
      </c>
      <c r="I1099" s="21">
        <v>0</v>
      </c>
    </row>
    <row r="1100" spans="1:9" ht="15" x14ac:dyDescent="0.25">
      <c r="A1100" s="82" t="s">
        <v>1176</v>
      </c>
      <c r="B1100" s="20">
        <v>0</v>
      </c>
      <c r="C1100" s="69" t="s">
        <v>87</v>
      </c>
      <c r="D1100" s="81">
        <v>343218.80000000005</v>
      </c>
      <c r="E1100" s="81">
        <v>318077.90000000002</v>
      </c>
      <c r="F1100" s="21">
        <v>0</v>
      </c>
      <c r="G1100" s="22">
        <f t="shared" si="17"/>
        <v>25140.900000000023</v>
      </c>
      <c r="H1100" s="21">
        <v>0</v>
      </c>
      <c r="I1100" s="21">
        <v>0</v>
      </c>
    </row>
    <row r="1101" spans="1:9" ht="15" x14ac:dyDescent="0.25">
      <c r="A1101" s="82" t="s">
        <v>1177</v>
      </c>
      <c r="B1101" s="20">
        <v>0</v>
      </c>
      <c r="C1101" s="69" t="s">
        <v>87</v>
      </c>
      <c r="D1101" s="81">
        <v>335254.10000000003</v>
      </c>
      <c r="E1101" s="81">
        <v>288248</v>
      </c>
      <c r="F1101" s="21">
        <v>0</v>
      </c>
      <c r="G1101" s="22">
        <f t="shared" si="17"/>
        <v>47006.100000000035</v>
      </c>
      <c r="H1101" s="21">
        <v>0</v>
      </c>
      <c r="I1101" s="21">
        <v>0</v>
      </c>
    </row>
    <row r="1102" spans="1:9" ht="15" x14ac:dyDescent="0.25">
      <c r="A1102" s="82" t="s">
        <v>1178</v>
      </c>
      <c r="B1102" s="20">
        <v>0</v>
      </c>
      <c r="C1102" s="69" t="s">
        <v>87</v>
      </c>
      <c r="D1102" s="81">
        <v>431622.79999999993</v>
      </c>
      <c r="E1102" s="81">
        <v>358035.7</v>
      </c>
      <c r="F1102" s="21">
        <v>0</v>
      </c>
      <c r="G1102" s="22">
        <f t="shared" si="17"/>
        <v>73587.099999999919</v>
      </c>
      <c r="H1102" s="21">
        <v>0</v>
      </c>
      <c r="I1102" s="21">
        <v>0</v>
      </c>
    </row>
    <row r="1103" spans="1:9" ht="15" x14ac:dyDescent="0.25">
      <c r="A1103" s="82" t="s">
        <v>1179</v>
      </c>
      <c r="B1103" s="20">
        <v>0</v>
      </c>
      <c r="C1103" s="69" t="s">
        <v>87</v>
      </c>
      <c r="D1103" s="81">
        <v>369434.2</v>
      </c>
      <c r="E1103" s="81">
        <v>304442.30000000005</v>
      </c>
      <c r="F1103" s="21">
        <v>0</v>
      </c>
      <c r="G1103" s="22">
        <f t="shared" si="17"/>
        <v>64991.899999999965</v>
      </c>
      <c r="H1103" s="21">
        <v>0</v>
      </c>
      <c r="I1103" s="21">
        <v>0</v>
      </c>
    </row>
    <row r="1104" spans="1:9" ht="15" x14ac:dyDescent="0.25">
      <c r="A1104" s="82" t="s">
        <v>1180</v>
      </c>
      <c r="B1104" s="20">
        <v>0</v>
      </c>
      <c r="C1104" s="69" t="s">
        <v>87</v>
      </c>
      <c r="D1104" s="81">
        <v>363350.69999999995</v>
      </c>
      <c r="E1104" s="81">
        <v>304603.89000000007</v>
      </c>
      <c r="F1104" s="21">
        <v>0</v>
      </c>
      <c r="G1104" s="22">
        <f t="shared" si="17"/>
        <v>58746.809999999881</v>
      </c>
      <c r="H1104" s="21">
        <v>0</v>
      </c>
      <c r="I1104" s="21">
        <v>0</v>
      </c>
    </row>
    <row r="1105" spans="1:9" ht="15" x14ac:dyDescent="0.25">
      <c r="A1105" s="82" t="s">
        <v>1181</v>
      </c>
      <c r="B1105" s="20">
        <v>0</v>
      </c>
      <c r="C1105" s="69" t="s">
        <v>87</v>
      </c>
      <c r="D1105" s="81">
        <v>384294.39999999997</v>
      </c>
      <c r="E1105" s="81">
        <v>311494.18</v>
      </c>
      <c r="F1105" s="21">
        <v>0</v>
      </c>
      <c r="G1105" s="22">
        <f t="shared" si="17"/>
        <v>72800.219999999972</v>
      </c>
      <c r="H1105" s="21">
        <v>0</v>
      </c>
      <c r="I1105" s="21">
        <v>0</v>
      </c>
    </row>
    <row r="1106" spans="1:9" ht="15" x14ac:dyDescent="0.25">
      <c r="A1106" s="82" t="s">
        <v>1182</v>
      </c>
      <c r="B1106" s="20">
        <v>0</v>
      </c>
      <c r="C1106" s="69" t="s">
        <v>87</v>
      </c>
      <c r="D1106" s="81">
        <v>365164.20000000007</v>
      </c>
      <c r="E1106" s="81">
        <v>334138.39999999997</v>
      </c>
      <c r="F1106" s="21">
        <v>0</v>
      </c>
      <c r="G1106" s="22">
        <f t="shared" si="17"/>
        <v>31025.800000000105</v>
      </c>
      <c r="H1106" s="21">
        <v>0</v>
      </c>
      <c r="I1106" s="21">
        <v>0</v>
      </c>
    </row>
    <row r="1107" spans="1:9" ht="15" x14ac:dyDescent="0.25">
      <c r="A1107" s="82" t="s">
        <v>1183</v>
      </c>
      <c r="B1107" s="20">
        <v>0</v>
      </c>
      <c r="C1107" s="69" t="s">
        <v>87</v>
      </c>
      <c r="D1107" s="81">
        <v>357552.3000000001</v>
      </c>
      <c r="E1107" s="81">
        <v>233069.30000000002</v>
      </c>
      <c r="F1107" s="21">
        <v>0</v>
      </c>
      <c r="G1107" s="22">
        <f t="shared" si="17"/>
        <v>124483.00000000009</v>
      </c>
      <c r="H1107" s="21">
        <v>0</v>
      </c>
      <c r="I1107" s="21">
        <v>0</v>
      </c>
    </row>
    <row r="1108" spans="1:9" ht="15" x14ac:dyDescent="0.25">
      <c r="A1108" s="82" t="s">
        <v>1184</v>
      </c>
      <c r="B1108" s="20">
        <v>0</v>
      </c>
      <c r="C1108" s="69" t="s">
        <v>87</v>
      </c>
      <c r="D1108" s="81">
        <v>345526.20000000007</v>
      </c>
      <c r="E1108" s="81">
        <v>251460.9</v>
      </c>
      <c r="F1108" s="21">
        <v>0</v>
      </c>
      <c r="G1108" s="22">
        <f t="shared" si="17"/>
        <v>94065.300000000076</v>
      </c>
      <c r="H1108" s="21">
        <v>0</v>
      </c>
      <c r="I1108" s="21">
        <v>0</v>
      </c>
    </row>
    <row r="1109" spans="1:9" ht="15" x14ac:dyDescent="0.25">
      <c r="A1109" s="82" t="s">
        <v>1185</v>
      </c>
      <c r="B1109" s="20">
        <v>0</v>
      </c>
      <c r="C1109" s="69" t="s">
        <v>87</v>
      </c>
      <c r="D1109" s="81">
        <v>679037.4</v>
      </c>
      <c r="E1109" s="81">
        <v>545411.6</v>
      </c>
      <c r="F1109" s="21">
        <v>0</v>
      </c>
      <c r="G1109" s="22">
        <f t="shared" si="17"/>
        <v>133625.80000000005</v>
      </c>
      <c r="H1109" s="21">
        <v>0</v>
      </c>
      <c r="I1109" s="21">
        <v>0</v>
      </c>
    </row>
    <row r="1110" spans="1:9" ht="15" x14ac:dyDescent="0.25">
      <c r="A1110" s="82" t="s">
        <v>1186</v>
      </c>
      <c r="B1110" s="20">
        <v>0</v>
      </c>
      <c r="C1110" s="69" t="s">
        <v>87</v>
      </c>
      <c r="D1110" s="81">
        <v>1012948.5999999996</v>
      </c>
      <c r="E1110" s="81">
        <v>849515.6</v>
      </c>
      <c r="F1110" s="21">
        <v>0</v>
      </c>
      <c r="G1110" s="22">
        <f t="shared" si="17"/>
        <v>163432.99999999965</v>
      </c>
      <c r="H1110" s="21">
        <v>0</v>
      </c>
      <c r="I1110" s="21">
        <v>0</v>
      </c>
    </row>
    <row r="1111" spans="1:9" ht="15" x14ac:dyDescent="0.25">
      <c r="A1111" s="82" t="s">
        <v>1187</v>
      </c>
      <c r="B1111" s="20">
        <v>0</v>
      </c>
      <c r="C1111" s="69" t="s">
        <v>87</v>
      </c>
      <c r="D1111" s="81">
        <v>449043.8</v>
      </c>
      <c r="E1111" s="81">
        <v>347201</v>
      </c>
      <c r="F1111" s="21">
        <v>0</v>
      </c>
      <c r="G1111" s="22">
        <f t="shared" si="17"/>
        <v>101842.79999999999</v>
      </c>
      <c r="H1111" s="21">
        <v>0</v>
      </c>
      <c r="I1111" s="21">
        <v>0</v>
      </c>
    </row>
    <row r="1112" spans="1:9" ht="15" x14ac:dyDescent="0.25">
      <c r="A1112" s="82" t="s">
        <v>1188</v>
      </c>
      <c r="B1112" s="20">
        <v>0</v>
      </c>
      <c r="C1112" s="69" t="s">
        <v>87</v>
      </c>
      <c r="D1112" s="81">
        <v>391547.80000000005</v>
      </c>
      <c r="E1112" s="81">
        <v>163310.66</v>
      </c>
      <c r="F1112" s="21">
        <v>0</v>
      </c>
      <c r="G1112" s="22">
        <f t="shared" si="17"/>
        <v>228237.14000000004</v>
      </c>
      <c r="H1112" s="21">
        <v>0</v>
      </c>
      <c r="I1112" s="21">
        <v>0</v>
      </c>
    </row>
    <row r="1113" spans="1:9" ht="15" x14ac:dyDescent="0.25">
      <c r="A1113" s="82" t="s">
        <v>4487</v>
      </c>
      <c r="B1113" s="20">
        <v>0</v>
      </c>
      <c r="C1113" s="69" t="s">
        <v>87</v>
      </c>
      <c r="D1113" s="81">
        <v>715888.8600000001</v>
      </c>
      <c r="E1113" s="81">
        <v>525692.23</v>
      </c>
      <c r="F1113" s="21">
        <v>0</v>
      </c>
      <c r="G1113" s="22">
        <f t="shared" si="17"/>
        <v>190196.63000000012</v>
      </c>
      <c r="H1113" s="21">
        <v>0</v>
      </c>
      <c r="I1113" s="21">
        <v>0</v>
      </c>
    </row>
    <row r="1114" spans="1:9" ht="15" x14ac:dyDescent="0.25">
      <c r="A1114" s="82" t="s">
        <v>1189</v>
      </c>
      <c r="B1114" s="20">
        <v>0</v>
      </c>
      <c r="C1114" s="69" t="s">
        <v>87</v>
      </c>
      <c r="D1114" s="81">
        <v>685934.77</v>
      </c>
      <c r="E1114" s="81">
        <v>497718.9000000002</v>
      </c>
      <c r="F1114" s="21">
        <v>0</v>
      </c>
      <c r="G1114" s="22">
        <f t="shared" si="17"/>
        <v>188215.86999999982</v>
      </c>
      <c r="H1114" s="21">
        <v>0</v>
      </c>
      <c r="I1114" s="21">
        <v>0</v>
      </c>
    </row>
    <row r="1115" spans="1:9" ht="15" x14ac:dyDescent="0.25">
      <c r="A1115" s="82" t="s">
        <v>1190</v>
      </c>
      <c r="B1115" s="20">
        <v>0</v>
      </c>
      <c r="C1115" s="69" t="s">
        <v>87</v>
      </c>
      <c r="D1115" s="81">
        <v>903270.2699999999</v>
      </c>
      <c r="E1115" s="81">
        <v>634245.27000000037</v>
      </c>
      <c r="F1115" s="21">
        <v>0</v>
      </c>
      <c r="G1115" s="22">
        <f t="shared" si="17"/>
        <v>269024.99999999953</v>
      </c>
      <c r="H1115" s="21">
        <v>0</v>
      </c>
      <c r="I1115" s="21">
        <v>0</v>
      </c>
    </row>
    <row r="1116" spans="1:9" ht="15" x14ac:dyDescent="0.25">
      <c r="A1116" s="82" t="s">
        <v>1191</v>
      </c>
      <c r="B1116" s="20">
        <v>0</v>
      </c>
      <c r="C1116" s="69" t="s">
        <v>87</v>
      </c>
      <c r="D1116" s="81">
        <v>363957.60000000003</v>
      </c>
      <c r="E1116" s="81">
        <v>291724.57</v>
      </c>
      <c r="F1116" s="21">
        <v>0</v>
      </c>
      <c r="G1116" s="22">
        <f t="shared" si="17"/>
        <v>72233.030000000028</v>
      </c>
      <c r="H1116" s="21">
        <v>0</v>
      </c>
      <c r="I1116" s="21">
        <v>0</v>
      </c>
    </row>
    <row r="1117" spans="1:9" ht="15" x14ac:dyDescent="0.25">
      <c r="A1117" s="82" t="s">
        <v>4488</v>
      </c>
      <c r="B1117" s="20">
        <v>0</v>
      </c>
      <c r="C1117" s="69" t="s">
        <v>87</v>
      </c>
      <c r="D1117" s="81">
        <v>15345.6</v>
      </c>
      <c r="E1117" s="81">
        <v>15014.4</v>
      </c>
      <c r="F1117" s="21">
        <v>0</v>
      </c>
      <c r="G1117" s="22">
        <f t="shared" si="17"/>
        <v>331.20000000000073</v>
      </c>
      <c r="H1117" s="21">
        <v>0</v>
      </c>
      <c r="I1117" s="21">
        <v>0</v>
      </c>
    </row>
    <row r="1118" spans="1:9" ht="15" x14ac:dyDescent="0.25">
      <c r="A1118" s="82" t="s">
        <v>1192</v>
      </c>
      <c r="B1118" s="20">
        <v>0</v>
      </c>
      <c r="C1118" s="69" t="s">
        <v>87</v>
      </c>
      <c r="D1118" s="81">
        <v>726608.59999999974</v>
      </c>
      <c r="E1118" s="81">
        <v>580731.1</v>
      </c>
      <c r="F1118" s="21">
        <v>0</v>
      </c>
      <c r="G1118" s="22">
        <f t="shared" si="17"/>
        <v>145877.49999999977</v>
      </c>
      <c r="H1118" s="21">
        <v>0</v>
      </c>
      <c r="I1118" s="21">
        <v>0</v>
      </c>
    </row>
    <row r="1119" spans="1:9" ht="15" x14ac:dyDescent="0.25">
      <c r="A1119" s="82" t="s">
        <v>1193</v>
      </c>
      <c r="B1119" s="20">
        <v>0</v>
      </c>
      <c r="C1119" s="69" t="s">
        <v>87</v>
      </c>
      <c r="D1119" s="81">
        <v>176835.8</v>
      </c>
      <c r="E1119" s="81">
        <v>91796.999999999985</v>
      </c>
      <c r="F1119" s="21">
        <v>0</v>
      </c>
      <c r="G1119" s="22">
        <f t="shared" si="17"/>
        <v>85038.8</v>
      </c>
      <c r="H1119" s="21">
        <v>0</v>
      </c>
      <c r="I1119" s="21">
        <v>0</v>
      </c>
    </row>
    <row r="1120" spans="1:9" ht="15" x14ac:dyDescent="0.25">
      <c r="A1120" s="82" t="s">
        <v>1194</v>
      </c>
      <c r="B1120" s="20">
        <v>0</v>
      </c>
      <c r="C1120" s="69" t="s">
        <v>87</v>
      </c>
      <c r="D1120" s="81">
        <v>381944.2</v>
      </c>
      <c r="E1120" s="81">
        <v>298641.1999999999</v>
      </c>
      <c r="F1120" s="21">
        <v>0</v>
      </c>
      <c r="G1120" s="22">
        <f t="shared" si="17"/>
        <v>83303.000000000116</v>
      </c>
      <c r="H1120" s="21">
        <v>0</v>
      </c>
      <c r="I1120" s="21">
        <v>0</v>
      </c>
    </row>
    <row r="1121" spans="1:9" ht="15" x14ac:dyDescent="0.25">
      <c r="A1121" s="82" t="s">
        <v>1195</v>
      </c>
      <c r="B1121" s="20">
        <v>0</v>
      </c>
      <c r="C1121" s="69" t="s">
        <v>87</v>
      </c>
      <c r="D1121" s="81">
        <v>737128.2</v>
      </c>
      <c r="E1121" s="81">
        <v>529254.41999999993</v>
      </c>
      <c r="F1121" s="21">
        <v>0</v>
      </c>
      <c r="G1121" s="22">
        <f t="shared" si="17"/>
        <v>207873.78000000003</v>
      </c>
      <c r="H1121" s="21">
        <v>0</v>
      </c>
      <c r="I1121" s="21">
        <v>0</v>
      </c>
    </row>
    <row r="1122" spans="1:9" ht="15" x14ac:dyDescent="0.25">
      <c r="A1122" s="82" t="s">
        <v>1196</v>
      </c>
      <c r="B1122" s="20">
        <v>0</v>
      </c>
      <c r="C1122" s="69" t="s">
        <v>87</v>
      </c>
      <c r="D1122" s="81">
        <v>290533.51</v>
      </c>
      <c r="E1122" s="81">
        <v>191968.97</v>
      </c>
      <c r="F1122" s="21">
        <v>0</v>
      </c>
      <c r="G1122" s="22">
        <f t="shared" si="17"/>
        <v>98564.540000000008</v>
      </c>
      <c r="H1122" s="21">
        <v>0</v>
      </c>
      <c r="I1122" s="21">
        <v>0</v>
      </c>
    </row>
    <row r="1123" spans="1:9" ht="15" x14ac:dyDescent="0.25">
      <c r="A1123" s="82" t="s">
        <v>1197</v>
      </c>
      <c r="B1123" s="20">
        <v>0</v>
      </c>
      <c r="C1123" s="69" t="s">
        <v>87</v>
      </c>
      <c r="D1123" s="81">
        <v>835556.79999999993</v>
      </c>
      <c r="E1123" s="81">
        <v>758434.49999999988</v>
      </c>
      <c r="F1123" s="21">
        <v>0</v>
      </c>
      <c r="G1123" s="22">
        <f t="shared" si="17"/>
        <v>77122.300000000047</v>
      </c>
      <c r="H1123" s="21">
        <v>0</v>
      </c>
      <c r="I1123" s="21">
        <v>0</v>
      </c>
    </row>
    <row r="1124" spans="1:9" ht="15" x14ac:dyDescent="0.25">
      <c r="A1124" s="82" t="s">
        <v>1198</v>
      </c>
      <c r="B1124" s="20">
        <v>0</v>
      </c>
      <c r="C1124" s="69" t="s">
        <v>87</v>
      </c>
      <c r="D1124" s="81">
        <v>401265.19999999995</v>
      </c>
      <c r="E1124" s="81">
        <v>368967.4</v>
      </c>
      <c r="F1124" s="21">
        <v>0</v>
      </c>
      <c r="G1124" s="22">
        <f t="shared" si="17"/>
        <v>32297.79999999993</v>
      </c>
      <c r="H1124" s="21">
        <v>0</v>
      </c>
      <c r="I1124" s="21">
        <v>0</v>
      </c>
    </row>
    <row r="1125" spans="1:9" ht="15" x14ac:dyDescent="0.25">
      <c r="A1125" s="82" t="s">
        <v>1199</v>
      </c>
      <c r="B1125" s="20">
        <v>0</v>
      </c>
      <c r="C1125" s="69" t="s">
        <v>87</v>
      </c>
      <c r="D1125" s="81">
        <v>522816.43999999994</v>
      </c>
      <c r="E1125" s="81">
        <v>374738.94</v>
      </c>
      <c r="F1125" s="21">
        <v>0</v>
      </c>
      <c r="G1125" s="22">
        <f t="shared" si="17"/>
        <v>148077.49999999994</v>
      </c>
      <c r="H1125" s="21">
        <v>0</v>
      </c>
      <c r="I1125" s="21">
        <v>0</v>
      </c>
    </row>
    <row r="1126" spans="1:9" ht="15" x14ac:dyDescent="0.25">
      <c r="A1126" s="82" t="s">
        <v>1200</v>
      </c>
      <c r="B1126" s="20">
        <v>0</v>
      </c>
      <c r="C1126" s="69" t="s">
        <v>87</v>
      </c>
      <c r="D1126" s="81">
        <v>109416.2</v>
      </c>
      <c r="E1126" s="81">
        <v>78659.03</v>
      </c>
      <c r="F1126" s="21">
        <v>0</v>
      </c>
      <c r="G1126" s="22">
        <f t="shared" si="17"/>
        <v>30757.17</v>
      </c>
      <c r="H1126" s="21">
        <v>0</v>
      </c>
      <c r="I1126" s="21">
        <v>0</v>
      </c>
    </row>
    <row r="1127" spans="1:9" ht="15" x14ac:dyDescent="0.25">
      <c r="A1127" s="82" t="s">
        <v>1201</v>
      </c>
      <c r="B1127" s="20">
        <v>0</v>
      </c>
      <c r="C1127" s="69" t="s">
        <v>87</v>
      </c>
      <c r="D1127" s="81">
        <v>380614.81000000011</v>
      </c>
      <c r="E1127" s="81">
        <v>282228.90000000002</v>
      </c>
      <c r="F1127" s="21">
        <v>0</v>
      </c>
      <c r="G1127" s="22">
        <f t="shared" si="17"/>
        <v>98385.910000000091</v>
      </c>
      <c r="H1127" s="21">
        <v>0</v>
      </c>
      <c r="I1127" s="21">
        <v>0</v>
      </c>
    </row>
    <row r="1128" spans="1:9" ht="15" x14ac:dyDescent="0.25">
      <c r="A1128" s="82" t="s">
        <v>1202</v>
      </c>
      <c r="B1128" s="20">
        <v>0</v>
      </c>
      <c r="C1128" s="69" t="s">
        <v>87</v>
      </c>
      <c r="D1128" s="81">
        <v>368544.60000000009</v>
      </c>
      <c r="E1128" s="81">
        <v>340895.34999999992</v>
      </c>
      <c r="F1128" s="21">
        <v>0</v>
      </c>
      <c r="G1128" s="22">
        <f t="shared" si="17"/>
        <v>27649.250000000175</v>
      </c>
      <c r="H1128" s="21">
        <v>0</v>
      </c>
      <c r="I1128" s="21">
        <v>0</v>
      </c>
    </row>
    <row r="1129" spans="1:9" ht="15" x14ac:dyDescent="0.25">
      <c r="A1129" s="82" t="s">
        <v>1203</v>
      </c>
      <c r="B1129" s="20">
        <v>0</v>
      </c>
      <c r="C1129" s="69" t="s">
        <v>87</v>
      </c>
      <c r="D1129" s="81">
        <v>179365.59999999998</v>
      </c>
      <c r="E1129" s="81">
        <v>125650.31</v>
      </c>
      <c r="F1129" s="21">
        <v>0</v>
      </c>
      <c r="G1129" s="22">
        <f t="shared" si="17"/>
        <v>53715.289999999979</v>
      </c>
      <c r="H1129" s="21">
        <v>0</v>
      </c>
      <c r="I1129" s="21">
        <v>0</v>
      </c>
    </row>
    <row r="1130" spans="1:9" ht="15" x14ac:dyDescent="0.25">
      <c r="A1130" s="82" t="s">
        <v>1204</v>
      </c>
      <c r="B1130" s="20">
        <v>0</v>
      </c>
      <c r="C1130" s="69" t="s">
        <v>87</v>
      </c>
      <c r="D1130" s="81">
        <v>686988.70000000007</v>
      </c>
      <c r="E1130" s="81">
        <v>590173</v>
      </c>
      <c r="F1130" s="21">
        <v>0</v>
      </c>
      <c r="G1130" s="22">
        <f t="shared" si="17"/>
        <v>96815.70000000007</v>
      </c>
      <c r="H1130" s="21">
        <v>0</v>
      </c>
      <c r="I1130" s="21">
        <v>0</v>
      </c>
    </row>
    <row r="1131" spans="1:9" ht="15" x14ac:dyDescent="0.25">
      <c r="A1131" s="82" t="s">
        <v>1205</v>
      </c>
      <c r="B1131" s="20">
        <v>0</v>
      </c>
      <c r="C1131" s="69" t="s">
        <v>87</v>
      </c>
      <c r="D1131" s="81">
        <v>2321458.6500000004</v>
      </c>
      <c r="E1131" s="81">
        <v>2014186.0800000003</v>
      </c>
      <c r="F1131" s="21">
        <v>0</v>
      </c>
      <c r="G1131" s="22">
        <f t="shared" si="17"/>
        <v>307272.57000000007</v>
      </c>
      <c r="H1131" s="21">
        <v>0</v>
      </c>
      <c r="I1131" s="21">
        <v>0</v>
      </c>
    </row>
    <row r="1132" spans="1:9" ht="15" x14ac:dyDescent="0.25">
      <c r="A1132" s="82" t="s">
        <v>1206</v>
      </c>
      <c r="B1132" s="20">
        <v>0</v>
      </c>
      <c r="C1132" s="69" t="s">
        <v>87</v>
      </c>
      <c r="D1132" s="81">
        <v>386558.6</v>
      </c>
      <c r="E1132" s="81">
        <v>236260.20000000007</v>
      </c>
      <c r="F1132" s="21">
        <v>0</v>
      </c>
      <c r="G1132" s="22">
        <f t="shared" si="17"/>
        <v>150298.39999999991</v>
      </c>
      <c r="H1132" s="21">
        <v>0</v>
      </c>
      <c r="I1132" s="21">
        <v>0</v>
      </c>
    </row>
    <row r="1133" spans="1:9" ht="15" x14ac:dyDescent="0.25">
      <c r="A1133" s="82" t="s">
        <v>1207</v>
      </c>
      <c r="B1133" s="20">
        <v>0</v>
      </c>
      <c r="C1133" s="69" t="s">
        <v>87</v>
      </c>
      <c r="D1133" s="81">
        <v>93825</v>
      </c>
      <c r="E1133" s="81">
        <v>55736.06</v>
      </c>
      <c r="F1133" s="21">
        <v>0</v>
      </c>
      <c r="G1133" s="22">
        <f t="shared" si="17"/>
        <v>38088.94</v>
      </c>
      <c r="H1133" s="21">
        <v>0</v>
      </c>
      <c r="I1133" s="21">
        <v>0</v>
      </c>
    </row>
    <row r="1134" spans="1:9" ht="15" x14ac:dyDescent="0.25">
      <c r="A1134" s="82" t="s">
        <v>1208</v>
      </c>
      <c r="B1134" s="20">
        <v>0</v>
      </c>
      <c r="C1134" s="69" t="s">
        <v>87</v>
      </c>
      <c r="D1134" s="81">
        <v>384390.6</v>
      </c>
      <c r="E1134" s="81">
        <v>342928.19999999995</v>
      </c>
      <c r="F1134" s="21">
        <v>0</v>
      </c>
      <c r="G1134" s="22">
        <f t="shared" si="17"/>
        <v>41462.400000000023</v>
      </c>
      <c r="H1134" s="21">
        <v>0</v>
      </c>
      <c r="I1134" s="21">
        <v>0</v>
      </c>
    </row>
    <row r="1135" spans="1:9" ht="15" x14ac:dyDescent="0.25">
      <c r="A1135" s="82" t="s">
        <v>1209</v>
      </c>
      <c r="B1135" s="20">
        <v>0</v>
      </c>
      <c r="C1135" s="69" t="s">
        <v>87</v>
      </c>
      <c r="D1135" s="81">
        <v>367232.79999999993</v>
      </c>
      <c r="E1135" s="81">
        <v>279740.90000000002</v>
      </c>
      <c r="F1135" s="21">
        <v>0</v>
      </c>
      <c r="G1135" s="22">
        <f t="shared" si="17"/>
        <v>87491.899999999907</v>
      </c>
      <c r="H1135" s="21">
        <v>0</v>
      </c>
      <c r="I1135" s="21">
        <v>0</v>
      </c>
    </row>
    <row r="1136" spans="1:9" ht="15" x14ac:dyDescent="0.25">
      <c r="A1136" s="82" t="s">
        <v>1210</v>
      </c>
      <c r="B1136" s="20">
        <v>0</v>
      </c>
      <c r="C1136" s="69" t="s">
        <v>87</v>
      </c>
      <c r="D1136" s="81">
        <v>112284.19999999998</v>
      </c>
      <c r="E1136" s="81">
        <v>84694</v>
      </c>
      <c r="F1136" s="21">
        <v>0</v>
      </c>
      <c r="G1136" s="22">
        <f t="shared" si="17"/>
        <v>27590.199999999983</v>
      </c>
      <c r="H1136" s="21">
        <v>0</v>
      </c>
      <c r="I1136" s="21">
        <v>0</v>
      </c>
    </row>
    <row r="1137" spans="1:9" ht="15" x14ac:dyDescent="0.25">
      <c r="A1137" s="82" t="s">
        <v>1211</v>
      </c>
      <c r="B1137" s="20">
        <v>0</v>
      </c>
      <c r="C1137" s="69" t="s">
        <v>87</v>
      </c>
      <c r="D1137" s="81">
        <v>111422.39999999999</v>
      </c>
      <c r="E1137" s="81">
        <v>89251.8</v>
      </c>
      <c r="F1137" s="21">
        <v>0</v>
      </c>
      <c r="G1137" s="22">
        <f t="shared" si="17"/>
        <v>22170.599999999991</v>
      </c>
      <c r="H1137" s="21">
        <v>0</v>
      </c>
      <c r="I1137" s="21">
        <v>0</v>
      </c>
    </row>
    <row r="1138" spans="1:9" ht="15" x14ac:dyDescent="0.25">
      <c r="A1138" s="82" t="s">
        <v>1212</v>
      </c>
      <c r="B1138" s="20">
        <v>0</v>
      </c>
      <c r="C1138" s="69" t="s">
        <v>87</v>
      </c>
      <c r="D1138" s="81">
        <v>785156.95</v>
      </c>
      <c r="E1138" s="81">
        <v>535617.09999999986</v>
      </c>
      <c r="F1138" s="21">
        <v>0</v>
      </c>
      <c r="G1138" s="22">
        <f t="shared" si="17"/>
        <v>249539.85000000009</v>
      </c>
      <c r="H1138" s="21">
        <v>0</v>
      </c>
      <c r="I1138" s="21">
        <v>0</v>
      </c>
    </row>
    <row r="1139" spans="1:9" ht="15" x14ac:dyDescent="0.25">
      <c r="A1139" s="82" t="s">
        <v>4489</v>
      </c>
      <c r="B1139" s="20">
        <v>0</v>
      </c>
      <c r="C1139" s="69" t="s">
        <v>87</v>
      </c>
      <c r="D1139" s="81">
        <v>159650.16</v>
      </c>
      <c r="E1139" s="81">
        <v>84465.670000000013</v>
      </c>
      <c r="F1139" s="21">
        <v>0</v>
      </c>
      <c r="G1139" s="22">
        <f t="shared" si="17"/>
        <v>75184.489999999991</v>
      </c>
      <c r="H1139" s="21">
        <v>0</v>
      </c>
      <c r="I1139" s="21">
        <v>0</v>
      </c>
    </row>
    <row r="1140" spans="1:9" ht="15" x14ac:dyDescent="0.25">
      <c r="A1140" s="82" t="s">
        <v>1213</v>
      </c>
      <c r="B1140" s="20">
        <v>0</v>
      </c>
      <c r="C1140" s="69" t="s">
        <v>87</v>
      </c>
      <c r="D1140" s="81">
        <v>924516.14999999991</v>
      </c>
      <c r="E1140" s="81">
        <v>652106.14999999991</v>
      </c>
      <c r="F1140" s="21">
        <v>0</v>
      </c>
      <c r="G1140" s="22">
        <f t="shared" si="17"/>
        <v>272410</v>
      </c>
      <c r="H1140" s="21">
        <v>0</v>
      </c>
      <c r="I1140" s="21">
        <v>0</v>
      </c>
    </row>
    <row r="1141" spans="1:9" ht="15" x14ac:dyDescent="0.25">
      <c r="A1141" s="82" t="s">
        <v>1214</v>
      </c>
      <c r="B1141" s="20">
        <v>0</v>
      </c>
      <c r="C1141" s="69" t="s">
        <v>87</v>
      </c>
      <c r="D1141" s="81">
        <v>949241.14999999991</v>
      </c>
      <c r="E1141" s="81">
        <v>583705.04999999993</v>
      </c>
      <c r="F1141" s="21">
        <v>0</v>
      </c>
      <c r="G1141" s="22">
        <f t="shared" si="17"/>
        <v>365536.1</v>
      </c>
      <c r="H1141" s="21">
        <v>0</v>
      </c>
      <c r="I1141" s="21">
        <v>0</v>
      </c>
    </row>
    <row r="1142" spans="1:9" ht="15" x14ac:dyDescent="0.25">
      <c r="A1142" s="82" t="s">
        <v>1215</v>
      </c>
      <c r="B1142" s="20">
        <v>0</v>
      </c>
      <c r="C1142" s="69" t="s">
        <v>87</v>
      </c>
      <c r="D1142" s="81">
        <v>924614.40000000026</v>
      </c>
      <c r="E1142" s="81">
        <v>604720.85</v>
      </c>
      <c r="F1142" s="21">
        <v>0</v>
      </c>
      <c r="G1142" s="22">
        <f t="shared" si="17"/>
        <v>319893.55000000028</v>
      </c>
      <c r="H1142" s="21">
        <v>0</v>
      </c>
      <c r="I1142" s="21">
        <v>0</v>
      </c>
    </row>
    <row r="1143" spans="1:9" ht="15" x14ac:dyDescent="0.25">
      <c r="A1143" s="82" t="s">
        <v>1216</v>
      </c>
      <c r="B1143" s="20">
        <v>0</v>
      </c>
      <c r="C1143" s="69" t="s">
        <v>87</v>
      </c>
      <c r="D1143" s="81">
        <v>1549755.7499999995</v>
      </c>
      <c r="E1143" s="81">
        <v>973914.39000000048</v>
      </c>
      <c r="F1143" s="21">
        <v>0</v>
      </c>
      <c r="G1143" s="22">
        <f t="shared" si="17"/>
        <v>575841.35999999905</v>
      </c>
      <c r="H1143" s="21">
        <v>0</v>
      </c>
      <c r="I1143" s="21">
        <v>0</v>
      </c>
    </row>
    <row r="1144" spans="1:9" ht="15" x14ac:dyDescent="0.25">
      <c r="A1144" s="82" t="s">
        <v>1217</v>
      </c>
      <c r="B1144" s="20">
        <v>0</v>
      </c>
      <c r="C1144" s="69" t="s">
        <v>87</v>
      </c>
      <c r="D1144" s="81">
        <v>1841362.4000000006</v>
      </c>
      <c r="E1144" s="81">
        <v>1088905.95</v>
      </c>
      <c r="F1144" s="21">
        <v>0</v>
      </c>
      <c r="G1144" s="22">
        <f t="shared" si="17"/>
        <v>752456.45000000065</v>
      </c>
      <c r="H1144" s="21">
        <v>0</v>
      </c>
      <c r="I1144" s="21">
        <v>0</v>
      </c>
    </row>
    <row r="1145" spans="1:9" ht="15" x14ac:dyDescent="0.25">
      <c r="A1145" s="82" t="s">
        <v>1218</v>
      </c>
      <c r="B1145" s="20">
        <v>0</v>
      </c>
      <c r="C1145" s="69" t="s">
        <v>87</v>
      </c>
      <c r="D1145" s="81">
        <v>2107690.899999998</v>
      </c>
      <c r="E1145" s="81">
        <v>1365178.9599999993</v>
      </c>
      <c r="F1145" s="21">
        <v>0</v>
      </c>
      <c r="G1145" s="22">
        <f t="shared" si="17"/>
        <v>742511.93999999878</v>
      </c>
      <c r="H1145" s="21">
        <v>0</v>
      </c>
      <c r="I1145" s="21">
        <v>0</v>
      </c>
    </row>
    <row r="1146" spans="1:9" ht="15" x14ac:dyDescent="0.25">
      <c r="A1146" s="82" t="s">
        <v>1219</v>
      </c>
      <c r="B1146" s="20">
        <v>0</v>
      </c>
      <c r="C1146" s="69" t="s">
        <v>87</v>
      </c>
      <c r="D1146" s="81">
        <v>1602098.4300000004</v>
      </c>
      <c r="E1146" s="81">
        <v>1052040.4399999997</v>
      </c>
      <c r="F1146" s="21">
        <v>0</v>
      </c>
      <c r="G1146" s="22">
        <f t="shared" si="17"/>
        <v>550057.99000000069</v>
      </c>
      <c r="H1146" s="21">
        <v>0</v>
      </c>
      <c r="I1146" s="21">
        <v>0</v>
      </c>
    </row>
    <row r="1147" spans="1:9" ht="15" x14ac:dyDescent="0.25">
      <c r="A1147" s="82" t="s">
        <v>4490</v>
      </c>
      <c r="B1147" s="20">
        <v>0</v>
      </c>
      <c r="C1147" s="69" t="s">
        <v>87</v>
      </c>
      <c r="D1147" s="81">
        <v>216975.00999999998</v>
      </c>
      <c r="E1147" s="81">
        <v>94341.099999999991</v>
      </c>
      <c r="F1147" s="21">
        <v>0</v>
      </c>
      <c r="G1147" s="22">
        <f t="shared" si="17"/>
        <v>122633.90999999999</v>
      </c>
      <c r="H1147" s="21">
        <v>0</v>
      </c>
      <c r="I1147" s="21">
        <v>0</v>
      </c>
    </row>
    <row r="1148" spans="1:9" ht="15" x14ac:dyDescent="0.25">
      <c r="A1148" s="82" t="s">
        <v>1220</v>
      </c>
      <c r="B1148" s="20">
        <v>0</v>
      </c>
      <c r="C1148" s="69" t="s">
        <v>87</v>
      </c>
      <c r="D1148" s="81">
        <v>1746860.6000000006</v>
      </c>
      <c r="E1148" s="81">
        <v>707022.64999999979</v>
      </c>
      <c r="F1148" s="21">
        <v>0</v>
      </c>
      <c r="G1148" s="22">
        <f t="shared" si="17"/>
        <v>1039837.9500000008</v>
      </c>
      <c r="H1148" s="21">
        <v>0</v>
      </c>
      <c r="I1148" s="21">
        <v>0</v>
      </c>
    </row>
    <row r="1149" spans="1:9" ht="15" x14ac:dyDescent="0.25">
      <c r="A1149" s="82" t="s">
        <v>4491</v>
      </c>
      <c r="B1149" s="20">
        <v>0</v>
      </c>
      <c r="C1149" s="69" t="s">
        <v>87</v>
      </c>
      <c r="D1149" s="81">
        <v>2001466.4499999995</v>
      </c>
      <c r="E1149" s="81">
        <v>681255.25</v>
      </c>
      <c r="F1149" s="21">
        <v>0</v>
      </c>
      <c r="G1149" s="22">
        <f t="shared" si="17"/>
        <v>1320211.1999999995</v>
      </c>
      <c r="H1149" s="21">
        <v>0</v>
      </c>
      <c r="I1149" s="21">
        <v>0</v>
      </c>
    </row>
    <row r="1150" spans="1:9" ht="15" x14ac:dyDescent="0.25">
      <c r="A1150" s="82" t="s">
        <v>1221</v>
      </c>
      <c r="B1150" s="20">
        <v>0</v>
      </c>
      <c r="C1150" s="69" t="s">
        <v>87</v>
      </c>
      <c r="D1150" s="81">
        <v>1041186.8699999999</v>
      </c>
      <c r="E1150" s="81">
        <v>899736.16999999969</v>
      </c>
      <c r="F1150" s="21">
        <v>0</v>
      </c>
      <c r="G1150" s="22">
        <f t="shared" si="17"/>
        <v>141450.70000000019</v>
      </c>
      <c r="H1150" s="21">
        <v>0</v>
      </c>
      <c r="I1150" s="21">
        <v>0</v>
      </c>
    </row>
    <row r="1151" spans="1:9" ht="15" x14ac:dyDescent="0.25">
      <c r="A1151" s="82" t="s">
        <v>1222</v>
      </c>
      <c r="B1151" s="20">
        <v>0</v>
      </c>
      <c r="C1151" s="69" t="s">
        <v>87</v>
      </c>
      <c r="D1151" s="81">
        <v>353416.07999999996</v>
      </c>
      <c r="E1151" s="81">
        <v>302401.48</v>
      </c>
      <c r="F1151" s="21">
        <v>0</v>
      </c>
      <c r="G1151" s="22">
        <f t="shared" si="17"/>
        <v>51014.599999999977</v>
      </c>
      <c r="H1151" s="21">
        <v>0</v>
      </c>
      <c r="I1151" s="21">
        <v>0</v>
      </c>
    </row>
    <row r="1152" spans="1:9" ht="15" x14ac:dyDescent="0.25">
      <c r="A1152" s="82" t="s">
        <v>1223</v>
      </c>
      <c r="B1152" s="20">
        <v>0</v>
      </c>
      <c r="C1152" s="69" t="s">
        <v>87</v>
      </c>
      <c r="D1152" s="81">
        <v>340772.4</v>
      </c>
      <c r="E1152" s="81">
        <v>270395.37999999995</v>
      </c>
      <c r="F1152" s="21">
        <v>0</v>
      </c>
      <c r="G1152" s="22">
        <f t="shared" si="17"/>
        <v>70377.020000000077</v>
      </c>
      <c r="H1152" s="21">
        <v>0</v>
      </c>
      <c r="I1152" s="21">
        <v>0</v>
      </c>
    </row>
    <row r="1153" spans="1:9" ht="15" x14ac:dyDescent="0.25">
      <c r="A1153" s="82" t="s">
        <v>1224</v>
      </c>
      <c r="B1153" s="20">
        <v>0</v>
      </c>
      <c r="C1153" s="69" t="s">
        <v>87</v>
      </c>
      <c r="D1153" s="81">
        <v>351572.70000000007</v>
      </c>
      <c r="E1153" s="81">
        <v>267969.2</v>
      </c>
      <c r="F1153" s="21">
        <v>0</v>
      </c>
      <c r="G1153" s="22">
        <f t="shared" si="17"/>
        <v>83603.500000000058</v>
      </c>
      <c r="H1153" s="21">
        <v>0</v>
      </c>
      <c r="I1153" s="21">
        <v>0</v>
      </c>
    </row>
    <row r="1154" spans="1:9" ht="15" x14ac:dyDescent="0.25">
      <c r="A1154" s="82" t="s">
        <v>1225</v>
      </c>
      <c r="B1154" s="20">
        <v>0</v>
      </c>
      <c r="C1154" s="69" t="s">
        <v>87</v>
      </c>
      <c r="D1154" s="81">
        <v>388612.43</v>
      </c>
      <c r="E1154" s="81">
        <v>346746.99000000005</v>
      </c>
      <c r="F1154" s="21">
        <v>0</v>
      </c>
      <c r="G1154" s="22">
        <f t="shared" si="17"/>
        <v>41865.439999999944</v>
      </c>
      <c r="H1154" s="21">
        <v>0</v>
      </c>
      <c r="I1154" s="21">
        <v>0</v>
      </c>
    </row>
    <row r="1155" spans="1:9" ht="15" x14ac:dyDescent="0.25">
      <c r="A1155" s="82" t="s">
        <v>1226</v>
      </c>
      <c r="B1155" s="20">
        <v>0</v>
      </c>
      <c r="C1155" s="69" t="s">
        <v>87</v>
      </c>
      <c r="D1155" s="81">
        <v>162185.20000000001</v>
      </c>
      <c r="E1155" s="81">
        <v>110181.40000000001</v>
      </c>
      <c r="F1155" s="21">
        <v>0</v>
      </c>
      <c r="G1155" s="22">
        <f t="shared" si="17"/>
        <v>52003.8</v>
      </c>
      <c r="H1155" s="21">
        <v>0</v>
      </c>
      <c r="I1155" s="21">
        <v>0</v>
      </c>
    </row>
    <row r="1156" spans="1:9" ht="15" x14ac:dyDescent="0.25">
      <c r="A1156" s="82" t="s">
        <v>1227</v>
      </c>
      <c r="B1156" s="20">
        <v>0</v>
      </c>
      <c r="C1156" s="69" t="s">
        <v>87</v>
      </c>
      <c r="D1156" s="81">
        <v>688772.80000000016</v>
      </c>
      <c r="E1156" s="81">
        <v>566905.29999999993</v>
      </c>
      <c r="F1156" s="21">
        <v>0</v>
      </c>
      <c r="G1156" s="22">
        <f t="shared" si="17"/>
        <v>121867.50000000023</v>
      </c>
      <c r="H1156" s="21">
        <v>0</v>
      </c>
      <c r="I1156" s="21">
        <v>0</v>
      </c>
    </row>
    <row r="1157" spans="1:9" ht="15" x14ac:dyDescent="0.25">
      <c r="A1157" s="82" t="s">
        <v>1228</v>
      </c>
      <c r="B1157" s="20">
        <v>0</v>
      </c>
      <c r="C1157" s="69" t="s">
        <v>87</v>
      </c>
      <c r="D1157" s="81">
        <v>274663.99999999994</v>
      </c>
      <c r="E1157" s="81">
        <v>204621.40000000002</v>
      </c>
      <c r="F1157" s="21">
        <v>0</v>
      </c>
      <c r="G1157" s="22">
        <f t="shared" si="17"/>
        <v>70042.599999999919</v>
      </c>
      <c r="H1157" s="21">
        <v>0</v>
      </c>
      <c r="I1157" s="21">
        <v>0</v>
      </c>
    </row>
    <row r="1158" spans="1:9" ht="15" x14ac:dyDescent="0.25">
      <c r="A1158" s="82" t="s">
        <v>1229</v>
      </c>
      <c r="B1158" s="20">
        <v>0</v>
      </c>
      <c r="C1158" s="69" t="s">
        <v>87</v>
      </c>
      <c r="D1158" s="81">
        <v>858323.38</v>
      </c>
      <c r="E1158" s="81">
        <v>739714.37000000011</v>
      </c>
      <c r="F1158" s="21">
        <v>0</v>
      </c>
      <c r="G1158" s="22">
        <f t="shared" ref="G1158:G1221" si="18">D1158-E1158</f>
        <v>118609.00999999989</v>
      </c>
      <c r="H1158" s="21">
        <v>0</v>
      </c>
      <c r="I1158" s="21">
        <v>0</v>
      </c>
    </row>
    <row r="1159" spans="1:9" ht="15" x14ac:dyDescent="0.25">
      <c r="A1159" s="82" t="s">
        <v>1230</v>
      </c>
      <c r="B1159" s="20">
        <v>0</v>
      </c>
      <c r="C1159" s="69" t="s">
        <v>87</v>
      </c>
      <c r="D1159" s="81">
        <v>521361.19999999995</v>
      </c>
      <c r="E1159" s="81">
        <v>484134.30000000005</v>
      </c>
      <c r="F1159" s="21">
        <v>0</v>
      </c>
      <c r="G1159" s="22">
        <f t="shared" si="18"/>
        <v>37226.899999999907</v>
      </c>
      <c r="H1159" s="21">
        <v>0</v>
      </c>
      <c r="I1159" s="21">
        <v>0</v>
      </c>
    </row>
    <row r="1160" spans="1:9" ht="15" x14ac:dyDescent="0.25">
      <c r="A1160" s="82" t="s">
        <v>1231</v>
      </c>
      <c r="B1160" s="20">
        <v>0</v>
      </c>
      <c r="C1160" s="69" t="s">
        <v>87</v>
      </c>
      <c r="D1160" s="81">
        <v>689410.33999999985</v>
      </c>
      <c r="E1160" s="81">
        <v>616866.53999999992</v>
      </c>
      <c r="F1160" s="21">
        <v>0</v>
      </c>
      <c r="G1160" s="22">
        <f t="shared" si="18"/>
        <v>72543.79999999993</v>
      </c>
      <c r="H1160" s="21">
        <v>0</v>
      </c>
      <c r="I1160" s="21">
        <v>0</v>
      </c>
    </row>
    <row r="1161" spans="1:9" ht="15" x14ac:dyDescent="0.25">
      <c r="A1161" s="82" t="s">
        <v>1232</v>
      </c>
      <c r="B1161" s="20">
        <v>0</v>
      </c>
      <c r="C1161" s="69" t="s">
        <v>87</v>
      </c>
      <c r="D1161" s="81">
        <v>299823.00000000006</v>
      </c>
      <c r="E1161" s="81">
        <v>246667.39999999997</v>
      </c>
      <c r="F1161" s="21">
        <v>0</v>
      </c>
      <c r="G1161" s="22">
        <f t="shared" si="18"/>
        <v>53155.600000000093</v>
      </c>
      <c r="H1161" s="21">
        <v>0</v>
      </c>
      <c r="I1161" s="21">
        <v>0</v>
      </c>
    </row>
    <row r="1162" spans="1:9" ht="15" x14ac:dyDescent="0.25">
      <c r="A1162" s="82" t="s">
        <v>1233</v>
      </c>
      <c r="B1162" s="20">
        <v>0</v>
      </c>
      <c r="C1162" s="69" t="s">
        <v>87</v>
      </c>
      <c r="D1162" s="81">
        <v>546021.99999999988</v>
      </c>
      <c r="E1162" s="81">
        <v>472863.79999999987</v>
      </c>
      <c r="F1162" s="21">
        <v>0</v>
      </c>
      <c r="G1162" s="22">
        <f t="shared" si="18"/>
        <v>73158.200000000012</v>
      </c>
      <c r="H1162" s="21">
        <v>0</v>
      </c>
      <c r="I1162" s="21">
        <v>0</v>
      </c>
    </row>
    <row r="1163" spans="1:9" ht="15" x14ac:dyDescent="0.25">
      <c r="A1163" s="82" t="s">
        <v>1234</v>
      </c>
      <c r="B1163" s="20">
        <v>0</v>
      </c>
      <c r="C1163" s="69" t="s">
        <v>87</v>
      </c>
      <c r="D1163" s="81">
        <v>601953.4</v>
      </c>
      <c r="E1163" s="81">
        <v>517500.80000000005</v>
      </c>
      <c r="F1163" s="21">
        <v>0</v>
      </c>
      <c r="G1163" s="22">
        <f t="shared" si="18"/>
        <v>84452.599999999977</v>
      </c>
      <c r="H1163" s="21">
        <v>0</v>
      </c>
      <c r="I1163" s="21">
        <v>0</v>
      </c>
    </row>
    <row r="1164" spans="1:9" ht="15" x14ac:dyDescent="0.25">
      <c r="A1164" s="82" t="s">
        <v>1235</v>
      </c>
      <c r="B1164" s="20">
        <v>0</v>
      </c>
      <c r="C1164" s="69" t="s">
        <v>87</v>
      </c>
      <c r="D1164" s="81">
        <v>395945.92</v>
      </c>
      <c r="E1164" s="81">
        <v>325273.27999999991</v>
      </c>
      <c r="F1164" s="21">
        <v>0</v>
      </c>
      <c r="G1164" s="22">
        <f t="shared" si="18"/>
        <v>70672.640000000072</v>
      </c>
      <c r="H1164" s="21">
        <v>0</v>
      </c>
      <c r="I1164" s="21">
        <v>0</v>
      </c>
    </row>
    <row r="1165" spans="1:9" ht="15" x14ac:dyDescent="0.25">
      <c r="A1165" s="82" t="s">
        <v>1236</v>
      </c>
      <c r="B1165" s="20">
        <v>0</v>
      </c>
      <c r="C1165" s="69" t="s">
        <v>87</v>
      </c>
      <c r="D1165" s="81">
        <v>371519.19999999995</v>
      </c>
      <c r="E1165" s="81">
        <v>299957.30000000005</v>
      </c>
      <c r="F1165" s="21">
        <v>0</v>
      </c>
      <c r="G1165" s="22">
        <f t="shared" si="18"/>
        <v>71561.899999999907</v>
      </c>
      <c r="H1165" s="21">
        <v>0</v>
      </c>
      <c r="I1165" s="21">
        <v>0</v>
      </c>
    </row>
    <row r="1166" spans="1:9" ht="15" x14ac:dyDescent="0.25">
      <c r="A1166" s="82" t="s">
        <v>1237</v>
      </c>
      <c r="B1166" s="20">
        <v>0</v>
      </c>
      <c r="C1166" s="69" t="s">
        <v>87</v>
      </c>
      <c r="D1166" s="81">
        <v>814992.79999999981</v>
      </c>
      <c r="E1166" s="81">
        <v>618235.5</v>
      </c>
      <c r="F1166" s="21">
        <v>0</v>
      </c>
      <c r="G1166" s="22">
        <f t="shared" si="18"/>
        <v>196757.29999999981</v>
      </c>
      <c r="H1166" s="21">
        <v>0</v>
      </c>
      <c r="I1166" s="21">
        <v>0</v>
      </c>
    </row>
    <row r="1167" spans="1:9" ht="15" x14ac:dyDescent="0.25">
      <c r="A1167" s="82" t="s">
        <v>1238</v>
      </c>
      <c r="B1167" s="20">
        <v>0</v>
      </c>
      <c r="C1167" s="69" t="s">
        <v>87</v>
      </c>
      <c r="D1167" s="81">
        <v>691135.80000000016</v>
      </c>
      <c r="E1167" s="81">
        <v>552002.69999999995</v>
      </c>
      <c r="F1167" s="21">
        <v>0</v>
      </c>
      <c r="G1167" s="22">
        <f t="shared" si="18"/>
        <v>139133.10000000021</v>
      </c>
      <c r="H1167" s="21">
        <v>0</v>
      </c>
      <c r="I1167" s="21">
        <v>0</v>
      </c>
    </row>
    <row r="1168" spans="1:9" ht="15" x14ac:dyDescent="0.25">
      <c r="A1168" s="82" t="s">
        <v>1239</v>
      </c>
      <c r="B1168" s="20">
        <v>0</v>
      </c>
      <c r="C1168" s="69" t="s">
        <v>87</v>
      </c>
      <c r="D1168" s="81">
        <v>412524.1999999999</v>
      </c>
      <c r="E1168" s="81">
        <v>339644.3000000001</v>
      </c>
      <c r="F1168" s="21">
        <v>0</v>
      </c>
      <c r="G1168" s="22">
        <f t="shared" si="18"/>
        <v>72879.89999999979</v>
      </c>
      <c r="H1168" s="21">
        <v>0</v>
      </c>
      <c r="I1168" s="21">
        <v>0</v>
      </c>
    </row>
    <row r="1169" spans="1:9" ht="15" x14ac:dyDescent="0.25">
      <c r="A1169" s="82" t="s">
        <v>1240</v>
      </c>
      <c r="B1169" s="20">
        <v>0</v>
      </c>
      <c r="C1169" s="69" t="s">
        <v>87</v>
      </c>
      <c r="D1169" s="81">
        <v>102776.59999999999</v>
      </c>
      <c r="E1169" s="81">
        <v>99776.400000000009</v>
      </c>
      <c r="F1169" s="21">
        <v>0</v>
      </c>
      <c r="G1169" s="22">
        <f t="shared" si="18"/>
        <v>3000.1999999999825</v>
      </c>
      <c r="H1169" s="21">
        <v>0</v>
      </c>
      <c r="I1169" s="21">
        <v>0</v>
      </c>
    </row>
    <row r="1170" spans="1:9" ht="15" x14ac:dyDescent="0.25">
      <c r="A1170" s="82" t="s">
        <v>1241</v>
      </c>
      <c r="B1170" s="20">
        <v>0</v>
      </c>
      <c r="C1170" s="69" t="s">
        <v>87</v>
      </c>
      <c r="D1170" s="81">
        <v>102192.80000000002</v>
      </c>
      <c r="E1170" s="81">
        <v>45862.6</v>
      </c>
      <c r="F1170" s="21">
        <v>0</v>
      </c>
      <c r="G1170" s="22">
        <f t="shared" si="18"/>
        <v>56330.200000000019</v>
      </c>
      <c r="H1170" s="21">
        <v>0</v>
      </c>
      <c r="I1170" s="21">
        <v>0</v>
      </c>
    </row>
    <row r="1171" spans="1:9" ht="15" x14ac:dyDescent="0.25">
      <c r="A1171" s="82" t="s">
        <v>1242</v>
      </c>
      <c r="B1171" s="20">
        <v>0</v>
      </c>
      <c r="C1171" s="69" t="s">
        <v>87</v>
      </c>
      <c r="D1171" s="81">
        <v>1482751.7400000002</v>
      </c>
      <c r="E1171" s="81">
        <v>1272129.8299999998</v>
      </c>
      <c r="F1171" s="21">
        <v>0</v>
      </c>
      <c r="G1171" s="22">
        <f t="shared" si="18"/>
        <v>210621.91000000038</v>
      </c>
      <c r="H1171" s="21">
        <v>0</v>
      </c>
      <c r="I1171" s="21">
        <v>0</v>
      </c>
    </row>
    <row r="1172" spans="1:9" ht="15" x14ac:dyDescent="0.25">
      <c r="A1172" s="82" t="s">
        <v>1243</v>
      </c>
      <c r="B1172" s="20">
        <v>0</v>
      </c>
      <c r="C1172" s="69" t="s">
        <v>87</v>
      </c>
      <c r="D1172" s="81">
        <v>675111.00000000023</v>
      </c>
      <c r="E1172" s="81">
        <v>622833</v>
      </c>
      <c r="F1172" s="21">
        <v>0</v>
      </c>
      <c r="G1172" s="22">
        <f t="shared" si="18"/>
        <v>52278.000000000233</v>
      </c>
      <c r="H1172" s="21">
        <v>0</v>
      </c>
      <c r="I1172" s="21">
        <v>0</v>
      </c>
    </row>
    <row r="1173" spans="1:9" ht="15" x14ac:dyDescent="0.25">
      <c r="A1173" s="82" t="s">
        <v>1244</v>
      </c>
      <c r="B1173" s="20">
        <v>0</v>
      </c>
      <c r="C1173" s="69" t="s">
        <v>87</v>
      </c>
      <c r="D1173" s="81">
        <v>920161</v>
      </c>
      <c r="E1173" s="81">
        <v>749573.20000000007</v>
      </c>
      <c r="F1173" s="21">
        <v>0</v>
      </c>
      <c r="G1173" s="22">
        <f t="shared" si="18"/>
        <v>170587.79999999993</v>
      </c>
      <c r="H1173" s="21">
        <v>0</v>
      </c>
      <c r="I1173" s="21">
        <v>0</v>
      </c>
    </row>
    <row r="1174" spans="1:9" ht="15" x14ac:dyDescent="0.25">
      <c r="A1174" s="82" t="s">
        <v>1245</v>
      </c>
      <c r="B1174" s="20">
        <v>0</v>
      </c>
      <c r="C1174" s="69" t="s">
        <v>87</v>
      </c>
      <c r="D1174" s="81">
        <v>1299114.3200000005</v>
      </c>
      <c r="E1174" s="81">
        <v>1100056.5399999996</v>
      </c>
      <c r="F1174" s="21">
        <v>0</v>
      </c>
      <c r="G1174" s="22">
        <f t="shared" si="18"/>
        <v>199057.78000000096</v>
      </c>
      <c r="H1174" s="21">
        <v>0</v>
      </c>
      <c r="I1174" s="21">
        <v>0</v>
      </c>
    </row>
    <row r="1175" spans="1:9" ht="15" x14ac:dyDescent="0.25">
      <c r="A1175" s="82" t="s">
        <v>1246</v>
      </c>
      <c r="B1175" s="20">
        <v>0</v>
      </c>
      <c r="C1175" s="69" t="s">
        <v>87</v>
      </c>
      <c r="D1175" s="81">
        <v>498931.39999999997</v>
      </c>
      <c r="E1175" s="81">
        <v>448508</v>
      </c>
      <c r="F1175" s="21">
        <v>0</v>
      </c>
      <c r="G1175" s="22">
        <f t="shared" si="18"/>
        <v>50423.399999999965</v>
      </c>
      <c r="H1175" s="21">
        <v>0</v>
      </c>
      <c r="I1175" s="21">
        <v>0</v>
      </c>
    </row>
    <row r="1176" spans="1:9" ht="15" x14ac:dyDescent="0.25">
      <c r="A1176" s="82" t="s">
        <v>1247</v>
      </c>
      <c r="B1176" s="20">
        <v>0</v>
      </c>
      <c r="C1176" s="69" t="s">
        <v>87</v>
      </c>
      <c r="D1176" s="81">
        <v>1700383.3899999997</v>
      </c>
      <c r="E1176" s="81">
        <v>1478448.1000000003</v>
      </c>
      <c r="F1176" s="21">
        <v>0</v>
      </c>
      <c r="G1176" s="22">
        <f t="shared" si="18"/>
        <v>221935.28999999934</v>
      </c>
      <c r="H1176" s="21">
        <v>0</v>
      </c>
      <c r="I1176" s="21">
        <v>0</v>
      </c>
    </row>
    <row r="1177" spans="1:9" ht="15" x14ac:dyDescent="0.25">
      <c r="A1177" s="82" t="s">
        <v>1248</v>
      </c>
      <c r="B1177" s="20">
        <v>0</v>
      </c>
      <c r="C1177" s="69" t="s">
        <v>87</v>
      </c>
      <c r="D1177" s="81">
        <v>1221715.07</v>
      </c>
      <c r="E1177" s="81">
        <v>1025262.9899999998</v>
      </c>
      <c r="F1177" s="21">
        <v>0</v>
      </c>
      <c r="G1177" s="22">
        <f t="shared" si="18"/>
        <v>196452.08000000031</v>
      </c>
      <c r="H1177" s="21">
        <v>0</v>
      </c>
      <c r="I1177" s="21">
        <v>0</v>
      </c>
    </row>
    <row r="1178" spans="1:9" ht="15" x14ac:dyDescent="0.25">
      <c r="A1178" s="82" t="s">
        <v>1249</v>
      </c>
      <c r="B1178" s="20">
        <v>0</v>
      </c>
      <c r="C1178" s="69" t="s">
        <v>87</v>
      </c>
      <c r="D1178" s="81">
        <v>1239263.1399999997</v>
      </c>
      <c r="E1178" s="81">
        <v>1048520.7400000001</v>
      </c>
      <c r="F1178" s="21">
        <v>0</v>
      </c>
      <c r="G1178" s="22">
        <f t="shared" si="18"/>
        <v>190742.39999999956</v>
      </c>
      <c r="H1178" s="21">
        <v>0</v>
      </c>
      <c r="I1178" s="21">
        <v>0</v>
      </c>
    </row>
    <row r="1179" spans="1:9" ht="15" x14ac:dyDescent="0.25">
      <c r="A1179" s="82" t="s">
        <v>1250</v>
      </c>
      <c r="B1179" s="20">
        <v>0</v>
      </c>
      <c r="C1179" s="69" t="s">
        <v>87</v>
      </c>
      <c r="D1179" s="81">
        <v>551663.85</v>
      </c>
      <c r="E1179" s="81">
        <v>456652.19999999995</v>
      </c>
      <c r="F1179" s="21">
        <v>0</v>
      </c>
      <c r="G1179" s="22">
        <f t="shared" si="18"/>
        <v>95011.650000000023</v>
      </c>
      <c r="H1179" s="21">
        <v>0</v>
      </c>
      <c r="I1179" s="21">
        <v>0</v>
      </c>
    </row>
    <row r="1180" spans="1:9" ht="15" x14ac:dyDescent="0.25">
      <c r="A1180" s="82" t="s">
        <v>1251</v>
      </c>
      <c r="B1180" s="20">
        <v>0</v>
      </c>
      <c r="C1180" s="69" t="s">
        <v>87</v>
      </c>
      <c r="D1180" s="81">
        <v>529305.70000000007</v>
      </c>
      <c r="E1180" s="81">
        <v>459898.96000000008</v>
      </c>
      <c r="F1180" s="21">
        <v>0</v>
      </c>
      <c r="G1180" s="22">
        <f t="shared" si="18"/>
        <v>69406.739999999991</v>
      </c>
      <c r="H1180" s="21">
        <v>0</v>
      </c>
      <c r="I1180" s="21">
        <v>0</v>
      </c>
    </row>
    <row r="1181" spans="1:9" ht="15" x14ac:dyDescent="0.25">
      <c r="A1181" s="82" t="s">
        <v>1252</v>
      </c>
      <c r="B1181" s="20">
        <v>0</v>
      </c>
      <c r="C1181" s="69" t="s">
        <v>87</v>
      </c>
      <c r="D1181" s="81">
        <v>1259617.9999999995</v>
      </c>
      <c r="E1181" s="81">
        <v>1077927.7000000002</v>
      </c>
      <c r="F1181" s="21">
        <v>0</v>
      </c>
      <c r="G1181" s="22">
        <f t="shared" si="18"/>
        <v>181690.29999999935</v>
      </c>
      <c r="H1181" s="21">
        <v>0</v>
      </c>
      <c r="I1181" s="21">
        <v>0</v>
      </c>
    </row>
    <row r="1182" spans="1:9" ht="15" x14ac:dyDescent="0.25">
      <c r="A1182" s="82" t="s">
        <v>1253</v>
      </c>
      <c r="B1182" s="20">
        <v>0</v>
      </c>
      <c r="C1182" s="69" t="s">
        <v>87</v>
      </c>
      <c r="D1182" s="81">
        <v>535427.20000000007</v>
      </c>
      <c r="E1182" s="81">
        <v>484234.25000000006</v>
      </c>
      <c r="F1182" s="21">
        <v>0</v>
      </c>
      <c r="G1182" s="22">
        <f t="shared" si="18"/>
        <v>51192.950000000012</v>
      </c>
      <c r="H1182" s="21">
        <v>0</v>
      </c>
      <c r="I1182" s="21">
        <v>0</v>
      </c>
    </row>
    <row r="1183" spans="1:9" ht="15" x14ac:dyDescent="0.25">
      <c r="A1183" s="82" t="s">
        <v>1254</v>
      </c>
      <c r="B1183" s="20">
        <v>0</v>
      </c>
      <c r="C1183" s="69" t="s">
        <v>87</v>
      </c>
      <c r="D1183" s="81">
        <v>505316.60000000003</v>
      </c>
      <c r="E1183" s="81">
        <v>408002.35999999993</v>
      </c>
      <c r="F1183" s="21">
        <v>0</v>
      </c>
      <c r="G1183" s="22">
        <f t="shared" si="18"/>
        <v>97314.240000000107</v>
      </c>
      <c r="H1183" s="21">
        <v>0</v>
      </c>
      <c r="I1183" s="21">
        <v>0</v>
      </c>
    </row>
    <row r="1184" spans="1:9" ht="15" x14ac:dyDescent="0.25">
      <c r="A1184" s="82" t="s">
        <v>1255</v>
      </c>
      <c r="B1184" s="20">
        <v>0</v>
      </c>
      <c r="C1184" s="69" t="s">
        <v>87</v>
      </c>
      <c r="D1184" s="81">
        <v>1342804.2800000003</v>
      </c>
      <c r="E1184" s="81">
        <v>1144612.2499999998</v>
      </c>
      <c r="F1184" s="21">
        <v>0</v>
      </c>
      <c r="G1184" s="22">
        <f t="shared" si="18"/>
        <v>198192.03000000049</v>
      </c>
      <c r="H1184" s="21">
        <v>0</v>
      </c>
      <c r="I1184" s="21">
        <v>0</v>
      </c>
    </row>
    <row r="1185" spans="1:9" ht="15" x14ac:dyDescent="0.25">
      <c r="A1185" s="82" t="s">
        <v>1256</v>
      </c>
      <c r="B1185" s="20">
        <v>0</v>
      </c>
      <c r="C1185" s="69" t="s">
        <v>87</v>
      </c>
      <c r="D1185" s="81">
        <v>944722.34999999974</v>
      </c>
      <c r="E1185" s="81">
        <v>884652.99999999965</v>
      </c>
      <c r="F1185" s="21">
        <v>0</v>
      </c>
      <c r="G1185" s="22">
        <f t="shared" si="18"/>
        <v>60069.350000000093</v>
      </c>
      <c r="H1185" s="21">
        <v>0</v>
      </c>
      <c r="I1185" s="21">
        <v>0</v>
      </c>
    </row>
    <row r="1186" spans="1:9" ht="15" x14ac:dyDescent="0.25">
      <c r="A1186" s="82" t="s">
        <v>1257</v>
      </c>
      <c r="B1186" s="20">
        <v>0</v>
      </c>
      <c r="C1186" s="69" t="s">
        <v>87</v>
      </c>
      <c r="D1186" s="81">
        <v>579677.65</v>
      </c>
      <c r="E1186" s="81">
        <v>519577.9</v>
      </c>
      <c r="F1186" s="21">
        <v>0</v>
      </c>
      <c r="G1186" s="22">
        <f t="shared" si="18"/>
        <v>60099.75</v>
      </c>
      <c r="H1186" s="21">
        <v>0</v>
      </c>
      <c r="I1186" s="21">
        <v>0</v>
      </c>
    </row>
    <row r="1187" spans="1:9" ht="15" x14ac:dyDescent="0.25">
      <c r="A1187" s="82" t="s">
        <v>1258</v>
      </c>
      <c r="B1187" s="20">
        <v>0</v>
      </c>
      <c r="C1187" s="69" t="s">
        <v>87</v>
      </c>
      <c r="D1187" s="81">
        <v>1116823.9500000004</v>
      </c>
      <c r="E1187" s="81">
        <v>1007370.5500000003</v>
      </c>
      <c r="F1187" s="21">
        <v>0</v>
      </c>
      <c r="G1187" s="22">
        <f t="shared" si="18"/>
        <v>109453.40000000014</v>
      </c>
      <c r="H1187" s="21">
        <v>0</v>
      </c>
      <c r="I1187" s="21">
        <v>0</v>
      </c>
    </row>
    <row r="1188" spans="1:9" ht="15" x14ac:dyDescent="0.25">
      <c r="A1188" s="82" t="s">
        <v>1259</v>
      </c>
      <c r="B1188" s="20">
        <v>0</v>
      </c>
      <c r="C1188" s="69" t="s">
        <v>87</v>
      </c>
      <c r="D1188" s="81">
        <v>562186.9</v>
      </c>
      <c r="E1188" s="81">
        <v>477272.23000000004</v>
      </c>
      <c r="F1188" s="21">
        <v>0</v>
      </c>
      <c r="G1188" s="22">
        <f t="shared" si="18"/>
        <v>84914.669999999984</v>
      </c>
      <c r="H1188" s="21">
        <v>0</v>
      </c>
      <c r="I1188" s="21">
        <v>0</v>
      </c>
    </row>
    <row r="1189" spans="1:9" ht="15" x14ac:dyDescent="0.25">
      <c r="A1189" s="82" t="s">
        <v>1260</v>
      </c>
      <c r="B1189" s="20">
        <v>0</v>
      </c>
      <c r="C1189" s="69" t="s">
        <v>87</v>
      </c>
      <c r="D1189" s="81">
        <v>563176.25999999989</v>
      </c>
      <c r="E1189" s="81">
        <v>499916.05999999988</v>
      </c>
      <c r="F1189" s="21">
        <v>0</v>
      </c>
      <c r="G1189" s="22">
        <f t="shared" si="18"/>
        <v>63260.200000000012</v>
      </c>
      <c r="H1189" s="21">
        <v>0</v>
      </c>
      <c r="I1189" s="21">
        <v>0</v>
      </c>
    </row>
    <row r="1190" spans="1:9" ht="15" x14ac:dyDescent="0.25">
      <c r="A1190" s="82" t="s">
        <v>1261</v>
      </c>
      <c r="B1190" s="20">
        <v>0</v>
      </c>
      <c r="C1190" s="69" t="s">
        <v>87</v>
      </c>
      <c r="D1190" s="81">
        <v>1310464.1999999997</v>
      </c>
      <c r="E1190" s="81">
        <v>1047175.7499999999</v>
      </c>
      <c r="F1190" s="21">
        <v>0</v>
      </c>
      <c r="G1190" s="22">
        <f t="shared" si="18"/>
        <v>263288.44999999984</v>
      </c>
      <c r="H1190" s="21">
        <v>0</v>
      </c>
      <c r="I1190" s="21">
        <v>0</v>
      </c>
    </row>
    <row r="1191" spans="1:9" ht="15" x14ac:dyDescent="0.25">
      <c r="A1191" s="82" t="s">
        <v>1262</v>
      </c>
      <c r="B1191" s="20">
        <v>0</v>
      </c>
      <c r="C1191" s="69" t="s">
        <v>87</v>
      </c>
      <c r="D1191" s="81">
        <v>1607736.7699999996</v>
      </c>
      <c r="E1191" s="81">
        <v>1372187.96</v>
      </c>
      <c r="F1191" s="21">
        <v>0</v>
      </c>
      <c r="G1191" s="22">
        <f t="shared" si="18"/>
        <v>235548.80999999959</v>
      </c>
      <c r="H1191" s="21">
        <v>0</v>
      </c>
      <c r="I1191" s="21">
        <v>0</v>
      </c>
    </row>
    <row r="1192" spans="1:9" ht="15" x14ac:dyDescent="0.25">
      <c r="A1192" s="82" t="s">
        <v>1263</v>
      </c>
      <c r="B1192" s="20">
        <v>0</v>
      </c>
      <c r="C1192" s="69" t="s">
        <v>87</v>
      </c>
      <c r="D1192" s="81">
        <v>1195912.31</v>
      </c>
      <c r="E1192" s="81">
        <v>992234.97</v>
      </c>
      <c r="F1192" s="21">
        <v>0</v>
      </c>
      <c r="G1192" s="22">
        <f t="shared" si="18"/>
        <v>203677.34000000008</v>
      </c>
      <c r="H1192" s="21">
        <v>0</v>
      </c>
      <c r="I1192" s="21">
        <v>0</v>
      </c>
    </row>
    <row r="1193" spans="1:9" ht="15" x14ac:dyDescent="0.25">
      <c r="A1193" s="82" t="s">
        <v>1264</v>
      </c>
      <c r="B1193" s="20">
        <v>0</v>
      </c>
      <c r="C1193" s="69" t="s">
        <v>87</v>
      </c>
      <c r="D1193" s="81">
        <v>2209167.9499999993</v>
      </c>
      <c r="E1193" s="81">
        <v>1970753.8499999999</v>
      </c>
      <c r="F1193" s="21">
        <v>0</v>
      </c>
      <c r="G1193" s="22">
        <f t="shared" si="18"/>
        <v>238414.09999999939</v>
      </c>
      <c r="H1193" s="21">
        <v>0</v>
      </c>
      <c r="I1193" s="21">
        <v>0</v>
      </c>
    </row>
    <row r="1194" spans="1:9" ht="15" x14ac:dyDescent="0.25">
      <c r="A1194" s="82" t="s">
        <v>1265</v>
      </c>
      <c r="B1194" s="20">
        <v>0</v>
      </c>
      <c r="C1194" s="69" t="s">
        <v>87</v>
      </c>
      <c r="D1194" s="81">
        <v>1490118.8499999999</v>
      </c>
      <c r="E1194" s="81">
        <v>1261705.27</v>
      </c>
      <c r="F1194" s="21">
        <v>0</v>
      </c>
      <c r="G1194" s="22">
        <f t="shared" si="18"/>
        <v>228413.57999999984</v>
      </c>
      <c r="H1194" s="21">
        <v>0</v>
      </c>
      <c r="I1194" s="21">
        <v>0</v>
      </c>
    </row>
    <row r="1195" spans="1:9" ht="15" x14ac:dyDescent="0.25">
      <c r="A1195" s="82" t="s">
        <v>4492</v>
      </c>
      <c r="B1195" s="20">
        <v>0</v>
      </c>
      <c r="C1195" s="69" t="s">
        <v>87</v>
      </c>
      <c r="D1195" s="81">
        <v>3132246.8999999985</v>
      </c>
      <c r="E1195" s="81">
        <v>1723033.26</v>
      </c>
      <c r="F1195" s="21">
        <v>0</v>
      </c>
      <c r="G1195" s="22">
        <f t="shared" si="18"/>
        <v>1409213.6399999985</v>
      </c>
      <c r="H1195" s="21">
        <v>0</v>
      </c>
      <c r="I1195" s="21">
        <v>0</v>
      </c>
    </row>
    <row r="1196" spans="1:9" ht="15" x14ac:dyDescent="0.25">
      <c r="A1196" s="82" t="s">
        <v>1266</v>
      </c>
      <c r="B1196" s="20">
        <v>0</v>
      </c>
      <c r="C1196" s="69" t="s">
        <v>87</v>
      </c>
      <c r="D1196" s="81">
        <v>17486.2</v>
      </c>
      <c r="E1196" s="81">
        <v>0</v>
      </c>
      <c r="F1196" s="21">
        <v>0</v>
      </c>
      <c r="G1196" s="22">
        <f t="shared" si="18"/>
        <v>17486.2</v>
      </c>
      <c r="H1196" s="21">
        <v>0</v>
      </c>
      <c r="I1196" s="21">
        <v>0</v>
      </c>
    </row>
    <row r="1197" spans="1:9" ht="15" x14ac:dyDescent="0.25">
      <c r="A1197" s="82" t="s">
        <v>1267</v>
      </c>
      <c r="B1197" s="20">
        <v>0</v>
      </c>
      <c r="C1197" s="69" t="s">
        <v>87</v>
      </c>
      <c r="D1197" s="81">
        <v>379608.99999999988</v>
      </c>
      <c r="E1197" s="81">
        <v>317787.1999999999</v>
      </c>
      <c r="F1197" s="21">
        <v>0</v>
      </c>
      <c r="G1197" s="22">
        <f t="shared" si="18"/>
        <v>61821.799999999988</v>
      </c>
      <c r="H1197" s="21">
        <v>0</v>
      </c>
      <c r="I1197" s="21">
        <v>0</v>
      </c>
    </row>
    <row r="1198" spans="1:9" ht="15" x14ac:dyDescent="0.25">
      <c r="A1198" s="82" t="s">
        <v>1268</v>
      </c>
      <c r="B1198" s="20">
        <v>0</v>
      </c>
      <c r="C1198" s="69" t="s">
        <v>87</v>
      </c>
      <c r="D1198" s="81">
        <v>899663.6</v>
      </c>
      <c r="E1198" s="81">
        <v>772391.50000000012</v>
      </c>
      <c r="F1198" s="21">
        <v>0</v>
      </c>
      <c r="G1198" s="22">
        <f t="shared" si="18"/>
        <v>127272.09999999986</v>
      </c>
      <c r="H1198" s="21">
        <v>0</v>
      </c>
      <c r="I1198" s="21">
        <v>0</v>
      </c>
    </row>
    <row r="1199" spans="1:9" ht="15" x14ac:dyDescent="0.25">
      <c r="A1199" s="82" t="s">
        <v>1269</v>
      </c>
      <c r="B1199" s="20">
        <v>0</v>
      </c>
      <c r="C1199" s="69" t="s">
        <v>87</v>
      </c>
      <c r="D1199" s="81">
        <v>204978.22</v>
      </c>
      <c r="E1199" s="81">
        <v>149032.81999999998</v>
      </c>
      <c r="F1199" s="21">
        <v>0</v>
      </c>
      <c r="G1199" s="22">
        <f t="shared" si="18"/>
        <v>55945.400000000023</v>
      </c>
      <c r="H1199" s="21">
        <v>0</v>
      </c>
      <c r="I1199" s="21">
        <v>0</v>
      </c>
    </row>
    <row r="1200" spans="1:9" ht="15" x14ac:dyDescent="0.25">
      <c r="A1200" s="82" t="s">
        <v>1270</v>
      </c>
      <c r="B1200" s="20">
        <v>0</v>
      </c>
      <c r="C1200" s="69" t="s">
        <v>87</v>
      </c>
      <c r="D1200" s="81">
        <v>372594.96000000008</v>
      </c>
      <c r="E1200" s="81">
        <v>254226.09999999998</v>
      </c>
      <c r="F1200" s="21">
        <v>0</v>
      </c>
      <c r="G1200" s="22">
        <f t="shared" si="18"/>
        <v>118368.8600000001</v>
      </c>
      <c r="H1200" s="21">
        <v>0</v>
      </c>
      <c r="I1200" s="21">
        <v>0</v>
      </c>
    </row>
    <row r="1201" spans="1:9" ht="15" x14ac:dyDescent="0.25">
      <c r="A1201" s="82" t="s">
        <v>1271</v>
      </c>
      <c r="B1201" s="20">
        <v>0</v>
      </c>
      <c r="C1201" s="69" t="s">
        <v>87</v>
      </c>
      <c r="D1201" s="81">
        <v>505482.21999999991</v>
      </c>
      <c r="E1201" s="81">
        <v>346197.56</v>
      </c>
      <c r="F1201" s="21">
        <v>0</v>
      </c>
      <c r="G1201" s="22">
        <f t="shared" si="18"/>
        <v>159284.65999999992</v>
      </c>
      <c r="H1201" s="21">
        <v>0</v>
      </c>
      <c r="I1201" s="21">
        <v>0</v>
      </c>
    </row>
    <row r="1202" spans="1:9" ht="15" x14ac:dyDescent="0.25">
      <c r="A1202" s="82" t="s">
        <v>1272</v>
      </c>
      <c r="B1202" s="20">
        <v>0</v>
      </c>
      <c r="C1202" s="69" t="s">
        <v>87</v>
      </c>
      <c r="D1202" s="81">
        <v>757881.76000000013</v>
      </c>
      <c r="E1202" s="81">
        <v>602437.63</v>
      </c>
      <c r="F1202" s="21">
        <v>0</v>
      </c>
      <c r="G1202" s="22">
        <f t="shared" si="18"/>
        <v>155444.13000000012</v>
      </c>
      <c r="H1202" s="21">
        <v>0</v>
      </c>
      <c r="I1202" s="21">
        <v>0</v>
      </c>
    </row>
    <row r="1203" spans="1:9" ht="15" x14ac:dyDescent="0.25">
      <c r="A1203" s="82" t="s">
        <v>1273</v>
      </c>
      <c r="B1203" s="20">
        <v>0</v>
      </c>
      <c r="C1203" s="69" t="s">
        <v>87</v>
      </c>
      <c r="D1203" s="81">
        <v>3488871.7700000005</v>
      </c>
      <c r="E1203" s="81">
        <v>1355148.9400000002</v>
      </c>
      <c r="F1203" s="21">
        <v>0</v>
      </c>
      <c r="G1203" s="22">
        <f t="shared" si="18"/>
        <v>2133722.83</v>
      </c>
      <c r="H1203" s="21">
        <v>0</v>
      </c>
      <c r="I1203" s="21">
        <v>0</v>
      </c>
    </row>
    <row r="1204" spans="1:9" ht="15" x14ac:dyDescent="0.25">
      <c r="A1204" s="82" t="s">
        <v>4493</v>
      </c>
      <c r="B1204" s="20">
        <v>0</v>
      </c>
      <c r="C1204" s="69" t="s">
        <v>87</v>
      </c>
      <c r="D1204" s="81">
        <v>191247.85</v>
      </c>
      <c r="E1204" s="81">
        <v>49707</v>
      </c>
      <c r="F1204" s="21">
        <v>0</v>
      </c>
      <c r="G1204" s="22">
        <f t="shared" si="18"/>
        <v>141540.85</v>
      </c>
      <c r="H1204" s="21">
        <v>0</v>
      </c>
      <c r="I1204" s="21">
        <v>0</v>
      </c>
    </row>
    <row r="1205" spans="1:9" ht="15" x14ac:dyDescent="0.25">
      <c r="A1205" s="82" t="s">
        <v>1274</v>
      </c>
      <c r="B1205" s="20">
        <v>0</v>
      </c>
      <c r="C1205" s="69" t="s">
        <v>87</v>
      </c>
      <c r="D1205" s="81">
        <v>38002.6</v>
      </c>
      <c r="E1205" s="81">
        <v>0</v>
      </c>
      <c r="F1205" s="21">
        <v>0</v>
      </c>
      <c r="G1205" s="22">
        <f t="shared" si="18"/>
        <v>38002.6</v>
      </c>
      <c r="H1205" s="21">
        <v>0</v>
      </c>
      <c r="I1205" s="21">
        <v>0</v>
      </c>
    </row>
    <row r="1206" spans="1:9" ht="15" x14ac:dyDescent="0.25">
      <c r="A1206" s="82" t="s">
        <v>1275</v>
      </c>
      <c r="B1206" s="20">
        <v>0</v>
      </c>
      <c r="C1206" s="69" t="s">
        <v>87</v>
      </c>
      <c r="D1206" s="81">
        <v>59186.200000000004</v>
      </c>
      <c r="E1206" s="81">
        <v>1083.4000000000001</v>
      </c>
      <c r="F1206" s="21">
        <v>0</v>
      </c>
      <c r="G1206" s="22">
        <f t="shared" si="18"/>
        <v>58102.8</v>
      </c>
      <c r="H1206" s="21">
        <v>0</v>
      </c>
      <c r="I1206" s="21">
        <v>0</v>
      </c>
    </row>
    <row r="1207" spans="1:9" ht="15" x14ac:dyDescent="0.25">
      <c r="A1207" s="82" t="s">
        <v>1276</v>
      </c>
      <c r="B1207" s="20">
        <v>0</v>
      </c>
      <c r="C1207" s="69" t="s">
        <v>87</v>
      </c>
      <c r="D1207" s="81">
        <v>1845451.62</v>
      </c>
      <c r="E1207" s="81">
        <v>1543939.7900000003</v>
      </c>
      <c r="F1207" s="21">
        <v>0</v>
      </c>
      <c r="G1207" s="22">
        <f t="shared" si="18"/>
        <v>301511.82999999984</v>
      </c>
      <c r="H1207" s="21">
        <v>0</v>
      </c>
      <c r="I1207" s="21">
        <v>0</v>
      </c>
    </row>
    <row r="1208" spans="1:9" ht="15" x14ac:dyDescent="0.25">
      <c r="A1208" s="82" t="s">
        <v>1277</v>
      </c>
      <c r="B1208" s="20">
        <v>0</v>
      </c>
      <c r="C1208" s="69" t="s">
        <v>87</v>
      </c>
      <c r="D1208" s="81">
        <v>146359.80000000002</v>
      </c>
      <c r="E1208" s="81">
        <v>98924.6</v>
      </c>
      <c r="F1208" s="21">
        <v>0</v>
      </c>
      <c r="G1208" s="22">
        <f t="shared" si="18"/>
        <v>47435.200000000012</v>
      </c>
      <c r="H1208" s="21">
        <v>0</v>
      </c>
      <c r="I1208" s="21">
        <v>0</v>
      </c>
    </row>
    <row r="1209" spans="1:9" ht="15" x14ac:dyDescent="0.25">
      <c r="A1209" s="82" t="s">
        <v>1278</v>
      </c>
      <c r="B1209" s="20">
        <v>0</v>
      </c>
      <c r="C1209" s="69" t="s">
        <v>87</v>
      </c>
      <c r="D1209" s="81">
        <v>140834.80000000002</v>
      </c>
      <c r="E1209" s="81">
        <v>45288.500000000007</v>
      </c>
      <c r="F1209" s="21">
        <v>0</v>
      </c>
      <c r="G1209" s="22">
        <f t="shared" si="18"/>
        <v>95546.300000000017</v>
      </c>
      <c r="H1209" s="21">
        <v>0</v>
      </c>
      <c r="I1209" s="21">
        <v>0</v>
      </c>
    </row>
    <row r="1210" spans="1:9" ht="15" x14ac:dyDescent="0.25">
      <c r="A1210" s="82" t="s">
        <v>1279</v>
      </c>
      <c r="B1210" s="20">
        <v>0</v>
      </c>
      <c r="C1210" s="69" t="s">
        <v>87</v>
      </c>
      <c r="D1210" s="81">
        <v>144226.4</v>
      </c>
      <c r="E1210" s="81">
        <v>98392.9</v>
      </c>
      <c r="F1210" s="21">
        <v>0</v>
      </c>
      <c r="G1210" s="22">
        <f t="shared" si="18"/>
        <v>45833.5</v>
      </c>
      <c r="H1210" s="21">
        <v>0</v>
      </c>
      <c r="I1210" s="21">
        <v>0</v>
      </c>
    </row>
    <row r="1211" spans="1:9" ht="15" x14ac:dyDescent="0.25">
      <c r="A1211" s="82" t="s">
        <v>1280</v>
      </c>
      <c r="B1211" s="20">
        <v>0</v>
      </c>
      <c r="C1211" s="69" t="s">
        <v>87</v>
      </c>
      <c r="D1211" s="81">
        <v>184453.00000000003</v>
      </c>
      <c r="E1211" s="81">
        <v>113191.7</v>
      </c>
      <c r="F1211" s="21">
        <v>0</v>
      </c>
      <c r="G1211" s="22">
        <f t="shared" si="18"/>
        <v>71261.300000000032</v>
      </c>
      <c r="H1211" s="21">
        <v>0</v>
      </c>
      <c r="I1211" s="21">
        <v>0</v>
      </c>
    </row>
    <row r="1212" spans="1:9" ht="15" x14ac:dyDescent="0.25">
      <c r="A1212" s="82" t="s">
        <v>1281</v>
      </c>
      <c r="B1212" s="20">
        <v>0</v>
      </c>
      <c r="C1212" s="69" t="s">
        <v>87</v>
      </c>
      <c r="D1212" s="81">
        <v>1727936.7999999991</v>
      </c>
      <c r="E1212" s="81">
        <v>1443637.7000000007</v>
      </c>
      <c r="F1212" s="21">
        <v>0</v>
      </c>
      <c r="G1212" s="22">
        <f t="shared" si="18"/>
        <v>284299.09999999846</v>
      </c>
      <c r="H1212" s="21">
        <v>0</v>
      </c>
      <c r="I1212" s="21">
        <v>0</v>
      </c>
    </row>
    <row r="1213" spans="1:9" ht="15" x14ac:dyDescent="0.25">
      <c r="A1213" s="82" t="s">
        <v>1282</v>
      </c>
      <c r="B1213" s="20">
        <v>0</v>
      </c>
      <c r="C1213" s="69" t="s">
        <v>87</v>
      </c>
      <c r="D1213" s="81">
        <v>152510.80000000002</v>
      </c>
      <c r="E1213" s="81">
        <v>116521.2</v>
      </c>
      <c r="F1213" s="21">
        <v>0</v>
      </c>
      <c r="G1213" s="22">
        <f t="shared" si="18"/>
        <v>35989.60000000002</v>
      </c>
      <c r="H1213" s="21">
        <v>0</v>
      </c>
      <c r="I1213" s="21">
        <v>0</v>
      </c>
    </row>
    <row r="1214" spans="1:9" ht="15" x14ac:dyDescent="0.25">
      <c r="A1214" s="82" t="s">
        <v>1283</v>
      </c>
      <c r="B1214" s="20">
        <v>0</v>
      </c>
      <c r="C1214" s="69" t="s">
        <v>87</v>
      </c>
      <c r="D1214" s="81">
        <v>147367.07999999999</v>
      </c>
      <c r="E1214" s="81">
        <v>121305.98</v>
      </c>
      <c r="F1214" s="21">
        <v>0</v>
      </c>
      <c r="G1214" s="22">
        <f t="shared" si="18"/>
        <v>26061.099999999991</v>
      </c>
      <c r="H1214" s="21">
        <v>0</v>
      </c>
      <c r="I1214" s="21">
        <v>0</v>
      </c>
    </row>
    <row r="1215" spans="1:9" ht="15" x14ac:dyDescent="0.25">
      <c r="A1215" s="82" t="s">
        <v>1284</v>
      </c>
      <c r="B1215" s="20">
        <v>0</v>
      </c>
      <c r="C1215" s="69" t="s">
        <v>87</v>
      </c>
      <c r="D1215" s="81">
        <v>229044.19999999998</v>
      </c>
      <c r="E1215" s="81">
        <v>168969.49999999997</v>
      </c>
      <c r="F1215" s="21">
        <v>0</v>
      </c>
      <c r="G1215" s="22">
        <f t="shared" si="18"/>
        <v>60074.700000000012</v>
      </c>
      <c r="H1215" s="21">
        <v>0</v>
      </c>
      <c r="I1215" s="21">
        <v>0</v>
      </c>
    </row>
    <row r="1216" spans="1:9" ht="15" x14ac:dyDescent="0.25">
      <c r="A1216" s="82" t="s">
        <v>1285</v>
      </c>
      <c r="B1216" s="20">
        <v>0</v>
      </c>
      <c r="C1216" s="69" t="s">
        <v>87</v>
      </c>
      <c r="D1216" s="81">
        <v>404823.59999999992</v>
      </c>
      <c r="E1216" s="81">
        <v>360938.10000000003</v>
      </c>
      <c r="F1216" s="21">
        <v>0</v>
      </c>
      <c r="G1216" s="22">
        <f t="shared" si="18"/>
        <v>43885.499999999884</v>
      </c>
      <c r="H1216" s="21">
        <v>0</v>
      </c>
      <c r="I1216" s="21">
        <v>0</v>
      </c>
    </row>
    <row r="1217" spans="1:9" ht="15" x14ac:dyDescent="0.25">
      <c r="A1217" s="82" t="s">
        <v>1286</v>
      </c>
      <c r="B1217" s="20">
        <v>0</v>
      </c>
      <c r="C1217" s="69" t="s">
        <v>87</v>
      </c>
      <c r="D1217" s="81">
        <v>288675.20000000007</v>
      </c>
      <c r="E1217" s="81">
        <v>230934.09999999995</v>
      </c>
      <c r="F1217" s="21">
        <v>0</v>
      </c>
      <c r="G1217" s="22">
        <f t="shared" si="18"/>
        <v>57741.100000000122</v>
      </c>
      <c r="H1217" s="21">
        <v>0</v>
      </c>
      <c r="I1217" s="21">
        <v>0</v>
      </c>
    </row>
    <row r="1218" spans="1:9" ht="15" x14ac:dyDescent="0.25">
      <c r="A1218" s="82" t="s">
        <v>1287</v>
      </c>
      <c r="B1218" s="20">
        <v>0</v>
      </c>
      <c r="C1218" s="69" t="s">
        <v>87</v>
      </c>
      <c r="D1218" s="81">
        <v>707599.14000000013</v>
      </c>
      <c r="E1218" s="81">
        <v>355560.65999999986</v>
      </c>
      <c r="F1218" s="21">
        <v>0</v>
      </c>
      <c r="G1218" s="22">
        <f t="shared" si="18"/>
        <v>352038.48000000027</v>
      </c>
      <c r="H1218" s="21">
        <v>0</v>
      </c>
      <c r="I1218" s="21">
        <v>0</v>
      </c>
    </row>
    <row r="1219" spans="1:9" ht="15" x14ac:dyDescent="0.25">
      <c r="A1219" s="82" t="s">
        <v>1288</v>
      </c>
      <c r="B1219" s="20">
        <v>0</v>
      </c>
      <c r="C1219" s="69" t="s">
        <v>87</v>
      </c>
      <c r="D1219" s="81">
        <v>103555.00000000003</v>
      </c>
      <c r="E1219" s="81">
        <v>33842.400000000001</v>
      </c>
      <c r="F1219" s="21">
        <v>0</v>
      </c>
      <c r="G1219" s="22">
        <f t="shared" si="18"/>
        <v>69712.600000000035</v>
      </c>
      <c r="H1219" s="21">
        <v>0</v>
      </c>
      <c r="I1219" s="21">
        <v>0</v>
      </c>
    </row>
    <row r="1220" spans="1:9" ht="15" x14ac:dyDescent="0.25">
      <c r="A1220" s="82" t="s">
        <v>1289</v>
      </c>
      <c r="B1220" s="20">
        <v>0</v>
      </c>
      <c r="C1220" s="69" t="s">
        <v>87</v>
      </c>
      <c r="D1220" s="81">
        <v>15566.1</v>
      </c>
      <c r="E1220" s="81">
        <v>0</v>
      </c>
      <c r="F1220" s="21">
        <v>0</v>
      </c>
      <c r="G1220" s="22">
        <f t="shared" si="18"/>
        <v>15566.1</v>
      </c>
      <c r="H1220" s="21">
        <v>0</v>
      </c>
      <c r="I1220" s="21">
        <v>0</v>
      </c>
    </row>
    <row r="1221" spans="1:9" ht="15" x14ac:dyDescent="0.25">
      <c r="A1221" s="82" t="s">
        <v>1290</v>
      </c>
      <c r="B1221" s="20">
        <v>0</v>
      </c>
      <c r="C1221" s="69" t="s">
        <v>87</v>
      </c>
      <c r="D1221" s="81">
        <v>175251.19999999998</v>
      </c>
      <c r="E1221" s="81">
        <v>134229.09999999998</v>
      </c>
      <c r="F1221" s="21">
        <v>0</v>
      </c>
      <c r="G1221" s="22">
        <f t="shared" si="18"/>
        <v>41022.100000000006</v>
      </c>
      <c r="H1221" s="21">
        <v>0</v>
      </c>
      <c r="I1221" s="21">
        <v>0</v>
      </c>
    </row>
    <row r="1222" spans="1:9" ht="15" x14ac:dyDescent="0.25">
      <c r="A1222" s="82" t="s">
        <v>1291</v>
      </c>
      <c r="B1222" s="20">
        <v>0</v>
      </c>
      <c r="C1222" s="69" t="s">
        <v>87</v>
      </c>
      <c r="D1222" s="81">
        <v>115119.8</v>
      </c>
      <c r="E1222" s="81">
        <v>106570.5</v>
      </c>
      <c r="F1222" s="21">
        <v>0</v>
      </c>
      <c r="G1222" s="22">
        <f t="shared" ref="G1222:G1285" si="19">D1222-E1222</f>
        <v>8549.3000000000029</v>
      </c>
      <c r="H1222" s="21">
        <v>0</v>
      </c>
      <c r="I1222" s="21">
        <v>0</v>
      </c>
    </row>
    <row r="1223" spans="1:9" ht="15" x14ac:dyDescent="0.25">
      <c r="A1223" s="82" t="s">
        <v>1292</v>
      </c>
      <c r="B1223" s="20">
        <v>0</v>
      </c>
      <c r="C1223" s="69" t="s">
        <v>87</v>
      </c>
      <c r="D1223" s="81">
        <v>2802618.4</v>
      </c>
      <c r="E1223" s="81">
        <v>2223157.0999999987</v>
      </c>
      <c r="F1223" s="21">
        <v>0</v>
      </c>
      <c r="G1223" s="22">
        <f t="shared" si="19"/>
        <v>579461.30000000121</v>
      </c>
      <c r="H1223" s="21">
        <v>0</v>
      </c>
      <c r="I1223" s="21">
        <v>0</v>
      </c>
    </row>
    <row r="1224" spans="1:9" ht="15" x14ac:dyDescent="0.25">
      <c r="A1224" s="82" t="s">
        <v>1293</v>
      </c>
      <c r="B1224" s="20">
        <v>0</v>
      </c>
      <c r="C1224" s="69" t="s">
        <v>87</v>
      </c>
      <c r="D1224" s="81">
        <v>2464020.3499999992</v>
      </c>
      <c r="E1224" s="81">
        <v>1685692.8099999996</v>
      </c>
      <c r="F1224" s="21">
        <v>0</v>
      </c>
      <c r="G1224" s="22">
        <f t="shared" si="19"/>
        <v>778327.53999999957</v>
      </c>
      <c r="H1224" s="21">
        <v>0</v>
      </c>
      <c r="I1224" s="21">
        <v>0</v>
      </c>
    </row>
    <row r="1225" spans="1:9" ht="15" x14ac:dyDescent="0.25">
      <c r="A1225" s="82" t="s">
        <v>1294</v>
      </c>
      <c r="B1225" s="20">
        <v>0</v>
      </c>
      <c r="C1225" s="69" t="s">
        <v>87</v>
      </c>
      <c r="D1225" s="81">
        <v>138299.1</v>
      </c>
      <c r="E1225" s="81">
        <v>79839.7</v>
      </c>
      <c r="F1225" s="21">
        <v>0</v>
      </c>
      <c r="G1225" s="22">
        <f t="shared" si="19"/>
        <v>58459.400000000009</v>
      </c>
      <c r="H1225" s="21">
        <v>0</v>
      </c>
      <c r="I1225" s="21">
        <v>0</v>
      </c>
    </row>
    <row r="1226" spans="1:9" ht="15" x14ac:dyDescent="0.25">
      <c r="A1226" s="82" t="s">
        <v>1295</v>
      </c>
      <c r="B1226" s="20">
        <v>0</v>
      </c>
      <c r="C1226" s="69" t="s">
        <v>87</v>
      </c>
      <c r="D1226" s="81">
        <v>1031634.3500000004</v>
      </c>
      <c r="E1226" s="81">
        <v>844841.3000000004</v>
      </c>
      <c r="F1226" s="21">
        <v>0</v>
      </c>
      <c r="G1226" s="22">
        <f t="shared" si="19"/>
        <v>186793.05000000005</v>
      </c>
      <c r="H1226" s="21">
        <v>0</v>
      </c>
      <c r="I1226" s="21">
        <v>0</v>
      </c>
    </row>
    <row r="1227" spans="1:9" ht="15" x14ac:dyDescent="0.25">
      <c r="A1227" s="82" t="s">
        <v>1296</v>
      </c>
      <c r="B1227" s="20">
        <v>0</v>
      </c>
      <c r="C1227" s="69" t="s">
        <v>87</v>
      </c>
      <c r="D1227" s="81">
        <v>1309767.0300000007</v>
      </c>
      <c r="E1227" s="81">
        <v>586067.96999999986</v>
      </c>
      <c r="F1227" s="21">
        <v>0</v>
      </c>
      <c r="G1227" s="22">
        <f t="shared" si="19"/>
        <v>723699.06000000087</v>
      </c>
      <c r="H1227" s="21">
        <v>0</v>
      </c>
      <c r="I1227" s="21">
        <v>0</v>
      </c>
    </row>
    <row r="1228" spans="1:9" ht="15" x14ac:dyDescent="0.25">
      <c r="A1228" s="82" t="s">
        <v>1297</v>
      </c>
      <c r="B1228" s="20">
        <v>0</v>
      </c>
      <c r="C1228" s="69" t="s">
        <v>87</v>
      </c>
      <c r="D1228" s="81">
        <v>1250651.5999999996</v>
      </c>
      <c r="E1228" s="81">
        <v>890860.20000000007</v>
      </c>
      <c r="F1228" s="21">
        <v>0</v>
      </c>
      <c r="G1228" s="22">
        <f t="shared" si="19"/>
        <v>359791.39999999956</v>
      </c>
      <c r="H1228" s="21">
        <v>0</v>
      </c>
      <c r="I1228" s="21">
        <v>0</v>
      </c>
    </row>
    <row r="1229" spans="1:9" ht="15" x14ac:dyDescent="0.25">
      <c r="A1229" s="82" t="s">
        <v>1298</v>
      </c>
      <c r="B1229" s="20">
        <v>0</v>
      </c>
      <c r="C1229" s="69" t="s">
        <v>87</v>
      </c>
      <c r="D1229" s="81">
        <v>789095.3000000004</v>
      </c>
      <c r="E1229" s="81">
        <v>474755.06000000006</v>
      </c>
      <c r="F1229" s="21">
        <v>0</v>
      </c>
      <c r="G1229" s="22">
        <f t="shared" si="19"/>
        <v>314340.24000000034</v>
      </c>
      <c r="H1229" s="21">
        <v>0</v>
      </c>
      <c r="I1229" s="21">
        <v>0</v>
      </c>
    </row>
    <row r="1230" spans="1:9" ht="15" x14ac:dyDescent="0.25">
      <c r="A1230" s="82" t="s">
        <v>1299</v>
      </c>
      <c r="B1230" s="20">
        <v>0</v>
      </c>
      <c r="C1230" s="69" t="s">
        <v>87</v>
      </c>
      <c r="D1230" s="81">
        <v>17541.8</v>
      </c>
      <c r="E1230" s="81">
        <v>10348.4</v>
      </c>
      <c r="F1230" s="21">
        <v>0</v>
      </c>
      <c r="G1230" s="22">
        <f t="shared" si="19"/>
        <v>7193.4</v>
      </c>
      <c r="H1230" s="21">
        <v>0</v>
      </c>
      <c r="I1230" s="21">
        <v>0</v>
      </c>
    </row>
    <row r="1231" spans="1:9" ht="15" x14ac:dyDescent="0.25">
      <c r="A1231" s="82" t="s">
        <v>1300</v>
      </c>
      <c r="B1231" s="20">
        <v>0</v>
      </c>
      <c r="C1231" s="69" t="s">
        <v>87</v>
      </c>
      <c r="D1231" s="81">
        <v>27494.2</v>
      </c>
      <c r="E1231" s="81">
        <v>0</v>
      </c>
      <c r="F1231" s="21">
        <v>0</v>
      </c>
      <c r="G1231" s="22">
        <f t="shared" si="19"/>
        <v>27494.2</v>
      </c>
      <c r="H1231" s="21">
        <v>0</v>
      </c>
      <c r="I1231" s="21">
        <v>0</v>
      </c>
    </row>
    <row r="1232" spans="1:9" ht="15" x14ac:dyDescent="0.25">
      <c r="A1232" s="82" t="s">
        <v>1301</v>
      </c>
      <c r="B1232" s="20">
        <v>0</v>
      </c>
      <c r="C1232" s="69" t="s">
        <v>87</v>
      </c>
      <c r="D1232" s="81">
        <v>107030</v>
      </c>
      <c r="E1232" s="81">
        <v>15784.399999999998</v>
      </c>
      <c r="F1232" s="21">
        <v>0</v>
      </c>
      <c r="G1232" s="22">
        <f t="shared" si="19"/>
        <v>91245.6</v>
      </c>
      <c r="H1232" s="21">
        <v>0</v>
      </c>
      <c r="I1232" s="21">
        <v>0</v>
      </c>
    </row>
    <row r="1233" spans="1:9" ht="15" x14ac:dyDescent="0.25">
      <c r="A1233" s="82" t="s">
        <v>1302</v>
      </c>
      <c r="B1233" s="20">
        <v>0</v>
      </c>
      <c r="C1233" s="69" t="s">
        <v>87</v>
      </c>
      <c r="D1233" s="81">
        <v>103526.00000000001</v>
      </c>
      <c r="E1233" s="81">
        <v>22530.800000000003</v>
      </c>
      <c r="F1233" s="21">
        <v>0</v>
      </c>
      <c r="G1233" s="22">
        <f t="shared" si="19"/>
        <v>80995.200000000012</v>
      </c>
      <c r="H1233" s="21">
        <v>0</v>
      </c>
      <c r="I1233" s="21">
        <v>0</v>
      </c>
    </row>
    <row r="1234" spans="1:9" ht="15" x14ac:dyDescent="0.25">
      <c r="A1234" s="82" t="s">
        <v>1303</v>
      </c>
      <c r="B1234" s="20">
        <v>0</v>
      </c>
      <c r="C1234" s="69" t="s">
        <v>87</v>
      </c>
      <c r="D1234" s="81">
        <v>693665.6</v>
      </c>
      <c r="E1234" s="81">
        <v>624873.22999999986</v>
      </c>
      <c r="F1234" s="21">
        <v>0</v>
      </c>
      <c r="G1234" s="22">
        <f t="shared" si="19"/>
        <v>68792.370000000112</v>
      </c>
      <c r="H1234" s="21">
        <v>0</v>
      </c>
      <c r="I1234" s="21">
        <v>0</v>
      </c>
    </row>
    <row r="1235" spans="1:9" ht="15" x14ac:dyDescent="0.25">
      <c r="A1235" s="82" t="s">
        <v>1304</v>
      </c>
      <c r="B1235" s="20">
        <v>0</v>
      </c>
      <c r="C1235" s="69" t="s">
        <v>87</v>
      </c>
      <c r="D1235" s="81">
        <v>690802.2</v>
      </c>
      <c r="E1235" s="81">
        <v>572938.5</v>
      </c>
      <c r="F1235" s="21">
        <v>0</v>
      </c>
      <c r="G1235" s="22">
        <f t="shared" si="19"/>
        <v>117863.69999999995</v>
      </c>
      <c r="H1235" s="21">
        <v>0</v>
      </c>
      <c r="I1235" s="21">
        <v>0</v>
      </c>
    </row>
    <row r="1236" spans="1:9" ht="15" x14ac:dyDescent="0.25">
      <c r="A1236" s="82" t="s">
        <v>1305</v>
      </c>
      <c r="B1236" s="20">
        <v>0</v>
      </c>
      <c r="C1236" s="69" t="s">
        <v>87</v>
      </c>
      <c r="D1236" s="81">
        <v>8896</v>
      </c>
      <c r="E1236" s="81">
        <v>619.20000000000005</v>
      </c>
      <c r="F1236" s="21">
        <v>0</v>
      </c>
      <c r="G1236" s="22">
        <f t="shared" si="19"/>
        <v>8276.7999999999993</v>
      </c>
      <c r="H1236" s="21">
        <v>0</v>
      </c>
      <c r="I1236" s="21">
        <v>0</v>
      </c>
    </row>
    <row r="1237" spans="1:9" ht="15" x14ac:dyDescent="0.25">
      <c r="A1237" s="82" t="s">
        <v>1306</v>
      </c>
      <c r="B1237" s="20">
        <v>0</v>
      </c>
      <c r="C1237" s="69" t="s">
        <v>87</v>
      </c>
      <c r="D1237" s="81">
        <v>970015.44000000053</v>
      </c>
      <c r="E1237" s="81">
        <v>790174.82</v>
      </c>
      <c r="F1237" s="21">
        <v>0</v>
      </c>
      <c r="G1237" s="22">
        <f t="shared" si="19"/>
        <v>179840.62000000058</v>
      </c>
      <c r="H1237" s="21">
        <v>0</v>
      </c>
      <c r="I1237" s="21">
        <v>0</v>
      </c>
    </row>
    <row r="1238" spans="1:9" ht="15" x14ac:dyDescent="0.25">
      <c r="A1238" s="82" t="s">
        <v>1307</v>
      </c>
      <c r="B1238" s="20">
        <v>0</v>
      </c>
      <c r="C1238" s="69" t="s">
        <v>87</v>
      </c>
      <c r="D1238" s="81">
        <v>943560.59999999986</v>
      </c>
      <c r="E1238" s="81">
        <v>753717.59999999963</v>
      </c>
      <c r="F1238" s="21">
        <v>0</v>
      </c>
      <c r="G1238" s="22">
        <f t="shared" si="19"/>
        <v>189843.00000000023</v>
      </c>
      <c r="H1238" s="21">
        <v>0</v>
      </c>
      <c r="I1238" s="21">
        <v>0</v>
      </c>
    </row>
    <row r="1239" spans="1:9" ht="15" x14ac:dyDescent="0.25">
      <c r="A1239" s="82" t="s">
        <v>1308</v>
      </c>
      <c r="B1239" s="20">
        <v>0</v>
      </c>
      <c r="C1239" s="69" t="s">
        <v>87</v>
      </c>
      <c r="D1239" s="81">
        <v>1473307.9999999998</v>
      </c>
      <c r="E1239" s="81">
        <v>1305907.5599999998</v>
      </c>
      <c r="F1239" s="21">
        <v>0</v>
      </c>
      <c r="G1239" s="22">
        <f t="shared" si="19"/>
        <v>167400.43999999994</v>
      </c>
      <c r="H1239" s="21">
        <v>0</v>
      </c>
      <c r="I1239" s="21">
        <v>0</v>
      </c>
    </row>
    <row r="1240" spans="1:9" ht="15" x14ac:dyDescent="0.25">
      <c r="A1240" s="82" t="s">
        <v>1309</v>
      </c>
      <c r="B1240" s="20">
        <v>0</v>
      </c>
      <c r="C1240" s="69" t="s">
        <v>87</v>
      </c>
      <c r="D1240" s="81">
        <v>902777.20000000007</v>
      </c>
      <c r="E1240" s="81">
        <v>827547.79999999981</v>
      </c>
      <c r="F1240" s="21">
        <v>0</v>
      </c>
      <c r="G1240" s="22">
        <f t="shared" si="19"/>
        <v>75229.400000000256</v>
      </c>
      <c r="H1240" s="21">
        <v>0</v>
      </c>
      <c r="I1240" s="21">
        <v>0</v>
      </c>
    </row>
    <row r="1241" spans="1:9" ht="15" x14ac:dyDescent="0.25">
      <c r="A1241" s="82" t="s">
        <v>1310</v>
      </c>
      <c r="B1241" s="20">
        <v>0</v>
      </c>
      <c r="C1241" s="69" t="s">
        <v>87</v>
      </c>
      <c r="D1241" s="81">
        <v>109607.06000000001</v>
      </c>
      <c r="E1241" s="81">
        <v>52080.69</v>
      </c>
      <c r="F1241" s="21">
        <v>0</v>
      </c>
      <c r="G1241" s="22">
        <f t="shared" si="19"/>
        <v>57526.37000000001</v>
      </c>
      <c r="H1241" s="21">
        <v>0</v>
      </c>
      <c r="I1241" s="21">
        <v>0</v>
      </c>
    </row>
    <row r="1242" spans="1:9" ht="15" x14ac:dyDescent="0.25">
      <c r="A1242" s="82" t="s">
        <v>1311</v>
      </c>
      <c r="B1242" s="20">
        <v>0</v>
      </c>
      <c r="C1242" s="69" t="s">
        <v>87</v>
      </c>
      <c r="D1242" s="81">
        <v>762776.39999999979</v>
      </c>
      <c r="E1242" s="81">
        <v>668774.43000000028</v>
      </c>
      <c r="F1242" s="21">
        <v>0</v>
      </c>
      <c r="G1242" s="22">
        <f t="shared" si="19"/>
        <v>94001.969999999506</v>
      </c>
      <c r="H1242" s="21">
        <v>0</v>
      </c>
      <c r="I1242" s="21">
        <v>0</v>
      </c>
    </row>
    <row r="1243" spans="1:9" ht="15" x14ac:dyDescent="0.25">
      <c r="A1243" s="82" t="s">
        <v>1312</v>
      </c>
      <c r="B1243" s="20">
        <v>0</v>
      </c>
      <c r="C1243" s="69" t="s">
        <v>87</v>
      </c>
      <c r="D1243" s="81">
        <v>3009025.9500000007</v>
      </c>
      <c r="E1243" s="81">
        <v>2584413.0900000012</v>
      </c>
      <c r="F1243" s="21">
        <v>0</v>
      </c>
      <c r="G1243" s="22">
        <f t="shared" si="19"/>
        <v>424612.8599999994</v>
      </c>
      <c r="H1243" s="21">
        <v>0</v>
      </c>
      <c r="I1243" s="21">
        <v>0</v>
      </c>
    </row>
    <row r="1244" spans="1:9" ht="15" x14ac:dyDescent="0.25">
      <c r="A1244" s="82" t="s">
        <v>1313</v>
      </c>
      <c r="B1244" s="20">
        <v>0</v>
      </c>
      <c r="C1244" s="69" t="s">
        <v>87</v>
      </c>
      <c r="D1244" s="81">
        <v>1119068.5</v>
      </c>
      <c r="E1244" s="81">
        <v>917659.61</v>
      </c>
      <c r="F1244" s="21">
        <v>0</v>
      </c>
      <c r="G1244" s="22">
        <f t="shared" si="19"/>
        <v>201408.89</v>
      </c>
      <c r="H1244" s="21">
        <v>0</v>
      </c>
      <c r="I1244" s="21">
        <v>0</v>
      </c>
    </row>
    <row r="1245" spans="1:9" ht="15" x14ac:dyDescent="0.25">
      <c r="A1245" s="82" t="s">
        <v>1314</v>
      </c>
      <c r="B1245" s="20">
        <v>0</v>
      </c>
      <c r="C1245" s="69" t="s">
        <v>87</v>
      </c>
      <c r="D1245" s="81">
        <v>1264432.1999999993</v>
      </c>
      <c r="E1245" s="81">
        <v>1113556.1500000001</v>
      </c>
      <c r="F1245" s="21">
        <v>0</v>
      </c>
      <c r="G1245" s="22">
        <f t="shared" si="19"/>
        <v>150876.04999999912</v>
      </c>
      <c r="H1245" s="21">
        <v>0</v>
      </c>
      <c r="I1245" s="21">
        <v>0</v>
      </c>
    </row>
    <row r="1246" spans="1:9" ht="15" x14ac:dyDescent="0.25">
      <c r="A1246" s="82" t="s">
        <v>1315</v>
      </c>
      <c r="B1246" s="20">
        <v>0</v>
      </c>
      <c r="C1246" s="69" t="s">
        <v>87</v>
      </c>
      <c r="D1246" s="81">
        <v>1889430.1700000009</v>
      </c>
      <c r="E1246" s="81">
        <v>1547364.57</v>
      </c>
      <c r="F1246" s="21">
        <v>0</v>
      </c>
      <c r="G1246" s="22">
        <f t="shared" si="19"/>
        <v>342065.60000000079</v>
      </c>
      <c r="H1246" s="21">
        <v>0</v>
      </c>
      <c r="I1246" s="21">
        <v>0</v>
      </c>
    </row>
    <row r="1247" spans="1:9" ht="15" x14ac:dyDescent="0.25">
      <c r="A1247" s="82" t="s">
        <v>1316</v>
      </c>
      <c r="B1247" s="20">
        <v>0</v>
      </c>
      <c r="C1247" s="69" t="s">
        <v>87</v>
      </c>
      <c r="D1247" s="81">
        <v>1620477.6499999994</v>
      </c>
      <c r="E1247" s="81">
        <v>1333726.45</v>
      </c>
      <c r="F1247" s="21">
        <v>0</v>
      </c>
      <c r="G1247" s="22">
        <f t="shared" si="19"/>
        <v>286751.19999999949</v>
      </c>
      <c r="H1247" s="21">
        <v>0</v>
      </c>
      <c r="I1247" s="21">
        <v>0</v>
      </c>
    </row>
    <row r="1248" spans="1:9" ht="15" x14ac:dyDescent="0.25">
      <c r="A1248" s="82" t="s">
        <v>1317</v>
      </c>
      <c r="B1248" s="20">
        <v>0</v>
      </c>
      <c r="C1248" s="69" t="s">
        <v>87</v>
      </c>
      <c r="D1248" s="81">
        <v>1585379.0000000002</v>
      </c>
      <c r="E1248" s="81">
        <v>1323776.7000000002</v>
      </c>
      <c r="F1248" s="21">
        <v>0</v>
      </c>
      <c r="G1248" s="22">
        <f t="shared" si="19"/>
        <v>261602.30000000005</v>
      </c>
      <c r="H1248" s="21">
        <v>0</v>
      </c>
      <c r="I1248" s="21">
        <v>0</v>
      </c>
    </row>
    <row r="1249" spans="1:9" ht="15" x14ac:dyDescent="0.25">
      <c r="A1249" s="82" t="s">
        <v>1318</v>
      </c>
      <c r="B1249" s="20">
        <v>0</v>
      </c>
      <c r="C1249" s="69" t="s">
        <v>87</v>
      </c>
      <c r="D1249" s="81">
        <v>1562914.1999999997</v>
      </c>
      <c r="E1249" s="81">
        <v>1343478.1899999995</v>
      </c>
      <c r="F1249" s="21">
        <v>0</v>
      </c>
      <c r="G1249" s="22">
        <f t="shared" si="19"/>
        <v>219436.01000000024</v>
      </c>
      <c r="H1249" s="21">
        <v>0</v>
      </c>
      <c r="I1249" s="21">
        <v>0</v>
      </c>
    </row>
    <row r="1250" spans="1:9" ht="15" x14ac:dyDescent="0.25">
      <c r="A1250" s="82" t="s">
        <v>1319</v>
      </c>
      <c r="B1250" s="20">
        <v>0</v>
      </c>
      <c r="C1250" s="69" t="s">
        <v>87</v>
      </c>
      <c r="D1250" s="81">
        <v>1840075.05</v>
      </c>
      <c r="E1250" s="81">
        <v>1495086.1300000001</v>
      </c>
      <c r="F1250" s="21">
        <v>0</v>
      </c>
      <c r="G1250" s="22">
        <f t="shared" si="19"/>
        <v>344988.91999999993</v>
      </c>
      <c r="H1250" s="21">
        <v>0</v>
      </c>
      <c r="I1250" s="21">
        <v>0</v>
      </c>
    </row>
    <row r="1251" spans="1:9" ht="15" x14ac:dyDescent="0.25">
      <c r="A1251" s="82" t="s">
        <v>1320</v>
      </c>
      <c r="B1251" s="20">
        <v>0</v>
      </c>
      <c r="C1251" s="69" t="s">
        <v>87</v>
      </c>
      <c r="D1251" s="81">
        <v>2175957.6800000006</v>
      </c>
      <c r="E1251" s="81">
        <v>1861400.4599999995</v>
      </c>
      <c r="F1251" s="21">
        <v>0</v>
      </c>
      <c r="G1251" s="22">
        <f t="shared" si="19"/>
        <v>314557.22000000114</v>
      </c>
      <c r="H1251" s="21">
        <v>0</v>
      </c>
      <c r="I1251" s="21">
        <v>0</v>
      </c>
    </row>
    <row r="1252" spans="1:9" ht="15" x14ac:dyDescent="0.25">
      <c r="A1252" s="82" t="s">
        <v>1321</v>
      </c>
      <c r="B1252" s="20">
        <v>0</v>
      </c>
      <c r="C1252" s="69" t="s">
        <v>87</v>
      </c>
      <c r="D1252" s="81">
        <v>1568107.4500000004</v>
      </c>
      <c r="E1252" s="81">
        <v>1321781.0399999996</v>
      </c>
      <c r="F1252" s="21">
        <v>0</v>
      </c>
      <c r="G1252" s="22">
        <f t="shared" si="19"/>
        <v>246326.41000000085</v>
      </c>
      <c r="H1252" s="21">
        <v>0</v>
      </c>
      <c r="I1252" s="21">
        <v>0</v>
      </c>
    </row>
    <row r="1253" spans="1:9" ht="15" x14ac:dyDescent="0.25">
      <c r="A1253" s="82" t="s">
        <v>1322</v>
      </c>
      <c r="B1253" s="20">
        <v>0</v>
      </c>
      <c r="C1253" s="69" t="s">
        <v>87</v>
      </c>
      <c r="D1253" s="81">
        <v>2117056.4499999993</v>
      </c>
      <c r="E1253" s="81">
        <v>1769428.5499999993</v>
      </c>
      <c r="F1253" s="21">
        <v>0</v>
      </c>
      <c r="G1253" s="22">
        <f t="shared" si="19"/>
        <v>347627.89999999991</v>
      </c>
      <c r="H1253" s="21">
        <v>0</v>
      </c>
      <c r="I1253" s="21">
        <v>0</v>
      </c>
    </row>
    <row r="1254" spans="1:9" ht="15" x14ac:dyDescent="0.25">
      <c r="A1254" s="82" t="s">
        <v>1323</v>
      </c>
      <c r="B1254" s="20">
        <v>0</v>
      </c>
      <c r="C1254" s="69" t="s">
        <v>87</v>
      </c>
      <c r="D1254" s="81">
        <v>1091928.3999999999</v>
      </c>
      <c r="E1254" s="81">
        <v>857932</v>
      </c>
      <c r="F1254" s="21">
        <v>0</v>
      </c>
      <c r="G1254" s="22">
        <f t="shared" si="19"/>
        <v>233996.39999999991</v>
      </c>
      <c r="H1254" s="21">
        <v>0</v>
      </c>
      <c r="I1254" s="21">
        <v>0</v>
      </c>
    </row>
    <row r="1255" spans="1:9" ht="15" x14ac:dyDescent="0.25">
      <c r="A1255" s="82" t="s">
        <v>1324</v>
      </c>
      <c r="B1255" s="20">
        <v>0</v>
      </c>
      <c r="C1255" s="69" t="s">
        <v>87</v>
      </c>
      <c r="D1255" s="81">
        <v>1067741.8400000001</v>
      </c>
      <c r="E1255" s="81">
        <v>925494.48000000021</v>
      </c>
      <c r="F1255" s="21">
        <v>0</v>
      </c>
      <c r="G1255" s="22">
        <f t="shared" si="19"/>
        <v>142247.35999999987</v>
      </c>
      <c r="H1255" s="21">
        <v>0</v>
      </c>
      <c r="I1255" s="21">
        <v>0</v>
      </c>
    </row>
    <row r="1256" spans="1:9" ht="15" x14ac:dyDescent="0.25">
      <c r="A1256" s="82" t="s">
        <v>1325</v>
      </c>
      <c r="B1256" s="20">
        <v>0</v>
      </c>
      <c r="C1256" s="69" t="s">
        <v>87</v>
      </c>
      <c r="D1256" s="81">
        <v>1585405.1000000003</v>
      </c>
      <c r="E1256" s="81">
        <v>1354731.4400000004</v>
      </c>
      <c r="F1256" s="21">
        <v>0</v>
      </c>
      <c r="G1256" s="22">
        <f t="shared" si="19"/>
        <v>230673.65999999992</v>
      </c>
      <c r="H1256" s="21">
        <v>0</v>
      </c>
      <c r="I1256" s="21">
        <v>0</v>
      </c>
    </row>
    <row r="1257" spans="1:9" ht="15" x14ac:dyDescent="0.25">
      <c r="A1257" s="82" t="s">
        <v>1326</v>
      </c>
      <c r="B1257" s="20">
        <v>0</v>
      </c>
      <c r="C1257" s="69" t="s">
        <v>87</v>
      </c>
      <c r="D1257" s="81">
        <v>960929.75000000012</v>
      </c>
      <c r="E1257" s="81">
        <v>776780.93</v>
      </c>
      <c r="F1257" s="21">
        <v>0</v>
      </c>
      <c r="G1257" s="22">
        <f t="shared" si="19"/>
        <v>184148.82000000007</v>
      </c>
      <c r="H1257" s="21">
        <v>0</v>
      </c>
      <c r="I1257" s="21">
        <v>0</v>
      </c>
    </row>
    <row r="1258" spans="1:9" ht="15" x14ac:dyDescent="0.25">
      <c r="A1258" s="82" t="s">
        <v>1327</v>
      </c>
      <c r="B1258" s="20">
        <v>0</v>
      </c>
      <c r="C1258" s="69" t="s">
        <v>87</v>
      </c>
      <c r="D1258" s="81">
        <v>2264809.25</v>
      </c>
      <c r="E1258" s="81">
        <v>1861311.2299999995</v>
      </c>
      <c r="F1258" s="21">
        <v>0</v>
      </c>
      <c r="G1258" s="22">
        <f t="shared" si="19"/>
        <v>403498.02000000048</v>
      </c>
      <c r="H1258" s="21">
        <v>0</v>
      </c>
      <c r="I1258" s="21">
        <v>0</v>
      </c>
    </row>
    <row r="1259" spans="1:9" ht="15" x14ac:dyDescent="0.25">
      <c r="A1259" s="82" t="s">
        <v>1328</v>
      </c>
      <c r="B1259" s="20">
        <v>0</v>
      </c>
      <c r="C1259" s="69" t="s">
        <v>87</v>
      </c>
      <c r="D1259" s="81">
        <v>2211979.2799999998</v>
      </c>
      <c r="E1259" s="81">
        <v>1928658.3000000007</v>
      </c>
      <c r="F1259" s="21">
        <v>0</v>
      </c>
      <c r="G1259" s="22">
        <f t="shared" si="19"/>
        <v>283320.97999999905</v>
      </c>
      <c r="H1259" s="21">
        <v>0</v>
      </c>
      <c r="I1259" s="21">
        <v>0</v>
      </c>
    </row>
    <row r="1260" spans="1:9" ht="15" x14ac:dyDescent="0.25">
      <c r="A1260" s="82" t="s">
        <v>1329</v>
      </c>
      <c r="B1260" s="20">
        <v>0</v>
      </c>
      <c r="C1260" s="69" t="s">
        <v>87</v>
      </c>
      <c r="D1260" s="81">
        <v>64556.3</v>
      </c>
      <c r="E1260" s="81">
        <v>62886.8</v>
      </c>
      <c r="F1260" s="21">
        <v>0</v>
      </c>
      <c r="G1260" s="22">
        <f t="shared" si="19"/>
        <v>1669.5</v>
      </c>
      <c r="H1260" s="21">
        <v>0</v>
      </c>
      <c r="I1260" s="21">
        <v>0</v>
      </c>
    </row>
    <row r="1261" spans="1:9" ht="15" x14ac:dyDescent="0.25">
      <c r="A1261" s="82" t="s">
        <v>1330</v>
      </c>
      <c r="B1261" s="20">
        <v>0</v>
      </c>
      <c r="C1261" s="69" t="s">
        <v>87</v>
      </c>
      <c r="D1261" s="81">
        <v>1546517.7400000005</v>
      </c>
      <c r="E1261" s="81">
        <v>1350149.4900000007</v>
      </c>
      <c r="F1261" s="21">
        <v>0</v>
      </c>
      <c r="G1261" s="22">
        <f t="shared" si="19"/>
        <v>196368.24999999977</v>
      </c>
      <c r="H1261" s="21">
        <v>0</v>
      </c>
      <c r="I1261" s="21">
        <v>0</v>
      </c>
    </row>
    <row r="1262" spans="1:9" ht="15" x14ac:dyDescent="0.25">
      <c r="A1262" s="82" t="s">
        <v>1331</v>
      </c>
      <c r="B1262" s="20">
        <v>0</v>
      </c>
      <c r="C1262" s="69" t="s">
        <v>87</v>
      </c>
      <c r="D1262" s="81">
        <v>3901638.399999998</v>
      </c>
      <c r="E1262" s="81">
        <v>3246596.02</v>
      </c>
      <c r="F1262" s="21">
        <v>0</v>
      </c>
      <c r="G1262" s="22">
        <f t="shared" si="19"/>
        <v>655042.37999999803</v>
      </c>
      <c r="H1262" s="21">
        <v>0</v>
      </c>
      <c r="I1262" s="21">
        <v>0</v>
      </c>
    </row>
    <row r="1263" spans="1:9" ht="15" x14ac:dyDescent="0.25">
      <c r="A1263" s="82" t="s">
        <v>1332</v>
      </c>
      <c r="B1263" s="20">
        <v>0</v>
      </c>
      <c r="C1263" s="69" t="s">
        <v>87</v>
      </c>
      <c r="D1263" s="81">
        <v>1690762.7200000011</v>
      </c>
      <c r="E1263" s="81">
        <v>1435239.2500000005</v>
      </c>
      <c r="F1263" s="21">
        <v>0</v>
      </c>
      <c r="G1263" s="22">
        <f t="shared" si="19"/>
        <v>255523.47000000067</v>
      </c>
      <c r="H1263" s="21">
        <v>0</v>
      </c>
      <c r="I1263" s="21">
        <v>0</v>
      </c>
    </row>
    <row r="1264" spans="1:9" ht="15" x14ac:dyDescent="0.25">
      <c r="A1264" s="82" t="s">
        <v>1333</v>
      </c>
      <c r="B1264" s="20">
        <v>0</v>
      </c>
      <c r="C1264" s="69" t="s">
        <v>87</v>
      </c>
      <c r="D1264" s="81">
        <v>2186862.4499999997</v>
      </c>
      <c r="E1264" s="81">
        <v>1874458.3099999996</v>
      </c>
      <c r="F1264" s="21">
        <v>0</v>
      </c>
      <c r="G1264" s="22">
        <f t="shared" si="19"/>
        <v>312404.14000000013</v>
      </c>
      <c r="H1264" s="21">
        <v>0</v>
      </c>
      <c r="I1264" s="21">
        <v>0</v>
      </c>
    </row>
    <row r="1265" spans="1:9" ht="15" x14ac:dyDescent="0.25">
      <c r="A1265" s="82" t="s">
        <v>1334</v>
      </c>
      <c r="B1265" s="20">
        <v>0</v>
      </c>
      <c r="C1265" s="69" t="s">
        <v>87</v>
      </c>
      <c r="D1265" s="81">
        <v>2085852.7300000004</v>
      </c>
      <c r="E1265" s="81">
        <v>1681563.9900000002</v>
      </c>
      <c r="F1265" s="21">
        <v>0</v>
      </c>
      <c r="G1265" s="22">
        <f t="shared" si="19"/>
        <v>404288.74000000022</v>
      </c>
      <c r="H1265" s="21">
        <v>0</v>
      </c>
      <c r="I1265" s="21">
        <v>0</v>
      </c>
    </row>
    <row r="1266" spans="1:9" ht="15" x14ac:dyDescent="0.25">
      <c r="A1266" s="82" t="s">
        <v>1335</v>
      </c>
      <c r="B1266" s="20">
        <v>0</v>
      </c>
      <c r="C1266" s="69" t="s">
        <v>87</v>
      </c>
      <c r="D1266" s="81">
        <v>895628.5500000004</v>
      </c>
      <c r="E1266" s="81">
        <v>748543.65000000014</v>
      </c>
      <c r="F1266" s="21">
        <v>0</v>
      </c>
      <c r="G1266" s="22">
        <f t="shared" si="19"/>
        <v>147084.90000000026</v>
      </c>
      <c r="H1266" s="21">
        <v>0</v>
      </c>
      <c r="I1266" s="21">
        <v>0</v>
      </c>
    </row>
    <row r="1267" spans="1:9" ht="15" x14ac:dyDescent="0.25">
      <c r="A1267" s="82" t="s">
        <v>1336</v>
      </c>
      <c r="B1267" s="20">
        <v>0</v>
      </c>
      <c r="C1267" s="69" t="s">
        <v>87</v>
      </c>
      <c r="D1267" s="81">
        <v>3523936.45</v>
      </c>
      <c r="E1267" s="81">
        <v>2824394.7399999993</v>
      </c>
      <c r="F1267" s="21">
        <v>0</v>
      </c>
      <c r="G1267" s="22">
        <f t="shared" si="19"/>
        <v>699541.71000000089</v>
      </c>
      <c r="H1267" s="21">
        <v>0</v>
      </c>
      <c r="I1267" s="21">
        <v>0</v>
      </c>
    </row>
    <row r="1268" spans="1:9" ht="15" x14ac:dyDescent="0.25">
      <c r="A1268" s="82" t="s">
        <v>1337</v>
      </c>
      <c r="B1268" s="20">
        <v>0</v>
      </c>
      <c r="C1268" s="69" t="s">
        <v>87</v>
      </c>
      <c r="D1268" s="81">
        <v>2645276.4499999997</v>
      </c>
      <c r="E1268" s="81">
        <v>2295487.8699999996</v>
      </c>
      <c r="F1268" s="21">
        <v>0</v>
      </c>
      <c r="G1268" s="22">
        <f t="shared" si="19"/>
        <v>349788.58000000007</v>
      </c>
      <c r="H1268" s="21">
        <v>0</v>
      </c>
      <c r="I1268" s="21">
        <v>0</v>
      </c>
    </row>
    <row r="1269" spans="1:9" ht="15" x14ac:dyDescent="0.25">
      <c r="A1269" s="82" t="s">
        <v>1338</v>
      </c>
      <c r="B1269" s="20">
        <v>0</v>
      </c>
      <c r="C1269" s="69" t="s">
        <v>87</v>
      </c>
      <c r="D1269" s="81">
        <v>2182781.1499999994</v>
      </c>
      <c r="E1269" s="81">
        <v>1832295.7199999993</v>
      </c>
      <c r="F1269" s="21">
        <v>0</v>
      </c>
      <c r="G1269" s="22">
        <f t="shared" si="19"/>
        <v>350485.43000000017</v>
      </c>
      <c r="H1269" s="21">
        <v>0</v>
      </c>
      <c r="I1269" s="21">
        <v>0</v>
      </c>
    </row>
    <row r="1270" spans="1:9" ht="15" x14ac:dyDescent="0.25">
      <c r="A1270" s="82" t="s">
        <v>1339</v>
      </c>
      <c r="B1270" s="20">
        <v>0</v>
      </c>
      <c r="C1270" s="69" t="s">
        <v>87</v>
      </c>
      <c r="D1270" s="81">
        <v>1543300.4000000004</v>
      </c>
      <c r="E1270" s="81">
        <v>1309633.5000000002</v>
      </c>
      <c r="F1270" s="21">
        <v>0</v>
      </c>
      <c r="G1270" s="22">
        <f t="shared" si="19"/>
        <v>233666.90000000014</v>
      </c>
      <c r="H1270" s="21">
        <v>0</v>
      </c>
      <c r="I1270" s="21">
        <v>0</v>
      </c>
    </row>
    <row r="1271" spans="1:9" ht="15" x14ac:dyDescent="0.25">
      <c r="A1271" s="82" t="s">
        <v>1340</v>
      </c>
      <c r="B1271" s="20">
        <v>0</v>
      </c>
      <c r="C1271" s="69" t="s">
        <v>87</v>
      </c>
      <c r="D1271" s="81">
        <v>1541982.4800000007</v>
      </c>
      <c r="E1271" s="81">
        <v>1317361.7900000003</v>
      </c>
      <c r="F1271" s="21">
        <v>0</v>
      </c>
      <c r="G1271" s="22">
        <f t="shared" si="19"/>
        <v>224620.69000000041</v>
      </c>
      <c r="H1271" s="21">
        <v>0</v>
      </c>
      <c r="I1271" s="21">
        <v>0</v>
      </c>
    </row>
    <row r="1272" spans="1:9" ht="15" x14ac:dyDescent="0.25">
      <c r="A1272" s="82" t="s">
        <v>1341</v>
      </c>
      <c r="B1272" s="20">
        <v>0</v>
      </c>
      <c r="C1272" s="69" t="s">
        <v>87</v>
      </c>
      <c r="D1272" s="81">
        <v>2043003.8000000003</v>
      </c>
      <c r="E1272" s="81">
        <v>1778260.1000000006</v>
      </c>
      <c r="F1272" s="21">
        <v>0</v>
      </c>
      <c r="G1272" s="22">
        <f t="shared" si="19"/>
        <v>264743.69999999972</v>
      </c>
      <c r="H1272" s="21">
        <v>0</v>
      </c>
      <c r="I1272" s="21">
        <v>0</v>
      </c>
    </row>
    <row r="1273" spans="1:9" ht="15" x14ac:dyDescent="0.25">
      <c r="A1273" s="82" t="s">
        <v>1342</v>
      </c>
      <c r="B1273" s="20">
        <v>0</v>
      </c>
      <c r="C1273" s="69" t="s">
        <v>87</v>
      </c>
      <c r="D1273" s="81">
        <v>1294536.3999999999</v>
      </c>
      <c r="E1273" s="81">
        <v>1248124.4400000004</v>
      </c>
      <c r="F1273" s="21">
        <v>0</v>
      </c>
      <c r="G1273" s="22">
        <f t="shared" si="19"/>
        <v>46411.959999999497</v>
      </c>
      <c r="H1273" s="21">
        <v>0</v>
      </c>
      <c r="I1273" s="21">
        <v>0</v>
      </c>
    </row>
    <row r="1274" spans="1:9" ht="15" x14ac:dyDescent="0.25">
      <c r="A1274" s="82" t="s">
        <v>1343</v>
      </c>
      <c r="B1274" s="20">
        <v>0</v>
      </c>
      <c r="C1274" s="69" t="s">
        <v>87</v>
      </c>
      <c r="D1274" s="81">
        <v>883116.34999999963</v>
      </c>
      <c r="E1274" s="81">
        <v>659838.30000000005</v>
      </c>
      <c r="F1274" s="21">
        <v>0</v>
      </c>
      <c r="G1274" s="22">
        <f t="shared" si="19"/>
        <v>223278.04999999958</v>
      </c>
      <c r="H1274" s="21">
        <v>0</v>
      </c>
      <c r="I1274" s="21">
        <v>0</v>
      </c>
    </row>
    <row r="1275" spans="1:9" ht="15" x14ac:dyDescent="0.25">
      <c r="A1275" s="82" t="s">
        <v>1344</v>
      </c>
      <c r="B1275" s="20">
        <v>0</v>
      </c>
      <c r="C1275" s="69" t="s">
        <v>87</v>
      </c>
      <c r="D1275" s="81">
        <v>927281.50000000023</v>
      </c>
      <c r="E1275" s="81">
        <v>782528.89999999991</v>
      </c>
      <c r="F1275" s="21">
        <v>0</v>
      </c>
      <c r="G1275" s="22">
        <f t="shared" si="19"/>
        <v>144752.60000000033</v>
      </c>
      <c r="H1275" s="21">
        <v>0</v>
      </c>
      <c r="I1275" s="21">
        <v>0</v>
      </c>
    </row>
    <row r="1276" spans="1:9" ht="15" x14ac:dyDescent="0.25">
      <c r="A1276" s="82" t="s">
        <v>1345</v>
      </c>
      <c r="B1276" s="20">
        <v>0</v>
      </c>
      <c r="C1276" s="69" t="s">
        <v>87</v>
      </c>
      <c r="D1276" s="81">
        <v>8812.6</v>
      </c>
      <c r="E1276" s="81">
        <v>824.2</v>
      </c>
      <c r="F1276" s="21">
        <v>0</v>
      </c>
      <c r="G1276" s="22">
        <f t="shared" si="19"/>
        <v>7988.4000000000005</v>
      </c>
      <c r="H1276" s="21">
        <v>0</v>
      </c>
      <c r="I1276" s="21">
        <v>0</v>
      </c>
    </row>
    <row r="1277" spans="1:9" ht="15" x14ac:dyDescent="0.25">
      <c r="A1277" s="82" t="s">
        <v>1346</v>
      </c>
      <c r="B1277" s="20">
        <v>0</v>
      </c>
      <c r="C1277" s="69" t="s">
        <v>87</v>
      </c>
      <c r="D1277" s="81">
        <v>117399.4</v>
      </c>
      <c r="E1277" s="81">
        <v>89667.199999999997</v>
      </c>
      <c r="F1277" s="21">
        <v>0</v>
      </c>
      <c r="G1277" s="22">
        <f t="shared" si="19"/>
        <v>27732.199999999997</v>
      </c>
      <c r="H1277" s="21">
        <v>0</v>
      </c>
      <c r="I1277" s="21">
        <v>0</v>
      </c>
    </row>
    <row r="1278" spans="1:9" ht="15" x14ac:dyDescent="0.25">
      <c r="A1278" s="82" t="s">
        <v>1347</v>
      </c>
      <c r="B1278" s="20">
        <v>0</v>
      </c>
      <c r="C1278" s="69" t="s">
        <v>87</v>
      </c>
      <c r="D1278" s="81">
        <v>629614.40000000037</v>
      </c>
      <c r="E1278" s="81">
        <v>571438.1</v>
      </c>
      <c r="F1278" s="21">
        <v>0</v>
      </c>
      <c r="G1278" s="22">
        <f t="shared" si="19"/>
        <v>58176.300000000396</v>
      </c>
      <c r="H1278" s="21">
        <v>0</v>
      </c>
      <c r="I1278" s="21">
        <v>0</v>
      </c>
    </row>
    <row r="1279" spans="1:9" ht="15" x14ac:dyDescent="0.25">
      <c r="A1279" s="82" t="s">
        <v>1348</v>
      </c>
      <c r="B1279" s="20">
        <v>0</v>
      </c>
      <c r="C1279" s="69" t="s">
        <v>87</v>
      </c>
      <c r="D1279" s="81">
        <v>903649.99999999977</v>
      </c>
      <c r="E1279" s="81">
        <v>671994.84999999986</v>
      </c>
      <c r="F1279" s="21">
        <v>0</v>
      </c>
      <c r="G1279" s="22">
        <f t="shared" si="19"/>
        <v>231655.14999999991</v>
      </c>
      <c r="H1279" s="21">
        <v>0</v>
      </c>
      <c r="I1279" s="21">
        <v>0</v>
      </c>
    </row>
    <row r="1280" spans="1:9" ht="15" x14ac:dyDescent="0.25">
      <c r="A1280" s="82" t="s">
        <v>1349</v>
      </c>
      <c r="B1280" s="20">
        <v>0</v>
      </c>
      <c r="C1280" s="69" t="s">
        <v>87</v>
      </c>
      <c r="D1280" s="81">
        <v>1118602.1000000001</v>
      </c>
      <c r="E1280" s="81">
        <v>778231.09999999986</v>
      </c>
      <c r="F1280" s="21">
        <v>0</v>
      </c>
      <c r="G1280" s="22">
        <f t="shared" si="19"/>
        <v>340371.00000000023</v>
      </c>
      <c r="H1280" s="21">
        <v>0</v>
      </c>
      <c r="I1280" s="21">
        <v>0</v>
      </c>
    </row>
    <row r="1281" spans="1:9" ht="15" x14ac:dyDescent="0.25">
      <c r="A1281" s="82" t="s">
        <v>1350</v>
      </c>
      <c r="B1281" s="20">
        <v>0</v>
      </c>
      <c r="C1281" s="69" t="s">
        <v>87</v>
      </c>
      <c r="D1281" s="81">
        <v>265990.39999999997</v>
      </c>
      <c r="E1281" s="81">
        <v>170171.09999999998</v>
      </c>
      <c r="F1281" s="21">
        <v>0</v>
      </c>
      <c r="G1281" s="22">
        <f t="shared" si="19"/>
        <v>95819.299999999988</v>
      </c>
      <c r="H1281" s="21">
        <v>0</v>
      </c>
      <c r="I1281" s="21">
        <v>0</v>
      </c>
    </row>
    <row r="1282" spans="1:9" ht="15" x14ac:dyDescent="0.25">
      <c r="A1282" s="82" t="s">
        <v>1351</v>
      </c>
      <c r="B1282" s="20">
        <v>0</v>
      </c>
      <c r="C1282" s="69" t="s">
        <v>87</v>
      </c>
      <c r="D1282" s="81">
        <v>97928.4</v>
      </c>
      <c r="E1282" s="81">
        <v>71367.399999999994</v>
      </c>
      <c r="F1282" s="21">
        <v>0</v>
      </c>
      <c r="G1282" s="22">
        <f t="shared" si="19"/>
        <v>26561</v>
      </c>
      <c r="H1282" s="21">
        <v>0</v>
      </c>
      <c r="I1282" s="21">
        <v>0</v>
      </c>
    </row>
    <row r="1283" spans="1:9" ht="15" x14ac:dyDescent="0.25">
      <c r="A1283" s="82" t="s">
        <v>1352</v>
      </c>
      <c r="B1283" s="20">
        <v>0</v>
      </c>
      <c r="C1283" s="69" t="s">
        <v>87</v>
      </c>
      <c r="D1283" s="81">
        <v>388505</v>
      </c>
      <c r="E1283" s="81">
        <v>245382.40000000002</v>
      </c>
      <c r="F1283" s="21">
        <v>0</v>
      </c>
      <c r="G1283" s="22">
        <f t="shared" si="19"/>
        <v>143122.59999999998</v>
      </c>
      <c r="H1283" s="21">
        <v>0</v>
      </c>
      <c r="I1283" s="21">
        <v>0</v>
      </c>
    </row>
    <row r="1284" spans="1:9" ht="15" x14ac:dyDescent="0.25">
      <c r="A1284" s="82" t="s">
        <v>1353</v>
      </c>
      <c r="B1284" s="20">
        <v>0</v>
      </c>
      <c r="C1284" s="69" t="s">
        <v>87</v>
      </c>
      <c r="D1284" s="81">
        <v>238329.4</v>
      </c>
      <c r="E1284" s="81">
        <v>210768.00000000003</v>
      </c>
      <c r="F1284" s="21">
        <v>0</v>
      </c>
      <c r="G1284" s="22">
        <f t="shared" si="19"/>
        <v>27561.399999999965</v>
      </c>
      <c r="H1284" s="21">
        <v>0</v>
      </c>
      <c r="I1284" s="21">
        <v>0</v>
      </c>
    </row>
    <row r="1285" spans="1:9" ht="15" x14ac:dyDescent="0.25">
      <c r="A1285" s="82" t="s">
        <v>1354</v>
      </c>
      <c r="B1285" s="20">
        <v>0</v>
      </c>
      <c r="C1285" s="69" t="s">
        <v>87</v>
      </c>
      <c r="D1285" s="81">
        <v>74253.8</v>
      </c>
      <c r="E1285" s="81">
        <v>37331.9</v>
      </c>
      <c r="F1285" s="21">
        <v>0</v>
      </c>
      <c r="G1285" s="22">
        <f t="shared" si="19"/>
        <v>36921.9</v>
      </c>
      <c r="H1285" s="21">
        <v>0</v>
      </c>
      <c r="I1285" s="21">
        <v>0</v>
      </c>
    </row>
    <row r="1286" spans="1:9" ht="15" x14ac:dyDescent="0.25">
      <c r="A1286" s="82" t="s">
        <v>1355</v>
      </c>
      <c r="B1286" s="20">
        <v>0</v>
      </c>
      <c r="C1286" s="69" t="s">
        <v>87</v>
      </c>
      <c r="D1286" s="81">
        <v>76561.2</v>
      </c>
      <c r="E1286" s="81">
        <v>49844.76</v>
      </c>
      <c r="F1286" s="21">
        <v>0</v>
      </c>
      <c r="G1286" s="22">
        <f t="shared" ref="G1286:G1349" si="20">D1286-E1286</f>
        <v>26716.439999999995</v>
      </c>
      <c r="H1286" s="21">
        <v>0</v>
      </c>
      <c r="I1286" s="21">
        <v>0</v>
      </c>
    </row>
    <row r="1287" spans="1:9" ht="15" x14ac:dyDescent="0.25">
      <c r="A1287" s="82" t="s">
        <v>1356</v>
      </c>
      <c r="B1287" s="20">
        <v>0</v>
      </c>
      <c r="C1287" s="69" t="s">
        <v>87</v>
      </c>
      <c r="D1287" s="81">
        <v>480791.58999999997</v>
      </c>
      <c r="E1287" s="81">
        <v>404298.69000000006</v>
      </c>
      <c r="F1287" s="21">
        <v>0</v>
      </c>
      <c r="G1287" s="22">
        <f t="shared" si="20"/>
        <v>76492.899999999907</v>
      </c>
      <c r="H1287" s="21">
        <v>0</v>
      </c>
      <c r="I1287" s="21">
        <v>0</v>
      </c>
    </row>
    <row r="1288" spans="1:9" ht="15" x14ac:dyDescent="0.25">
      <c r="A1288" s="82" t="s">
        <v>1357</v>
      </c>
      <c r="B1288" s="20">
        <v>0</v>
      </c>
      <c r="C1288" s="69" t="s">
        <v>87</v>
      </c>
      <c r="D1288" s="81">
        <v>128436</v>
      </c>
      <c r="E1288" s="81">
        <v>80796.600000000006</v>
      </c>
      <c r="F1288" s="21">
        <v>0</v>
      </c>
      <c r="G1288" s="22">
        <f t="shared" si="20"/>
        <v>47639.399999999994</v>
      </c>
      <c r="H1288" s="21">
        <v>0</v>
      </c>
      <c r="I1288" s="21">
        <v>0</v>
      </c>
    </row>
    <row r="1289" spans="1:9" ht="15" x14ac:dyDescent="0.25">
      <c r="A1289" s="82" t="s">
        <v>1358</v>
      </c>
      <c r="B1289" s="20">
        <v>0</v>
      </c>
      <c r="C1289" s="69" t="s">
        <v>87</v>
      </c>
      <c r="D1289" s="81">
        <v>1263035.55</v>
      </c>
      <c r="E1289" s="81">
        <v>1057290.5499999998</v>
      </c>
      <c r="F1289" s="21">
        <v>0</v>
      </c>
      <c r="G1289" s="22">
        <f t="shared" si="20"/>
        <v>205745.00000000023</v>
      </c>
      <c r="H1289" s="21">
        <v>0</v>
      </c>
      <c r="I1289" s="21">
        <v>0</v>
      </c>
    </row>
    <row r="1290" spans="1:9" ht="15" x14ac:dyDescent="0.25">
      <c r="A1290" s="82" t="s">
        <v>1359</v>
      </c>
      <c r="B1290" s="20">
        <v>0</v>
      </c>
      <c r="C1290" s="69" t="s">
        <v>87</v>
      </c>
      <c r="D1290" s="81">
        <v>1384770.7500000005</v>
      </c>
      <c r="E1290" s="81">
        <v>1220266.5300000005</v>
      </c>
      <c r="F1290" s="21">
        <v>0</v>
      </c>
      <c r="G1290" s="22">
        <f t="shared" si="20"/>
        <v>164504.21999999997</v>
      </c>
      <c r="H1290" s="21">
        <v>0</v>
      </c>
      <c r="I1290" s="21">
        <v>0</v>
      </c>
    </row>
    <row r="1291" spans="1:9" ht="15" x14ac:dyDescent="0.25">
      <c r="A1291" s="82" t="s">
        <v>1360</v>
      </c>
      <c r="B1291" s="20">
        <v>0</v>
      </c>
      <c r="C1291" s="69" t="s">
        <v>87</v>
      </c>
      <c r="D1291" s="81">
        <v>3173378.2100000004</v>
      </c>
      <c r="E1291" s="81">
        <v>2197966.7599999993</v>
      </c>
      <c r="F1291" s="21">
        <v>0</v>
      </c>
      <c r="G1291" s="22">
        <f t="shared" si="20"/>
        <v>975411.45000000112</v>
      </c>
      <c r="H1291" s="21">
        <v>0</v>
      </c>
      <c r="I1291" s="21">
        <v>0</v>
      </c>
    </row>
    <row r="1292" spans="1:9" ht="15" x14ac:dyDescent="0.25">
      <c r="A1292" s="82" t="s">
        <v>1361</v>
      </c>
      <c r="B1292" s="20">
        <v>0</v>
      </c>
      <c r="C1292" s="69" t="s">
        <v>87</v>
      </c>
      <c r="D1292" s="81">
        <v>1159312.4900000002</v>
      </c>
      <c r="E1292" s="81">
        <v>956164.88</v>
      </c>
      <c r="F1292" s="21">
        <v>0</v>
      </c>
      <c r="G1292" s="22">
        <f t="shared" si="20"/>
        <v>203147.61000000022</v>
      </c>
      <c r="H1292" s="21">
        <v>0</v>
      </c>
      <c r="I1292" s="21">
        <v>0</v>
      </c>
    </row>
    <row r="1293" spans="1:9" ht="15" x14ac:dyDescent="0.25">
      <c r="A1293" s="82" t="s">
        <v>1362</v>
      </c>
      <c r="B1293" s="20">
        <v>0</v>
      </c>
      <c r="C1293" s="69" t="s">
        <v>87</v>
      </c>
      <c r="D1293" s="81">
        <v>1243321.6400000006</v>
      </c>
      <c r="E1293" s="81">
        <v>542200.24000000011</v>
      </c>
      <c r="F1293" s="21">
        <v>0</v>
      </c>
      <c r="G1293" s="22">
        <f t="shared" si="20"/>
        <v>701121.40000000049</v>
      </c>
      <c r="H1293" s="21">
        <v>0</v>
      </c>
      <c r="I1293" s="21">
        <v>0</v>
      </c>
    </row>
    <row r="1294" spans="1:9" ht="15" x14ac:dyDescent="0.25">
      <c r="A1294" s="82" t="s">
        <v>1363</v>
      </c>
      <c r="B1294" s="20">
        <v>0</v>
      </c>
      <c r="C1294" s="69" t="s">
        <v>87</v>
      </c>
      <c r="D1294" s="81">
        <v>1211064.5999999999</v>
      </c>
      <c r="E1294" s="81">
        <v>1024710.5300000001</v>
      </c>
      <c r="F1294" s="21">
        <v>0</v>
      </c>
      <c r="G1294" s="22">
        <f t="shared" si="20"/>
        <v>186354.06999999972</v>
      </c>
      <c r="H1294" s="21">
        <v>0</v>
      </c>
      <c r="I1294" s="21">
        <v>0</v>
      </c>
    </row>
    <row r="1295" spans="1:9" ht="15" x14ac:dyDescent="0.25">
      <c r="A1295" s="82" t="s">
        <v>1364</v>
      </c>
      <c r="B1295" s="20">
        <v>0</v>
      </c>
      <c r="C1295" s="69" t="s">
        <v>87</v>
      </c>
      <c r="D1295" s="81">
        <v>1218791.8000000005</v>
      </c>
      <c r="E1295" s="81">
        <v>1025367.8200000001</v>
      </c>
      <c r="F1295" s="21">
        <v>0</v>
      </c>
      <c r="G1295" s="22">
        <f t="shared" si="20"/>
        <v>193423.98000000045</v>
      </c>
      <c r="H1295" s="21">
        <v>0</v>
      </c>
      <c r="I1295" s="21">
        <v>0</v>
      </c>
    </row>
    <row r="1296" spans="1:9" ht="15" x14ac:dyDescent="0.25">
      <c r="A1296" s="82" t="s">
        <v>1365</v>
      </c>
      <c r="B1296" s="20">
        <v>0</v>
      </c>
      <c r="C1296" s="69" t="s">
        <v>87</v>
      </c>
      <c r="D1296" s="81">
        <v>686829.05999999982</v>
      </c>
      <c r="E1296" s="81">
        <v>639780.70000000007</v>
      </c>
      <c r="F1296" s="21">
        <v>0</v>
      </c>
      <c r="G1296" s="22">
        <f t="shared" si="20"/>
        <v>47048.359999999753</v>
      </c>
      <c r="H1296" s="21">
        <v>0</v>
      </c>
      <c r="I1296" s="21">
        <v>0</v>
      </c>
    </row>
    <row r="1297" spans="1:9" ht="15" x14ac:dyDescent="0.25">
      <c r="A1297" s="82" t="s">
        <v>1366</v>
      </c>
      <c r="B1297" s="20">
        <v>0</v>
      </c>
      <c r="C1297" s="69" t="s">
        <v>87</v>
      </c>
      <c r="D1297" s="81">
        <v>139426.44</v>
      </c>
      <c r="E1297" s="81">
        <v>32956.839999999997</v>
      </c>
      <c r="F1297" s="21">
        <v>0</v>
      </c>
      <c r="G1297" s="22">
        <f t="shared" si="20"/>
        <v>106469.6</v>
      </c>
      <c r="H1297" s="21">
        <v>0</v>
      </c>
      <c r="I1297" s="21">
        <v>0</v>
      </c>
    </row>
    <row r="1298" spans="1:9" ht="15" x14ac:dyDescent="0.25">
      <c r="A1298" s="82" t="s">
        <v>1367</v>
      </c>
      <c r="B1298" s="20">
        <v>0</v>
      </c>
      <c r="C1298" s="69" t="s">
        <v>87</v>
      </c>
      <c r="D1298" s="81">
        <v>171109</v>
      </c>
      <c r="E1298" s="81">
        <v>100861.5</v>
      </c>
      <c r="F1298" s="21">
        <v>0</v>
      </c>
      <c r="G1298" s="22">
        <f t="shared" si="20"/>
        <v>70247.5</v>
      </c>
      <c r="H1298" s="21">
        <v>0</v>
      </c>
      <c r="I1298" s="21">
        <v>0</v>
      </c>
    </row>
    <row r="1299" spans="1:9" ht="15" x14ac:dyDescent="0.25">
      <c r="A1299" s="82" t="s">
        <v>1368</v>
      </c>
      <c r="B1299" s="20">
        <v>0</v>
      </c>
      <c r="C1299" s="69" t="s">
        <v>87</v>
      </c>
      <c r="D1299" s="81">
        <v>704785.6</v>
      </c>
      <c r="E1299" s="81">
        <v>603050.89999999991</v>
      </c>
      <c r="F1299" s="21">
        <v>0</v>
      </c>
      <c r="G1299" s="22">
        <f t="shared" si="20"/>
        <v>101734.70000000007</v>
      </c>
      <c r="H1299" s="21">
        <v>0</v>
      </c>
      <c r="I1299" s="21">
        <v>0</v>
      </c>
    </row>
    <row r="1300" spans="1:9" ht="15" x14ac:dyDescent="0.25">
      <c r="A1300" s="82" t="s">
        <v>1369</v>
      </c>
      <c r="B1300" s="20">
        <v>0</v>
      </c>
      <c r="C1300" s="69" t="s">
        <v>87</v>
      </c>
      <c r="D1300" s="81">
        <v>518442.19999999995</v>
      </c>
      <c r="E1300" s="81">
        <v>404872.19999999995</v>
      </c>
      <c r="F1300" s="21">
        <v>0</v>
      </c>
      <c r="G1300" s="22">
        <f t="shared" si="20"/>
        <v>113570</v>
      </c>
      <c r="H1300" s="21">
        <v>0</v>
      </c>
      <c r="I1300" s="21">
        <v>0</v>
      </c>
    </row>
    <row r="1301" spans="1:9" ht="15" x14ac:dyDescent="0.25">
      <c r="A1301" s="82" t="s">
        <v>1370</v>
      </c>
      <c r="B1301" s="20">
        <v>0</v>
      </c>
      <c r="C1301" s="69" t="s">
        <v>87</v>
      </c>
      <c r="D1301" s="81">
        <v>26243.200000000001</v>
      </c>
      <c r="E1301" s="81">
        <v>0</v>
      </c>
      <c r="F1301" s="21">
        <v>0</v>
      </c>
      <c r="G1301" s="22">
        <f t="shared" si="20"/>
        <v>26243.200000000001</v>
      </c>
      <c r="H1301" s="21">
        <v>0</v>
      </c>
      <c r="I1301" s="21">
        <v>0</v>
      </c>
    </row>
    <row r="1302" spans="1:9" ht="15" x14ac:dyDescent="0.25">
      <c r="A1302" s="82" t="s">
        <v>1371</v>
      </c>
      <c r="B1302" s="20">
        <v>0</v>
      </c>
      <c r="C1302" s="69" t="s">
        <v>87</v>
      </c>
      <c r="D1302" s="81">
        <v>3709114.8000000007</v>
      </c>
      <c r="E1302" s="81">
        <v>3276744.9599999995</v>
      </c>
      <c r="F1302" s="21">
        <v>0</v>
      </c>
      <c r="G1302" s="22">
        <f t="shared" si="20"/>
        <v>432369.84000000125</v>
      </c>
      <c r="H1302" s="21">
        <v>0</v>
      </c>
      <c r="I1302" s="21">
        <v>0</v>
      </c>
    </row>
    <row r="1303" spans="1:9" ht="15" x14ac:dyDescent="0.25">
      <c r="A1303" s="82" t="s">
        <v>1372</v>
      </c>
      <c r="B1303" s="20">
        <v>0</v>
      </c>
      <c r="C1303" s="69" t="s">
        <v>87</v>
      </c>
      <c r="D1303" s="81">
        <v>33332.199999999997</v>
      </c>
      <c r="E1303" s="81">
        <v>407.8</v>
      </c>
      <c r="F1303" s="21">
        <v>0</v>
      </c>
      <c r="G1303" s="22">
        <f t="shared" si="20"/>
        <v>32924.399999999994</v>
      </c>
      <c r="H1303" s="21">
        <v>0</v>
      </c>
      <c r="I1303" s="21">
        <v>0</v>
      </c>
    </row>
    <row r="1304" spans="1:9" ht="15" x14ac:dyDescent="0.25">
      <c r="A1304" s="82" t="s">
        <v>1373</v>
      </c>
      <c r="B1304" s="20">
        <v>0</v>
      </c>
      <c r="C1304" s="69" t="s">
        <v>87</v>
      </c>
      <c r="D1304" s="81">
        <v>51680.2</v>
      </c>
      <c r="E1304" s="81">
        <v>27466.800000000003</v>
      </c>
      <c r="F1304" s="21">
        <v>0</v>
      </c>
      <c r="G1304" s="22">
        <f t="shared" si="20"/>
        <v>24213.399999999994</v>
      </c>
      <c r="H1304" s="21">
        <v>0</v>
      </c>
      <c r="I1304" s="21">
        <v>0</v>
      </c>
    </row>
    <row r="1305" spans="1:9" ht="15" x14ac:dyDescent="0.25">
      <c r="A1305" s="82" t="s">
        <v>1374</v>
      </c>
      <c r="B1305" s="20">
        <v>0</v>
      </c>
      <c r="C1305" s="69" t="s">
        <v>87</v>
      </c>
      <c r="D1305" s="81">
        <v>14900.8</v>
      </c>
      <c r="E1305" s="81">
        <v>0</v>
      </c>
      <c r="F1305" s="21">
        <v>0</v>
      </c>
      <c r="G1305" s="22">
        <f t="shared" si="20"/>
        <v>14900.8</v>
      </c>
      <c r="H1305" s="21">
        <v>0</v>
      </c>
      <c r="I1305" s="21">
        <v>0</v>
      </c>
    </row>
    <row r="1306" spans="1:9" ht="15" x14ac:dyDescent="0.25">
      <c r="A1306" s="82" t="s">
        <v>1375</v>
      </c>
      <c r="B1306" s="20">
        <v>0</v>
      </c>
      <c r="C1306" s="69" t="s">
        <v>87</v>
      </c>
      <c r="D1306" s="81">
        <v>1655312.5200000007</v>
      </c>
      <c r="E1306" s="81">
        <v>1464916.6700000009</v>
      </c>
      <c r="F1306" s="21">
        <v>0</v>
      </c>
      <c r="G1306" s="22">
        <f t="shared" si="20"/>
        <v>190395.84999999986</v>
      </c>
      <c r="H1306" s="21">
        <v>0</v>
      </c>
      <c r="I1306" s="21">
        <v>0</v>
      </c>
    </row>
    <row r="1307" spans="1:9" ht="15" x14ac:dyDescent="0.25">
      <c r="A1307" s="82" t="s">
        <v>1376</v>
      </c>
      <c r="B1307" s="20">
        <v>0</v>
      </c>
      <c r="C1307" s="69" t="s">
        <v>87</v>
      </c>
      <c r="D1307" s="81">
        <v>18097.8</v>
      </c>
      <c r="E1307" s="81">
        <v>474</v>
      </c>
      <c r="F1307" s="21">
        <v>0</v>
      </c>
      <c r="G1307" s="22">
        <f t="shared" si="20"/>
        <v>17623.8</v>
      </c>
      <c r="H1307" s="21">
        <v>0</v>
      </c>
      <c r="I1307" s="21">
        <v>0</v>
      </c>
    </row>
    <row r="1308" spans="1:9" ht="15" x14ac:dyDescent="0.25">
      <c r="A1308" s="82" t="s">
        <v>1377</v>
      </c>
      <c r="B1308" s="20">
        <v>0</v>
      </c>
      <c r="C1308" s="69" t="s">
        <v>87</v>
      </c>
      <c r="D1308" s="81">
        <v>1680504.2500000005</v>
      </c>
      <c r="E1308" s="81">
        <v>1277531.5400000012</v>
      </c>
      <c r="F1308" s="21">
        <v>0</v>
      </c>
      <c r="G1308" s="22">
        <f t="shared" si="20"/>
        <v>402972.70999999926</v>
      </c>
      <c r="H1308" s="21">
        <v>0</v>
      </c>
      <c r="I1308" s="21">
        <v>0</v>
      </c>
    </row>
    <row r="1309" spans="1:9" ht="15" x14ac:dyDescent="0.25">
      <c r="A1309" s="82" t="s">
        <v>1378</v>
      </c>
      <c r="B1309" s="20">
        <v>0</v>
      </c>
      <c r="C1309" s="69" t="s">
        <v>87</v>
      </c>
      <c r="D1309" s="81">
        <v>795770.47</v>
      </c>
      <c r="E1309" s="81">
        <v>692579.71</v>
      </c>
      <c r="F1309" s="21">
        <v>0</v>
      </c>
      <c r="G1309" s="22">
        <f t="shared" si="20"/>
        <v>103190.76000000001</v>
      </c>
      <c r="H1309" s="21">
        <v>0</v>
      </c>
      <c r="I1309" s="21">
        <v>0</v>
      </c>
    </row>
    <row r="1310" spans="1:9" ht="15" x14ac:dyDescent="0.25">
      <c r="A1310" s="82" t="s">
        <v>1379</v>
      </c>
      <c r="B1310" s="20">
        <v>0</v>
      </c>
      <c r="C1310" s="69" t="s">
        <v>87</v>
      </c>
      <c r="D1310" s="81">
        <v>933381.0299999998</v>
      </c>
      <c r="E1310" s="81">
        <v>772799.79999999981</v>
      </c>
      <c r="F1310" s="21">
        <v>0</v>
      </c>
      <c r="G1310" s="22">
        <f t="shared" si="20"/>
        <v>160581.22999999998</v>
      </c>
      <c r="H1310" s="21">
        <v>0</v>
      </c>
      <c r="I1310" s="21">
        <v>0</v>
      </c>
    </row>
    <row r="1311" spans="1:9" ht="15" x14ac:dyDescent="0.25">
      <c r="A1311" s="82" t="s">
        <v>1380</v>
      </c>
      <c r="B1311" s="20">
        <v>0</v>
      </c>
      <c r="C1311" s="69" t="s">
        <v>87</v>
      </c>
      <c r="D1311" s="81">
        <v>1142511.67</v>
      </c>
      <c r="E1311" s="81">
        <v>898647.43999999983</v>
      </c>
      <c r="F1311" s="21">
        <v>0</v>
      </c>
      <c r="G1311" s="22">
        <f t="shared" si="20"/>
        <v>243864.2300000001</v>
      </c>
      <c r="H1311" s="21">
        <v>0</v>
      </c>
      <c r="I1311" s="21">
        <v>0</v>
      </c>
    </row>
    <row r="1312" spans="1:9" ht="15" x14ac:dyDescent="0.25">
      <c r="A1312" s="82" t="s">
        <v>1381</v>
      </c>
      <c r="B1312" s="20">
        <v>0</v>
      </c>
      <c r="C1312" s="69" t="s">
        <v>87</v>
      </c>
      <c r="D1312" s="81">
        <v>1117555.4499999997</v>
      </c>
      <c r="E1312" s="81">
        <v>950232.75999999978</v>
      </c>
      <c r="F1312" s="21">
        <v>0</v>
      </c>
      <c r="G1312" s="22">
        <f t="shared" si="20"/>
        <v>167322.68999999994</v>
      </c>
      <c r="H1312" s="21">
        <v>0</v>
      </c>
      <c r="I1312" s="21">
        <v>0</v>
      </c>
    </row>
    <row r="1313" spans="1:9" ht="15" x14ac:dyDescent="0.25">
      <c r="A1313" s="82" t="s">
        <v>1382</v>
      </c>
      <c r="B1313" s="20">
        <v>0</v>
      </c>
      <c r="C1313" s="69" t="s">
        <v>87</v>
      </c>
      <c r="D1313" s="81">
        <v>33026.400000000001</v>
      </c>
      <c r="E1313" s="81">
        <v>14760</v>
      </c>
      <c r="F1313" s="21">
        <v>0</v>
      </c>
      <c r="G1313" s="22">
        <f t="shared" si="20"/>
        <v>18266.400000000001</v>
      </c>
      <c r="H1313" s="21">
        <v>0</v>
      </c>
      <c r="I1313" s="21">
        <v>0</v>
      </c>
    </row>
    <row r="1314" spans="1:9" ht="15" x14ac:dyDescent="0.25">
      <c r="A1314" s="82" t="s">
        <v>1383</v>
      </c>
      <c r="B1314" s="20">
        <v>0</v>
      </c>
      <c r="C1314" s="69" t="s">
        <v>87</v>
      </c>
      <c r="D1314" s="81">
        <v>23046.2</v>
      </c>
      <c r="E1314" s="81">
        <v>0</v>
      </c>
      <c r="F1314" s="21">
        <v>0</v>
      </c>
      <c r="G1314" s="22">
        <f t="shared" si="20"/>
        <v>23046.2</v>
      </c>
      <c r="H1314" s="21">
        <v>0</v>
      </c>
      <c r="I1314" s="21">
        <v>0</v>
      </c>
    </row>
    <row r="1315" spans="1:9" ht="15" x14ac:dyDescent="0.25">
      <c r="A1315" s="82" t="s">
        <v>1384</v>
      </c>
      <c r="B1315" s="20">
        <v>0</v>
      </c>
      <c r="C1315" s="69" t="s">
        <v>87</v>
      </c>
      <c r="D1315" s="81">
        <v>143392.40000000002</v>
      </c>
      <c r="E1315" s="81">
        <v>83712</v>
      </c>
      <c r="F1315" s="21">
        <v>0</v>
      </c>
      <c r="G1315" s="22">
        <f t="shared" si="20"/>
        <v>59680.400000000023</v>
      </c>
      <c r="H1315" s="21">
        <v>0</v>
      </c>
      <c r="I1315" s="21">
        <v>0</v>
      </c>
    </row>
    <row r="1316" spans="1:9" ht="15" x14ac:dyDescent="0.25">
      <c r="A1316" s="82" t="s">
        <v>1385</v>
      </c>
      <c r="B1316" s="20">
        <v>0</v>
      </c>
      <c r="C1316" s="69" t="s">
        <v>87</v>
      </c>
      <c r="D1316" s="81">
        <v>1456636.5999999999</v>
      </c>
      <c r="E1316" s="81">
        <v>1329210.7700000003</v>
      </c>
      <c r="F1316" s="21">
        <v>0</v>
      </c>
      <c r="G1316" s="22">
        <f t="shared" si="20"/>
        <v>127425.82999999961</v>
      </c>
      <c r="H1316" s="21">
        <v>0</v>
      </c>
      <c r="I1316" s="21">
        <v>0</v>
      </c>
    </row>
    <row r="1317" spans="1:9" ht="15" x14ac:dyDescent="0.25">
      <c r="A1317" s="82" t="s">
        <v>1386</v>
      </c>
      <c r="B1317" s="20">
        <v>0</v>
      </c>
      <c r="C1317" s="69" t="s">
        <v>87</v>
      </c>
      <c r="D1317" s="81">
        <v>22851.599999999999</v>
      </c>
      <c r="E1317" s="81">
        <v>844.8</v>
      </c>
      <c r="F1317" s="21">
        <v>0</v>
      </c>
      <c r="G1317" s="22">
        <f t="shared" si="20"/>
        <v>22006.799999999999</v>
      </c>
      <c r="H1317" s="21">
        <v>0</v>
      </c>
      <c r="I1317" s="21">
        <v>0</v>
      </c>
    </row>
    <row r="1318" spans="1:9" ht="15" x14ac:dyDescent="0.25">
      <c r="A1318" s="82" t="s">
        <v>1387</v>
      </c>
      <c r="B1318" s="20">
        <v>0</v>
      </c>
      <c r="C1318" s="69" t="s">
        <v>87</v>
      </c>
      <c r="D1318" s="81">
        <v>27800</v>
      </c>
      <c r="E1318" s="81">
        <v>0</v>
      </c>
      <c r="F1318" s="21">
        <v>0</v>
      </c>
      <c r="G1318" s="22">
        <f t="shared" si="20"/>
        <v>27800</v>
      </c>
      <c r="H1318" s="21">
        <v>0</v>
      </c>
      <c r="I1318" s="21">
        <v>0</v>
      </c>
    </row>
    <row r="1319" spans="1:9" ht="15" x14ac:dyDescent="0.25">
      <c r="A1319" s="82" t="s">
        <v>1388</v>
      </c>
      <c r="B1319" s="20">
        <v>0</v>
      </c>
      <c r="C1319" s="69" t="s">
        <v>87</v>
      </c>
      <c r="D1319" s="81">
        <v>1066742.5999999999</v>
      </c>
      <c r="E1319" s="81">
        <v>898275.79999999981</v>
      </c>
      <c r="F1319" s="21">
        <v>0</v>
      </c>
      <c r="G1319" s="22">
        <f t="shared" si="20"/>
        <v>168466.80000000005</v>
      </c>
      <c r="H1319" s="21">
        <v>0</v>
      </c>
      <c r="I1319" s="21">
        <v>0</v>
      </c>
    </row>
    <row r="1320" spans="1:9" ht="15" x14ac:dyDescent="0.25">
      <c r="A1320" s="82" t="s">
        <v>1389</v>
      </c>
      <c r="B1320" s="20">
        <v>0</v>
      </c>
      <c r="C1320" s="69" t="s">
        <v>87</v>
      </c>
      <c r="D1320" s="81">
        <v>162776.9</v>
      </c>
      <c r="E1320" s="81">
        <v>112833.84999999999</v>
      </c>
      <c r="F1320" s="21">
        <v>0</v>
      </c>
      <c r="G1320" s="22">
        <f t="shared" si="20"/>
        <v>49943.05</v>
      </c>
      <c r="H1320" s="21">
        <v>0</v>
      </c>
      <c r="I1320" s="21">
        <v>0</v>
      </c>
    </row>
    <row r="1321" spans="1:9" ht="15" x14ac:dyDescent="0.25">
      <c r="A1321" s="82" t="s">
        <v>1390</v>
      </c>
      <c r="B1321" s="20">
        <v>0</v>
      </c>
      <c r="C1321" s="69" t="s">
        <v>87</v>
      </c>
      <c r="D1321" s="81">
        <v>139222.39999999999</v>
      </c>
      <c r="E1321" s="81">
        <v>80358.7</v>
      </c>
      <c r="F1321" s="21">
        <v>0</v>
      </c>
      <c r="G1321" s="22">
        <f t="shared" si="20"/>
        <v>58863.7</v>
      </c>
      <c r="H1321" s="21">
        <v>0</v>
      </c>
      <c r="I1321" s="21">
        <v>0</v>
      </c>
    </row>
    <row r="1322" spans="1:9" ht="15" x14ac:dyDescent="0.25">
      <c r="A1322" s="82" t="s">
        <v>1391</v>
      </c>
      <c r="B1322" s="20">
        <v>0</v>
      </c>
      <c r="C1322" s="69" t="s">
        <v>87</v>
      </c>
      <c r="D1322" s="81">
        <v>128185.8</v>
      </c>
      <c r="E1322" s="81">
        <v>28793.5</v>
      </c>
      <c r="F1322" s="21">
        <v>0</v>
      </c>
      <c r="G1322" s="22">
        <f t="shared" si="20"/>
        <v>99392.3</v>
      </c>
      <c r="H1322" s="21">
        <v>0</v>
      </c>
      <c r="I1322" s="21">
        <v>0</v>
      </c>
    </row>
    <row r="1323" spans="1:9" ht="15" x14ac:dyDescent="0.25">
      <c r="A1323" s="82" t="s">
        <v>1392</v>
      </c>
      <c r="B1323" s="20">
        <v>0</v>
      </c>
      <c r="C1323" s="69" t="s">
        <v>87</v>
      </c>
      <c r="D1323" s="81">
        <v>330099.8</v>
      </c>
      <c r="E1323" s="81">
        <v>256875.94999999998</v>
      </c>
      <c r="F1323" s="21">
        <v>0</v>
      </c>
      <c r="G1323" s="22">
        <f t="shared" si="20"/>
        <v>73223.850000000006</v>
      </c>
      <c r="H1323" s="21">
        <v>0</v>
      </c>
      <c r="I1323" s="21">
        <v>0</v>
      </c>
    </row>
    <row r="1324" spans="1:9" ht="15" x14ac:dyDescent="0.25">
      <c r="A1324" s="82" t="s">
        <v>1393</v>
      </c>
      <c r="B1324" s="20">
        <v>0</v>
      </c>
      <c r="C1324" s="69" t="s">
        <v>87</v>
      </c>
      <c r="D1324" s="81">
        <v>316044.30000000005</v>
      </c>
      <c r="E1324" s="81">
        <v>223173.2</v>
      </c>
      <c r="F1324" s="21">
        <v>0</v>
      </c>
      <c r="G1324" s="22">
        <f t="shared" si="20"/>
        <v>92871.100000000035</v>
      </c>
      <c r="H1324" s="21">
        <v>0</v>
      </c>
      <c r="I1324" s="21">
        <v>0</v>
      </c>
    </row>
    <row r="1325" spans="1:9" ht="15" x14ac:dyDescent="0.25">
      <c r="A1325" s="82" t="s">
        <v>1394</v>
      </c>
      <c r="B1325" s="20">
        <v>0</v>
      </c>
      <c r="C1325" s="69" t="s">
        <v>87</v>
      </c>
      <c r="D1325" s="81">
        <v>234965.6</v>
      </c>
      <c r="E1325" s="81">
        <v>3529</v>
      </c>
      <c r="F1325" s="21">
        <v>0</v>
      </c>
      <c r="G1325" s="22">
        <f t="shared" si="20"/>
        <v>231436.6</v>
      </c>
      <c r="H1325" s="21">
        <v>0</v>
      </c>
      <c r="I1325" s="21">
        <v>0</v>
      </c>
    </row>
    <row r="1326" spans="1:9" ht="15" x14ac:dyDescent="0.25">
      <c r="A1326" s="82" t="s">
        <v>1395</v>
      </c>
      <c r="B1326" s="20">
        <v>0</v>
      </c>
      <c r="C1326" s="69" t="s">
        <v>87</v>
      </c>
      <c r="D1326" s="81">
        <v>1045652.0999999999</v>
      </c>
      <c r="E1326" s="81">
        <v>441079.06</v>
      </c>
      <c r="F1326" s="21">
        <v>0</v>
      </c>
      <c r="G1326" s="22">
        <f t="shared" si="20"/>
        <v>604573.0399999998</v>
      </c>
      <c r="H1326" s="21">
        <v>0</v>
      </c>
      <c r="I1326" s="21">
        <v>0</v>
      </c>
    </row>
    <row r="1327" spans="1:9" ht="15" x14ac:dyDescent="0.25">
      <c r="A1327" s="82" t="s">
        <v>1396</v>
      </c>
      <c r="B1327" s="20">
        <v>0</v>
      </c>
      <c r="C1327" s="69" t="s">
        <v>87</v>
      </c>
      <c r="D1327" s="81">
        <v>859516.9</v>
      </c>
      <c r="E1327" s="81">
        <v>494953.55</v>
      </c>
      <c r="F1327" s="21">
        <v>0</v>
      </c>
      <c r="G1327" s="22">
        <f t="shared" si="20"/>
        <v>364563.35000000003</v>
      </c>
      <c r="H1327" s="21">
        <v>0</v>
      </c>
      <c r="I1327" s="21">
        <v>0</v>
      </c>
    </row>
    <row r="1328" spans="1:9" ht="15" x14ac:dyDescent="0.25">
      <c r="A1328" s="82" t="s">
        <v>1397</v>
      </c>
      <c r="B1328" s="20">
        <v>0</v>
      </c>
      <c r="C1328" s="69" t="s">
        <v>87</v>
      </c>
      <c r="D1328" s="81">
        <v>842084.88</v>
      </c>
      <c r="E1328" s="81">
        <v>248634.74999999997</v>
      </c>
      <c r="F1328" s="21">
        <v>0</v>
      </c>
      <c r="G1328" s="22">
        <f t="shared" si="20"/>
        <v>593450.13</v>
      </c>
      <c r="H1328" s="21">
        <v>0</v>
      </c>
      <c r="I1328" s="21">
        <v>0</v>
      </c>
    </row>
    <row r="1329" spans="1:9" ht="15" x14ac:dyDescent="0.25">
      <c r="A1329" s="82" t="s">
        <v>1398</v>
      </c>
      <c r="B1329" s="20">
        <v>0</v>
      </c>
      <c r="C1329" s="69" t="s">
        <v>87</v>
      </c>
      <c r="D1329" s="81">
        <v>2168879.7500000014</v>
      </c>
      <c r="E1329" s="81">
        <v>818582.2</v>
      </c>
      <c r="F1329" s="21">
        <v>0</v>
      </c>
      <c r="G1329" s="22">
        <f t="shared" si="20"/>
        <v>1350297.5500000014</v>
      </c>
      <c r="H1329" s="21">
        <v>0</v>
      </c>
      <c r="I1329" s="21">
        <v>0</v>
      </c>
    </row>
    <row r="1330" spans="1:9" ht="15" x14ac:dyDescent="0.25">
      <c r="A1330" s="82" t="s">
        <v>1399</v>
      </c>
      <c r="B1330" s="20">
        <v>0</v>
      </c>
      <c r="C1330" s="69" t="s">
        <v>87</v>
      </c>
      <c r="D1330" s="81">
        <v>1168946.6000000006</v>
      </c>
      <c r="E1330" s="81">
        <v>1016194.4999999997</v>
      </c>
      <c r="F1330" s="21">
        <v>0</v>
      </c>
      <c r="G1330" s="22">
        <f t="shared" si="20"/>
        <v>152752.10000000091</v>
      </c>
      <c r="H1330" s="21">
        <v>0</v>
      </c>
      <c r="I1330" s="21">
        <v>0</v>
      </c>
    </row>
    <row r="1331" spans="1:9" ht="15" x14ac:dyDescent="0.25">
      <c r="A1331" s="82" t="s">
        <v>1400</v>
      </c>
      <c r="B1331" s="20">
        <v>0</v>
      </c>
      <c r="C1331" s="69" t="s">
        <v>87</v>
      </c>
      <c r="D1331" s="81">
        <v>2238212.7900000005</v>
      </c>
      <c r="E1331" s="81">
        <v>1832617.5100000002</v>
      </c>
      <c r="F1331" s="21">
        <v>0</v>
      </c>
      <c r="G1331" s="22">
        <f t="shared" si="20"/>
        <v>405595.28000000026</v>
      </c>
      <c r="H1331" s="21">
        <v>0</v>
      </c>
      <c r="I1331" s="21">
        <v>0</v>
      </c>
    </row>
    <row r="1332" spans="1:9" ht="15" x14ac:dyDescent="0.25">
      <c r="A1332" s="82" t="s">
        <v>1401</v>
      </c>
      <c r="B1332" s="20">
        <v>0</v>
      </c>
      <c r="C1332" s="69" t="s">
        <v>87</v>
      </c>
      <c r="D1332" s="81">
        <v>708028.79999999981</v>
      </c>
      <c r="E1332" s="81">
        <v>643040.9</v>
      </c>
      <c r="F1332" s="21">
        <v>0</v>
      </c>
      <c r="G1332" s="22">
        <f t="shared" si="20"/>
        <v>64987.89999999979</v>
      </c>
      <c r="H1332" s="21">
        <v>0</v>
      </c>
      <c r="I1332" s="21">
        <v>0</v>
      </c>
    </row>
    <row r="1333" spans="1:9" ht="15" x14ac:dyDescent="0.25">
      <c r="A1333" s="82" t="s">
        <v>1402</v>
      </c>
      <c r="B1333" s="20">
        <v>0</v>
      </c>
      <c r="C1333" s="69" t="s">
        <v>87</v>
      </c>
      <c r="D1333" s="81">
        <v>1241625.94</v>
      </c>
      <c r="E1333" s="81">
        <v>1011151.81</v>
      </c>
      <c r="F1333" s="21">
        <v>0</v>
      </c>
      <c r="G1333" s="22">
        <f t="shared" si="20"/>
        <v>230474.12999999989</v>
      </c>
      <c r="H1333" s="21">
        <v>0</v>
      </c>
      <c r="I1333" s="21">
        <v>0</v>
      </c>
    </row>
    <row r="1334" spans="1:9" ht="15" x14ac:dyDescent="0.25">
      <c r="A1334" s="82" t="s">
        <v>1403</v>
      </c>
      <c r="B1334" s="20">
        <v>0</v>
      </c>
      <c r="C1334" s="69" t="s">
        <v>87</v>
      </c>
      <c r="D1334" s="81">
        <v>860768.06999999983</v>
      </c>
      <c r="E1334" s="81">
        <v>760606.26000000013</v>
      </c>
      <c r="F1334" s="21">
        <v>0</v>
      </c>
      <c r="G1334" s="22">
        <f t="shared" si="20"/>
        <v>100161.80999999971</v>
      </c>
      <c r="H1334" s="21">
        <v>0</v>
      </c>
      <c r="I1334" s="21">
        <v>0</v>
      </c>
    </row>
    <row r="1335" spans="1:9" ht="15" x14ac:dyDescent="0.25">
      <c r="A1335" s="82" t="s">
        <v>1404</v>
      </c>
      <c r="B1335" s="20">
        <v>0</v>
      </c>
      <c r="C1335" s="69" t="s">
        <v>87</v>
      </c>
      <c r="D1335" s="81">
        <v>814234.2</v>
      </c>
      <c r="E1335" s="81">
        <v>628072.00000000012</v>
      </c>
      <c r="F1335" s="21">
        <v>0</v>
      </c>
      <c r="G1335" s="22">
        <f t="shared" si="20"/>
        <v>186162.19999999984</v>
      </c>
      <c r="H1335" s="21">
        <v>0</v>
      </c>
      <c r="I1335" s="21">
        <v>0</v>
      </c>
    </row>
    <row r="1336" spans="1:9" ht="15" x14ac:dyDescent="0.25">
      <c r="A1336" s="82" t="s">
        <v>1405</v>
      </c>
      <c r="B1336" s="20">
        <v>0</v>
      </c>
      <c r="C1336" s="69" t="s">
        <v>87</v>
      </c>
      <c r="D1336" s="81">
        <v>85764</v>
      </c>
      <c r="E1336" s="81">
        <v>57807.600000000006</v>
      </c>
      <c r="F1336" s="21">
        <v>0</v>
      </c>
      <c r="G1336" s="22">
        <f t="shared" si="20"/>
        <v>27956.399999999994</v>
      </c>
      <c r="H1336" s="21">
        <v>0</v>
      </c>
      <c r="I1336" s="21">
        <v>0</v>
      </c>
    </row>
    <row r="1337" spans="1:9" ht="15" x14ac:dyDescent="0.25">
      <c r="A1337" s="82" t="s">
        <v>1406</v>
      </c>
      <c r="B1337" s="20">
        <v>0</v>
      </c>
      <c r="C1337" s="69" t="s">
        <v>87</v>
      </c>
      <c r="D1337" s="81">
        <v>1158829.0999999999</v>
      </c>
      <c r="E1337" s="81">
        <v>1003568.2499999999</v>
      </c>
      <c r="F1337" s="21">
        <v>0</v>
      </c>
      <c r="G1337" s="22">
        <f t="shared" si="20"/>
        <v>155260.84999999998</v>
      </c>
      <c r="H1337" s="21">
        <v>0</v>
      </c>
      <c r="I1337" s="21">
        <v>0</v>
      </c>
    </row>
    <row r="1338" spans="1:9" ht="15" x14ac:dyDescent="0.25">
      <c r="A1338" s="82" t="s">
        <v>1407</v>
      </c>
      <c r="B1338" s="20">
        <v>0</v>
      </c>
      <c r="C1338" s="69" t="s">
        <v>87</v>
      </c>
      <c r="D1338" s="81">
        <v>709419.86999999988</v>
      </c>
      <c r="E1338" s="81">
        <v>588181.03999999992</v>
      </c>
      <c r="F1338" s="21">
        <v>0</v>
      </c>
      <c r="G1338" s="22">
        <f t="shared" si="20"/>
        <v>121238.82999999996</v>
      </c>
      <c r="H1338" s="21">
        <v>0</v>
      </c>
      <c r="I1338" s="21">
        <v>0</v>
      </c>
    </row>
    <row r="1339" spans="1:9" ht="15" x14ac:dyDescent="0.25">
      <c r="A1339" s="82" t="s">
        <v>1408</v>
      </c>
      <c r="B1339" s="20">
        <v>0</v>
      </c>
      <c r="C1339" s="69" t="s">
        <v>87</v>
      </c>
      <c r="D1339" s="81">
        <v>147224.38999999998</v>
      </c>
      <c r="E1339" s="81">
        <v>110514.05000000002</v>
      </c>
      <c r="F1339" s="21">
        <v>0</v>
      </c>
      <c r="G1339" s="22">
        <f t="shared" si="20"/>
        <v>36710.339999999967</v>
      </c>
      <c r="H1339" s="21">
        <v>0</v>
      </c>
      <c r="I1339" s="21">
        <v>0</v>
      </c>
    </row>
    <row r="1340" spans="1:9" ht="15" x14ac:dyDescent="0.25">
      <c r="A1340" s="82" t="s">
        <v>1409</v>
      </c>
      <c r="B1340" s="20">
        <v>0</v>
      </c>
      <c r="C1340" s="69" t="s">
        <v>87</v>
      </c>
      <c r="D1340" s="81">
        <v>250116.6</v>
      </c>
      <c r="E1340" s="81">
        <v>211814.1</v>
      </c>
      <c r="F1340" s="21">
        <v>0</v>
      </c>
      <c r="G1340" s="22">
        <f t="shared" si="20"/>
        <v>38302.5</v>
      </c>
      <c r="H1340" s="21">
        <v>0</v>
      </c>
      <c r="I1340" s="21">
        <v>0</v>
      </c>
    </row>
    <row r="1341" spans="1:9" ht="15" x14ac:dyDescent="0.25">
      <c r="A1341" s="82" t="s">
        <v>1410</v>
      </c>
      <c r="B1341" s="20">
        <v>0</v>
      </c>
      <c r="C1341" s="69" t="s">
        <v>87</v>
      </c>
      <c r="D1341" s="81">
        <v>24241.599999999999</v>
      </c>
      <c r="E1341" s="81">
        <v>0</v>
      </c>
      <c r="F1341" s="21">
        <v>0</v>
      </c>
      <c r="G1341" s="22">
        <f t="shared" si="20"/>
        <v>24241.599999999999</v>
      </c>
      <c r="H1341" s="21">
        <v>0</v>
      </c>
      <c r="I1341" s="21">
        <v>0</v>
      </c>
    </row>
    <row r="1342" spans="1:9" ht="15" x14ac:dyDescent="0.25">
      <c r="A1342" s="82" t="s">
        <v>1411</v>
      </c>
      <c r="B1342" s="20">
        <v>0</v>
      </c>
      <c r="C1342" s="69" t="s">
        <v>87</v>
      </c>
      <c r="D1342" s="81">
        <v>11564.8</v>
      </c>
      <c r="E1342" s="81">
        <v>0</v>
      </c>
      <c r="F1342" s="21">
        <v>0</v>
      </c>
      <c r="G1342" s="22">
        <f t="shared" si="20"/>
        <v>11564.8</v>
      </c>
      <c r="H1342" s="21">
        <v>0</v>
      </c>
      <c r="I1342" s="21">
        <v>0</v>
      </c>
    </row>
    <row r="1343" spans="1:9" ht="15" x14ac:dyDescent="0.25">
      <c r="A1343" s="82" t="s">
        <v>1412</v>
      </c>
      <c r="B1343" s="20">
        <v>0</v>
      </c>
      <c r="C1343" s="69" t="s">
        <v>87</v>
      </c>
      <c r="D1343" s="81">
        <v>28439.4</v>
      </c>
      <c r="E1343" s="81">
        <v>0</v>
      </c>
      <c r="F1343" s="21">
        <v>0</v>
      </c>
      <c r="G1343" s="22">
        <f t="shared" si="20"/>
        <v>28439.4</v>
      </c>
      <c r="H1343" s="21">
        <v>0</v>
      </c>
      <c r="I1343" s="21">
        <v>0</v>
      </c>
    </row>
    <row r="1344" spans="1:9" ht="15" x14ac:dyDescent="0.25">
      <c r="A1344" s="82" t="s">
        <v>1413</v>
      </c>
      <c r="B1344" s="20">
        <v>0</v>
      </c>
      <c r="C1344" s="69" t="s">
        <v>87</v>
      </c>
      <c r="D1344" s="81">
        <v>1608679.1199999999</v>
      </c>
      <c r="E1344" s="81">
        <v>1408362.3999999997</v>
      </c>
      <c r="F1344" s="21">
        <v>0</v>
      </c>
      <c r="G1344" s="22">
        <f t="shared" si="20"/>
        <v>200316.7200000002</v>
      </c>
      <c r="H1344" s="21">
        <v>0</v>
      </c>
      <c r="I1344" s="21">
        <v>0</v>
      </c>
    </row>
    <row r="1345" spans="1:9" ht="15" x14ac:dyDescent="0.25">
      <c r="A1345" s="82" t="s">
        <v>1414</v>
      </c>
      <c r="B1345" s="20">
        <v>0</v>
      </c>
      <c r="C1345" s="69" t="s">
        <v>87</v>
      </c>
      <c r="D1345" s="81">
        <v>2336736.83</v>
      </c>
      <c r="E1345" s="81">
        <v>1283436.31</v>
      </c>
      <c r="F1345" s="21">
        <v>0</v>
      </c>
      <c r="G1345" s="22">
        <f t="shared" si="20"/>
        <v>1053300.52</v>
      </c>
      <c r="H1345" s="21">
        <v>0</v>
      </c>
      <c r="I1345" s="21">
        <v>0</v>
      </c>
    </row>
    <row r="1346" spans="1:9" ht="15" x14ac:dyDescent="0.25">
      <c r="A1346" s="82" t="s">
        <v>1415</v>
      </c>
      <c r="B1346" s="20">
        <v>0</v>
      </c>
      <c r="C1346" s="69" t="s">
        <v>87</v>
      </c>
      <c r="D1346" s="81">
        <v>1075285.2000000002</v>
      </c>
      <c r="E1346" s="81">
        <v>666581.25</v>
      </c>
      <c r="F1346" s="21">
        <v>0</v>
      </c>
      <c r="G1346" s="22">
        <f t="shared" si="20"/>
        <v>408703.95000000019</v>
      </c>
      <c r="H1346" s="21">
        <v>0</v>
      </c>
      <c r="I1346" s="21">
        <v>0</v>
      </c>
    </row>
    <row r="1347" spans="1:9" ht="15" x14ac:dyDescent="0.25">
      <c r="A1347" s="82" t="s">
        <v>1416</v>
      </c>
      <c r="B1347" s="20">
        <v>0</v>
      </c>
      <c r="C1347" s="69" t="s">
        <v>87</v>
      </c>
      <c r="D1347" s="81">
        <v>875270.30999999994</v>
      </c>
      <c r="E1347" s="81">
        <v>420451.86</v>
      </c>
      <c r="F1347" s="21">
        <v>0</v>
      </c>
      <c r="G1347" s="22">
        <f t="shared" si="20"/>
        <v>454818.44999999995</v>
      </c>
      <c r="H1347" s="21">
        <v>0</v>
      </c>
      <c r="I1347" s="21">
        <v>0</v>
      </c>
    </row>
    <row r="1348" spans="1:9" ht="15" x14ac:dyDescent="0.25">
      <c r="A1348" s="82" t="s">
        <v>1417</v>
      </c>
      <c r="B1348" s="20">
        <v>0</v>
      </c>
      <c r="C1348" s="69" t="s">
        <v>87</v>
      </c>
      <c r="D1348" s="81">
        <v>1239428.8500000001</v>
      </c>
      <c r="E1348" s="81">
        <v>620538.60000000009</v>
      </c>
      <c r="F1348" s="21">
        <v>0</v>
      </c>
      <c r="G1348" s="22">
        <f t="shared" si="20"/>
        <v>618890.25</v>
      </c>
      <c r="H1348" s="21">
        <v>0</v>
      </c>
      <c r="I1348" s="21">
        <v>0</v>
      </c>
    </row>
    <row r="1349" spans="1:9" ht="15" x14ac:dyDescent="0.25">
      <c r="A1349" s="82" t="s">
        <v>1418</v>
      </c>
      <c r="B1349" s="20">
        <v>0</v>
      </c>
      <c r="C1349" s="69" t="s">
        <v>87</v>
      </c>
      <c r="D1349" s="81">
        <v>86680.400000000009</v>
      </c>
      <c r="E1349" s="81">
        <v>4671</v>
      </c>
      <c r="F1349" s="21">
        <v>0</v>
      </c>
      <c r="G1349" s="22">
        <f t="shared" si="20"/>
        <v>82009.400000000009</v>
      </c>
      <c r="H1349" s="21">
        <v>0</v>
      </c>
      <c r="I1349" s="21">
        <v>0</v>
      </c>
    </row>
    <row r="1350" spans="1:9" ht="15" x14ac:dyDescent="0.25">
      <c r="A1350" s="82" t="s">
        <v>1419</v>
      </c>
      <c r="B1350" s="20">
        <v>0</v>
      </c>
      <c r="C1350" s="69" t="s">
        <v>87</v>
      </c>
      <c r="D1350" s="81">
        <v>18542.599999999999</v>
      </c>
      <c r="E1350" s="81">
        <v>1867.6</v>
      </c>
      <c r="F1350" s="21">
        <v>0</v>
      </c>
      <c r="G1350" s="22">
        <f t="shared" ref="G1350:G1413" si="21">D1350-E1350</f>
        <v>16675</v>
      </c>
      <c r="H1350" s="21">
        <v>0</v>
      </c>
      <c r="I1350" s="21">
        <v>0</v>
      </c>
    </row>
    <row r="1351" spans="1:9" ht="15" x14ac:dyDescent="0.25">
      <c r="A1351" s="82" t="s">
        <v>1420</v>
      </c>
      <c r="B1351" s="20">
        <v>0</v>
      </c>
      <c r="C1351" s="69" t="s">
        <v>87</v>
      </c>
      <c r="D1351" s="81">
        <v>34611</v>
      </c>
      <c r="E1351" s="81">
        <v>8582</v>
      </c>
      <c r="F1351" s="21">
        <v>0</v>
      </c>
      <c r="G1351" s="22">
        <f t="shared" si="21"/>
        <v>26029</v>
      </c>
      <c r="H1351" s="21">
        <v>0</v>
      </c>
      <c r="I1351" s="21">
        <v>0</v>
      </c>
    </row>
    <row r="1352" spans="1:9" ht="15" x14ac:dyDescent="0.25">
      <c r="A1352" s="82" t="s">
        <v>1421</v>
      </c>
      <c r="B1352" s="20">
        <v>0</v>
      </c>
      <c r="C1352" s="69" t="s">
        <v>87</v>
      </c>
      <c r="D1352" s="81">
        <v>61966.2</v>
      </c>
      <c r="E1352" s="81">
        <v>0</v>
      </c>
      <c r="F1352" s="21">
        <v>0</v>
      </c>
      <c r="G1352" s="22">
        <f t="shared" si="21"/>
        <v>61966.2</v>
      </c>
      <c r="H1352" s="21">
        <v>0</v>
      </c>
      <c r="I1352" s="21">
        <v>0</v>
      </c>
    </row>
    <row r="1353" spans="1:9" ht="15" x14ac:dyDescent="0.25">
      <c r="A1353" s="82" t="s">
        <v>1422</v>
      </c>
      <c r="B1353" s="20">
        <v>0</v>
      </c>
      <c r="C1353" s="69" t="s">
        <v>87</v>
      </c>
      <c r="D1353" s="81">
        <v>23213</v>
      </c>
      <c r="E1353" s="81">
        <v>0</v>
      </c>
      <c r="F1353" s="21">
        <v>0</v>
      </c>
      <c r="G1353" s="22">
        <f t="shared" si="21"/>
        <v>23213</v>
      </c>
      <c r="H1353" s="21">
        <v>0</v>
      </c>
      <c r="I1353" s="21">
        <v>0</v>
      </c>
    </row>
    <row r="1354" spans="1:9" ht="15" x14ac:dyDescent="0.25">
      <c r="A1354" s="82" t="s">
        <v>1423</v>
      </c>
      <c r="B1354" s="20">
        <v>0</v>
      </c>
      <c r="C1354" s="69" t="s">
        <v>87</v>
      </c>
      <c r="D1354" s="81">
        <v>170704.60000000003</v>
      </c>
      <c r="E1354" s="81">
        <v>154588.89999999997</v>
      </c>
      <c r="F1354" s="21">
        <v>0</v>
      </c>
      <c r="G1354" s="22">
        <f t="shared" si="21"/>
        <v>16115.70000000007</v>
      </c>
      <c r="H1354" s="21">
        <v>0</v>
      </c>
      <c r="I1354" s="21">
        <v>0</v>
      </c>
    </row>
    <row r="1355" spans="1:9" ht="15" x14ac:dyDescent="0.25">
      <c r="A1355" s="82" t="s">
        <v>1424</v>
      </c>
      <c r="B1355" s="20">
        <v>0</v>
      </c>
      <c r="C1355" s="69" t="s">
        <v>87</v>
      </c>
      <c r="D1355" s="81">
        <v>151760.20000000004</v>
      </c>
      <c r="E1355" s="81">
        <v>136147</v>
      </c>
      <c r="F1355" s="21">
        <v>0</v>
      </c>
      <c r="G1355" s="22">
        <f t="shared" si="21"/>
        <v>15613.200000000041</v>
      </c>
      <c r="H1355" s="21">
        <v>0</v>
      </c>
      <c r="I1355" s="21">
        <v>0</v>
      </c>
    </row>
    <row r="1356" spans="1:9" ht="15" x14ac:dyDescent="0.25">
      <c r="A1356" s="82" t="s">
        <v>1425</v>
      </c>
      <c r="B1356" s="20">
        <v>0</v>
      </c>
      <c r="C1356" s="69" t="s">
        <v>87</v>
      </c>
      <c r="D1356" s="81">
        <v>167394.93000000002</v>
      </c>
      <c r="E1356" s="81">
        <v>147820.78</v>
      </c>
      <c r="F1356" s="21">
        <v>0</v>
      </c>
      <c r="G1356" s="22">
        <f t="shared" si="21"/>
        <v>19574.150000000023</v>
      </c>
      <c r="H1356" s="21">
        <v>0</v>
      </c>
      <c r="I1356" s="21">
        <v>0</v>
      </c>
    </row>
    <row r="1357" spans="1:9" ht="15" x14ac:dyDescent="0.25">
      <c r="A1357" s="82" t="s">
        <v>1426</v>
      </c>
      <c r="B1357" s="20">
        <v>0</v>
      </c>
      <c r="C1357" s="69" t="s">
        <v>87</v>
      </c>
      <c r="D1357" s="81">
        <v>170275.00000000003</v>
      </c>
      <c r="E1357" s="81">
        <v>120148.8</v>
      </c>
      <c r="F1357" s="21">
        <v>0</v>
      </c>
      <c r="G1357" s="22">
        <f t="shared" si="21"/>
        <v>50126.200000000026</v>
      </c>
      <c r="H1357" s="21">
        <v>0</v>
      </c>
      <c r="I1357" s="21">
        <v>0</v>
      </c>
    </row>
    <row r="1358" spans="1:9" ht="15" x14ac:dyDescent="0.25">
      <c r="A1358" s="82" t="s">
        <v>1427</v>
      </c>
      <c r="B1358" s="20">
        <v>0</v>
      </c>
      <c r="C1358" s="69" t="s">
        <v>87</v>
      </c>
      <c r="D1358" s="81">
        <v>155290.79999999999</v>
      </c>
      <c r="E1358" s="81">
        <v>135832.79999999999</v>
      </c>
      <c r="F1358" s="21">
        <v>0</v>
      </c>
      <c r="G1358" s="22">
        <f t="shared" si="21"/>
        <v>19458</v>
      </c>
      <c r="H1358" s="21">
        <v>0</v>
      </c>
      <c r="I1358" s="21">
        <v>0</v>
      </c>
    </row>
    <row r="1359" spans="1:9" ht="15" x14ac:dyDescent="0.25">
      <c r="A1359" s="82" t="s">
        <v>1428</v>
      </c>
      <c r="B1359" s="20">
        <v>0</v>
      </c>
      <c r="C1359" s="69" t="s">
        <v>87</v>
      </c>
      <c r="D1359" s="81">
        <v>177892.2</v>
      </c>
      <c r="E1359" s="81">
        <v>119937.80000000002</v>
      </c>
      <c r="F1359" s="21">
        <v>0</v>
      </c>
      <c r="G1359" s="22">
        <f t="shared" si="21"/>
        <v>57954.399999999994</v>
      </c>
      <c r="H1359" s="21">
        <v>0</v>
      </c>
      <c r="I1359" s="21">
        <v>0</v>
      </c>
    </row>
    <row r="1360" spans="1:9" ht="15" x14ac:dyDescent="0.25">
      <c r="A1360" s="82" t="s">
        <v>1429</v>
      </c>
      <c r="B1360" s="20">
        <v>0</v>
      </c>
      <c r="C1360" s="69" t="s">
        <v>87</v>
      </c>
      <c r="D1360" s="81">
        <v>189568.2</v>
      </c>
      <c r="E1360" s="81">
        <v>129561.19999999997</v>
      </c>
      <c r="F1360" s="21">
        <v>0</v>
      </c>
      <c r="G1360" s="22">
        <f t="shared" si="21"/>
        <v>60007.000000000044</v>
      </c>
      <c r="H1360" s="21">
        <v>0</v>
      </c>
      <c r="I1360" s="21">
        <v>0</v>
      </c>
    </row>
    <row r="1361" spans="1:9" ht="15" x14ac:dyDescent="0.25">
      <c r="A1361" s="82" t="s">
        <v>1430</v>
      </c>
      <c r="B1361" s="20">
        <v>0</v>
      </c>
      <c r="C1361" s="69" t="s">
        <v>87</v>
      </c>
      <c r="D1361" s="81">
        <v>178114.60000000003</v>
      </c>
      <c r="E1361" s="81">
        <v>129754.80000000002</v>
      </c>
      <c r="F1361" s="21">
        <v>0</v>
      </c>
      <c r="G1361" s="22">
        <f t="shared" si="21"/>
        <v>48359.800000000017</v>
      </c>
      <c r="H1361" s="21">
        <v>0</v>
      </c>
      <c r="I1361" s="21">
        <v>0</v>
      </c>
    </row>
    <row r="1362" spans="1:9" ht="15" x14ac:dyDescent="0.25">
      <c r="A1362" s="82" t="s">
        <v>1431</v>
      </c>
      <c r="B1362" s="20">
        <v>0</v>
      </c>
      <c r="C1362" s="69" t="s">
        <v>87</v>
      </c>
      <c r="D1362" s="81">
        <v>162796.80000000002</v>
      </c>
      <c r="E1362" s="81">
        <v>144587.70000000001</v>
      </c>
      <c r="F1362" s="21">
        <v>0</v>
      </c>
      <c r="G1362" s="22">
        <f t="shared" si="21"/>
        <v>18209.100000000006</v>
      </c>
      <c r="H1362" s="21">
        <v>0</v>
      </c>
      <c r="I1362" s="21">
        <v>0</v>
      </c>
    </row>
    <row r="1363" spans="1:9" ht="15" x14ac:dyDescent="0.25">
      <c r="A1363" s="82" t="s">
        <v>1432</v>
      </c>
      <c r="B1363" s="20">
        <v>0</v>
      </c>
      <c r="C1363" s="69" t="s">
        <v>87</v>
      </c>
      <c r="D1363" s="81">
        <v>174139.19999999998</v>
      </c>
      <c r="E1363" s="81">
        <v>143846.6</v>
      </c>
      <c r="F1363" s="21">
        <v>0</v>
      </c>
      <c r="G1363" s="22">
        <f t="shared" si="21"/>
        <v>30292.599999999977</v>
      </c>
      <c r="H1363" s="21">
        <v>0</v>
      </c>
      <c r="I1363" s="21">
        <v>0</v>
      </c>
    </row>
    <row r="1364" spans="1:9" ht="15" x14ac:dyDescent="0.25">
      <c r="A1364" s="82" t="s">
        <v>1433</v>
      </c>
      <c r="B1364" s="20">
        <v>0</v>
      </c>
      <c r="C1364" s="69" t="s">
        <v>87</v>
      </c>
      <c r="D1364" s="81">
        <v>166768.35999999999</v>
      </c>
      <c r="E1364" s="81">
        <v>141836.14000000001</v>
      </c>
      <c r="F1364" s="21">
        <v>0</v>
      </c>
      <c r="G1364" s="22">
        <f t="shared" si="21"/>
        <v>24932.219999999972</v>
      </c>
      <c r="H1364" s="21">
        <v>0</v>
      </c>
      <c r="I1364" s="21">
        <v>0</v>
      </c>
    </row>
    <row r="1365" spans="1:9" ht="15" x14ac:dyDescent="0.25">
      <c r="A1365" s="82" t="s">
        <v>1434</v>
      </c>
      <c r="B1365" s="20">
        <v>0</v>
      </c>
      <c r="C1365" s="69" t="s">
        <v>87</v>
      </c>
      <c r="D1365" s="81">
        <v>168718.20000000004</v>
      </c>
      <c r="E1365" s="81">
        <v>144942.1</v>
      </c>
      <c r="F1365" s="21">
        <v>0</v>
      </c>
      <c r="G1365" s="22">
        <f t="shared" si="21"/>
        <v>23776.100000000035</v>
      </c>
      <c r="H1365" s="21">
        <v>0</v>
      </c>
      <c r="I1365" s="21">
        <v>0</v>
      </c>
    </row>
    <row r="1366" spans="1:9" ht="15" x14ac:dyDescent="0.25">
      <c r="A1366" s="82" t="s">
        <v>1435</v>
      </c>
      <c r="B1366" s="20">
        <v>0</v>
      </c>
      <c r="C1366" s="69" t="s">
        <v>87</v>
      </c>
      <c r="D1366" s="81">
        <v>164381.4</v>
      </c>
      <c r="E1366" s="81">
        <v>138070.15</v>
      </c>
      <c r="F1366" s="21">
        <v>0</v>
      </c>
      <c r="G1366" s="22">
        <f t="shared" si="21"/>
        <v>26311.25</v>
      </c>
      <c r="H1366" s="21">
        <v>0</v>
      </c>
      <c r="I1366" s="21">
        <v>0</v>
      </c>
    </row>
    <row r="1367" spans="1:9" ht="15" x14ac:dyDescent="0.25">
      <c r="A1367" s="82" t="s">
        <v>1436</v>
      </c>
      <c r="B1367" s="20">
        <v>0</v>
      </c>
      <c r="C1367" s="69" t="s">
        <v>87</v>
      </c>
      <c r="D1367" s="81">
        <v>221512.59999999998</v>
      </c>
      <c r="E1367" s="81">
        <v>155873.60000000001</v>
      </c>
      <c r="F1367" s="21">
        <v>0</v>
      </c>
      <c r="G1367" s="22">
        <f t="shared" si="21"/>
        <v>65638.999999999971</v>
      </c>
      <c r="H1367" s="21">
        <v>0</v>
      </c>
      <c r="I1367" s="21">
        <v>0</v>
      </c>
    </row>
    <row r="1368" spans="1:9" ht="15" x14ac:dyDescent="0.25">
      <c r="A1368" s="82" t="s">
        <v>1437</v>
      </c>
      <c r="B1368" s="20">
        <v>0</v>
      </c>
      <c r="C1368" s="69" t="s">
        <v>87</v>
      </c>
      <c r="D1368" s="81">
        <v>189262.4</v>
      </c>
      <c r="E1368" s="81">
        <v>182185.04</v>
      </c>
      <c r="F1368" s="21">
        <v>0</v>
      </c>
      <c r="G1368" s="22">
        <f t="shared" si="21"/>
        <v>7077.359999999986</v>
      </c>
      <c r="H1368" s="21">
        <v>0</v>
      </c>
      <c r="I1368" s="21">
        <v>0</v>
      </c>
    </row>
    <row r="1369" spans="1:9" ht="15" x14ac:dyDescent="0.25">
      <c r="A1369" s="82" t="s">
        <v>1438</v>
      </c>
      <c r="B1369" s="20">
        <v>0</v>
      </c>
      <c r="C1369" s="69" t="s">
        <v>87</v>
      </c>
      <c r="D1369" s="81">
        <v>700782.40000000014</v>
      </c>
      <c r="E1369" s="81">
        <v>620783.59999999974</v>
      </c>
      <c r="F1369" s="21">
        <v>0</v>
      </c>
      <c r="G1369" s="22">
        <f t="shared" si="21"/>
        <v>79998.800000000396</v>
      </c>
      <c r="H1369" s="21">
        <v>0</v>
      </c>
      <c r="I1369" s="21">
        <v>0</v>
      </c>
    </row>
    <row r="1370" spans="1:9" ht="15" x14ac:dyDescent="0.25">
      <c r="A1370" s="82" t="s">
        <v>1439</v>
      </c>
      <c r="B1370" s="20">
        <v>0</v>
      </c>
      <c r="C1370" s="69" t="s">
        <v>87</v>
      </c>
      <c r="D1370" s="81">
        <v>1415190.61</v>
      </c>
      <c r="E1370" s="81">
        <v>1328383.0100000005</v>
      </c>
      <c r="F1370" s="21">
        <v>0</v>
      </c>
      <c r="G1370" s="22">
        <f t="shared" si="21"/>
        <v>86807.599999999627</v>
      </c>
      <c r="H1370" s="21">
        <v>0</v>
      </c>
      <c r="I1370" s="21">
        <v>0</v>
      </c>
    </row>
    <row r="1371" spans="1:9" ht="15" x14ac:dyDescent="0.25">
      <c r="A1371" s="82" t="s">
        <v>1440</v>
      </c>
      <c r="B1371" s="20">
        <v>0</v>
      </c>
      <c r="C1371" s="69" t="s">
        <v>87</v>
      </c>
      <c r="D1371" s="81">
        <v>1135025.7800000005</v>
      </c>
      <c r="E1371" s="81">
        <v>958526.29999999981</v>
      </c>
      <c r="F1371" s="21">
        <v>0</v>
      </c>
      <c r="G1371" s="22">
        <f t="shared" si="21"/>
        <v>176499.48000000068</v>
      </c>
      <c r="H1371" s="21">
        <v>0</v>
      </c>
      <c r="I1371" s="21">
        <v>0</v>
      </c>
    </row>
    <row r="1372" spans="1:9" ht="15" x14ac:dyDescent="0.25">
      <c r="A1372" s="82" t="s">
        <v>1441</v>
      </c>
      <c r="B1372" s="20">
        <v>0</v>
      </c>
      <c r="C1372" s="69" t="s">
        <v>87</v>
      </c>
      <c r="D1372" s="81">
        <v>619351.04000000004</v>
      </c>
      <c r="E1372" s="81">
        <v>366935.40000000008</v>
      </c>
      <c r="F1372" s="21">
        <v>0</v>
      </c>
      <c r="G1372" s="22">
        <f t="shared" si="21"/>
        <v>252415.63999999996</v>
      </c>
      <c r="H1372" s="21">
        <v>0</v>
      </c>
      <c r="I1372" s="21">
        <v>0</v>
      </c>
    </row>
    <row r="1373" spans="1:9" ht="15" x14ac:dyDescent="0.25">
      <c r="A1373" s="82" t="s">
        <v>4494</v>
      </c>
      <c r="B1373" s="20">
        <v>0</v>
      </c>
      <c r="C1373" s="69" t="s">
        <v>87</v>
      </c>
      <c r="D1373" s="81">
        <v>1929513.0699999991</v>
      </c>
      <c r="E1373" s="81">
        <v>1569232.2899999998</v>
      </c>
      <c r="F1373" s="21">
        <v>0</v>
      </c>
      <c r="G1373" s="22">
        <f t="shared" si="21"/>
        <v>360280.77999999933</v>
      </c>
      <c r="H1373" s="21">
        <v>0</v>
      </c>
      <c r="I1373" s="21">
        <v>0</v>
      </c>
    </row>
    <row r="1374" spans="1:9" ht="15" x14ac:dyDescent="0.25">
      <c r="A1374" s="82" t="s">
        <v>1442</v>
      </c>
      <c r="B1374" s="20">
        <v>0</v>
      </c>
      <c r="C1374" s="69" t="s">
        <v>87</v>
      </c>
      <c r="D1374" s="81">
        <v>43650</v>
      </c>
      <c r="E1374" s="81">
        <v>18670.080000000002</v>
      </c>
      <c r="F1374" s="21">
        <v>0</v>
      </c>
      <c r="G1374" s="22">
        <f t="shared" si="21"/>
        <v>24979.919999999998</v>
      </c>
      <c r="H1374" s="21">
        <v>0</v>
      </c>
      <c r="I1374" s="21">
        <v>0</v>
      </c>
    </row>
    <row r="1375" spans="1:9" ht="15" x14ac:dyDescent="0.25">
      <c r="A1375" s="82" t="s">
        <v>1443</v>
      </c>
      <c r="B1375" s="20">
        <v>0</v>
      </c>
      <c r="C1375" s="69" t="s">
        <v>87</v>
      </c>
      <c r="D1375" s="81">
        <v>175771</v>
      </c>
      <c r="E1375" s="81">
        <v>65084.1</v>
      </c>
      <c r="F1375" s="21">
        <v>0</v>
      </c>
      <c r="G1375" s="22">
        <f t="shared" si="21"/>
        <v>110686.9</v>
      </c>
      <c r="H1375" s="21">
        <v>0</v>
      </c>
      <c r="I1375" s="21">
        <v>0</v>
      </c>
    </row>
    <row r="1376" spans="1:9" ht="15" x14ac:dyDescent="0.25">
      <c r="A1376" s="82" t="s">
        <v>1444</v>
      </c>
      <c r="B1376" s="20">
        <v>0</v>
      </c>
      <c r="C1376" s="69" t="s">
        <v>87</v>
      </c>
      <c r="D1376" s="81">
        <v>973667.20000000019</v>
      </c>
      <c r="E1376" s="81">
        <v>790613.37999999989</v>
      </c>
      <c r="F1376" s="21">
        <v>0</v>
      </c>
      <c r="G1376" s="22">
        <f t="shared" si="21"/>
        <v>183053.8200000003</v>
      </c>
      <c r="H1376" s="21">
        <v>0</v>
      </c>
      <c r="I1376" s="21">
        <v>0</v>
      </c>
    </row>
    <row r="1377" spans="1:9" ht="15" x14ac:dyDescent="0.25">
      <c r="A1377" s="82" t="s">
        <v>1445</v>
      </c>
      <c r="B1377" s="20">
        <v>0</v>
      </c>
      <c r="C1377" s="69" t="s">
        <v>87</v>
      </c>
      <c r="D1377" s="81">
        <v>711955.77999999968</v>
      </c>
      <c r="E1377" s="81">
        <v>515805.91000000027</v>
      </c>
      <c r="F1377" s="21">
        <v>0</v>
      </c>
      <c r="G1377" s="22">
        <f t="shared" si="21"/>
        <v>196149.86999999941</v>
      </c>
      <c r="H1377" s="21">
        <v>0</v>
      </c>
      <c r="I1377" s="21">
        <v>0</v>
      </c>
    </row>
    <row r="1378" spans="1:9" ht="15" x14ac:dyDescent="0.25">
      <c r="A1378" s="82" t="s">
        <v>1446</v>
      </c>
      <c r="B1378" s="20">
        <v>0</v>
      </c>
      <c r="C1378" s="69" t="s">
        <v>87</v>
      </c>
      <c r="D1378" s="81">
        <v>675406.33</v>
      </c>
      <c r="E1378" s="81">
        <v>524955.34000000008</v>
      </c>
      <c r="F1378" s="21">
        <v>0</v>
      </c>
      <c r="G1378" s="22">
        <f t="shared" si="21"/>
        <v>150450.98999999987</v>
      </c>
      <c r="H1378" s="21">
        <v>0</v>
      </c>
      <c r="I1378" s="21">
        <v>0</v>
      </c>
    </row>
    <row r="1379" spans="1:9" ht="15" x14ac:dyDescent="0.25">
      <c r="A1379" s="82" t="s">
        <v>1447</v>
      </c>
      <c r="B1379" s="20">
        <v>0</v>
      </c>
      <c r="C1379" s="69" t="s">
        <v>87</v>
      </c>
      <c r="D1379" s="81">
        <v>757883.59999999974</v>
      </c>
      <c r="E1379" s="81">
        <v>261906.29999999996</v>
      </c>
      <c r="F1379" s="21">
        <v>0</v>
      </c>
      <c r="G1379" s="22">
        <f t="shared" si="21"/>
        <v>495977.29999999981</v>
      </c>
      <c r="H1379" s="21">
        <v>0</v>
      </c>
      <c r="I1379" s="21">
        <v>0</v>
      </c>
    </row>
    <row r="1380" spans="1:9" ht="15" x14ac:dyDescent="0.25">
      <c r="A1380" s="82" t="s">
        <v>1448</v>
      </c>
      <c r="B1380" s="20">
        <v>0</v>
      </c>
      <c r="C1380" s="69" t="s">
        <v>87</v>
      </c>
      <c r="D1380" s="81">
        <v>249588.40000000002</v>
      </c>
      <c r="E1380" s="81">
        <v>188098.6</v>
      </c>
      <c r="F1380" s="21">
        <v>0</v>
      </c>
      <c r="G1380" s="22">
        <f t="shared" si="21"/>
        <v>61489.800000000017</v>
      </c>
      <c r="H1380" s="21">
        <v>0</v>
      </c>
      <c r="I1380" s="21">
        <v>0</v>
      </c>
    </row>
    <row r="1381" spans="1:9" ht="15" x14ac:dyDescent="0.25">
      <c r="A1381" s="82" t="s">
        <v>1449</v>
      </c>
      <c r="B1381" s="20">
        <v>0</v>
      </c>
      <c r="C1381" s="69" t="s">
        <v>87</v>
      </c>
      <c r="D1381" s="81">
        <v>470348.19999999995</v>
      </c>
      <c r="E1381" s="81">
        <v>411465.39999999991</v>
      </c>
      <c r="F1381" s="21">
        <v>0</v>
      </c>
      <c r="G1381" s="22">
        <f t="shared" si="21"/>
        <v>58882.800000000047</v>
      </c>
      <c r="H1381" s="21">
        <v>0</v>
      </c>
      <c r="I1381" s="21">
        <v>0</v>
      </c>
    </row>
    <row r="1382" spans="1:9" ht="15" x14ac:dyDescent="0.25">
      <c r="A1382" s="82" t="s">
        <v>1450</v>
      </c>
      <c r="B1382" s="20">
        <v>0</v>
      </c>
      <c r="C1382" s="69" t="s">
        <v>87</v>
      </c>
      <c r="D1382" s="81">
        <v>566951.68999999994</v>
      </c>
      <c r="E1382" s="81">
        <v>422001.49000000005</v>
      </c>
      <c r="F1382" s="21">
        <v>0</v>
      </c>
      <c r="G1382" s="22">
        <f t="shared" si="21"/>
        <v>144950.1999999999</v>
      </c>
      <c r="H1382" s="21">
        <v>0</v>
      </c>
      <c r="I1382" s="21">
        <v>0</v>
      </c>
    </row>
    <row r="1383" spans="1:9" ht="15" x14ac:dyDescent="0.25">
      <c r="A1383" s="82" t="s">
        <v>1451</v>
      </c>
      <c r="B1383" s="20">
        <v>0</v>
      </c>
      <c r="C1383" s="69" t="s">
        <v>87</v>
      </c>
      <c r="D1383" s="81">
        <v>767198.84999999974</v>
      </c>
      <c r="E1383" s="81">
        <v>647803.85</v>
      </c>
      <c r="F1383" s="21">
        <v>0</v>
      </c>
      <c r="G1383" s="22">
        <f t="shared" si="21"/>
        <v>119394.99999999977</v>
      </c>
      <c r="H1383" s="21">
        <v>0</v>
      </c>
      <c r="I1383" s="21">
        <v>0</v>
      </c>
    </row>
    <row r="1384" spans="1:9" ht="15" x14ac:dyDescent="0.25">
      <c r="A1384" s="82" t="s">
        <v>1452</v>
      </c>
      <c r="B1384" s="20">
        <v>0</v>
      </c>
      <c r="C1384" s="69" t="s">
        <v>87</v>
      </c>
      <c r="D1384" s="81">
        <v>1060542.2000000004</v>
      </c>
      <c r="E1384" s="81">
        <v>861332.2</v>
      </c>
      <c r="F1384" s="21">
        <v>0</v>
      </c>
      <c r="G1384" s="22">
        <f t="shared" si="21"/>
        <v>199210.00000000047</v>
      </c>
      <c r="H1384" s="21">
        <v>0</v>
      </c>
      <c r="I1384" s="21">
        <v>0</v>
      </c>
    </row>
    <row r="1385" spans="1:9" ht="15" x14ac:dyDescent="0.25">
      <c r="A1385" s="82" t="s">
        <v>1453</v>
      </c>
      <c r="B1385" s="20">
        <v>0</v>
      </c>
      <c r="C1385" s="69" t="s">
        <v>87</v>
      </c>
      <c r="D1385" s="81">
        <v>1161668.8500000001</v>
      </c>
      <c r="E1385" s="81">
        <v>913457.18999999983</v>
      </c>
      <c r="F1385" s="21">
        <v>0</v>
      </c>
      <c r="G1385" s="22">
        <f t="shared" si="21"/>
        <v>248211.66000000027</v>
      </c>
      <c r="H1385" s="21">
        <v>0</v>
      </c>
      <c r="I1385" s="21">
        <v>0</v>
      </c>
    </row>
    <row r="1386" spans="1:9" ht="15" x14ac:dyDescent="0.25">
      <c r="A1386" s="82" t="s">
        <v>1454</v>
      </c>
      <c r="B1386" s="20">
        <v>0</v>
      </c>
      <c r="C1386" s="69" t="s">
        <v>87</v>
      </c>
      <c r="D1386" s="81">
        <v>708923.06</v>
      </c>
      <c r="E1386" s="81">
        <v>539304.49</v>
      </c>
      <c r="F1386" s="21">
        <v>0</v>
      </c>
      <c r="G1386" s="22">
        <f t="shared" si="21"/>
        <v>169618.57000000007</v>
      </c>
      <c r="H1386" s="21">
        <v>0</v>
      </c>
      <c r="I1386" s="21">
        <v>0</v>
      </c>
    </row>
    <row r="1387" spans="1:9" ht="15" x14ac:dyDescent="0.25">
      <c r="A1387" s="82" t="s">
        <v>1455</v>
      </c>
      <c r="B1387" s="20">
        <v>0</v>
      </c>
      <c r="C1387" s="69" t="s">
        <v>87</v>
      </c>
      <c r="D1387" s="81">
        <v>449844.09999999992</v>
      </c>
      <c r="E1387" s="81">
        <v>348393.20000000007</v>
      </c>
      <c r="F1387" s="21">
        <v>0</v>
      </c>
      <c r="G1387" s="22">
        <f t="shared" si="21"/>
        <v>101450.89999999985</v>
      </c>
      <c r="H1387" s="21">
        <v>0</v>
      </c>
      <c r="I1387" s="21">
        <v>0</v>
      </c>
    </row>
    <row r="1388" spans="1:9" ht="15" x14ac:dyDescent="0.25">
      <c r="A1388" s="82" t="s">
        <v>1456</v>
      </c>
      <c r="B1388" s="20">
        <v>0</v>
      </c>
      <c r="C1388" s="69" t="s">
        <v>87</v>
      </c>
      <c r="D1388" s="81">
        <v>921014</v>
      </c>
      <c r="E1388" s="81">
        <v>754089.89999999979</v>
      </c>
      <c r="F1388" s="21">
        <v>0</v>
      </c>
      <c r="G1388" s="22">
        <f t="shared" si="21"/>
        <v>166924.10000000021</v>
      </c>
      <c r="H1388" s="21">
        <v>0</v>
      </c>
      <c r="I1388" s="21">
        <v>0</v>
      </c>
    </row>
    <row r="1389" spans="1:9" ht="15" x14ac:dyDescent="0.25">
      <c r="A1389" s="82" t="s">
        <v>1457</v>
      </c>
      <c r="B1389" s="20">
        <v>0</v>
      </c>
      <c r="C1389" s="69" t="s">
        <v>87</v>
      </c>
      <c r="D1389" s="81">
        <v>503875.00000000006</v>
      </c>
      <c r="E1389" s="81">
        <v>442919.32000000012</v>
      </c>
      <c r="F1389" s="21">
        <v>0</v>
      </c>
      <c r="G1389" s="22">
        <f t="shared" si="21"/>
        <v>60955.679999999935</v>
      </c>
      <c r="H1389" s="21">
        <v>0</v>
      </c>
      <c r="I1389" s="21">
        <v>0</v>
      </c>
    </row>
    <row r="1390" spans="1:9" ht="15" x14ac:dyDescent="0.25">
      <c r="A1390" s="82" t="s">
        <v>1458</v>
      </c>
      <c r="B1390" s="20">
        <v>0</v>
      </c>
      <c r="C1390" s="69" t="s">
        <v>87</v>
      </c>
      <c r="D1390" s="81">
        <v>1055892.3399999999</v>
      </c>
      <c r="E1390" s="81">
        <v>662649.05999999982</v>
      </c>
      <c r="F1390" s="21">
        <v>0</v>
      </c>
      <c r="G1390" s="22">
        <f t="shared" si="21"/>
        <v>393243.28</v>
      </c>
      <c r="H1390" s="21">
        <v>0</v>
      </c>
      <c r="I1390" s="21">
        <v>0</v>
      </c>
    </row>
    <row r="1391" spans="1:9" ht="15" x14ac:dyDescent="0.25">
      <c r="A1391" s="82" t="s">
        <v>1459</v>
      </c>
      <c r="B1391" s="20">
        <v>0</v>
      </c>
      <c r="C1391" s="69" t="s">
        <v>87</v>
      </c>
      <c r="D1391" s="81">
        <v>1796630.6000000003</v>
      </c>
      <c r="E1391" s="81">
        <v>1404667.9799999995</v>
      </c>
      <c r="F1391" s="21">
        <v>0</v>
      </c>
      <c r="G1391" s="22">
        <f t="shared" si="21"/>
        <v>391962.62000000081</v>
      </c>
      <c r="H1391" s="21">
        <v>0</v>
      </c>
      <c r="I1391" s="21">
        <v>0</v>
      </c>
    </row>
    <row r="1392" spans="1:9" ht="15" x14ac:dyDescent="0.25">
      <c r="A1392" s="82" t="s">
        <v>1460</v>
      </c>
      <c r="B1392" s="20">
        <v>0</v>
      </c>
      <c r="C1392" s="69" t="s">
        <v>87</v>
      </c>
      <c r="D1392" s="81">
        <v>1885137.1999999995</v>
      </c>
      <c r="E1392" s="81">
        <v>1574590.1499999997</v>
      </c>
      <c r="F1392" s="21">
        <v>0</v>
      </c>
      <c r="G1392" s="22">
        <f t="shared" si="21"/>
        <v>310547.04999999981</v>
      </c>
      <c r="H1392" s="21">
        <v>0</v>
      </c>
      <c r="I1392" s="21">
        <v>0</v>
      </c>
    </row>
    <row r="1393" spans="1:9" ht="15" x14ac:dyDescent="0.25">
      <c r="A1393" s="82" t="s">
        <v>1461</v>
      </c>
      <c r="B1393" s="20">
        <v>0</v>
      </c>
      <c r="C1393" s="69" t="s">
        <v>87</v>
      </c>
      <c r="D1393" s="81">
        <v>2094720.5999999999</v>
      </c>
      <c r="E1393" s="81">
        <v>1770481.6199999999</v>
      </c>
      <c r="F1393" s="21">
        <v>0</v>
      </c>
      <c r="G1393" s="22">
        <f t="shared" si="21"/>
        <v>324238.98</v>
      </c>
      <c r="H1393" s="21">
        <v>0</v>
      </c>
      <c r="I1393" s="21">
        <v>0</v>
      </c>
    </row>
    <row r="1394" spans="1:9" ht="15" x14ac:dyDescent="0.25">
      <c r="A1394" s="82" t="s">
        <v>1462</v>
      </c>
      <c r="B1394" s="20">
        <v>0</v>
      </c>
      <c r="C1394" s="69" t="s">
        <v>87</v>
      </c>
      <c r="D1394" s="81">
        <v>2369007.1200000029</v>
      </c>
      <c r="E1394" s="81">
        <v>2076785.2200000011</v>
      </c>
      <c r="F1394" s="21">
        <v>0</v>
      </c>
      <c r="G1394" s="22">
        <f t="shared" si="21"/>
        <v>292221.90000000177</v>
      </c>
      <c r="H1394" s="21">
        <v>0</v>
      </c>
      <c r="I1394" s="21">
        <v>0</v>
      </c>
    </row>
    <row r="1395" spans="1:9" ht="15" x14ac:dyDescent="0.25">
      <c r="A1395" s="82" t="s">
        <v>1463</v>
      </c>
      <c r="B1395" s="20">
        <v>0</v>
      </c>
      <c r="C1395" s="69" t="s">
        <v>87</v>
      </c>
      <c r="D1395" s="81">
        <v>1639510.9000000001</v>
      </c>
      <c r="E1395" s="81">
        <v>1442118.1599999997</v>
      </c>
      <c r="F1395" s="21">
        <v>0</v>
      </c>
      <c r="G1395" s="22">
        <f t="shared" si="21"/>
        <v>197392.74000000046</v>
      </c>
      <c r="H1395" s="21">
        <v>0</v>
      </c>
      <c r="I1395" s="21">
        <v>0</v>
      </c>
    </row>
    <row r="1396" spans="1:9" ht="15" x14ac:dyDescent="0.25">
      <c r="A1396" s="82" t="s">
        <v>1464</v>
      </c>
      <c r="B1396" s="20">
        <v>0</v>
      </c>
      <c r="C1396" s="69" t="s">
        <v>87</v>
      </c>
      <c r="D1396" s="81">
        <v>1738854.8599999996</v>
      </c>
      <c r="E1396" s="81">
        <v>1480226.2199999997</v>
      </c>
      <c r="F1396" s="21">
        <v>0</v>
      </c>
      <c r="G1396" s="22">
        <f t="shared" si="21"/>
        <v>258628.6399999999</v>
      </c>
      <c r="H1396" s="21">
        <v>0</v>
      </c>
      <c r="I1396" s="21">
        <v>0</v>
      </c>
    </row>
    <row r="1397" spans="1:9" ht="15" x14ac:dyDescent="0.25">
      <c r="A1397" s="82" t="s">
        <v>1465</v>
      </c>
      <c r="B1397" s="20">
        <v>0</v>
      </c>
      <c r="C1397" s="69" t="s">
        <v>87</v>
      </c>
      <c r="D1397" s="81">
        <v>955348.24999999988</v>
      </c>
      <c r="E1397" s="81">
        <v>791870.24999999977</v>
      </c>
      <c r="F1397" s="21">
        <v>0</v>
      </c>
      <c r="G1397" s="22">
        <f t="shared" si="21"/>
        <v>163478.00000000012</v>
      </c>
      <c r="H1397" s="21">
        <v>0</v>
      </c>
      <c r="I1397" s="21">
        <v>0</v>
      </c>
    </row>
    <row r="1398" spans="1:9" ht="15" x14ac:dyDescent="0.25">
      <c r="A1398" s="82" t="s">
        <v>1466</v>
      </c>
      <c r="B1398" s="20">
        <v>0</v>
      </c>
      <c r="C1398" s="69" t="s">
        <v>87</v>
      </c>
      <c r="D1398" s="81">
        <v>693554.4</v>
      </c>
      <c r="E1398" s="81">
        <v>591641.83000000019</v>
      </c>
      <c r="F1398" s="21">
        <v>0</v>
      </c>
      <c r="G1398" s="22">
        <f t="shared" si="21"/>
        <v>101912.56999999983</v>
      </c>
      <c r="H1398" s="21">
        <v>0</v>
      </c>
      <c r="I1398" s="21">
        <v>0</v>
      </c>
    </row>
    <row r="1399" spans="1:9" ht="15" x14ac:dyDescent="0.25">
      <c r="A1399" s="82" t="s">
        <v>1467</v>
      </c>
      <c r="B1399" s="20">
        <v>0</v>
      </c>
      <c r="C1399" s="69" t="s">
        <v>87</v>
      </c>
      <c r="D1399" s="81">
        <v>710421.4</v>
      </c>
      <c r="E1399" s="81">
        <v>587109.1</v>
      </c>
      <c r="F1399" s="21">
        <v>0</v>
      </c>
      <c r="G1399" s="22">
        <f t="shared" si="21"/>
        <v>123312.30000000005</v>
      </c>
      <c r="H1399" s="21">
        <v>0</v>
      </c>
      <c r="I1399" s="21">
        <v>0</v>
      </c>
    </row>
    <row r="1400" spans="1:9" ht="15" x14ac:dyDescent="0.25">
      <c r="A1400" s="82" t="s">
        <v>1468</v>
      </c>
      <c r="B1400" s="20">
        <v>0</v>
      </c>
      <c r="C1400" s="69" t="s">
        <v>87</v>
      </c>
      <c r="D1400" s="81">
        <v>3360368.3100000024</v>
      </c>
      <c r="E1400" s="81">
        <v>2753312.3200000017</v>
      </c>
      <c r="F1400" s="21">
        <v>0</v>
      </c>
      <c r="G1400" s="22">
        <f t="shared" si="21"/>
        <v>607055.99000000069</v>
      </c>
      <c r="H1400" s="21">
        <v>0</v>
      </c>
      <c r="I1400" s="21">
        <v>0</v>
      </c>
    </row>
    <row r="1401" spans="1:9" ht="15" x14ac:dyDescent="0.25">
      <c r="A1401" s="82" t="s">
        <v>1469</v>
      </c>
      <c r="B1401" s="20">
        <v>0</v>
      </c>
      <c r="C1401" s="69" t="s">
        <v>87</v>
      </c>
      <c r="D1401" s="81">
        <v>1771037.3999999997</v>
      </c>
      <c r="E1401" s="81">
        <v>1469446.129999999</v>
      </c>
      <c r="F1401" s="21">
        <v>0</v>
      </c>
      <c r="G1401" s="22">
        <f t="shared" si="21"/>
        <v>301591.27000000072</v>
      </c>
      <c r="H1401" s="21">
        <v>0</v>
      </c>
      <c r="I1401" s="21">
        <v>0</v>
      </c>
    </row>
    <row r="1402" spans="1:9" ht="15" x14ac:dyDescent="0.25">
      <c r="A1402" s="82" t="s">
        <v>1470</v>
      </c>
      <c r="B1402" s="20">
        <v>0</v>
      </c>
      <c r="C1402" s="69" t="s">
        <v>87</v>
      </c>
      <c r="D1402" s="81">
        <v>877735.64999999991</v>
      </c>
      <c r="E1402" s="81">
        <v>702495.7</v>
      </c>
      <c r="F1402" s="21">
        <v>0</v>
      </c>
      <c r="G1402" s="22">
        <f t="shared" si="21"/>
        <v>175239.94999999995</v>
      </c>
      <c r="H1402" s="21">
        <v>0</v>
      </c>
      <c r="I1402" s="21">
        <v>0</v>
      </c>
    </row>
    <row r="1403" spans="1:9" ht="15" x14ac:dyDescent="0.25">
      <c r="A1403" s="82" t="s">
        <v>1471</v>
      </c>
      <c r="B1403" s="20">
        <v>0</v>
      </c>
      <c r="C1403" s="69" t="s">
        <v>87</v>
      </c>
      <c r="D1403" s="81">
        <v>1658851.2399999995</v>
      </c>
      <c r="E1403" s="81">
        <v>1430717.88</v>
      </c>
      <c r="F1403" s="21">
        <v>0</v>
      </c>
      <c r="G1403" s="22">
        <f t="shared" si="21"/>
        <v>228133.35999999964</v>
      </c>
      <c r="H1403" s="21">
        <v>0</v>
      </c>
      <c r="I1403" s="21">
        <v>0</v>
      </c>
    </row>
    <row r="1404" spans="1:9" ht="15" x14ac:dyDescent="0.25">
      <c r="A1404" s="82" t="s">
        <v>1472</v>
      </c>
      <c r="B1404" s="20">
        <v>0</v>
      </c>
      <c r="C1404" s="69" t="s">
        <v>87</v>
      </c>
      <c r="D1404" s="81">
        <v>1330357.2599999998</v>
      </c>
      <c r="E1404" s="81">
        <v>1085336.49</v>
      </c>
      <c r="F1404" s="21">
        <v>0</v>
      </c>
      <c r="G1404" s="22">
        <f t="shared" si="21"/>
        <v>245020.76999999979</v>
      </c>
      <c r="H1404" s="21">
        <v>0</v>
      </c>
      <c r="I1404" s="21">
        <v>0</v>
      </c>
    </row>
    <row r="1405" spans="1:9" ht="15" x14ac:dyDescent="0.25">
      <c r="A1405" s="82" t="s">
        <v>1473</v>
      </c>
      <c r="B1405" s="20">
        <v>0</v>
      </c>
      <c r="C1405" s="69" t="s">
        <v>87</v>
      </c>
      <c r="D1405" s="81">
        <v>2803951.2000000011</v>
      </c>
      <c r="E1405" s="81">
        <v>2355677.8000000007</v>
      </c>
      <c r="F1405" s="21">
        <v>0</v>
      </c>
      <c r="G1405" s="22">
        <f t="shared" si="21"/>
        <v>448273.40000000037</v>
      </c>
      <c r="H1405" s="21">
        <v>0</v>
      </c>
      <c r="I1405" s="21">
        <v>0</v>
      </c>
    </row>
    <row r="1406" spans="1:9" ht="15" x14ac:dyDescent="0.25">
      <c r="A1406" s="82" t="s">
        <v>1474</v>
      </c>
      <c r="B1406" s="20">
        <v>0</v>
      </c>
      <c r="C1406" s="69" t="s">
        <v>87</v>
      </c>
      <c r="D1406" s="81">
        <v>2277028.9300000002</v>
      </c>
      <c r="E1406" s="81">
        <v>1891533.61</v>
      </c>
      <c r="F1406" s="21">
        <v>0</v>
      </c>
      <c r="G1406" s="22">
        <f t="shared" si="21"/>
        <v>385495.32000000007</v>
      </c>
      <c r="H1406" s="21">
        <v>0</v>
      </c>
      <c r="I1406" s="21">
        <v>0</v>
      </c>
    </row>
    <row r="1407" spans="1:9" ht="15" x14ac:dyDescent="0.25">
      <c r="A1407" s="82" t="s">
        <v>1475</v>
      </c>
      <c r="B1407" s="20">
        <v>0</v>
      </c>
      <c r="C1407" s="69" t="s">
        <v>87</v>
      </c>
      <c r="D1407" s="81">
        <v>3407242.0200000005</v>
      </c>
      <c r="E1407" s="81">
        <v>2997177.3400000012</v>
      </c>
      <c r="F1407" s="21">
        <v>0</v>
      </c>
      <c r="G1407" s="22">
        <f t="shared" si="21"/>
        <v>410064.67999999924</v>
      </c>
      <c r="H1407" s="21">
        <v>0</v>
      </c>
      <c r="I1407" s="21">
        <v>0</v>
      </c>
    </row>
    <row r="1408" spans="1:9" ht="15" x14ac:dyDescent="0.25">
      <c r="A1408" s="82" t="s">
        <v>1476</v>
      </c>
      <c r="B1408" s="20">
        <v>0</v>
      </c>
      <c r="C1408" s="69" t="s">
        <v>87</v>
      </c>
      <c r="D1408" s="81">
        <v>277463.02999999997</v>
      </c>
      <c r="E1408" s="81">
        <v>99064.129999999976</v>
      </c>
      <c r="F1408" s="21">
        <v>0</v>
      </c>
      <c r="G1408" s="22">
        <f t="shared" si="21"/>
        <v>178398.9</v>
      </c>
      <c r="H1408" s="21">
        <v>0</v>
      </c>
      <c r="I1408" s="21">
        <v>0</v>
      </c>
    </row>
    <row r="1409" spans="1:9" ht="15" x14ac:dyDescent="0.25">
      <c r="A1409" s="82" t="s">
        <v>1477</v>
      </c>
      <c r="B1409" s="20">
        <v>0</v>
      </c>
      <c r="C1409" s="69" t="s">
        <v>87</v>
      </c>
      <c r="D1409" s="81">
        <v>379230.30000000005</v>
      </c>
      <c r="E1409" s="81">
        <v>300404.39999999997</v>
      </c>
      <c r="F1409" s="21">
        <v>0</v>
      </c>
      <c r="G1409" s="22">
        <f t="shared" si="21"/>
        <v>78825.900000000081</v>
      </c>
      <c r="H1409" s="21">
        <v>0</v>
      </c>
      <c r="I1409" s="21">
        <v>0</v>
      </c>
    </row>
    <row r="1410" spans="1:9" ht="15" x14ac:dyDescent="0.25">
      <c r="A1410" s="82" t="s">
        <v>1478</v>
      </c>
      <c r="B1410" s="20">
        <v>0</v>
      </c>
      <c r="C1410" s="69" t="s">
        <v>87</v>
      </c>
      <c r="D1410" s="81">
        <v>113229.4</v>
      </c>
      <c r="E1410" s="81">
        <v>81313</v>
      </c>
      <c r="F1410" s="21">
        <v>0</v>
      </c>
      <c r="G1410" s="22">
        <f t="shared" si="21"/>
        <v>31916.399999999994</v>
      </c>
      <c r="H1410" s="21">
        <v>0</v>
      </c>
      <c r="I1410" s="21">
        <v>0</v>
      </c>
    </row>
    <row r="1411" spans="1:9" ht="15" x14ac:dyDescent="0.25">
      <c r="A1411" s="82" t="s">
        <v>1479</v>
      </c>
      <c r="B1411" s="20">
        <v>0</v>
      </c>
      <c r="C1411" s="69" t="s">
        <v>87</v>
      </c>
      <c r="D1411" s="81">
        <v>43951.799999999996</v>
      </c>
      <c r="E1411" s="81">
        <v>19497.399999999998</v>
      </c>
      <c r="F1411" s="21">
        <v>0</v>
      </c>
      <c r="G1411" s="22">
        <f t="shared" si="21"/>
        <v>24454.399999999998</v>
      </c>
      <c r="H1411" s="21">
        <v>0</v>
      </c>
      <c r="I1411" s="21">
        <v>0</v>
      </c>
    </row>
    <row r="1412" spans="1:9" ht="15" x14ac:dyDescent="0.25">
      <c r="A1412" s="82" t="s">
        <v>1480</v>
      </c>
      <c r="B1412" s="20">
        <v>0</v>
      </c>
      <c r="C1412" s="69" t="s">
        <v>87</v>
      </c>
      <c r="D1412" s="81">
        <v>135274.79999999999</v>
      </c>
      <c r="E1412" s="81">
        <v>109124.15</v>
      </c>
      <c r="F1412" s="21">
        <v>0</v>
      </c>
      <c r="G1412" s="22">
        <f t="shared" si="21"/>
        <v>26150.649999999994</v>
      </c>
      <c r="H1412" s="21">
        <v>0</v>
      </c>
      <c r="I1412" s="21">
        <v>0</v>
      </c>
    </row>
    <row r="1413" spans="1:9" ht="15" x14ac:dyDescent="0.25">
      <c r="A1413" s="82" t="s">
        <v>1481</v>
      </c>
      <c r="B1413" s="20">
        <v>0</v>
      </c>
      <c r="C1413" s="69" t="s">
        <v>87</v>
      </c>
      <c r="D1413" s="81">
        <v>143642.6</v>
      </c>
      <c r="E1413" s="81">
        <v>79414.45</v>
      </c>
      <c r="F1413" s="21">
        <v>0</v>
      </c>
      <c r="G1413" s="22">
        <f t="shared" si="21"/>
        <v>64228.150000000009</v>
      </c>
      <c r="H1413" s="21">
        <v>0</v>
      </c>
      <c r="I1413" s="21">
        <v>0</v>
      </c>
    </row>
    <row r="1414" spans="1:9" ht="15" x14ac:dyDescent="0.25">
      <c r="A1414" s="82" t="s">
        <v>1482</v>
      </c>
      <c r="B1414" s="20">
        <v>0</v>
      </c>
      <c r="C1414" s="69" t="s">
        <v>87</v>
      </c>
      <c r="D1414" s="81">
        <v>154707</v>
      </c>
      <c r="E1414" s="81">
        <v>130968.99999999999</v>
      </c>
      <c r="F1414" s="21">
        <v>0</v>
      </c>
      <c r="G1414" s="22">
        <f t="shared" ref="G1414:G1477" si="22">D1414-E1414</f>
        <v>23738.000000000015</v>
      </c>
      <c r="H1414" s="21">
        <v>0</v>
      </c>
      <c r="I1414" s="21">
        <v>0</v>
      </c>
    </row>
    <row r="1415" spans="1:9" ht="15" x14ac:dyDescent="0.25">
      <c r="A1415" s="82" t="s">
        <v>1483</v>
      </c>
      <c r="B1415" s="20">
        <v>0</v>
      </c>
      <c r="C1415" s="69" t="s">
        <v>87</v>
      </c>
      <c r="D1415" s="81">
        <v>176196.4</v>
      </c>
      <c r="E1415" s="81">
        <v>93758.7</v>
      </c>
      <c r="F1415" s="21">
        <v>0</v>
      </c>
      <c r="G1415" s="22">
        <f t="shared" si="22"/>
        <v>82437.7</v>
      </c>
      <c r="H1415" s="21">
        <v>0</v>
      </c>
      <c r="I1415" s="21">
        <v>0</v>
      </c>
    </row>
    <row r="1416" spans="1:9" ht="15" x14ac:dyDescent="0.25">
      <c r="A1416" s="82" t="s">
        <v>1484</v>
      </c>
      <c r="B1416" s="20">
        <v>0</v>
      </c>
      <c r="C1416" s="69" t="s">
        <v>87</v>
      </c>
      <c r="D1416" s="81">
        <v>169593.36000000002</v>
      </c>
      <c r="E1416" s="81">
        <v>98122</v>
      </c>
      <c r="F1416" s="21">
        <v>0</v>
      </c>
      <c r="G1416" s="22">
        <f t="shared" si="22"/>
        <v>71471.360000000015</v>
      </c>
      <c r="H1416" s="21">
        <v>0</v>
      </c>
      <c r="I1416" s="21">
        <v>0</v>
      </c>
    </row>
    <row r="1417" spans="1:9" ht="15" x14ac:dyDescent="0.25">
      <c r="A1417" s="82" t="s">
        <v>1485</v>
      </c>
      <c r="B1417" s="20">
        <v>0</v>
      </c>
      <c r="C1417" s="69" t="s">
        <v>87</v>
      </c>
      <c r="D1417" s="81">
        <v>1033715.2000000004</v>
      </c>
      <c r="E1417" s="81">
        <v>957857.71999999974</v>
      </c>
      <c r="F1417" s="21">
        <v>0</v>
      </c>
      <c r="G1417" s="22">
        <f t="shared" si="22"/>
        <v>75857.48000000068</v>
      </c>
      <c r="H1417" s="21">
        <v>0</v>
      </c>
      <c r="I1417" s="21">
        <v>0</v>
      </c>
    </row>
    <row r="1418" spans="1:9" ht="15" x14ac:dyDescent="0.25">
      <c r="A1418" s="82" t="s">
        <v>1486</v>
      </c>
      <c r="B1418" s="20">
        <v>0</v>
      </c>
      <c r="C1418" s="69" t="s">
        <v>87</v>
      </c>
      <c r="D1418" s="81">
        <v>257796.16</v>
      </c>
      <c r="E1418" s="81">
        <v>238648.16</v>
      </c>
      <c r="F1418" s="21">
        <v>0</v>
      </c>
      <c r="G1418" s="22">
        <f t="shared" si="22"/>
        <v>19148</v>
      </c>
      <c r="H1418" s="21">
        <v>0</v>
      </c>
      <c r="I1418" s="21">
        <v>0</v>
      </c>
    </row>
    <row r="1419" spans="1:9" ht="15" x14ac:dyDescent="0.25">
      <c r="A1419" s="82" t="s">
        <v>1487</v>
      </c>
      <c r="B1419" s="20">
        <v>0</v>
      </c>
      <c r="C1419" s="69" t="s">
        <v>87</v>
      </c>
      <c r="D1419" s="81">
        <v>219866.6</v>
      </c>
      <c r="E1419" s="81">
        <v>112794.06000000001</v>
      </c>
      <c r="F1419" s="21">
        <v>0</v>
      </c>
      <c r="G1419" s="22">
        <f t="shared" si="22"/>
        <v>107072.54</v>
      </c>
      <c r="H1419" s="21">
        <v>0</v>
      </c>
      <c r="I1419" s="21">
        <v>0</v>
      </c>
    </row>
    <row r="1420" spans="1:9" ht="15" x14ac:dyDescent="0.25">
      <c r="A1420" s="82" t="s">
        <v>1488</v>
      </c>
      <c r="B1420" s="20">
        <v>0</v>
      </c>
      <c r="C1420" s="69" t="s">
        <v>87</v>
      </c>
      <c r="D1420" s="81">
        <v>702572.94000000006</v>
      </c>
      <c r="E1420" s="81">
        <v>599921.07000000007</v>
      </c>
      <c r="F1420" s="21">
        <v>0</v>
      </c>
      <c r="G1420" s="22">
        <f t="shared" si="22"/>
        <v>102651.87</v>
      </c>
      <c r="H1420" s="21">
        <v>0</v>
      </c>
      <c r="I1420" s="21">
        <v>0</v>
      </c>
    </row>
    <row r="1421" spans="1:9" ht="15" x14ac:dyDescent="0.25">
      <c r="A1421" s="82" t="s">
        <v>1489</v>
      </c>
      <c r="B1421" s="20">
        <v>0</v>
      </c>
      <c r="C1421" s="69" t="s">
        <v>87</v>
      </c>
      <c r="D1421" s="81">
        <v>271022.2</v>
      </c>
      <c r="E1421" s="81">
        <v>237852.19999999998</v>
      </c>
      <c r="F1421" s="21">
        <v>0</v>
      </c>
      <c r="G1421" s="22">
        <f t="shared" si="22"/>
        <v>33170.000000000029</v>
      </c>
      <c r="H1421" s="21">
        <v>0</v>
      </c>
      <c r="I1421" s="21">
        <v>0</v>
      </c>
    </row>
    <row r="1422" spans="1:9" ht="15" x14ac:dyDescent="0.25">
      <c r="A1422" s="82" t="s">
        <v>1490</v>
      </c>
      <c r="B1422" s="20">
        <v>0</v>
      </c>
      <c r="C1422" s="69" t="s">
        <v>87</v>
      </c>
      <c r="D1422" s="81">
        <v>367404.79999999999</v>
      </c>
      <c r="E1422" s="81">
        <v>288298.99999999994</v>
      </c>
      <c r="F1422" s="21">
        <v>0</v>
      </c>
      <c r="G1422" s="22">
        <f t="shared" si="22"/>
        <v>79105.800000000047</v>
      </c>
      <c r="H1422" s="21">
        <v>0</v>
      </c>
      <c r="I1422" s="21">
        <v>0</v>
      </c>
    </row>
    <row r="1423" spans="1:9" ht="15" x14ac:dyDescent="0.25">
      <c r="A1423" s="82" t="s">
        <v>1491</v>
      </c>
      <c r="B1423" s="20">
        <v>0</v>
      </c>
      <c r="C1423" s="69" t="s">
        <v>87</v>
      </c>
      <c r="D1423" s="81">
        <v>178809.60000000003</v>
      </c>
      <c r="E1423" s="81">
        <v>147357.69999999998</v>
      </c>
      <c r="F1423" s="21">
        <v>0</v>
      </c>
      <c r="G1423" s="22">
        <f t="shared" si="22"/>
        <v>31451.900000000052</v>
      </c>
      <c r="H1423" s="21">
        <v>0</v>
      </c>
      <c r="I1423" s="21">
        <v>0</v>
      </c>
    </row>
    <row r="1424" spans="1:9" ht="15" x14ac:dyDescent="0.25">
      <c r="A1424" s="82" t="s">
        <v>1492</v>
      </c>
      <c r="B1424" s="20">
        <v>0</v>
      </c>
      <c r="C1424" s="69" t="s">
        <v>87</v>
      </c>
      <c r="D1424" s="81">
        <v>398707.6</v>
      </c>
      <c r="E1424" s="81">
        <v>309013.90000000002</v>
      </c>
      <c r="F1424" s="21">
        <v>0</v>
      </c>
      <c r="G1424" s="22">
        <f t="shared" si="22"/>
        <v>89693.699999999953</v>
      </c>
      <c r="H1424" s="21">
        <v>0</v>
      </c>
      <c r="I1424" s="21">
        <v>0</v>
      </c>
    </row>
    <row r="1425" spans="1:9" ht="15" x14ac:dyDescent="0.25">
      <c r="A1425" s="82" t="s">
        <v>1493</v>
      </c>
      <c r="B1425" s="20">
        <v>0</v>
      </c>
      <c r="C1425" s="69" t="s">
        <v>87</v>
      </c>
      <c r="D1425" s="81">
        <v>806595.32999999984</v>
      </c>
      <c r="E1425" s="81">
        <v>587654.63000000012</v>
      </c>
      <c r="F1425" s="21">
        <v>0</v>
      </c>
      <c r="G1425" s="22">
        <f t="shared" si="22"/>
        <v>218940.69999999972</v>
      </c>
      <c r="H1425" s="21">
        <v>0</v>
      </c>
      <c r="I1425" s="21">
        <v>0</v>
      </c>
    </row>
    <row r="1426" spans="1:9" ht="15" x14ac:dyDescent="0.25">
      <c r="A1426" s="82" t="s">
        <v>1494</v>
      </c>
      <c r="B1426" s="20">
        <v>0</v>
      </c>
      <c r="C1426" s="69" t="s">
        <v>87</v>
      </c>
      <c r="D1426" s="81">
        <v>301435.40000000008</v>
      </c>
      <c r="E1426" s="81">
        <v>275963.19999999995</v>
      </c>
      <c r="F1426" s="21">
        <v>0</v>
      </c>
      <c r="G1426" s="22">
        <f t="shared" si="22"/>
        <v>25472.200000000128</v>
      </c>
      <c r="H1426" s="21">
        <v>0</v>
      </c>
      <c r="I1426" s="21">
        <v>0</v>
      </c>
    </row>
    <row r="1427" spans="1:9" ht="15" x14ac:dyDescent="0.25">
      <c r="A1427" s="82" t="s">
        <v>1495</v>
      </c>
      <c r="B1427" s="20">
        <v>0</v>
      </c>
      <c r="C1427" s="69" t="s">
        <v>87</v>
      </c>
      <c r="D1427" s="81">
        <v>266880</v>
      </c>
      <c r="E1427" s="81">
        <v>246393.69999999998</v>
      </c>
      <c r="F1427" s="21">
        <v>0</v>
      </c>
      <c r="G1427" s="22">
        <f t="shared" si="22"/>
        <v>20486.300000000017</v>
      </c>
      <c r="H1427" s="21">
        <v>0</v>
      </c>
      <c r="I1427" s="21">
        <v>0</v>
      </c>
    </row>
    <row r="1428" spans="1:9" ht="15" x14ac:dyDescent="0.25">
      <c r="A1428" s="82" t="s">
        <v>1496</v>
      </c>
      <c r="B1428" s="20">
        <v>0</v>
      </c>
      <c r="C1428" s="69" t="s">
        <v>87</v>
      </c>
      <c r="D1428" s="81">
        <v>875756.60000000009</v>
      </c>
      <c r="E1428" s="81">
        <v>739350.46000000008</v>
      </c>
      <c r="F1428" s="21">
        <v>0</v>
      </c>
      <c r="G1428" s="22">
        <f t="shared" si="22"/>
        <v>136406.14000000001</v>
      </c>
      <c r="H1428" s="21">
        <v>0</v>
      </c>
      <c r="I1428" s="21">
        <v>0</v>
      </c>
    </row>
    <row r="1429" spans="1:9" ht="15" x14ac:dyDescent="0.25">
      <c r="A1429" s="82" t="s">
        <v>1497</v>
      </c>
      <c r="B1429" s="20">
        <v>0</v>
      </c>
      <c r="C1429" s="69" t="s">
        <v>87</v>
      </c>
      <c r="D1429" s="81">
        <v>859444.9700000002</v>
      </c>
      <c r="E1429" s="81">
        <v>760825.36999999988</v>
      </c>
      <c r="F1429" s="21">
        <v>0</v>
      </c>
      <c r="G1429" s="22">
        <f t="shared" si="22"/>
        <v>98619.600000000326</v>
      </c>
      <c r="H1429" s="21">
        <v>0</v>
      </c>
      <c r="I1429" s="21">
        <v>0</v>
      </c>
    </row>
    <row r="1430" spans="1:9" ht="15" x14ac:dyDescent="0.25">
      <c r="A1430" s="82" t="s">
        <v>1498</v>
      </c>
      <c r="B1430" s="20">
        <v>0</v>
      </c>
      <c r="C1430" s="69" t="s">
        <v>87</v>
      </c>
      <c r="D1430" s="81">
        <v>468220.90000000008</v>
      </c>
      <c r="E1430" s="81">
        <v>327755.5</v>
      </c>
      <c r="F1430" s="21">
        <v>0</v>
      </c>
      <c r="G1430" s="22">
        <f t="shared" si="22"/>
        <v>140465.40000000008</v>
      </c>
      <c r="H1430" s="21">
        <v>0</v>
      </c>
      <c r="I1430" s="21">
        <v>0</v>
      </c>
    </row>
    <row r="1431" spans="1:9" ht="15" x14ac:dyDescent="0.25">
      <c r="A1431" s="82" t="s">
        <v>1499</v>
      </c>
      <c r="B1431" s="20">
        <v>0</v>
      </c>
      <c r="C1431" s="69" t="s">
        <v>87</v>
      </c>
      <c r="D1431" s="81">
        <v>858428.20000000019</v>
      </c>
      <c r="E1431" s="81">
        <v>733837.99999999988</v>
      </c>
      <c r="F1431" s="21">
        <v>0</v>
      </c>
      <c r="G1431" s="22">
        <f t="shared" si="22"/>
        <v>124590.2000000003</v>
      </c>
      <c r="H1431" s="21">
        <v>0</v>
      </c>
      <c r="I1431" s="21">
        <v>0</v>
      </c>
    </row>
    <row r="1432" spans="1:9" ht="15" x14ac:dyDescent="0.25">
      <c r="A1432" s="82" t="s">
        <v>1500</v>
      </c>
      <c r="B1432" s="20">
        <v>0</v>
      </c>
      <c r="C1432" s="69" t="s">
        <v>87</v>
      </c>
      <c r="D1432" s="81">
        <v>874393.40000000014</v>
      </c>
      <c r="E1432" s="81">
        <v>752775.54999999981</v>
      </c>
      <c r="F1432" s="21">
        <v>0</v>
      </c>
      <c r="G1432" s="22">
        <f t="shared" si="22"/>
        <v>121617.85000000033</v>
      </c>
      <c r="H1432" s="21">
        <v>0</v>
      </c>
      <c r="I1432" s="21">
        <v>0</v>
      </c>
    </row>
    <row r="1433" spans="1:9" ht="15" x14ac:dyDescent="0.25">
      <c r="A1433" s="82" t="s">
        <v>1501</v>
      </c>
      <c r="B1433" s="20">
        <v>0</v>
      </c>
      <c r="C1433" s="69" t="s">
        <v>87</v>
      </c>
      <c r="D1433" s="81">
        <v>247169.8</v>
      </c>
      <c r="E1433" s="81">
        <v>89857.8</v>
      </c>
      <c r="F1433" s="21">
        <v>0</v>
      </c>
      <c r="G1433" s="22">
        <f t="shared" si="22"/>
        <v>157312</v>
      </c>
      <c r="H1433" s="21">
        <v>0</v>
      </c>
      <c r="I1433" s="21">
        <v>0</v>
      </c>
    </row>
    <row r="1434" spans="1:9" ht="15" x14ac:dyDescent="0.25">
      <c r="A1434" s="82" t="s">
        <v>1502</v>
      </c>
      <c r="B1434" s="20">
        <v>0</v>
      </c>
      <c r="C1434" s="69" t="s">
        <v>87</v>
      </c>
      <c r="D1434" s="81">
        <v>718101.80000000016</v>
      </c>
      <c r="E1434" s="81">
        <v>568832.49999999977</v>
      </c>
      <c r="F1434" s="21">
        <v>0</v>
      </c>
      <c r="G1434" s="22">
        <f t="shared" si="22"/>
        <v>149269.3000000004</v>
      </c>
      <c r="H1434" s="21">
        <v>0</v>
      </c>
      <c r="I1434" s="21">
        <v>0</v>
      </c>
    </row>
    <row r="1435" spans="1:9" ht="15" x14ac:dyDescent="0.25">
      <c r="A1435" s="82" t="s">
        <v>1503</v>
      </c>
      <c r="B1435" s="20">
        <v>0</v>
      </c>
      <c r="C1435" s="69" t="s">
        <v>87</v>
      </c>
      <c r="D1435" s="81">
        <v>694193.8</v>
      </c>
      <c r="E1435" s="81">
        <v>607999.07000000007</v>
      </c>
      <c r="F1435" s="21">
        <v>0</v>
      </c>
      <c r="G1435" s="22">
        <f t="shared" si="22"/>
        <v>86194.729999999981</v>
      </c>
      <c r="H1435" s="21">
        <v>0</v>
      </c>
      <c r="I1435" s="21">
        <v>0</v>
      </c>
    </row>
    <row r="1436" spans="1:9" ht="15" x14ac:dyDescent="0.25">
      <c r="A1436" s="82" t="s">
        <v>1504</v>
      </c>
      <c r="B1436" s="20">
        <v>0</v>
      </c>
      <c r="C1436" s="69" t="s">
        <v>87</v>
      </c>
      <c r="D1436" s="81">
        <v>1489474.6</v>
      </c>
      <c r="E1436" s="81">
        <v>1315932</v>
      </c>
      <c r="F1436" s="21">
        <v>0</v>
      </c>
      <c r="G1436" s="22">
        <f t="shared" si="22"/>
        <v>173542.60000000009</v>
      </c>
      <c r="H1436" s="21">
        <v>0</v>
      </c>
      <c r="I1436" s="21">
        <v>0</v>
      </c>
    </row>
    <row r="1437" spans="1:9" ht="15" x14ac:dyDescent="0.25">
      <c r="A1437" s="82" t="s">
        <v>1505</v>
      </c>
      <c r="B1437" s="20">
        <v>0</v>
      </c>
      <c r="C1437" s="69" t="s">
        <v>87</v>
      </c>
      <c r="D1437" s="81">
        <v>1035105.1999999996</v>
      </c>
      <c r="E1437" s="81">
        <v>894560.77000000037</v>
      </c>
      <c r="F1437" s="21">
        <v>0</v>
      </c>
      <c r="G1437" s="22">
        <f t="shared" si="22"/>
        <v>140544.42999999924</v>
      </c>
      <c r="H1437" s="21">
        <v>0</v>
      </c>
      <c r="I1437" s="21">
        <v>0</v>
      </c>
    </row>
    <row r="1438" spans="1:9" ht="15" x14ac:dyDescent="0.25">
      <c r="A1438" s="82" t="s">
        <v>1506</v>
      </c>
      <c r="B1438" s="20">
        <v>0</v>
      </c>
      <c r="C1438" s="69" t="s">
        <v>87</v>
      </c>
      <c r="D1438" s="81">
        <v>853409.44999999972</v>
      </c>
      <c r="E1438" s="81">
        <v>756507.11000000022</v>
      </c>
      <c r="F1438" s="21">
        <v>0</v>
      </c>
      <c r="G1438" s="22">
        <f t="shared" si="22"/>
        <v>96902.339999999502</v>
      </c>
      <c r="H1438" s="21">
        <v>0</v>
      </c>
      <c r="I1438" s="21">
        <v>0</v>
      </c>
    </row>
    <row r="1439" spans="1:9" ht="15" x14ac:dyDescent="0.25">
      <c r="A1439" s="82" t="s">
        <v>1507</v>
      </c>
      <c r="B1439" s="20">
        <v>0</v>
      </c>
      <c r="C1439" s="69" t="s">
        <v>87</v>
      </c>
      <c r="D1439" s="81">
        <v>882654.01999999979</v>
      </c>
      <c r="E1439" s="81">
        <v>705639.22000000009</v>
      </c>
      <c r="F1439" s="21">
        <v>0</v>
      </c>
      <c r="G1439" s="22">
        <f t="shared" si="22"/>
        <v>177014.7999999997</v>
      </c>
      <c r="H1439" s="21">
        <v>0</v>
      </c>
      <c r="I1439" s="21">
        <v>0</v>
      </c>
    </row>
    <row r="1440" spans="1:9" ht="15" x14ac:dyDescent="0.25">
      <c r="A1440" s="82" t="s">
        <v>1508</v>
      </c>
      <c r="B1440" s="20">
        <v>0</v>
      </c>
      <c r="C1440" s="69" t="s">
        <v>87</v>
      </c>
      <c r="D1440" s="81">
        <v>895151.00000000012</v>
      </c>
      <c r="E1440" s="81">
        <v>718619.17</v>
      </c>
      <c r="F1440" s="21">
        <v>0</v>
      </c>
      <c r="G1440" s="22">
        <f t="shared" si="22"/>
        <v>176531.83000000007</v>
      </c>
      <c r="H1440" s="21">
        <v>0</v>
      </c>
      <c r="I1440" s="21">
        <v>0</v>
      </c>
    </row>
    <row r="1441" spans="1:9" ht="15" x14ac:dyDescent="0.25">
      <c r="A1441" s="82" t="s">
        <v>1509</v>
      </c>
      <c r="B1441" s="20">
        <v>0</v>
      </c>
      <c r="C1441" s="69" t="s">
        <v>87</v>
      </c>
      <c r="D1441" s="81">
        <v>893491.99999999977</v>
      </c>
      <c r="E1441" s="81">
        <v>754839.57</v>
      </c>
      <c r="F1441" s="21">
        <v>0</v>
      </c>
      <c r="G1441" s="22">
        <f t="shared" si="22"/>
        <v>138652.42999999982</v>
      </c>
      <c r="H1441" s="21">
        <v>0</v>
      </c>
      <c r="I1441" s="21">
        <v>0</v>
      </c>
    </row>
    <row r="1442" spans="1:9" ht="15" x14ac:dyDescent="0.25">
      <c r="A1442" s="82" t="s">
        <v>1510</v>
      </c>
      <c r="B1442" s="20">
        <v>0</v>
      </c>
      <c r="C1442" s="69" t="s">
        <v>87</v>
      </c>
      <c r="D1442" s="81">
        <v>668820.59999999986</v>
      </c>
      <c r="E1442" s="81">
        <v>582262.29999999993</v>
      </c>
      <c r="F1442" s="21">
        <v>0</v>
      </c>
      <c r="G1442" s="22">
        <f t="shared" si="22"/>
        <v>86558.29999999993</v>
      </c>
      <c r="H1442" s="21">
        <v>0</v>
      </c>
      <c r="I1442" s="21">
        <v>0</v>
      </c>
    </row>
    <row r="1443" spans="1:9" ht="15" x14ac:dyDescent="0.25">
      <c r="A1443" s="82" t="s">
        <v>1511</v>
      </c>
      <c r="B1443" s="20">
        <v>0</v>
      </c>
      <c r="C1443" s="69" t="s">
        <v>87</v>
      </c>
      <c r="D1443" s="81">
        <v>875880.9500000003</v>
      </c>
      <c r="E1443" s="81">
        <v>687925.85000000009</v>
      </c>
      <c r="F1443" s="21">
        <v>0</v>
      </c>
      <c r="G1443" s="22">
        <f t="shared" si="22"/>
        <v>187955.10000000021</v>
      </c>
      <c r="H1443" s="21">
        <v>0</v>
      </c>
      <c r="I1443" s="21">
        <v>0</v>
      </c>
    </row>
    <row r="1444" spans="1:9" ht="15" x14ac:dyDescent="0.25">
      <c r="A1444" s="82" t="s">
        <v>1512</v>
      </c>
      <c r="B1444" s="20">
        <v>0</v>
      </c>
      <c r="C1444" s="69" t="s">
        <v>87</v>
      </c>
      <c r="D1444" s="81">
        <v>886718.24999999965</v>
      </c>
      <c r="E1444" s="81">
        <v>647419.98</v>
      </c>
      <c r="F1444" s="21">
        <v>0</v>
      </c>
      <c r="G1444" s="22">
        <f t="shared" si="22"/>
        <v>239298.26999999967</v>
      </c>
      <c r="H1444" s="21">
        <v>0</v>
      </c>
      <c r="I1444" s="21">
        <v>0</v>
      </c>
    </row>
    <row r="1445" spans="1:9" ht="15" x14ac:dyDescent="0.25">
      <c r="A1445" s="82" t="s">
        <v>1513</v>
      </c>
      <c r="B1445" s="20">
        <v>0</v>
      </c>
      <c r="C1445" s="69" t="s">
        <v>87</v>
      </c>
      <c r="D1445" s="81">
        <v>874782.59999999986</v>
      </c>
      <c r="E1445" s="81">
        <v>690150.77000000025</v>
      </c>
      <c r="F1445" s="21">
        <v>0</v>
      </c>
      <c r="G1445" s="22">
        <f t="shared" si="22"/>
        <v>184631.82999999961</v>
      </c>
      <c r="H1445" s="21">
        <v>0</v>
      </c>
      <c r="I1445" s="21">
        <v>0</v>
      </c>
    </row>
    <row r="1446" spans="1:9" ht="15" x14ac:dyDescent="0.25">
      <c r="A1446" s="82" t="s">
        <v>1514</v>
      </c>
      <c r="B1446" s="20">
        <v>0</v>
      </c>
      <c r="C1446" s="69" t="s">
        <v>87</v>
      </c>
      <c r="D1446" s="81">
        <v>277919.21999999997</v>
      </c>
      <c r="E1446" s="81">
        <v>205666.30000000002</v>
      </c>
      <c r="F1446" s="21">
        <v>0</v>
      </c>
      <c r="G1446" s="22">
        <f t="shared" si="22"/>
        <v>72252.919999999955</v>
      </c>
      <c r="H1446" s="21">
        <v>0</v>
      </c>
      <c r="I1446" s="21">
        <v>0</v>
      </c>
    </row>
    <row r="1447" spans="1:9" ht="15" x14ac:dyDescent="0.25">
      <c r="A1447" s="82" t="s">
        <v>1515</v>
      </c>
      <c r="B1447" s="20">
        <v>0</v>
      </c>
      <c r="C1447" s="69" t="s">
        <v>87</v>
      </c>
      <c r="D1447" s="81">
        <v>263938.55</v>
      </c>
      <c r="E1447" s="81">
        <v>194434.9</v>
      </c>
      <c r="F1447" s="21">
        <v>0</v>
      </c>
      <c r="G1447" s="22">
        <f t="shared" si="22"/>
        <v>69503.649999999994</v>
      </c>
      <c r="H1447" s="21">
        <v>0</v>
      </c>
      <c r="I1447" s="21">
        <v>0</v>
      </c>
    </row>
    <row r="1448" spans="1:9" ht="15" x14ac:dyDescent="0.25">
      <c r="A1448" s="82" t="s">
        <v>1516</v>
      </c>
      <c r="B1448" s="20">
        <v>0</v>
      </c>
      <c r="C1448" s="69" t="s">
        <v>87</v>
      </c>
      <c r="D1448" s="81">
        <v>579866.65000000014</v>
      </c>
      <c r="E1448" s="81">
        <v>469049.75</v>
      </c>
      <c r="F1448" s="21">
        <v>0</v>
      </c>
      <c r="G1448" s="22">
        <f t="shared" si="22"/>
        <v>110816.90000000014</v>
      </c>
      <c r="H1448" s="21">
        <v>0</v>
      </c>
      <c r="I1448" s="21">
        <v>0</v>
      </c>
    </row>
    <row r="1449" spans="1:9" ht="15" x14ac:dyDescent="0.25">
      <c r="A1449" s="82" t="s">
        <v>1517</v>
      </c>
      <c r="B1449" s="20">
        <v>0</v>
      </c>
      <c r="C1449" s="69" t="s">
        <v>87</v>
      </c>
      <c r="D1449" s="81">
        <v>543857.25000000012</v>
      </c>
      <c r="E1449" s="81">
        <v>466220.65000000008</v>
      </c>
      <c r="F1449" s="21">
        <v>0</v>
      </c>
      <c r="G1449" s="22">
        <f t="shared" si="22"/>
        <v>77636.600000000035</v>
      </c>
      <c r="H1449" s="21">
        <v>0</v>
      </c>
      <c r="I1449" s="21">
        <v>0</v>
      </c>
    </row>
    <row r="1450" spans="1:9" ht="15" x14ac:dyDescent="0.25">
      <c r="A1450" s="82" t="s">
        <v>1518</v>
      </c>
      <c r="B1450" s="20">
        <v>0</v>
      </c>
      <c r="C1450" s="69" t="s">
        <v>87</v>
      </c>
      <c r="D1450" s="81">
        <v>65019.210000000006</v>
      </c>
      <c r="E1450" s="81">
        <v>29190.41</v>
      </c>
      <c r="F1450" s="21">
        <v>0</v>
      </c>
      <c r="G1450" s="22">
        <f t="shared" si="22"/>
        <v>35828.800000000003</v>
      </c>
      <c r="H1450" s="21">
        <v>0</v>
      </c>
      <c r="I1450" s="21">
        <v>0</v>
      </c>
    </row>
    <row r="1451" spans="1:9" ht="15" x14ac:dyDescent="0.25">
      <c r="A1451" s="82" t="s">
        <v>1519</v>
      </c>
      <c r="B1451" s="20">
        <v>0</v>
      </c>
      <c r="C1451" s="69" t="s">
        <v>87</v>
      </c>
      <c r="D1451" s="81">
        <v>8173.2</v>
      </c>
      <c r="E1451" s="81">
        <v>7820.4</v>
      </c>
      <c r="F1451" s="21">
        <v>0</v>
      </c>
      <c r="G1451" s="22">
        <f t="shared" si="22"/>
        <v>352.80000000000018</v>
      </c>
      <c r="H1451" s="21">
        <v>0</v>
      </c>
      <c r="I1451" s="21">
        <v>0</v>
      </c>
    </row>
    <row r="1452" spans="1:9" ht="15" x14ac:dyDescent="0.25">
      <c r="A1452" s="82" t="s">
        <v>1520</v>
      </c>
      <c r="B1452" s="20">
        <v>0</v>
      </c>
      <c r="C1452" s="69" t="s">
        <v>87</v>
      </c>
      <c r="D1452" s="81">
        <v>476335.38000000006</v>
      </c>
      <c r="E1452" s="81">
        <v>381388.9200000001</v>
      </c>
      <c r="F1452" s="21">
        <v>0</v>
      </c>
      <c r="G1452" s="22">
        <f t="shared" si="22"/>
        <v>94946.459999999963</v>
      </c>
      <c r="H1452" s="21">
        <v>0</v>
      </c>
      <c r="I1452" s="21">
        <v>0</v>
      </c>
    </row>
    <row r="1453" spans="1:9" ht="15" x14ac:dyDescent="0.25">
      <c r="A1453" s="82" t="s">
        <v>1521</v>
      </c>
      <c r="B1453" s="20">
        <v>0</v>
      </c>
      <c r="C1453" s="69" t="s">
        <v>87</v>
      </c>
      <c r="D1453" s="81">
        <v>76023.78</v>
      </c>
      <c r="E1453" s="81">
        <v>68897.579999999987</v>
      </c>
      <c r="F1453" s="21">
        <v>0</v>
      </c>
      <c r="G1453" s="22">
        <f t="shared" si="22"/>
        <v>7126.2000000000116</v>
      </c>
      <c r="H1453" s="21">
        <v>0</v>
      </c>
      <c r="I1453" s="21">
        <v>0</v>
      </c>
    </row>
    <row r="1454" spans="1:9" ht="15" x14ac:dyDescent="0.25">
      <c r="A1454" s="82" t="s">
        <v>1522</v>
      </c>
      <c r="B1454" s="20">
        <v>0</v>
      </c>
      <c r="C1454" s="69" t="s">
        <v>87</v>
      </c>
      <c r="D1454" s="81">
        <v>61438</v>
      </c>
      <c r="E1454" s="81">
        <v>60.24</v>
      </c>
      <c r="F1454" s="21">
        <v>0</v>
      </c>
      <c r="G1454" s="22">
        <f t="shared" si="22"/>
        <v>61377.760000000002</v>
      </c>
      <c r="H1454" s="21">
        <v>0</v>
      </c>
      <c r="I1454" s="21">
        <v>0</v>
      </c>
    </row>
    <row r="1455" spans="1:9" ht="15" x14ac:dyDescent="0.25">
      <c r="A1455" s="82" t="s">
        <v>1523</v>
      </c>
      <c r="B1455" s="20">
        <v>0</v>
      </c>
      <c r="C1455" s="69" t="s">
        <v>87</v>
      </c>
      <c r="D1455" s="81">
        <v>2896899.5000000005</v>
      </c>
      <c r="E1455" s="81">
        <v>2378809.4900000002</v>
      </c>
      <c r="F1455" s="21">
        <v>0</v>
      </c>
      <c r="G1455" s="22">
        <f t="shared" si="22"/>
        <v>518090.01000000024</v>
      </c>
      <c r="H1455" s="21">
        <v>0</v>
      </c>
      <c r="I1455" s="21">
        <v>0</v>
      </c>
    </row>
    <row r="1456" spans="1:9" ht="15" x14ac:dyDescent="0.25">
      <c r="A1456" s="82" t="s">
        <v>1524</v>
      </c>
      <c r="B1456" s="20">
        <v>0</v>
      </c>
      <c r="C1456" s="69" t="s">
        <v>87</v>
      </c>
      <c r="D1456" s="81">
        <v>279005.98</v>
      </c>
      <c r="E1456" s="81">
        <v>196000.37000000002</v>
      </c>
      <c r="F1456" s="21">
        <v>0</v>
      </c>
      <c r="G1456" s="22">
        <f t="shared" si="22"/>
        <v>83005.609999999957</v>
      </c>
      <c r="H1456" s="21">
        <v>0</v>
      </c>
      <c r="I1456" s="21">
        <v>0</v>
      </c>
    </row>
    <row r="1457" spans="1:9" ht="15" x14ac:dyDescent="0.25">
      <c r="A1457" s="82" t="s">
        <v>1525</v>
      </c>
      <c r="B1457" s="20">
        <v>0</v>
      </c>
      <c r="C1457" s="69" t="s">
        <v>87</v>
      </c>
      <c r="D1457" s="81">
        <v>489252.19999999995</v>
      </c>
      <c r="E1457" s="81">
        <v>379754.9</v>
      </c>
      <c r="F1457" s="21">
        <v>0</v>
      </c>
      <c r="G1457" s="22">
        <f t="shared" si="22"/>
        <v>109497.29999999993</v>
      </c>
      <c r="H1457" s="21">
        <v>0</v>
      </c>
      <c r="I1457" s="21">
        <v>0</v>
      </c>
    </row>
    <row r="1458" spans="1:9" ht="15" x14ac:dyDescent="0.25">
      <c r="A1458" s="82" t="s">
        <v>1526</v>
      </c>
      <c r="B1458" s="20">
        <v>0</v>
      </c>
      <c r="C1458" s="69" t="s">
        <v>87</v>
      </c>
      <c r="D1458" s="81">
        <v>103721.8</v>
      </c>
      <c r="E1458" s="81">
        <v>76597.799999999988</v>
      </c>
      <c r="F1458" s="21">
        <v>0</v>
      </c>
      <c r="G1458" s="22">
        <f t="shared" si="22"/>
        <v>27124.000000000015</v>
      </c>
      <c r="H1458" s="21">
        <v>0</v>
      </c>
      <c r="I1458" s="21">
        <v>0</v>
      </c>
    </row>
    <row r="1459" spans="1:9" ht="15" x14ac:dyDescent="0.25">
      <c r="A1459" s="82" t="s">
        <v>1527</v>
      </c>
      <c r="B1459" s="20">
        <v>0</v>
      </c>
      <c r="C1459" s="69" t="s">
        <v>87</v>
      </c>
      <c r="D1459" s="81">
        <v>221760.60000000003</v>
      </c>
      <c r="E1459" s="81">
        <v>127864.9</v>
      </c>
      <c r="F1459" s="21">
        <v>0</v>
      </c>
      <c r="G1459" s="22">
        <f t="shared" si="22"/>
        <v>93895.700000000041</v>
      </c>
      <c r="H1459" s="21">
        <v>0</v>
      </c>
      <c r="I1459" s="21">
        <v>0</v>
      </c>
    </row>
    <row r="1460" spans="1:9" ht="15" x14ac:dyDescent="0.25">
      <c r="A1460" s="82" t="s">
        <v>1528</v>
      </c>
      <c r="B1460" s="20">
        <v>0</v>
      </c>
      <c r="C1460" s="69" t="s">
        <v>87</v>
      </c>
      <c r="D1460" s="81">
        <v>102248.40000000001</v>
      </c>
      <c r="E1460" s="81">
        <v>68552.3</v>
      </c>
      <c r="F1460" s="21">
        <v>0</v>
      </c>
      <c r="G1460" s="22">
        <f t="shared" si="22"/>
        <v>33696.100000000006</v>
      </c>
      <c r="H1460" s="21">
        <v>0</v>
      </c>
      <c r="I1460" s="21">
        <v>0</v>
      </c>
    </row>
    <row r="1461" spans="1:9" ht="15" x14ac:dyDescent="0.25">
      <c r="A1461" s="82" t="s">
        <v>1529</v>
      </c>
      <c r="B1461" s="20">
        <v>0</v>
      </c>
      <c r="C1461" s="69" t="s">
        <v>87</v>
      </c>
      <c r="D1461" s="81">
        <v>102832.2</v>
      </c>
      <c r="E1461" s="81">
        <v>100174</v>
      </c>
      <c r="F1461" s="21">
        <v>0</v>
      </c>
      <c r="G1461" s="22">
        <f t="shared" si="22"/>
        <v>2658.1999999999971</v>
      </c>
      <c r="H1461" s="21">
        <v>0</v>
      </c>
      <c r="I1461" s="21">
        <v>0</v>
      </c>
    </row>
    <row r="1462" spans="1:9" ht="15" x14ac:dyDescent="0.25">
      <c r="A1462" s="82" t="s">
        <v>1530</v>
      </c>
      <c r="B1462" s="20">
        <v>0</v>
      </c>
      <c r="C1462" s="69" t="s">
        <v>87</v>
      </c>
      <c r="D1462" s="81">
        <v>243722.60000000003</v>
      </c>
      <c r="E1462" s="81">
        <v>3830.14</v>
      </c>
      <c r="F1462" s="21">
        <v>0</v>
      </c>
      <c r="G1462" s="22">
        <f t="shared" si="22"/>
        <v>239892.46000000002</v>
      </c>
      <c r="H1462" s="21">
        <v>0</v>
      </c>
      <c r="I1462" s="21">
        <v>0</v>
      </c>
    </row>
    <row r="1463" spans="1:9" ht="15" x14ac:dyDescent="0.25">
      <c r="A1463" s="82" t="s">
        <v>1531</v>
      </c>
      <c r="B1463" s="20">
        <v>0</v>
      </c>
      <c r="C1463" s="69" t="s">
        <v>87</v>
      </c>
      <c r="D1463" s="81">
        <v>230667.88999999998</v>
      </c>
      <c r="E1463" s="81">
        <v>172464.41</v>
      </c>
      <c r="F1463" s="21">
        <v>0</v>
      </c>
      <c r="G1463" s="22">
        <f t="shared" si="22"/>
        <v>58203.479999999981</v>
      </c>
      <c r="H1463" s="21">
        <v>0</v>
      </c>
      <c r="I1463" s="21">
        <v>0</v>
      </c>
    </row>
    <row r="1464" spans="1:9" ht="15" x14ac:dyDescent="0.25">
      <c r="A1464" s="82" t="s">
        <v>1532</v>
      </c>
      <c r="B1464" s="20">
        <v>0</v>
      </c>
      <c r="C1464" s="69" t="s">
        <v>87</v>
      </c>
      <c r="D1464" s="81">
        <v>30163</v>
      </c>
      <c r="E1464" s="81">
        <v>542.5</v>
      </c>
      <c r="F1464" s="21">
        <v>0</v>
      </c>
      <c r="G1464" s="22">
        <f t="shared" si="22"/>
        <v>29620.5</v>
      </c>
      <c r="H1464" s="21">
        <v>0</v>
      </c>
      <c r="I1464" s="21">
        <v>0</v>
      </c>
    </row>
    <row r="1465" spans="1:9" ht="15" x14ac:dyDescent="0.25">
      <c r="A1465" s="82" t="s">
        <v>1533</v>
      </c>
      <c r="B1465" s="20">
        <v>0</v>
      </c>
      <c r="C1465" s="69" t="s">
        <v>87</v>
      </c>
      <c r="D1465" s="81">
        <v>709124.76000000013</v>
      </c>
      <c r="E1465" s="81">
        <v>588284.36</v>
      </c>
      <c r="F1465" s="21">
        <v>0</v>
      </c>
      <c r="G1465" s="22">
        <f t="shared" si="22"/>
        <v>120840.40000000014</v>
      </c>
      <c r="H1465" s="21">
        <v>0</v>
      </c>
      <c r="I1465" s="21">
        <v>0</v>
      </c>
    </row>
    <row r="1466" spans="1:9" ht="15" x14ac:dyDescent="0.25">
      <c r="A1466" s="82" t="s">
        <v>1534</v>
      </c>
      <c r="B1466" s="20">
        <v>0</v>
      </c>
      <c r="C1466" s="69" t="s">
        <v>87</v>
      </c>
      <c r="D1466" s="81">
        <v>1342157.1399999997</v>
      </c>
      <c r="E1466" s="81">
        <v>1141706.9000000001</v>
      </c>
      <c r="F1466" s="21">
        <v>0</v>
      </c>
      <c r="G1466" s="22">
        <f t="shared" si="22"/>
        <v>200450.23999999953</v>
      </c>
      <c r="H1466" s="21">
        <v>0</v>
      </c>
      <c r="I1466" s="21">
        <v>0</v>
      </c>
    </row>
    <row r="1467" spans="1:9" ht="15" x14ac:dyDescent="0.25">
      <c r="A1467" s="82" t="s">
        <v>1535</v>
      </c>
      <c r="B1467" s="20">
        <v>0</v>
      </c>
      <c r="C1467" s="69" t="s">
        <v>87</v>
      </c>
      <c r="D1467" s="81">
        <v>183118.59999999995</v>
      </c>
      <c r="E1467" s="81">
        <v>44651.199999999997</v>
      </c>
      <c r="F1467" s="21">
        <v>0</v>
      </c>
      <c r="G1467" s="22">
        <f t="shared" si="22"/>
        <v>138467.39999999997</v>
      </c>
      <c r="H1467" s="21">
        <v>0</v>
      </c>
      <c r="I1467" s="21">
        <v>0</v>
      </c>
    </row>
    <row r="1468" spans="1:9" ht="15" x14ac:dyDescent="0.25">
      <c r="A1468" s="82" t="s">
        <v>1536</v>
      </c>
      <c r="B1468" s="20">
        <v>0</v>
      </c>
      <c r="C1468" s="69" t="s">
        <v>87</v>
      </c>
      <c r="D1468" s="81">
        <v>161656.99999999997</v>
      </c>
      <c r="E1468" s="81">
        <v>133362.5</v>
      </c>
      <c r="F1468" s="21">
        <v>0</v>
      </c>
      <c r="G1468" s="22">
        <f t="shared" si="22"/>
        <v>28294.499999999971</v>
      </c>
      <c r="H1468" s="21">
        <v>0</v>
      </c>
      <c r="I1468" s="21">
        <v>0</v>
      </c>
    </row>
    <row r="1469" spans="1:9" ht="15" x14ac:dyDescent="0.25">
      <c r="A1469" s="82" t="s">
        <v>1537</v>
      </c>
      <c r="B1469" s="20">
        <v>0</v>
      </c>
      <c r="C1469" s="69" t="s">
        <v>87</v>
      </c>
      <c r="D1469" s="81">
        <v>103471.59999999999</v>
      </c>
      <c r="E1469" s="81">
        <v>89720.7</v>
      </c>
      <c r="F1469" s="21">
        <v>0</v>
      </c>
      <c r="G1469" s="22">
        <f t="shared" si="22"/>
        <v>13750.899999999994</v>
      </c>
      <c r="H1469" s="21">
        <v>0</v>
      </c>
      <c r="I1469" s="21">
        <v>0</v>
      </c>
    </row>
    <row r="1470" spans="1:9" ht="15" x14ac:dyDescent="0.25">
      <c r="A1470" s="82" t="s">
        <v>1538</v>
      </c>
      <c r="B1470" s="20">
        <v>0</v>
      </c>
      <c r="C1470" s="69" t="s">
        <v>87</v>
      </c>
      <c r="D1470" s="81">
        <v>206349.00000000003</v>
      </c>
      <c r="E1470" s="81">
        <v>185860.99999999997</v>
      </c>
      <c r="F1470" s="21">
        <v>0</v>
      </c>
      <c r="G1470" s="22">
        <f t="shared" si="22"/>
        <v>20488.000000000058</v>
      </c>
      <c r="H1470" s="21">
        <v>0</v>
      </c>
      <c r="I1470" s="21">
        <v>0</v>
      </c>
    </row>
    <row r="1471" spans="1:9" ht="15" x14ac:dyDescent="0.25">
      <c r="A1471" s="82" t="s">
        <v>1539</v>
      </c>
      <c r="B1471" s="20">
        <v>0</v>
      </c>
      <c r="C1471" s="69" t="s">
        <v>87</v>
      </c>
      <c r="D1471" s="81">
        <v>106974.40000000002</v>
      </c>
      <c r="E1471" s="81">
        <v>40873.200000000004</v>
      </c>
      <c r="F1471" s="21">
        <v>0</v>
      </c>
      <c r="G1471" s="22">
        <f t="shared" si="22"/>
        <v>66101.200000000012</v>
      </c>
      <c r="H1471" s="21">
        <v>0</v>
      </c>
      <c r="I1471" s="21">
        <v>0</v>
      </c>
    </row>
    <row r="1472" spans="1:9" ht="15" x14ac:dyDescent="0.25">
      <c r="A1472" s="82" t="s">
        <v>1540</v>
      </c>
      <c r="B1472" s="20">
        <v>0</v>
      </c>
      <c r="C1472" s="69" t="s">
        <v>87</v>
      </c>
      <c r="D1472" s="81">
        <v>213504</v>
      </c>
      <c r="E1472" s="81">
        <v>168016.5</v>
      </c>
      <c r="F1472" s="21">
        <v>0</v>
      </c>
      <c r="G1472" s="22">
        <f t="shared" si="22"/>
        <v>45487.5</v>
      </c>
      <c r="H1472" s="21">
        <v>0</v>
      </c>
      <c r="I1472" s="21">
        <v>0</v>
      </c>
    </row>
    <row r="1473" spans="1:9" ht="15" x14ac:dyDescent="0.25">
      <c r="A1473" s="82" t="s">
        <v>1541</v>
      </c>
      <c r="B1473" s="20">
        <v>0</v>
      </c>
      <c r="C1473" s="69" t="s">
        <v>87</v>
      </c>
      <c r="D1473" s="81">
        <v>246119.84000000003</v>
      </c>
      <c r="E1473" s="81">
        <v>203392.53999999998</v>
      </c>
      <c r="F1473" s="21">
        <v>0</v>
      </c>
      <c r="G1473" s="22">
        <f t="shared" si="22"/>
        <v>42727.300000000047</v>
      </c>
      <c r="H1473" s="21">
        <v>0</v>
      </c>
      <c r="I1473" s="21">
        <v>0</v>
      </c>
    </row>
    <row r="1474" spans="1:9" ht="15" x14ac:dyDescent="0.25">
      <c r="A1474" s="82" t="s">
        <v>1542</v>
      </c>
      <c r="B1474" s="20">
        <v>0</v>
      </c>
      <c r="C1474" s="69" t="s">
        <v>87</v>
      </c>
      <c r="D1474" s="81">
        <v>231824.2</v>
      </c>
      <c r="E1474" s="81">
        <v>189259.39999999997</v>
      </c>
      <c r="F1474" s="21">
        <v>0</v>
      </c>
      <c r="G1474" s="22">
        <f t="shared" si="22"/>
        <v>42564.800000000047</v>
      </c>
      <c r="H1474" s="21">
        <v>0</v>
      </c>
      <c r="I1474" s="21">
        <v>0</v>
      </c>
    </row>
    <row r="1475" spans="1:9" ht="15" x14ac:dyDescent="0.25">
      <c r="A1475" s="82" t="s">
        <v>1543</v>
      </c>
      <c r="B1475" s="20">
        <v>0</v>
      </c>
      <c r="C1475" s="69" t="s">
        <v>87</v>
      </c>
      <c r="D1475" s="81">
        <v>72697</v>
      </c>
      <c r="E1475" s="81">
        <v>11220</v>
      </c>
      <c r="F1475" s="21">
        <v>0</v>
      </c>
      <c r="G1475" s="22">
        <f t="shared" si="22"/>
        <v>61477</v>
      </c>
      <c r="H1475" s="21">
        <v>0</v>
      </c>
      <c r="I1475" s="21">
        <v>0</v>
      </c>
    </row>
    <row r="1476" spans="1:9" ht="15" x14ac:dyDescent="0.25">
      <c r="A1476" s="82" t="s">
        <v>1544</v>
      </c>
      <c r="B1476" s="20">
        <v>0</v>
      </c>
      <c r="C1476" s="69" t="s">
        <v>87</v>
      </c>
      <c r="D1476" s="81">
        <v>84071.349999999991</v>
      </c>
      <c r="E1476" s="81">
        <v>27996</v>
      </c>
      <c r="F1476" s="21">
        <v>0</v>
      </c>
      <c r="G1476" s="22">
        <f t="shared" si="22"/>
        <v>56075.349999999991</v>
      </c>
      <c r="H1476" s="21">
        <v>0</v>
      </c>
      <c r="I1476" s="21">
        <v>0</v>
      </c>
    </row>
    <row r="1477" spans="1:9" ht="15" x14ac:dyDescent="0.25">
      <c r="A1477" s="82" t="s">
        <v>1545</v>
      </c>
      <c r="B1477" s="20">
        <v>0</v>
      </c>
      <c r="C1477" s="69" t="s">
        <v>87</v>
      </c>
      <c r="D1477" s="81">
        <v>76224.2</v>
      </c>
      <c r="E1477" s="81">
        <v>25582.6</v>
      </c>
      <c r="F1477" s="21">
        <v>0</v>
      </c>
      <c r="G1477" s="22">
        <f t="shared" si="22"/>
        <v>50641.599999999999</v>
      </c>
      <c r="H1477" s="21">
        <v>0</v>
      </c>
      <c r="I1477" s="21">
        <v>0</v>
      </c>
    </row>
    <row r="1478" spans="1:9" ht="15" x14ac:dyDescent="0.25">
      <c r="A1478" s="82" t="s">
        <v>1546</v>
      </c>
      <c r="B1478" s="20">
        <v>0</v>
      </c>
      <c r="C1478" s="69" t="s">
        <v>87</v>
      </c>
      <c r="D1478" s="81">
        <v>13455.2</v>
      </c>
      <c r="E1478" s="81">
        <v>13164.8</v>
      </c>
      <c r="F1478" s="21">
        <v>0</v>
      </c>
      <c r="G1478" s="22">
        <f t="shared" ref="G1478:G1541" si="23">D1478-E1478</f>
        <v>290.40000000000146</v>
      </c>
      <c r="H1478" s="21">
        <v>0</v>
      </c>
      <c r="I1478" s="21">
        <v>0</v>
      </c>
    </row>
    <row r="1479" spans="1:9" ht="15" x14ac:dyDescent="0.25">
      <c r="A1479" s="82" t="s">
        <v>1547</v>
      </c>
      <c r="B1479" s="20">
        <v>0</v>
      </c>
      <c r="C1479" s="69" t="s">
        <v>87</v>
      </c>
      <c r="D1479" s="81">
        <v>27848.6</v>
      </c>
      <c r="E1479" s="81">
        <v>1698.3999999999999</v>
      </c>
      <c r="F1479" s="21">
        <v>0</v>
      </c>
      <c r="G1479" s="22">
        <f t="shared" si="23"/>
        <v>26150.199999999997</v>
      </c>
      <c r="H1479" s="21">
        <v>0</v>
      </c>
      <c r="I1479" s="21">
        <v>0</v>
      </c>
    </row>
    <row r="1480" spans="1:9" ht="15" x14ac:dyDescent="0.25">
      <c r="A1480" s="82" t="s">
        <v>1548</v>
      </c>
      <c r="B1480" s="20">
        <v>0</v>
      </c>
      <c r="C1480" s="69" t="s">
        <v>87</v>
      </c>
      <c r="D1480" s="81">
        <v>22990.6</v>
      </c>
      <c r="E1480" s="81">
        <v>19152.800000000003</v>
      </c>
      <c r="F1480" s="21">
        <v>0</v>
      </c>
      <c r="G1480" s="22">
        <f t="shared" si="23"/>
        <v>3837.7999999999956</v>
      </c>
      <c r="H1480" s="21">
        <v>0</v>
      </c>
      <c r="I1480" s="21">
        <v>0</v>
      </c>
    </row>
    <row r="1481" spans="1:9" ht="15" x14ac:dyDescent="0.25">
      <c r="A1481" s="82" t="s">
        <v>1549</v>
      </c>
      <c r="B1481" s="20">
        <v>0</v>
      </c>
      <c r="C1481" s="69" t="s">
        <v>87</v>
      </c>
      <c r="D1481" s="81">
        <v>29120.5</v>
      </c>
      <c r="E1481" s="81">
        <v>0</v>
      </c>
      <c r="F1481" s="21">
        <v>0</v>
      </c>
      <c r="G1481" s="22">
        <f t="shared" si="23"/>
        <v>29120.5</v>
      </c>
      <c r="H1481" s="21">
        <v>0</v>
      </c>
      <c r="I1481" s="21">
        <v>0</v>
      </c>
    </row>
    <row r="1482" spans="1:9" ht="15" x14ac:dyDescent="0.25">
      <c r="A1482" s="82" t="s">
        <v>1550</v>
      </c>
      <c r="B1482" s="20">
        <v>0</v>
      </c>
      <c r="C1482" s="69" t="s">
        <v>87</v>
      </c>
      <c r="D1482" s="81">
        <v>77450.799999999988</v>
      </c>
      <c r="E1482" s="81">
        <v>38796.6</v>
      </c>
      <c r="F1482" s="21">
        <v>0</v>
      </c>
      <c r="G1482" s="22">
        <f t="shared" si="23"/>
        <v>38654.19999999999</v>
      </c>
      <c r="H1482" s="21">
        <v>0</v>
      </c>
      <c r="I1482" s="21">
        <v>0</v>
      </c>
    </row>
    <row r="1483" spans="1:9" ht="15" x14ac:dyDescent="0.25">
      <c r="A1483" s="82" t="s">
        <v>1551</v>
      </c>
      <c r="B1483" s="20">
        <v>0</v>
      </c>
      <c r="C1483" s="69" t="s">
        <v>87</v>
      </c>
      <c r="D1483" s="81">
        <v>80195.28</v>
      </c>
      <c r="E1483" s="81">
        <v>15468.999999999998</v>
      </c>
      <c r="F1483" s="21">
        <v>0</v>
      </c>
      <c r="G1483" s="22">
        <f t="shared" si="23"/>
        <v>64726.28</v>
      </c>
      <c r="H1483" s="21">
        <v>0</v>
      </c>
      <c r="I1483" s="21">
        <v>0</v>
      </c>
    </row>
    <row r="1484" spans="1:9" ht="15" x14ac:dyDescent="0.25">
      <c r="A1484" s="82" t="s">
        <v>1552</v>
      </c>
      <c r="B1484" s="20">
        <v>0</v>
      </c>
      <c r="C1484" s="69" t="s">
        <v>87</v>
      </c>
      <c r="D1484" s="81">
        <v>91917.699999999983</v>
      </c>
      <c r="E1484" s="81">
        <v>69959.5</v>
      </c>
      <c r="F1484" s="21">
        <v>0</v>
      </c>
      <c r="G1484" s="22">
        <f t="shared" si="23"/>
        <v>21958.199999999983</v>
      </c>
      <c r="H1484" s="21">
        <v>0</v>
      </c>
      <c r="I1484" s="21">
        <v>0</v>
      </c>
    </row>
    <row r="1485" spans="1:9" ht="15" x14ac:dyDescent="0.25">
      <c r="A1485" s="82" t="s">
        <v>1553</v>
      </c>
      <c r="B1485" s="20">
        <v>0</v>
      </c>
      <c r="C1485" s="69" t="s">
        <v>87</v>
      </c>
      <c r="D1485" s="81">
        <v>95103.799999999988</v>
      </c>
      <c r="E1485" s="81">
        <v>37692.799999999996</v>
      </c>
      <c r="F1485" s="21">
        <v>0</v>
      </c>
      <c r="G1485" s="22">
        <f t="shared" si="23"/>
        <v>57410.999999999993</v>
      </c>
      <c r="H1485" s="21">
        <v>0</v>
      </c>
      <c r="I1485" s="21">
        <v>0</v>
      </c>
    </row>
    <row r="1486" spans="1:9" ht="15" x14ac:dyDescent="0.25">
      <c r="A1486" s="82" t="s">
        <v>1554</v>
      </c>
      <c r="B1486" s="20">
        <v>0</v>
      </c>
      <c r="C1486" s="69" t="s">
        <v>87</v>
      </c>
      <c r="D1486" s="81">
        <v>79269.149999999994</v>
      </c>
      <c r="E1486" s="81">
        <v>33433.4</v>
      </c>
      <c r="F1486" s="21">
        <v>0</v>
      </c>
      <c r="G1486" s="22">
        <f t="shared" si="23"/>
        <v>45835.749999999993</v>
      </c>
      <c r="H1486" s="21">
        <v>0</v>
      </c>
      <c r="I1486" s="21">
        <v>0</v>
      </c>
    </row>
    <row r="1487" spans="1:9" ht="15" x14ac:dyDescent="0.25">
      <c r="A1487" s="82" t="s">
        <v>1555</v>
      </c>
      <c r="B1487" s="20">
        <v>0</v>
      </c>
      <c r="C1487" s="69" t="s">
        <v>87</v>
      </c>
      <c r="D1487" s="81">
        <v>180637.99999999997</v>
      </c>
      <c r="E1487" s="81">
        <v>170252.4</v>
      </c>
      <c r="F1487" s="21">
        <v>0</v>
      </c>
      <c r="G1487" s="22">
        <f t="shared" si="23"/>
        <v>10385.599999999977</v>
      </c>
      <c r="H1487" s="21">
        <v>0</v>
      </c>
      <c r="I1487" s="21">
        <v>0</v>
      </c>
    </row>
    <row r="1488" spans="1:9" ht="15" x14ac:dyDescent="0.25">
      <c r="A1488" s="82" t="s">
        <v>1556</v>
      </c>
      <c r="B1488" s="20">
        <v>0</v>
      </c>
      <c r="C1488" s="69" t="s">
        <v>87</v>
      </c>
      <c r="D1488" s="81">
        <v>232797.2</v>
      </c>
      <c r="E1488" s="81">
        <v>203701.9</v>
      </c>
      <c r="F1488" s="21">
        <v>0</v>
      </c>
      <c r="G1488" s="22">
        <f t="shared" si="23"/>
        <v>29095.300000000017</v>
      </c>
      <c r="H1488" s="21">
        <v>0</v>
      </c>
      <c r="I1488" s="21">
        <v>0</v>
      </c>
    </row>
    <row r="1489" spans="1:9" ht="15" x14ac:dyDescent="0.25">
      <c r="A1489" s="82" t="s">
        <v>1557</v>
      </c>
      <c r="B1489" s="20">
        <v>0</v>
      </c>
      <c r="C1489" s="69" t="s">
        <v>87</v>
      </c>
      <c r="D1489" s="81">
        <v>242916.4</v>
      </c>
      <c r="E1489" s="81">
        <v>194334.59999999998</v>
      </c>
      <c r="F1489" s="21">
        <v>0</v>
      </c>
      <c r="G1489" s="22">
        <f t="shared" si="23"/>
        <v>48581.800000000017</v>
      </c>
      <c r="H1489" s="21">
        <v>0</v>
      </c>
      <c r="I1489" s="21">
        <v>0</v>
      </c>
    </row>
    <row r="1490" spans="1:9" ht="15" x14ac:dyDescent="0.25">
      <c r="A1490" s="82" t="s">
        <v>1558</v>
      </c>
      <c r="B1490" s="20">
        <v>0</v>
      </c>
      <c r="C1490" s="69" t="s">
        <v>87</v>
      </c>
      <c r="D1490" s="81">
        <v>194294.2</v>
      </c>
      <c r="E1490" s="81">
        <v>170777.60000000001</v>
      </c>
      <c r="F1490" s="21">
        <v>0</v>
      </c>
      <c r="G1490" s="22">
        <f t="shared" si="23"/>
        <v>23516.600000000006</v>
      </c>
      <c r="H1490" s="21">
        <v>0</v>
      </c>
      <c r="I1490" s="21">
        <v>0</v>
      </c>
    </row>
    <row r="1491" spans="1:9" ht="15" x14ac:dyDescent="0.25">
      <c r="A1491" s="82" t="s">
        <v>1559</v>
      </c>
      <c r="B1491" s="20">
        <v>0</v>
      </c>
      <c r="C1491" s="69" t="s">
        <v>87</v>
      </c>
      <c r="D1491" s="81">
        <v>186120.99999999997</v>
      </c>
      <c r="E1491" s="81">
        <v>147555.20000000001</v>
      </c>
      <c r="F1491" s="21">
        <v>0</v>
      </c>
      <c r="G1491" s="22">
        <f t="shared" si="23"/>
        <v>38565.799999999959</v>
      </c>
      <c r="H1491" s="21">
        <v>0</v>
      </c>
      <c r="I1491" s="21">
        <v>0</v>
      </c>
    </row>
    <row r="1492" spans="1:9" ht="15" x14ac:dyDescent="0.25">
      <c r="A1492" s="82" t="s">
        <v>1560</v>
      </c>
      <c r="B1492" s="20">
        <v>0</v>
      </c>
      <c r="C1492" s="69" t="s">
        <v>87</v>
      </c>
      <c r="D1492" s="81">
        <v>101581.2</v>
      </c>
      <c r="E1492" s="81">
        <v>74740.11</v>
      </c>
      <c r="F1492" s="21">
        <v>0</v>
      </c>
      <c r="G1492" s="22">
        <f t="shared" si="23"/>
        <v>26841.089999999997</v>
      </c>
      <c r="H1492" s="21">
        <v>0</v>
      </c>
      <c r="I1492" s="21">
        <v>0</v>
      </c>
    </row>
    <row r="1493" spans="1:9" ht="15" x14ac:dyDescent="0.25">
      <c r="A1493" s="82" t="s">
        <v>1561</v>
      </c>
      <c r="B1493" s="20">
        <v>0</v>
      </c>
      <c r="C1493" s="69" t="s">
        <v>87</v>
      </c>
      <c r="D1493" s="81">
        <v>102609.8</v>
      </c>
      <c r="E1493" s="81">
        <v>99583.6</v>
      </c>
      <c r="F1493" s="21">
        <v>0</v>
      </c>
      <c r="G1493" s="22">
        <f t="shared" si="23"/>
        <v>3026.1999999999971</v>
      </c>
      <c r="H1493" s="21">
        <v>0</v>
      </c>
      <c r="I1493" s="21">
        <v>0</v>
      </c>
    </row>
    <row r="1494" spans="1:9" ht="15" x14ac:dyDescent="0.25">
      <c r="A1494" s="82" t="s">
        <v>1562</v>
      </c>
      <c r="B1494" s="20">
        <v>0</v>
      </c>
      <c r="C1494" s="69" t="s">
        <v>87</v>
      </c>
      <c r="D1494" s="81">
        <v>77061.599999999991</v>
      </c>
      <c r="E1494" s="81">
        <v>39600.299999999996</v>
      </c>
      <c r="F1494" s="21">
        <v>0</v>
      </c>
      <c r="G1494" s="22">
        <f t="shared" si="23"/>
        <v>37461.299999999996</v>
      </c>
      <c r="H1494" s="21">
        <v>0</v>
      </c>
      <c r="I1494" s="21">
        <v>0</v>
      </c>
    </row>
    <row r="1495" spans="1:9" ht="15" x14ac:dyDescent="0.25">
      <c r="A1495" s="82" t="s">
        <v>1563</v>
      </c>
      <c r="B1495" s="20">
        <v>0</v>
      </c>
      <c r="C1495" s="69" t="s">
        <v>87</v>
      </c>
      <c r="D1495" s="81">
        <v>64023.4</v>
      </c>
      <c r="E1495" s="81">
        <v>48506.399999999994</v>
      </c>
      <c r="F1495" s="21">
        <v>0</v>
      </c>
      <c r="G1495" s="22">
        <f t="shared" si="23"/>
        <v>15517.000000000007</v>
      </c>
      <c r="H1495" s="21">
        <v>0</v>
      </c>
      <c r="I1495" s="21">
        <v>0</v>
      </c>
    </row>
    <row r="1496" spans="1:9" ht="15" x14ac:dyDescent="0.25">
      <c r="A1496" s="82" t="s">
        <v>1564</v>
      </c>
      <c r="B1496" s="20">
        <v>0</v>
      </c>
      <c r="C1496" s="69" t="s">
        <v>87</v>
      </c>
      <c r="D1496" s="81">
        <v>107444.22</v>
      </c>
      <c r="E1496" s="81">
        <v>73662.02</v>
      </c>
      <c r="F1496" s="21">
        <v>0</v>
      </c>
      <c r="G1496" s="22">
        <f t="shared" si="23"/>
        <v>33782.199999999997</v>
      </c>
      <c r="H1496" s="21">
        <v>0</v>
      </c>
      <c r="I1496" s="21">
        <v>0</v>
      </c>
    </row>
    <row r="1497" spans="1:9" ht="15" x14ac:dyDescent="0.25">
      <c r="A1497" s="82" t="s">
        <v>1565</v>
      </c>
      <c r="B1497" s="20">
        <v>0</v>
      </c>
      <c r="C1497" s="69" t="s">
        <v>87</v>
      </c>
      <c r="D1497" s="81">
        <v>121763.99999999999</v>
      </c>
      <c r="E1497" s="81">
        <v>101329.50000000001</v>
      </c>
      <c r="F1497" s="21">
        <v>0</v>
      </c>
      <c r="G1497" s="22">
        <f t="shared" si="23"/>
        <v>20434.499999999971</v>
      </c>
      <c r="H1497" s="21">
        <v>0</v>
      </c>
      <c r="I1497" s="21">
        <v>0</v>
      </c>
    </row>
    <row r="1498" spans="1:9" ht="15" x14ac:dyDescent="0.25">
      <c r="A1498" s="82" t="s">
        <v>1566</v>
      </c>
      <c r="B1498" s="20">
        <v>0</v>
      </c>
      <c r="C1498" s="69" t="s">
        <v>87</v>
      </c>
      <c r="D1498" s="81">
        <v>73169.600000000006</v>
      </c>
      <c r="E1498" s="81">
        <v>470.5</v>
      </c>
      <c r="F1498" s="21">
        <v>0</v>
      </c>
      <c r="G1498" s="22">
        <f t="shared" si="23"/>
        <v>72699.100000000006</v>
      </c>
      <c r="H1498" s="21">
        <v>0</v>
      </c>
      <c r="I1498" s="21">
        <v>0</v>
      </c>
    </row>
    <row r="1499" spans="1:9" ht="15" x14ac:dyDescent="0.25">
      <c r="A1499" s="82" t="s">
        <v>1567</v>
      </c>
      <c r="B1499" s="20">
        <v>0</v>
      </c>
      <c r="C1499" s="69" t="s">
        <v>87</v>
      </c>
      <c r="D1499" s="81">
        <v>17375</v>
      </c>
      <c r="E1499" s="81">
        <v>0</v>
      </c>
      <c r="F1499" s="21">
        <v>0</v>
      </c>
      <c r="G1499" s="22">
        <f t="shared" si="23"/>
        <v>17375</v>
      </c>
      <c r="H1499" s="21">
        <v>0</v>
      </c>
      <c r="I1499" s="21">
        <v>0</v>
      </c>
    </row>
    <row r="1500" spans="1:9" ht="15" x14ac:dyDescent="0.25">
      <c r="A1500" s="82" t="s">
        <v>1568</v>
      </c>
      <c r="B1500" s="20">
        <v>0</v>
      </c>
      <c r="C1500" s="69" t="s">
        <v>87</v>
      </c>
      <c r="D1500" s="81">
        <v>1026409.6300000001</v>
      </c>
      <c r="E1500" s="81">
        <v>889372.92999999959</v>
      </c>
      <c r="F1500" s="21">
        <v>0</v>
      </c>
      <c r="G1500" s="22">
        <f t="shared" si="23"/>
        <v>137036.70000000054</v>
      </c>
      <c r="H1500" s="21">
        <v>0</v>
      </c>
      <c r="I1500" s="21">
        <v>0</v>
      </c>
    </row>
    <row r="1501" spans="1:9" ht="15" x14ac:dyDescent="0.25">
      <c r="A1501" s="82" t="s">
        <v>1569</v>
      </c>
      <c r="B1501" s="20">
        <v>0</v>
      </c>
      <c r="C1501" s="69" t="s">
        <v>87</v>
      </c>
      <c r="D1501" s="81">
        <v>103026.8</v>
      </c>
      <c r="E1501" s="81">
        <v>83043.399999999994</v>
      </c>
      <c r="F1501" s="21">
        <v>0</v>
      </c>
      <c r="G1501" s="22">
        <f t="shared" si="23"/>
        <v>19983.400000000009</v>
      </c>
      <c r="H1501" s="21">
        <v>0</v>
      </c>
      <c r="I1501" s="21">
        <v>0</v>
      </c>
    </row>
    <row r="1502" spans="1:9" ht="15" x14ac:dyDescent="0.25">
      <c r="A1502" s="82" t="s">
        <v>1570</v>
      </c>
      <c r="B1502" s="20">
        <v>0</v>
      </c>
      <c r="C1502" s="69" t="s">
        <v>87</v>
      </c>
      <c r="D1502" s="81">
        <v>113368.40000000001</v>
      </c>
      <c r="E1502" s="81">
        <v>36330.699999999997</v>
      </c>
      <c r="F1502" s="21">
        <v>0</v>
      </c>
      <c r="G1502" s="22">
        <f t="shared" si="23"/>
        <v>77037.700000000012</v>
      </c>
      <c r="H1502" s="21">
        <v>0</v>
      </c>
      <c r="I1502" s="21">
        <v>0</v>
      </c>
    </row>
    <row r="1503" spans="1:9" ht="15" x14ac:dyDescent="0.25">
      <c r="A1503" s="82" t="s">
        <v>1571</v>
      </c>
      <c r="B1503" s="20">
        <v>0</v>
      </c>
      <c r="C1503" s="69" t="s">
        <v>87</v>
      </c>
      <c r="D1503" s="81">
        <v>114822.34</v>
      </c>
      <c r="E1503" s="81">
        <v>50769.599999999999</v>
      </c>
      <c r="F1503" s="21">
        <v>0</v>
      </c>
      <c r="G1503" s="22">
        <f t="shared" si="23"/>
        <v>64052.74</v>
      </c>
      <c r="H1503" s="21">
        <v>0</v>
      </c>
      <c r="I1503" s="21">
        <v>0</v>
      </c>
    </row>
    <row r="1504" spans="1:9" ht="15" x14ac:dyDescent="0.25">
      <c r="A1504" s="82" t="s">
        <v>1572</v>
      </c>
      <c r="B1504" s="20">
        <v>0</v>
      </c>
      <c r="C1504" s="69" t="s">
        <v>87</v>
      </c>
      <c r="D1504" s="81">
        <v>577823</v>
      </c>
      <c r="E1504" s="81">
        <v>438386.70000000007</v>
      </c>
      <c r="F1504" s="21">
        <v>0</v>
      </c>
      <c r="G1504" s="22">
        <f t="shared" si="23"/>
        <v>139436.29999999993</v>
      </c>
      <c r="H1504" s="21">
        <v>0</v>
      </c>
      <c r="I1504" s="21">
        <v>0</v>
      </c>
    </row>
    <row r="1505" spans="1:9" ht="15" x14ac:dyDescent="0.25">
      <c r="A1505" s="82" t="s">
        <v>1573</v>
      </c>
      <c r="B1505" s="20">
        <v>0</v>
      </c>
      <c r="C1505" s="69" t="s">
        <v>87</v>
      </c>
      <c r="D1505" s="81">
        <v>369300.7</v>
      </c>
      <c r="E1505" s="81">
        <v>204485.9</v>
      </c>
      <c r="F1505" s="21">
        <v>0</v>
      </c>
      <c r="G1505" s="22">
        <f t="shared" si="23"/>
        <v>164814.80000000002</v>
      </c>
      <c r="H1505" s="21">
        <v>0</v>
      </c>
      <c r="I1505" s="21">
        <v>0</v>
      </c>
    </row>
    <row r="1506" spans="1:9" ht="15" x14ac:dyDescent="0.25">
      <c r="A1506" s="82" t="s">
        <v>1574</v>
      </c>
      <c r="B1506" s="20">
        <v>0</v>
      </c>
      <c r="C1506" s="69" t="s">
        <v>87</v>
      </c>
      <c r="D1506" s="81">
        <v>1155476.8800000001</v>
      </c>
      <c r="E1506" s="81">
        <v>849287.47999999986</v>
      </c>
      <c r="F1506" s="21">
        <v>0</v>
      </c>
      <c r="G1506" s="22">
        <f t="shared" si="23"/>
        <v>306189.40000000026</v>
      </c>
      <c r="H1506" s="21">
        <v>0</v>
      </c>
      <c r="I1506" s="21">
        <v>0</v>
      </c>
    </row>
    <row r="1507" spans="1:9" ht="15" x14ac:dyDescent="0.25">
      <c r="A1507" s="82" t="s">
        <v>1575</v>
      </c>
      <c r="B1507" s="20">
        <v>0</v>
      </c>
      <c r="C1507" s="69" t="s">
        <v>87</v>
      </c>
      <c r="D1507" s="81">
        <v>511755.25</v>
      </c>
      <c r="E1507" s="81">
        <v>272265.84999999998</v>
      </c>
      <c r="F1507" s="21">
        <v>0</v>
      </c>
      <c r="G1507" s="22">
        <f t="shared" si="23"/>
        <v>239489.40000000002</v>
      </c>
      <c r="H1507" s="21">
        <v>0</v>
      </c>
      <c r="I1507" s="21">
        <v>0</v>
      </c>
    </row>
    <row r="1508" spans="1:9" ht="15" x14ac:dyDescent="0.25">
      <c r="A1508" s="82" t="s">
        <v>1576</v>
      </c>
      <c r="B1508" s="20">
        <v>0</v>
      </c>
      <c r="C1508" s="69" t="s">
        <v>87</v>
      </c>
      <c r="D1508" s="81">
        <v>599437.68999999994</v>
      </c>
      <c r="E1508" s="81">
        <v>442307.82</v>
      </c>
      <c r="F1508" s="21">
        <v>0</v>
      </c>
      <c r="G1508" s="22">
        <f t="shared" si="23"/>
        <v>157129.86999999994</v>
      </c>
      <c r="H1508" s="21">
        <v>0</v>
      </c>
      <c r="I1508" s="21">
        <v>0</v>
      </c>
    </row>
    <row r="1509" spans="1:9" ht="15" x14ac:dyDescent="0.25">
      <c r="A1509" s="82" t="s">
        <v>1577</v>
      </c>
      <c r="B1509" s="20">
        <v>0</v>
      </c>
      <c r="C1509" s="69" t="s">
        <v>87</v>
      </c>
      <c r="D1509" s="81">
        <v>1138751.2700000003</v>
      </c>
      <c r="E1509" s="81">
        <v>842883.39</v>
      </c>
      <c r="F1509" s="21">
        <v>0</v>
      </c>
      <c r="G1509" s="22">
        <f t="shared" si="23"/>
        <v>295867.88000000024</v>
      </c>
      <c r="H1509" s="21">
        <v>0</v>
      </c>
      <c r="I1509" s="21">
        <v>0</v>
      </c>
    </row>
    <row r="1510" spans="1:9" ht="15" x14ac:dyDescent="0.25">
      <c r="A1510" s="82" t="s">
        <v>1578</v>
      </c>
      <c r="B1510" s="20">
        <v>0</v>
      </c>
      <c r="C1510" s="69" t="s">
        <v>87</v>
      </c>
      <c r="D1510" s="81">
        <v>98773.4</v>
      </c>
      <c r="E1510" s="81">
        <v>0</v>
      </c>
      <c r="F1510" s="21">
        <v>0</v>
      </c>
      <c r="G1510" s="22">
        <f t="shared" si="23"/>
        <v>98773.4</v>
      </c>
      <c r="H1510" s="21">
        <v>0</v>
      </c>
      <c r="I1510" s="21">
        <v>0</v>
      </c>
    </row>
    <row r="1511" spans="1:9" ht="15" x14ac:dyDescent="0.25">
      <c r="A1511" s="82" t="s">
        <v>1579</v>
      </c>
      <c r="B1511" s="20">
        <v>0</v>
      </c>
      <c r="C1511" s="69" t="s">
        <v>87</v>
      </c>
      <c r="D1511" s="81">
        <v>1509915.2999999996</v>
      </c>
      <c r="E1511" s="81">
        <v>1200939.6200000001</v>
      </c>
      <c r="F1511" s="21">
        <v>0</v>
      </c>
      <c r="G1511" s="22">
        <f t="shared" si="23"/>
        <v>308975.67999999947</v>
      </c>
      <c r="H1511" s="21">
        <v>0</v>
      </c>
      <c r="I1511" s="21">
        <v>0</v>
      </c>
    </row>
    <row r="1512" spans="1:9" ht="15" x14ac:dyDescent="0.25">
      <c r="A1512" s="82" t="s">
        <v>1580</v>
      </c>
      <c r="B1512" s="20">
        <v>0</v>
      </c>
      <c r="C1512" s="69" t="s">
        <v>87</v>
      </c>
      <c r="D1512" s="81">
        <v>895076.59999999974</v>
      </c>
      <c r="E1512" s="81">
        <v>715314.29999999981</v>
      </c>
      <c r="F1512" s="21">
        <v>0</v>
      </c>
      <c r="G1512" s="22">
        <f t="shared" si="23"/>
        <v>179762.29999999993</v>
      </c>
      <c r="H1512" s="21">
        <v>0</v>
      </c>
      <c r="I1512" s="21">
        <v>0</v>
      </c>
    </row>
    <row r="1513" spans="1:9" ht="15" x14ac:dyDescent="0.25">
      <c r="A1513" s="82" t="s">
        <v>1581</v>
      </c>
      <c r="B1513" s="20">
        <v>0</v>
      </c>
      <c r="C1513" s="69" t="s">
        <v>87</v>
      </c>
      <c r="D1513" s="81">
        <v>39003.4</v>
      </c>
      <c r="E1513" s="81">
        <v>11917</v>
      </c>
      <c r="F1513" s="21">
        <v>0</v>
      </c>
      <c r="G1513" s="22">
        <f t="shared" si="23"/>
        <v>27086.400000000001</v>
      </c>
      <c r="H1513" s="21">
        <v>0</v>
      </c>
      <c r="I1513" s="21">
        <v>0</v>
      </c>
    </row>
    <row r="1514" spans="1:9" ht="15" x14ac:dyDescent="0.25">
      <c r="A1514" s="82" t="s">
        <v>1582</v>
      </c>
      <c r="B1514" s="20">
        <v>0</v>
      </c>
      <c r="C1514" s="69" t="s">
        <v>87</v>
      </c>
      <c r="D1514" s="81">
        <v>2445126.6999999993</v>
      </c>
      <c r="E1514" s="81">
        <v>2019857.2700000003</v>
      </c>
      <c r="F1514" s="21">
        <v>0</v>
      </c>
      <c r="G1514" s="22">
        <f t="shared" si="23"/>
        <v>425269.429999999</v>
      </c>
      <c r="H1514" s="21">
        <v>0</v>
      </c>
      <c r="I1514" s="21">
        <v>0</v>
      </c>
    </row>
    <row r="1515" spans="1:9" ht="15" x14ac:dyDescent="0.25">
      <c r="A1515" s="82" t="s">
        <v>1583</v>
      </c>
      <c r="B1515" s="20">
        <v>0</v>
      </c>
      <c r="C1515" s="69" t="s">
        <v>87</v>
      </c>
      <c r="D1515" s="81">
        <v>690806.29999999993</v>
      </c>
      <c r="E1515" s="81">
        <v>516220.8</v>
      </c>
      <c r="F1515" s="21">
        <v>0</v>
      </c>
      <c r="G1515" s="22">
        <f t="shared" si="23"/>
        <v>174585.49999999994</v>
      </c>
      <c r="H1515" s="21">
        <v>0</v>
      </c>
      <c r="I1515" s="21">
        <v>0</v>
      </c>
    </row>
    <row r="1516" spans="1:9" ht="15" x14ac:dyDescent="0.25">
      <c r="A1516" s="82" t="s">
        <v>1584</v>
      </c>
      <c r="B1516" s="20">
        <v>0</v>
      </c>
      <c r="C1516" s="69" t="s">
        <v>87</v>
      </c>
      <c r="D1516" s="81">
        <v>550031.35000000009</v>
      </c>
      <c r="E1516" s="81">
        <v>463510.70000000007</v>
      </c>
      <c r="F1516" s="21">
        <v>0</v>
      </c>
      <c r="G1516" s="22">
        <f t="shared" si="23"/>
        <v>86520.650000000023</v>
      </c>
      <c r="H1516" s="21">
        <v>0</v>
      </c>
      <c r="I1516" s="21">
        <v>0</v>
      </c>
    </row>
    <row r="1517" spans="1:9" ht="15" x14ac:dyDescent="0.25">
      <c r="A1517" s="82" t="s">
        <v>1585</v>
      </c>
      <c r="B1517" s="20">
        <v>0</v>
      </c>
      <c r="C1517" s="69" t="s">
        <v>87</v>
      </c>
      <c r="D1517" s="81">
        <v>479244.20000000013</v>
      </c>
      <c r="E1517" s="81">
        <v>364837.83</v>
      </c>
      <c r="F1517" s="21">
        <v>0</v>
      </c>
      <c r="G1517" s="22">
        <f t="shared" si="23"/>
        <v>114406.37000000011</v>
      </c>
      <c r="H1517" s="21">
        <v>0</v>
      </c>
      <c r="I1517" s="21">
        <v>0</v>
      </c>
    </row>
    <row r="1518" spans="1:9" ht="15" x14ac:dyDescent="0.25">
      <c r="A1518" s="82" t="s">
        <v>1586</v>
      </c>
      <c r="B1518" s="20">
        <v>0</v>
      </c>
      <c r="C1518" s="69" t="s">
        <v>87</v>
      </c>
      <c r="D1518" s="81">
        <v>989743.92</v>
      </c>
      <c r="E1518" s="81">
        <v>859075.85999999987</v>
      </c>
      <c r="F1518" s="21">
        <v>0</v>
      </c>
      <c r="G1518" s="22">
        <f t="shared" si="23"/>
        <v>130668.06000000017</v>
      </c>
      <c r="H1518" s="21">
        <v>0</v>
      </c>
      <c r="I1518" s="21">
        <v>0</v>
      </c>
    </row>
    <row r="1519" spans="1:9" ht="15" x14ac:dyDescent="0.25">
      <c r="A1519" s="82" t="s">
        <v>1587</v>
      </c>
      <c r="B1519" s="20">
        <v>0</v>
      </c>
      <c r="C1519" s="69" t="s">
        <v>87</v>
      </c>
      <c r="D1519" s="81">
        <v>628383.5</v>
      </c>
      <c r="E1519" s="81">
        <v>391514.29000000004</v>
      </c>
      <c r="F1519" s="21">
        <v>0</v>
      </c>
      <c r="G1519" s="22">
        <f t="shared" si="23"/>
        <v>236869.20999999996</v>
      </c>
      <c r="H1519" s="21">
        <v>0</v>
      </c>
      <c r="I1519" s="21">
        <v>0</v>
      </c>
    </row>
    <row r="1520" spans="1:9" ht="15" x14ac:dyDescent="0.25">
      <c r="A1520" s="82" t="s">
        <v>1588</v>
      </c>
      <c r="B1520" s="20">
        <v>0</v>
      </c>
      <c r="C1520" s="69" t="s">
        <v>87</v>
      </c>
      <c r="D1520" s="81">
        <v>572469.65999999992</v>
      </c>
      <c r="E1520" s="81">
        <v>496289.9200000001</v>
      </c>
      <c r="F1520" s="21">
        <v>0</v>
      </c>
      <c r="G1520" s="22">
        <f t="shared" si="23"/>
        <v>76179.739999999816</v>
      </c>
      <c r="H1520" s="21">
        <v>0</v>
      </c>
      <c r="I1520" s="21">
        <v>0</v>
      </c>
    </row>
    <row r="1521" spans="1:9" ht="15" x14ac:dyDescent="0.25">
      <c r="A1521" s="82" t="s">
        <v>1589</v>
      </c>
      <c r="B1521" s="20">
        <v>0</v>
      </c>
      <c r="C1521" s="69" t="s">
        <v>87</v>
      </c>
      <c r="D1521" s="81">
        <v>978031.79999999993</v>
      </c>
      <c r="E1521" s="81">
        <v>736463.13000000024</v>
      </c>
      <c r="F1521" s="21">
        <v>0</v>
      </c>
      <c r="G1521" s="22">
        <f t="shared" si="23"/>
        <v>241568.66999999969</v>
      </c>
      <c r="H1521" s="21">
        <v>0</v>
      </c>
      <c r="I1521" s="21">
        <v>0</v>
      </c>
    </row>
    <row r="1522" spans="1:9" ht="15" x14ac:dyDescent="0.25">
      <c r="A1522" s="82" t="s">
        <v>1590</v>
      </c>
      <c r="B1522" s="20">
        <v>0</v>
      </c>
      <c r="C1522" s="69" t="s">
        <v>87</v>
      </c>
      <c r="D1522" s="81">
        <v>957821.20000000054</v>
      </c>
      <c r="E1522" s="81">
        <v>768147.4099999998</v>
      </c>
      <c r="F1522" s="21">
        <v>0</v>
      </c>
      <c r="G1522" s="22">
        <f t="shared" si="23"/>
        <v>189673.79000000074</v>
      </c>
      <c r="H1522" s="21">
        <v>0</v>
      </c>
      <c r="I1522" s="21">
        <v>0</v>
      </c>
    </row>
    <row r="1523" spans="1:9" ht="15" x14ac:dyDescent="0.25">
      <c r="A1523" s="82" t="s">
        <v>1591</v>
      </c>
      <c r="B1523" s="20">
        <v>0</v>
      </c>
      <c r="C1523" s="69" t="s">
        <v>87</v>
      </c>
      <c r="D1523" s="81">
        <v>988985.00000000012</v>
      </c>
      <c r="E1523" s="81">
        <v>763228.19999999984</v>
      </c>
      <c r="F1523" s="21">
        <v>0</v>
      </c>
      <c r="G1523" s="22">
        <f t="shared" si="23"/>
        <v>225756.80000000028</v>
      </c>
      <c r="H1523" s="21">
        <v>0</v>
      </c>
      <c r="I1523" s="21">
        <v>0</v>
      </c>
    </row>
    <row r="1524" spans="1:9" ht="15" x14ac:dyDescent="0.25">
      <c r="A1524" s="82" t="s">
        <v>1592</v>
      </c>
      <c r="B1524" s="20">
        <v>0</v>
      </c>
      <c r="C1524" s="69" t="s">
        <v>87</v>
      </c>
      <c r="D1524" s="81">
        <v>956987.19999999949</v>
      </c>
      <c r="E1524" s="81">
        <v>732744.9700000002</v>
      </c>
      <c r="F1524" s="21">
        <v>0</v>
      </c>
      <c r="G1524" s="22">
        <f t="shared" si="23"/>
        <v>224242.22999999928</v>
      </c>
      <c r="H1524" s="21">
        <v>0</v>
      </c>
      <c r="I1524" s="21">
        <v>0</v>
      </c>
    </row>
    <row r="1525" spans="1:9" ht="15" x14ac:dyDescent="0.25">
      <c r="A1525" s="82" t="s">
        <v>1593</v>
      </c>
      <c r="B1525" s="20">
        <v>0</v>
      </c>
      <c r="C1525" s="69" t="s">
        <v>87</v>
      </c>
      <c r="D1525" s="81">
        <v>969941.60000000009</v>
      </c>
      <c r="E1525" s="81">
        <v>711247.00000000035</v>
      </c>
      <c r="F1525" s="21">
        <v>0</v>
      </c>
      <c r="G1525" s="22">
        <f t="shared" si="23"/>
        <v>258694.59999999974</v>
      </c>
      <c r="H1525" s="21">
        <v>0</v>
      </c>
      <c r="I1525" s="21">
        <v>0</v>
      </c>
    </row>
    <row r="1526" spans="1:9" ht="15" x14ac:dyDescent="0.25">
      <c r="A1526" s="82" t="s">
        <v>1594</v>
      </c>
      <c r="B1526" s="20">
        <v>0</v>
      </c>
      <c r="C1526" s="69" t="s">
        <v>87</v>
      </c>
      <c r="D1526" s="81">
        <v>846781.09999999986</v>
      </c>
      <c r="E1526" s="81">
        <v>647821.74</v>
      </c>
      <c r="F1526" s="21">
        <v>0</v>
      </c>
      <c r="G1526" s="22">
        <f t="shared" si="23"/>
        <v>198959.35999999987</v>
      </c>
      <c r="H1526" s="21">
        <v>0</v>
      </c>
      <c r="I1526" s="21">
        <v>0</v>
      </c>
    </row>
    <row r="1527" spans="1:9" ht="15" x14ac:dyDescent="0.25">
      <c r="A1527" s="82" t="s">
        <v>1595</v>
      </c>
      <c r="B1527" s="20">
        <v>0</v>
      </c>
      <c r="C1527" s="69" t="s">
        <v>87</v>
      </c>
      <c r="D1527" s="81">
        <v>919985.39999999991</v>
      </c>
      <c r="E1527" s="81">
        <v>794557.49999999977</v>
      </c>
      <c r="F1527" s="21">
        <v>0</v>
      </c>
      <c r="G1527" s="22">
        <f t="shared" si="23"/>
        <v>125427.90000000014</v>
      </c>
      <c r="H1527" s="21">
        <v>0</v>
      </c>
      <c r="I1527" s="21">
        <v>0</v>
      </c>
    </row>
    <row r="1528" spans="1:9" ht="15" x14ac:dyDescent="0.25">
      <c r="A1528" s="82" t="s">
        <v>1596</v>
      </c>
      <c r="B1528" s="20">
        <v>0</v>
      </c>
      <c r="C1528" s="69" t="s">
        <v>87</v>
      </c>
      <c r="D1528" s="81">
        <v>38669.800000000003</v>
      </c>
      <c r="E1528" s="81">
        <v>19047.900000000001</v>
      </c>
      <c r="F1528" s="21">
        <v>0</v>
      </c>
      <c r="G1528" s="22">
        <f t="shared" si="23"/>
        <v>19621.900000000001</v>
      </c>
      <c r="H1528" s="21">
        <v>0</v>
      </c>
      <c r="I1528" s="21">
        <v>0</v>
      </c>
    </row>
    <row r="1529" spans="1:9" ht="15" x14ac:dyDescent="0.25">
      <c r="A1529" s="82" t="s">
        <v>1597</v>
      </c>
      <c r="B1529" s="20">
        <v>0</v>
      </c>
      <c r="C1529" s="69" t="s">
        <v>87</v>
      </c>
      <c r="D1529" s="81">
        <v>526896.44999999984</v>
      </c>
      <c r="E1529" s="81">
        <v>476282.50000000012</v>
      </c>
      <c r="F1529" s="21">
        <v>0</v>
      </c>
      <c r="G1529" s="22">
        <f t="shared" si="23"/>
        <v>50613.949999999721</v>
      </c>
      <c r="H1529" s="21">
        <v>0</v>
      </c>
      <c r="I1529" s="21">
        <v>0</v>
      </c>
    </row>
    <row r="1530" spans="1:9" ht="15" x14ac:dyDescent="0.25">
      <c r="A1530" s="82" t="s">
        <v>1598</v>
      </c>
      <c r="B1530" s="20">
        <v>0</v>
      </c>
      <c r="C1530" s="69" t="s">
        <v>87</v>
      </c>
      <c r="D1530" s="81">
        <v>440294.15999999986</v>
      </c>
      <c r="E1530" s="81">
        <v>367726.50999999995</v>
      </c>
      <c r="F1530" s="21">
        <v>0</v>
      </c>
      <c r="G1530" s="22">
        <f t="shared" si="23"/>
        <v>72567.649999999907</v>
      </c>
      <c r="H1530" s="21">
        <v>0</v>
      </c>
      <c r="I1530" s="21">
        <v>0</v>
      </c>
    </row>
    <row r="1531" spans="1:9" ht="15" x14ac:dyDescent="0.25">
      <c r="A1531" s="82" t="s">
        <v>1599</v>
      </c>
      <c r="B1531" s="20">
        <v>0</v>
      </c>
      <c r="C1531" s="69" t="s">
        <v>87</v>
      </c>
      <c r="D1531" s="81">
        <v>1048782.8000000003</v>
      </c>
      <c r="E1531" s="81">
        <v>829727.57999999973</v>
      </c>
      <c r="F1531" s="21">
        <v>0</v>
      </c>
      <c r="G1531" s="22">
        <f t="shared" si="23"/>
        <v>219055.22000000055</v>
      </c>
      <c r="H1531" s="21">
        <v>0</v>
      </c>
      <c r="I1531" s="21">
        <v>0</v>
      </c>
    </row>
    <row r="1532" spans="1:9" ht="15" x14ac:dyDescent="0.25">
      <c r="A1532" s="82" t="s">
        <v>1600</v>
      </c>
      <c r="B1532" s="20">
        <v>0</v>
      </c>
      <c r="C1532" s="69" t="s">
        <v>87</v>
      </c>
      <c r="D1532" s="81">
        <v>497175.89999999997</v>
      </c>
      <c r="E1532" s="81">
        <v>395818.69999999995</v>
      </c>
      <c r="F1532" s="21">
        <v>0</v>
      </c>
      <c r="G1532" s="22">
        <f t="shared" si="23"/>
        <v>101357.20000000001</v>
      </c>
      <c r="H1532" s="21">
        <v>0</v>
      </c>
      <c r="I1532" s="21">
        <v>0</v>
      </c>
    </row>
    <row r="1533" spans="1:9" ht="15" x14ac:dyDescent="0.25">
      <c r="A1533" s="82" t="s">
        <v>1601</v>
      </c>
      <c r="B1533" s="20">
        <v>0</v>
      </c>
      <c r="C1533" s="69" t="s">
        <v>87</v>
      </c>
      <c r="D1533" s="81">
        <v>206520.11000000002</v>
      </c>
      <c r="E1533" s="81">
        <v>52521.91</v>
      </c>
      <c r="F1533" s="21">
        <v>0</v>
      </c>
      <c r="G1533" s="22">
        <f t="shared" si="23"/>
        <v>153998.20000000001</v>
      </c>
      <c r="H1533" s="21">
        <v>0</v>
      </c>
      <c r="I1533" s="21">
        <v>0</v>
      </c>
    </row>
    <row r="1534" spans="1:9" ht="15" x14ac:dyDescent="0.25">
      <c r="A1534" s="82" t="s">
        <v>1602</v>
      </c>
      <c r="B1534" s="20">
        <v>0</v>
      </c>
      <c r="C1534" s="70" t="s">
        <v>87</v>
      </c>
      <c r="D1534" s="81">
        <v>7200.2</v>
      </c>
      <c r="E1534" s="81">
        <v>129.5</v>
      </c>
      <c r="F1534" s="21">
        <v>0</v>
      </c>
      <c r="G1534" s="22">
        <f t="shared" si="23"/>
        <v>7070.7</v>
      </c>
      <c r="H1534" s="21">
        <v>0</v>
      </c>
      <c r="I1534" s="21">
        <v>0</v>
      </c>
    </row>
    <row r="1535" spans="1:9" ht="15" x14ac:dyDescent="0.25">
      <c r="A1535" s="82" t="s">
        <v>1603</v>
      </c>
      <c r="B1535" s="20">
        <v>0</v>
      </c>
      <c r="C1535" s="70" t="s">
        <v>87</v>
      </c>
      <c r="D1535" s="81">
        <v>178893</v>
      </c>
      <c r="E1535" s="81">
        <v>27632.299999999996</v>
      </c>
      <c r="F1535" s="21">
        <v>0</v>
      </c>
      <c r="G1535" s="22">
        <f t="shared" si="23"/>
        <v>151260.70000000001</v>
      </c>
      <c r="H1535" s="21">
        <v>0</v>
      </c>
      <c r="I1535" s="21">
        <v>0</v>
      </c>
    </row>
    <row r="1536" spans="1:9" ht="15" x14ac:dyDescent="0.25">
      <c r="A1536" s="82" t="s">
        <v>1604</v>
      </c>
      <c r="B1536" s="20">
        <v>0</v>
      </c>
      <c r="C1536" s="70" t="s">
        <v>87</v>
      </c>
      <c r="D1536" s="81">
        <v>14539.4</v>
      </c>
      <c r="E1536" s="81">
        <v>418.4</v>
      </c>
      <c r="F1536" s="21">
        <v>0</v>
      </c>
      <c r="G1536" s="22">
        <f t="shared" si="23"/>
        <v>14121</v>
      </c>
      <c r="H1536" s="21">
        <v>0</v>
      </c>
      <c r="I1536" s="21">
        <v>0</v>
      </c>
    </row>
    <row r="1537" spans="1:9" ht="15" x14ac:dyDescent="0.25">
      <c r="A1537" s="82" t="s">
        <v>1605</v>
      </c>
      <c r="B1537" s="20">
        <v>0</v>
      </c>
      <c r="C1537" s="70" t="s">
        <v>87</v>
      </c>
      <c r="D1537" s="81">
        <v>113618.6</v>
      </c>
      <c r="E1537" s="81">
        <v>1262.77</v>
      </c>
      <c r="F1537" s="21">
        <v>0</v>
      </c>
      <c r="G1537" s="22">
        <f t="shared" si="23"/>
        <v>112355.83</v>
      </c>
      <c r="H1537" s="21">
        <v>0</v>
      </c>
      <c r="I1537" s="21">
        <v>0</v>
      </c>
    </row>
    <row r="1538" spans="1:9" ht="15" x14ac:dyDescent="0.25">
      <c r="A1538" s="82" t="s">
        <v>1606</v>
      </c>
      <c r="B1538" s="20">
        <v>0</v>
      </c>
      <c r="C1538" s="70" t="s">
        <v>87</v>
      </c>
      <c r="D1538" s="81">
        <v>103277</v>
      </c>
      <c r="E1538" s="81">
        <v>51393.999999999993</v>
      </c>
      <c r="F1538" s="21">
        <v>0</v>
      </c>
      <c r="G1538" s="22">
        <f t="shared" si="23"/>
        <v>51883.000000000007</v>
      </c>
      <c r="H1538" s="21">
        <v>0</v>
      </c>
      <c r="I1538" s="21">
        <v>0</v>
      </c>
    </row>
    <row r="1539" spans="1:9" ht="15" x14ac:dyDescent="0.25">
      <c r="A1539" s="82" t="s">
        <v>1607</v>
      </c>
      <c r="B1539" s="20">
        <v>0</v>
      </c>
      <c r="C1539" s="70" t="s">
        <v>87</v>
      </c>
      <c r="D1539" s="81">
        <v>52430.8</v>
      </c>
      <c r="E1539" s="81">
        <v>0</v>
      </c>
      <c r="F1539" s="21">
        <v>0</v>
      </c>
      <c r="G1539" s="22">
        <f t="shared" si="23"/>
        <v>52430.8</v>
      </c>
      <c r="H1539" s="21">
        <v>0</v>
      </c>
      <c r="I1539" s="21">
        <v>0</v>
      </c>
    </row>
    <row r="1540" spans="1:9" ht="15" x14ac:dyDescent="0.25">
      <c r="A1540" s="82" t="s">
        <v>1608</v>
      </c>
      <c r="B1540" s="20">
        <v>0</v>
      </c>
      <c r="C1540" s="70" t="s">
        <v>87</v>
      </c>
      <c r="D1540" s="81">
        <v>103596.7</v>
      </c>
      <c r="E1540" s="81">
        <v>27556.400000000001</v>
      </c>
      <c r="F1540" s="21">
        <v>0</v>
      </c>
      <c r="G1540" s="22">
        <f t="shared" si="23"/>
        <v>76040.299999999988</v>
      </c>
      <c r="H1540" s="21">
        <v>0</v>
      </c>
      <c r="I1540" s="21">
        <v>0</v>
      </c>
    </row>
    <row r="1541" spans="1:9" ht="15" x14ac:dyDescent="0.25">
      <c r="A1541" s="82" t="s">
        <v>1609</v>
      </c>
      <c r="B1541" s="20">
        <v>0</v>
      </c>
      <c r="C1541" s="70" t="s">
        <v>87</v>
      </c>
      <c r="D1541" s="81">
        <v>72780.399999999994</v>
      </c>
      <c r="E1541" s="81">
        <v>17791.599999999999</v>
      </c>
      <c r="F1541" s="21">
        <v>0</v>
      </c>
      <c r="G1541" s="22">
        <f t="shared" si="23"/>
        <v>54988.799999999996</v>
      </c>
      <c r="H1541" s="21">
        <v>0</v>
      </c>
      <c r="I1541" s="21">
        <v>0</v>
      </c>
    </row>
    <row r="1542" spans="1:9" ht="15" x14ac:dyDescent="0.25">
      <c r="A1542" s="82" t="s">
        <v>1610</v>
      </c>
      <c r="B1542" s="20">
        <v>0</v>
      </c>
      <c r="C1542" s="70" t="s">
        <v>87</v>
      </c>
      <c r="D1542" s="81">
        <v>680043.6</v>
      </c>
      <c r="E1542" s="81">
        <v>588758.50000000012</v>
      </c>
      <c r="F1542" s="21">
        <v>0</v>
      </c>
      <c r="G1542" s="22">
        <f t="shared" ref="G1542:G1605" si="24">D1542-E1542</f>
        <v>91285.09999999986</v>
      </c>
      <c r="H1542" s="21">
        <v>0</v>
      </c>
      <c r="I1542" s="21">
        <v>0</v>
      </c>
    </row>
    <row r="1543" spans="1:9" ht="15" x14ac:dyDescent="0.25">
      <c r="A1543" s="82" t="s">
        <v>1611</v>
      </c>
      <c r="B1543" s="20">
        <v>0</v>
      </c>
      <c r="C1543" s="70" t="s">
        <v>87</v>
      </c>
      <c r="D1543" s="81">
        <v>848813.28999999992</v>
      </c>
      <c r="E1543" s="81">
        <v>694957.80000000016</v>
      </c>
      <c r="F1543" s="21">
        <v>0</v>
      </c>
      <c r="G1543" s="22">
        <f t="shared" si="24"/>
        <v>153855.48999999976</v>
      </c>
      <c r="H1543" s="21">
        <v>0</v>
      </c>
      <c r="I1543" s="21">
        <v>0</v>
      </c>
    </row>
    <row r="1544" spans="1:9" ht="15" x14ac:dyDescent="0.25">
      <c r="A1544" s="82" t="s">
        <v>1612</v>
      </c>
      <c r="B1544" s="20">
        <v>0</v>
      </c>
      <c r="C1544" s="70" t="s">
        <v>87</v>
      </c>
      <c r="D1544" s="81">
        <v>79396.799999999988</v>
      </c>
      <c r="E1544" s="81">
        <v>35214.9</v>
      </c>
      <c r="F1544" s="21">
        <v>0</v>
      </c>
      <c r="G1544" s="22">
        <f t="shared" si="24"/>
        <v>44181.899999999987</v>
      </c>
      <c r="H1544" s="21">
        <v>0</v>
      </c>
      <c r="I1544" s="21">
        <v>0</v>
      </c>
    </row>
    <row r="1545" spans="1:9" ht="15" x14ac:dyDescent="0.25">
      <c r="A1545" s="82" t="s">
        <v>1613</v>
      </c>
      <c r="B1545" s="20">
        <v>0</v>
      </c>
      <c r="C1545" s="70" t="s">
        <v>87</v>
      </c>
      <c r="D1545" s="81">
        <v>241276.20000000004</v>
      </c>
      <c r="E1545" s="81">
        <v>139007.76</v>
      </c>
      <c r="F1545" s="21">
        <v>0</v>
      </c>
      <c r="G1545" s="22">
        <f t="shared" si="24"/>
        <v>102268.44000000003</v>
      </c>
      <c r="H1545" s="21">
        <v>0</v>
      </c>
      <c r="I1545" s="21">
        <v>0</v>
      </c>
    </row>
    <row r="1546" spans="1:9" ht="15" x14ac:dyDescent="0.25">
      <c r="A1546" s="82" t="s">
        <v>1614</v>
      </c>
      <c r="B1546" s="20">
        <v>0</v>
      </c>
      <c r="C1546" s="70" t="s">
        <v>87</v>
      </c>
      <c r="D1546" s="81">
        <v>1308407.8999999997</v>
      </c>
      <c r="E1546" s="81">
        <v>1030639.3999999999</v>
      </c>
      <c r="F1546" s="21">
        <v>0</v>
      </c>
      <c r="G1546" s="22">
        <f t="shared" si="24"/>
        <v>277768.49999999977</v>
      </c>
      <c r="H1546" s="21">
        <v>0</v>
      </c>
      <c r="I1546" s="21">
        <v>0</v>
      </c>
    </row>
    <row r="1547" spans="1:9" ht="15" x14ac:dyDescent="0.25">
      <c r="A1547" s="82" t="s">
        <v>1615</v>
      </c>
      <c r="B1547" s="20">
        <v>0</v>
      </c>
      <c r="C1547" s="70" t="s">
        <v>87</v>
      </c>
      <c r="D1547" s="81">
        <v>1087124.0799999989</v>
      </c>
      <c r="E1547" s="81">
        <v>806924.0699999996</v>
      </c>
      <c r="F1547" s="21">
        <v>0</v>
      </c>
      <c r="G1547" s="22">
        <f t="shared" si="24"/>
        <v>280200.00999999931</v>
      </c>
      <c r="H1547" s="21">
        <v>0</v>
      </c>
      <c r="I1547" s="21">
        <v>0</v>
      </c>
    </row>
    <row r="1548" spans="1:9" ht="15" x14ac:dyDescent="0.25">
      <c r="A1548" s="82" t="s">
        <v>1616</v>
      </c>
      <c r="B1548" s="20">
        <v>0</v>
      </c>
      <c r="C1548" s="70" t="s">
        <v>87</v>
      </c>
      <c r="D1548" s="81">
        <v>1219541.0800000033</v>
      </c>
      <c r="E1548" s="81">
        <v>963618.68000000145</v>
      </c>
      <c r="F1548" s="21">
        <v>0</v>
      </c>
      <c r="G1548" s="22">
        <f t="shared" si="24"/>
        <v>255922.40000000189</v>
      </c>
      <c r="H1548" s="21">
        <v>0</v>
      </c>
      <c r="I1548" s="21">
        <v>0</v>
      </c>
    </row>
    <row r="1549" spans="1:9" ht="15" x14ac:dyDescent="0.25">
      <c r="A1549" s="82" t="s">
        <v>1617</v>
      </c>
      <c r="B1549" s="20">
        <v>0</v>
      </c>
      <c r="C1549" s="70" t="s">
        <v>87</v>
      </c>
      <c r="D1549" s="81">
        <v>2028530.9400000009</v>
      </c>
      <c r="E1549" s="81">
        <v>1540662.9400000004</v>
      </c>
      <c r="F1549" s="21">
        <v>0</v>
      </c>
      <c r="G1549" s="22">
        <f t="shared" si="24"/>
        <v>487868.00000000047</v>
      </c>
      <c r="H1549" s="21">
        <v>0</v>
      </c>
      <c r="I1549" s="21">
        <v>0</v>
      </c>
    </row>
    <row r="1550" spans="1:9" ht="15" x14ac:dyDescent="0.25">
      <c r="A1550" s="82" t="s">
        <v>1618</v>
      </c>
      <c r="B1550" s="20">
        <v>0</v>
      </c>
      <c r="C1550" s="70" t="s">
        <v>87</v>
      </c>
      <c r="D1550" s="81">
        <v>1149507.1800000002</v>
      </c>
      <c r="E1550" s="81">
        <v>874151.37999999977</v>
      </c>
      <c r="F1550" s="21">
        <v>0</v>
      </c>
      <c r="G1550" s="22">
        <f t="shared" si="24"/>
        <v>275355.8000000004</v>
      </c>
      <c r="H1550" s="21">
        <v>0</v>
      </c>
      <c r="I1550" s="21">
        <v>0</v>
      </c>
    </row>
    <row r="1551" spans="1:9" ht="15" x14ac:dyDescent="0.25">
      <c r="A1551" s="82" t="s">
        <v>1619</v>
      </c>
      <c r="B1551" s="20">
        <v>0</v>
      </c>
      <c r="C1551" s="70" t="s">
        <v>87</v>
      </c>
      <c r="D1551" s="81">
        <v>178170.19999999998</v>
      </c>
      <c r="E1551" s="81">
        <v>107405.14</v>
      </c>
      <c r="F1551" s="21">
        <v>0</v>
      </c>
      <c r="G1551" s="22">
        <f t="shared" si="24"/>
        <v>70765.059999999983</v>
      </c>
      <c r="H1551" s="21">
        <v>0</v>
      </c>
      <c r="I1551" s="21">
        <v>0</v>
      </c>
    </row>
    <row r="1552" spans="1:9" ht="15" x14ac:dyDescent="0.25">
      <c r="A1552" s="82" t="s">
        <v>1620</v>
      </c>
      <c r="B1552" s="20">
        <v>0</v>
      </c>
      <c r="C1552" s="70" t="s">
        <v>87</v>
      </c>
      <c r="D1552" s="81">
        <v>113340.59999999999</v>
      </c>
      <c r="E1552" s="81">
        <v>28630.1</v>
      </c>
      <c r="F1552" s="21">
        <v>0</v>
      </c>
      <c r="G1552" s="22">
        <f t="shared" si="24"/>
        <v>84710.5</v>
      </c>
      <c r="H1552" s="21">
        <v>0</v>
      </c>
      <c r="I1552" s="21">
        <v>0</v>
      </c>
    </row>
    <row r="1553" spans="1:9" ht="15" x14ac:dyDescent="0.25">
      <c r="A1553" s="82" t="s">
        <v>1621</v>
      </c>
      <c r="B1553" s="20">
        <v>0</v>
      </c>
      <c r="C1553" s="70" t="s">
        <v>87</v>
      </c>
      <c r="D1553" s="81">
        <v>114063.40000000001</v>
      </c>
      <c r="E1553" s="81">
        <v>77227.600000000006</v>
      </c>
      <c r="F1553" s="21">
        <v>0</v>
      </c>
      <c r="G1553" s="22">
        <f t="shared" si="24"/>
        <v>36835.800000000003</v>
      </c>
      <c r="H1553" s="21">
        <v>0</v>
      </c>
      <c r="I1553" s="21">
        <v>0</v>
      </c>
    </row>
    <row r="1554" spans="1:9" ht="15" x14ac:dyDescent="0.25">
      <c r="A1554" s="82" t="s">
        <v>1622</v>
      </c>
      <c r="B1554" s="20">
        <v>0</v>
      </c>
      <c r="C1554" s="70" t="s">
        <v>87</v>
      </c>
      <c r="D1554" s="81">
        <v>115036.4</v>
      </c>
      <c r="E1554" s="81">
        <v>102259.2</v>
      </c>
      <c r="F1554" s="21">
        <v>0</v>
      </c>
      <c r="G1554" s="22">
        <f t="shared" si="24"/>
        <v>12777.199999999997</v>
      </c>
      <c r="H1554" s="21">
        <v>0</v>
      </c>
      <c r="I1554" s="21">
        <v>0</v>
      </c>
    </row>
    <row r="1555" spans="1:9" ht="15" x14ac:dyDescent="0.25">
      <c r="A1555" s="82" t="s">
        <v>1623</v>
      </c>
      <c r="B1555" s="20">
        <v>0</v>
      </c>
      <c r="C1555" s="70" t="s">
        <v>87</v>
      </c>
      <c r="D1555" s="81">
        <v>90558.5</v>
      </c>
      <c r="E1555" s="81">
        <v>65839.399999999994</v>
      </c>
      <c r="F1555" s="21">
        <v>0</v>
      </c>
      <c r="G1555" s="22">
        <f t="shared" si="24"/>
        <v>24719.100000000006</v>
      </c>
      <c r="H1555" s="21">
        <v>0</v>
      </c>
      <c r="I1555" s="21">
        <v>0</v>
      </c>
    </row>
    <row r="1556" spans="1:9" ht="15" x14ac:dyDescent="0.25">
      <c r="A1556" s="82" t="s">
        <v>1624</v>
      </c>
      <c r="B1556" s="20">
        <v>0</v>
      </c>
      <c r="C1556" s="70" t="s">
        <v>87</v>
      </c>
      <c r="D1556" s="81">
        <v>179977.19999999998</v>
      </c>
      <c r="E1556" s="81">
        <v>147488.00000000003</v>
      </c>
      <c r="F1556" s="21">
        <v>0</v>
      </c>
      <c r="G1556" s="22">
        <f t="shared" si="24"/>
        <v>32489.199999999953</v>
      </c>
      <c r="H1556" s="21">
        <v>0</v>
      </c>
      <c r="I1556" s="21">
        <v>0</v>
      </c>
    </row>
    <row r="1557" spans="1:9" ht="15" x14ac:dyDescent="0.25">
      <c r="A1557" s="82" t="s">
        <v>1625</v>
      </c>
      <c r="B1557" s="20">
        <v>0</v>
      </c>
      <c r="C1557" s="70" t="s">
        <v>87</v>
      </c>
      <c r="D1557" s="81">
        <v>115203.2</v>
      </c>
      <c r="E1557" s="81">
        <v>109659.4</v>
      </c>
      <c r="F1557" s="21">
        <v>0</v>
      </c>
      <c r="G1557" s="22">
        <f t="shared" si="24"/>
        <v>5543.8000000000029</v>
      </c>
      <c r="H1557" s="21">
        <v>0</v>
      </c>
      <c r="I1557" s="21">
        <v>0</v>
      </c>
    </row>
    <row r="1558" spans="1:9" ht="15" x14ac:dyDescent="0.25">
      <c r="A1558" s="82" t="s">
        <v>1626</v>
      </c>
      <c r="B1558" s="20">
        <v>0</v>
      </c>
      <c r="C1558" s="70" t="s">
        <v>87</v>
      </c>
      <c r="D1558" s="81">
        <v>162657.79999999999</v>
      </c>
      <c r="E1558" s="81">
        <v>134491.1</v>
      </c>
      <c r="F1558" s="21">
        <v>0</v>
      </c>
      <c r="G1558" s="22">
        <f t="shared" si="24"/>
        <v>28166.699999999983</v>
      </c>
      <c r="H1558" s="21">
        <v>0</v>
      </c>
      <c r="I1558" s="21">
        <v>0</v>
      </c>
    </row>
    <row r="1559" spans="1:9" ht="15" x14ac:dyDescent="0.25">
      <c r="A1559" s="82" t="s">
        <v>1627</v>
      </c>
      <c r="B1559" s="20">
        <v>0</v>
      </c>
      <c r="C1559" s="70" t="s">
        <v>87</v>
      </c>
      <c r="D1559" s="81">
        <v>265601.19999999995</v>
      </c>
      <c r="E1559" s="81">
        <v>256090.60000000003</v>
      </c>
      <c r="F1559" s="21">
        <v>0</v>
      </c>
      <c r="G1559" s="22">
        <f t="shared" si="24"/>
        <v>9510.5999999999185</v>
      </c>
      <c r="H1559" s="21">
        <v>0</v>
      </c>
      <c r="I1559" s="21">
        <v>0</v>
      </c>
    </row>
    <row r="1560" spans="1:9" ht="15" x14ac:dyDescent="0.25">
      <c r="A1560" s="82" t="s">
        <v>1628</v>
      </c>
      <c r="B1560" s="20">
        <v>0</v>
      </c>
      <c r="C1560" s="70" t="s">
        <v>87</v>
      </c>
      <c r="D1560" s="81">
        <v>849762.59999999974</v>
      </c>
      <c r="E1560" s="81">
        <v>743308.08000000019</v>
      </c>
      <c r="F1560" s="21">
        <v>0</v>
      </c>
      <c r="G1560" s="22">
        <f t="shared" si="24"/>
        <v>106454.51999999955</v>
      </c>
      <c r="H1560" s="21">
        <v>0</v>
      </c>
      <c r="I1560" s="21">
        <v>0</v>
      </c>
    </row>
    <row r="1561" spans="1:9" ht="15" x14ac:dyDescent="0.25">
      <c r="A1561" s="82" t="s">
        <v>1629</v>
      </c>
      <c r="B1561" s="20">
        <v>0</v>
      </c>
      <c r="C1561" s="70" t="s">
        <v>87</v>
      </c>
      <c r="D1561" s="81">
        <v>704739.10000000033</v>
      </c>
      <c r="E1561" s="81">
        <v>643802.34999999986</v>
      </c>
      <c r="F1561" s="21">
        <v>0</v>
      </c>
      <c r="G1561" s="22">
        <f t="shared" si="24"/>
        <v>60936.750000000466</v>
      </c>
      <c r="H1561" s="21">
        <v>0</v>
      </c>
      <c r="I1561" s="21">
        <v>0</v>
      </c>
    </row>
    <row r="1562" spans="1:9" ht="15" x14ac:dyDescent="0.25">
      <c r="A1562" s="82" t="s">
        <v>1630</v>
      </c>
      <c r="B1562" s="20">
        <v>0</v>
      </c>
      <c r="C1562" s="70" t="s">
        <v>87</v>
      </c>
      <c r="D1562" s="81">
        <v>557390</v>
      </c>
      <c r="E1562" s="81">
        <v>454868.70000000007</v>
      </c>
      <c r="F1562" s="21">
        <v>0</v>
      </c>
      <c r="G1562" s="22">
        <f t="shared" si="24"/>
        <v>102521.29999999993</v>
      </c>
      <c r="H1562" s="21">
        <v>0</v>
      </c>
      <c r="I1562" s="21">
        <v>0</v>
      </c>
    </row>
    <row r="1563" spans="1:9" ht="15" x14ac:dyDescent="0.25">
      <c r="A1563" s="82" t="s">
        <v>1631</v>
      </c>
      <c r="B1563" s="20">
        <v>0</v>
      </c>
      <c r="C1563" s="70" t="s">
        <v>87</v>
      </c>
      <c r="D1563" s="81">
        <v>653272.20000000019</v>
      </c>
      <c r="E1563" s="81">
        <v>493775.29999999993</v>
      </c>
      <c r="F1563" s="21">
        <v>0</v>
      </c>
      <c r="G1563" s="22">
        <f t="shared" si="24"/>
        <v>159496.90000000026</v>
      </c>
      <c r="H1563" s="21">
        <v>0</v>
      </c>
      <c r="I1563" s="21">
        <v>0</v>
      </c>
    </row>
    <row r="1564" spans="1:9" ht="15" x14ac:dyDescent="0.25">
      <c r="A1564" s="82" t="s">
        <v>1632</v>
      </c>
      <c r="B1564" s="20">
        <v>0</v>
      </c>
      <c r="C1564" s="70" t="s">
        <v>87</v>
      </c>
      <c r="D1564" s="81">
        <v>29940.600000000002</v>
      </c>
      <c r="E1564" s="81">
        <v>10423.599999999999</v>
      </c>
      <c r="F1564" s="21">
        <v>0</v>
      </c>
      <c r="G1564" s="22">
        <f t="shared" si="24"/>
        <v>19517.000000000004</v>
      </c>
      <c r="H1564" s="21">
        <v>0</v>
      </c>
      <c r="I1564" s="21">
        <v>0</v>
      </c>
    </row>
    <row r="1565" spans="1:9" ht="15" x14ac:dyDescent="0.25">
      <c r="A1565" s="82" t="s">
        <v>1633</v>
      </c>
      <c r="B1565" s="20">
        <v>0</v>
      </c>
      <c r="C1565" s="70" t="s">
        <v>87</v>
      </c>
      <c r="D1565" s="81">
        <v>30313.119999999999</v>
      </c>
      <c r="E1565" s="81">
        <v>6022.1</v>
      </c>
      <c r="F1565" s="21">
        <v>0</v>
      </c>
      <c r="G1565" s="22">
        <f t="shared" si="24"/>
        <v>24291.019999999997</v>
      </c>
      <c r="H1565" s="21">
        <v>0</v>
      </c>
      <c r="I1565" s="21">
        <v>0</v>
      </c>
    </row>
    <row r="1566" spans="1:9" ht="15" x14ac:dyDescent="0.25">
      <c r="A1566" s="82" t="s">
        <v>1634</v>
      </c>
      <c r="B1566" s="20">
        <v>0</v>
      </c>
      <c r="C1566" s="70" t="s">
        <v>87</v>
      </c>
      <c r="D1566" s="81">
        <v>20989</v>
      </c>
      <c r="E1566" s="81">
        <v>3172.4</v>
      </c>
      <c r="F1566" s="21">
        <v>0</v>
      </c>
      <c r="G1566" s="22">
        <f t="shared" si="24"/>
        <v>17816.599999999999</v>
      </c>
      <c r="H1566" s="21">
        <v>0</v>
      </c>
      <c r="I1566" s="21">
        <v>0</v>
      </c>
    </row>
    <row r="1567" spans="1:9" ht="15" x14ac:dyDescent="0.25">
      <c r="A1567" s="82" t="s">
        <v>4495</v>
      </c>
      <c r="B1567" s="20">
        <v>0</v>
      </c>
      <c r="C1567" s="70" t="s">
        <v>87</v>
      </c>
      <c r="D1567" s="81">
        <v>30339</v>
      </c>
      <c r="E1567" s="81">
        <v>12565.5</v>
      </c>
      <c r="F1567" s="21">
        <v>0</v>
      </c>
      <c r="G1567" s="22">
        <f t="shared" si="24"/>
        <v>17773.5</v>
      </c>
      <c r="H1567" s="21">
        <v>0</v>
      </c>
      <c r="I1567" s="21">
        <v>0</v>
      </c>
    </row>
    <row r="1568" spans="1:9" ht="15" x14ac:dyDescent="0.25">
      <c r="A1568" s="82" t="s">
        <v>1635</v>
      </c>
      <c r="B1568" s="20">
        <v>0</v>
      </c>
      <c r="C1568" s="70" t="s">
        <v>87</v>
      </c>
      <c r="D1568" s="81">
        <v>1424031.4900000005</v>
      </c>
      <c r="E1568" s="81">
        <v>818418.21999999962</v>
      </c>
      <c r="F1568" s="21">
        <v>0</v>
      </c>
      <c r="G1568" s="22">
        <f t="shared" si="24"/>
        <v>605613.27000000083</v>
      </c>
      <c r="H1568" s="21">
        <v>0</v>
      </c>
      <c r="I1568" s="21">
        <v>0</v>
      </c>
    </row>
    <row r="1569" spans="1:9" ht="15" x14ac:dyDescent="0.25">
      <c r="A1569" s="82" t="s">
        <v>1636</v>
      </c>
      <c r="B1569" s="20">
        <v>0</v>
      </c>
      <c r="C1569" s="70" t="s">
        <v>87</v>
      </c>
      <c r="D1569" s="81">
        <v>1988817.5600000028</v>
      </c>
      <c r="E1569" s="81">
        <v>934306.22000000079</v>
      </c>
      <c r="F1569" s="21">
        <v>0</v>
      </c>
      <c r="G1569" s="22">
        <f t="shared" si="24"/>
        <v>1054511.3400000022</v>
      </c>
      <c r="H1569" s="21">
        <v>0</v>
      </c>
      <c r="I1569" s="21">
        <v>0</v>
      </c>
    </row>
    <row r="1570" spans="1:9" ht="15" x14ac:dyDescent="0.25">
      <c r="A1570" s="82" t="s">
        <v>1637</v>
      </c>
      <c r="B1570" s="20">
        <v>0</v>
      </c>
      <c r="C1570" s="70" t="s">
        <v>87</v>
      </c>
      <c r="D1570" s="81">
        <v>1047965.88</v>
      </c>
      <c r="E1570" s="81">
        <v>647299.13</v>
      </c>
      <c r="F1570" s="21">
        <v>0</v>
      </c>
      <c r="G1570" s="22">
        <f t="shared" si="24"/>
        <v>400666.75</v>
      </c>
      <c r="H1570" s="21">
        <v>0</v>
      </c>
      <c r="I1570" s="21">
        <v>0</v>
      </c>
    </row>
    <row r="1571" spans="1:9" ht="15" x14ac:dyDescent="0.25">
      <c r="A1571" s="82" t="s">
        <v>1638</v>
      </c>
      <c r="B1571" s="20">
        <v>0</v>
      </c>
      <c r="C1571" s="70" t="s">
        <v>87</v>
      </c>
      <c r="D1571" s="81">
        <v>1043933.2000000001</v>
      </c>
      <c r="E1571" s="81">
        <v>761237.4</v>
      </c>
      <c r="F1571" s="21">
        <v>0</v>
      </c>
      <c r="G1571" s="22">
        <f t="shared" si="24"/>
        <v>282695.80000000005</v>
      </c>
      <c r="H1571" s="21">
        <v>0</v>
      </c>
      <c r="I1571" s="21">
        <v>0</v>
      </c>
    </row>
    <row r="1572" spans="1:9" ht="15" x14ac:dyDescent="0.25">
      <c r="A1572" s="82" t="s">
        <v>1639</v>
      </c>
      <c r="B1572" s="20">
        <v>0</v>
      </c>
      <c r="C1572" s="70" t="s">
        <v>87</v>
      </c>
      <c r="D1572" s="81">
        <v>649658</v>
      </c>
      <c r="E1572" s="81">
        <v>507357.45000000013</v>
      </c>
      <c r="F1572" s="21">
        <v>0</v>
      </c>
      <c r="G1572" s="22">
        <f t="shared" si="24"/>
        <v>142300.54999999987</v>
      </c>
      <c r="H1572" s="21">
        <v>0</v>
      </c>
      <c r="I1572" s="21">
        <v>0</v>
      </c>
    </row>
    <row r="1573" spans="1:9" ht="15" x14ac:dyDescent="0.25">
      <c r="A1573" s="82" t="s">
        <v>4496</v>
      </c>
      <c r="B1573" s="20">
        <v>0</v>
      </c>
      <c r="C1573" s="70" t="s">
        <v>87</v>
      </c>
      <c r="D1573" s="81">
        <v>73218</v>
      </c>
      <c r="E1573" s="81">
        <v>37135.5</v>
      </c>
      <c r="F1573" s="21">
        <v>0</v>
      </c>
      <c r="G1573" s="22">
        <f t="shared" si="24"/>
        <v>36082.5</v>
      </c>
      <c r="H1573" s="21">
        <v>0</v>
      </c>
      <c r="I1573" s="21">
        <v>0</v>
      </c>
    </row>
    <row r="1574" spans="1:9" ht="15" x14ac:dyDescent="0.25">
      <c r="A1574" s="82" t="s">
        <v>1640</v>
      </c>
      <c r="B1574" s="20">
        <v>0</v>
      </c>
      <c r="C1574" s="70" t="s">
        <v>87</v>
      </c>
      <c r="D1574" s="81">
        <v>728837.45</v>
      </c>
      <c r="E1574" s="81">
        <v>660252.20999999985</v>
      </c>
      <c r="F1574" s="21">
        <v>0</v>
      </c>
      <c r="G1574" s="22">
        <f t="shared" si="24"/>
        <v>68585.240000000107</v>
      </c>
      <c r="H1574" s="21">
        <v>0</v>
      </c>
      <c r="I1574" s="21">
        <v>0</v>
      </c>
    </row>
    <row r="1575" spans="1:9" ht="15" x14ac:dyDescent="0.25">
      <c r="A1575" s="82" t="s">
        <v>1641</v>
      </c>
      <c r="B1575" s="20">
        <v>0</v>
      </c>
      <c r="C1575" s="70" t="s">
        <v>87</v>
      </c>
      <c r="D1575" s="81">
        <v>1927772.3900000006</v>
      </c>
      <c r="E1575" s="81">
        <v>1578223.6400000006</v>
      </c>
      <c r="F1575" s="21">
        <v>0</v>
      </c>
      <c r="G1575" s="22">
        <f t="shared" si="24"/>
        <v>349548.75</v>
      </c>
      <c r="H1575" s="21">
        <v>0</v>
      </c>
      <c r="I1575" s="21">
        <v>0</v>
      </c>
    </row>
    <row r="1576" spans="1:9" ht="15" x14ac:dyDescent="0.25">
      <c r="A1576" s="82" t="s">
        <v>1642</v>
      </c>
      <c r="B1576" s="20">
        <v>0</v>
      </c>
      <c r="C1576" s="70" t="s">
        <v>87</v>
      </c>
      <c r="D1576" s="81">
        <v>730294.95</v>
      </c>
      <c r="E1576" s="81">
        <v>519316.64999999997</v>
      </c>
      <c r="F1576" s="21">
        <v>0</v>
      </c>
      <c r="G1576" s="22">
        <f t="shared" si="24"/>
        <v>210978.3</v>
      </c>
      <c r="H1576" s="21">
        <v>0</v>
      </c>
      <c r="I1576" s="21">
        <v>0</v>
      </c>
    </row>
    <row r="1577" spans="1:9" ht="15" x14ac:dyDescent="0.25">
      <c r="A1577" s="82" t="s">
        <v>1643</v>
      </c>
      <c r="B1577" s="20">
        <v>0</v>
      </c>
      <c r="C1577" s="70" t="s">
        <v>87</v>
      </c>
      <c r="D1577" s="81">
        <v>1038756.9500000002</v>
      </c>
      <c r="E1577" s="81">
        <v>893164.00000000023</v>
      </c>
      <c r="F1577" s="21">
        <v>0</v>
      </c>
      <c r="G1577" s="22">
        <f t="shared" si="24"/>
        <v>145592.94999999995</v>
      </c>
      <c r="H1577" s="21">
        <v>0</v>
      </c>
      <c r="I1577" s="21">
        <v>0</v>
      </c>
    </row>
    <row r="1578" spans="1:9" ht="15" x14ac:dyDescent="0.25">
      <c r="A1578" s="82" t="s">
        <v>1644</v>
      </c>
      <c r="B1578" s="20">
        <v>0</v>
      </c>
      <c r="C1578" s="70" t="s">
        <v>87</v>
      </c>
      <c r="D1578" s="81">
        <v>1041820.9999999999</v>
      </c>
      <c r="E1578" s="81">
        <v>826022.49999999988</v>
      </c>
      <c r="F1578" s="21">
        <v>0</v>
      </c>
      <c r="G1578" s="22">
        <f t="shared" si="24"/>
        <v>215798.5</v>
      </c>
      <c r="H1578" s="21">
        <v>0</v>
      </c>
      <c r="I1578" s="21">
        <v>0</v>
      </c>
    </row>
    <row r="1579" spans="1:9" ht="15" x14ac:dyDescent="0.25">
      <c r="A1579" s="82" t="s">
        <v>1645</v>
      </c>
      <c r="B1579" s="20">
        <v>0</v>
      </c>
      <c r="C1579" s="70" t="s">
        <v>87</v>
      </c>
      <c r="D1579" s="81">
        <v>726359.7</v>
      </c>
      <c r="E1579" s="81">
        <v>611385.9</v>
      </c>
      <c r="F1579" s="21">
        <v>0</v>
      </c>
      <c r="G1579" s="22">
        <f t="shared" si="24"/>
        <v>114973.79999999993</v>
      </c>
      <c r="H1579" s="21">
        <v>0</v>
      </c>
      <c r="I1579" s="21">
        <v>0</v>
      </c>
    </row>
    <row r="1580" spans="1:9" ht="15" x14ac:dyDescent="0.25">
      <c r="A1580" s="82" t="s">
        <v>1646</v>
      </c>
      <c r="B1580" s="20">
        <v>0</v>
      </c>
      <c r="C1580" s="70" t="s">
        <v>87</v>
      </c>
      <c r="D1580" s="81">
        <v>665471.17000000004</v>
      </c>
      <c r="E1580" s="81">
        <v>476525.72</v>
      </c>
      <c r="F1580" s="21">
        <v>0</v>
      </c>
      <c r="G1580" s="22">
        <f t="shared" si="24"/>
        <v>188945.45000000007</v>
      </c>
      <c r="H1580" s="21">
        <v>0</v>
      </c>
      <c r="I1580" s="21">
        <v>0</v>
      </c>
    </row>
    <row r="1581" spans="1:9" ht="15" x14ac:dyDescent="0.25">
      <c r="A1581" s="82" t="s">
        <v>1647</v>
      </c>
      <c r="B1581" s="20">
        <v>0</v>
      </c>
      <c r="C1581" s="70" t="s">
        <v>87</v>
      </c>
      <c r="D1581" s="81">
        <v>1697983.4100000004</v>
      </c>
      <c r="E1581" s="81">
        <v>1370222.4100000004</v>
      </c>
      <c r="F1581" s="21">
        <v>0</v>
      </c>
      <c r="G1581" s="22">
        <f t="shared" si="24"/>
        <v>327761</v>
      </c>
      <c r="H1581" s="21">
        <v>0</v>
      </c>
      <c r="I1581" s="21">
        <v>0</v>
      </c>
    </row>
    <row r="1582" spans="1:9" ht="15" x14ac:dyDescent="0.25">
      <c r="A1582" s="82" t="s">
        <v>1648</v>
      </c>
      <c r="B1582" s="20">
        <v>0</v>
      </c>
      <c r="C1582" s="70" t="s">
        <v>87</v>
      </c>
      <c r="D1582" s="81">
        <v>716040.60000000009</v>
      </c>
      <c r="E1582" s="81">
        <v>553796.64</v>
      </c>
      <c r="F1582" s="21">
        <v>0</v>
      </c>
      <c r="G1582" s="22">
        <f t="shared" si="24"/>
        <v>162243.96000000008</v>
      </c>
      <c r="H1582" s="21">
        <v>0</v>
      </c>
      <c r="I1582" s="21">
        <v>0</v>
      </c>
    </row>
    <row r="1583" spans="1:9" ht="15" x14ac:dyDescent="0.25">
      <c r="A1583" s="82" t="s">
        <v>1649</v>
      </c>
      <c r="B1583" s="20">
        <v>0</v>
      </c>
      <c r="C1583" s="70" t="s">
        <v>87</v>
      </c>
      <c r="D1583" s="81">
        <v>824170.40000000014</v>
      </c>
      <c r="E1583" s="81">
        <v>444675.7</v>
      </c>
      <c r="F1583" s="21">
        <v>0</v>
      </c>
      <c r="G1583" s="22">
        <f t="shared" si="24"/>
        <v>379494.70000000013</v>
      </c>
      <c r="H1583" s="21">
        <v>0</v>
      </c>
      <c r="I1583" s="21">
        <v>0</v>
      </c>
    </row>
    <row r="1584" spans="1:9" ht="15" x14ac:dyDescent="0.25">
      <c r="A1584" s="82" t="s">
        <v>1650</v>
      </c>
      <c r="B1584" s="20">
        <v>0</v>
      </c>
      <c r="C1584" s="70" t="s">
        <v>87</v>
      </c>
      <c r="D1584" s="81">
        <v>319042.72000000009</v>
      </c>
      <c r="E1584" s="81">
        <v>226815.14</v>
      </c>
      <c r="F1584" s="21">
        <v>0</v>
      </c>
      <c r="G1584" s="22">
        <f t="shared" si="24"/>
        <v>92227.580000000075</v>
      </c>
      <c r="H1584" s="21">
        <v>0</v>
      </c>
      <c r="I1584" s="21">
        <v>0</v>
      </c>
    </row>
    <row r="1585" spans="1:9" ht="15" x14ac:dyDescent="0.25">
      <c r="A1585" s="82" t="s">
        <v>1651</v>
      </c>
      <c r="B1585" s="20">
        <v>0</v>
      </c>
      <c r="C1585" s="70" t="s">
        <v>87</v>
      </c>
      <c r="D1585" s="81">
        <v>54015.399999999994</v>
      </c>
      <c r="E1585" s="81">
        <v>39625.599999999999</v>
      </c>
      <c r="F1585" s="21">
        <v>0</v>
      </c>
      <c r="G1585" s="22">
        <f t="shared" si="24"/>
        <v>14389.799999999996</v>
      </c>
      <c r="H1585" s="21">
        <v>0</v>
      </c>
      <c r="I1585" s="21">
        <v>0</v>
      </c>
    </row>
    <row r="1586" spans="1:9" ht="15" x14ac:dyDescent="0.25">
      <c r="A1586" s="82" t="s">
        <v>1652</v>
      </c>
      <c r="B1586" s="20">
        <v>0</v>
      </c>
      <c r="C1586" s="70" t="s">
        <v>87</v>
      </c>
      <c r="D1586" s="81">
        <v>31525.199999999997</v>
      </c>
      <c r="E1586" s="81">
        <v>10540.8</v>
      </c>
      <c r="F1586" s="21">
        <v>0</v>
      </c>
      <c r="G1586" s="22">
        <f t="shared" si="24"/>
        <v>20984.399999999998</v>
      </c>
      <c r="H1586" s="21">
        <v>0</v>
      </c>
      <c r="I1586" s="21">
        <v>0</v>
      </c>
    </row>
    <row r="1587" spans="1:9" ht="15" x14ac:dyDescent="0.25">
      <c r="A1587" s="82" t="s">
        <v>1653</v>
      </c>
      <c r="B1587" s="20">
        <v>0</v>
      </c>
      <c r="C1587" s="70" t="s">
        <v>87</v>
      </c>
      <c r="D1587" s="81">
        <v>173110.59999999998</v>
      </c>
      <c r="E1587" s="81">
        <v>77809.399999999994</v>
      </c>
      <c r="F1587" s="21">
        <v>0</v>
      </c>
      <c r="G1587" s="22">
        <f t="shared" si="24"/>
        <v>95301.199999999983</v>
      </c>
      <c r="H1587" s="21">
        <v>0</v>
      </c>
      <c r="I1587" s="21">
        <v>0</v>
      </c>
    </row>
    <row r="1588" spans="1:9" ht="15" x14ac:dyDescent="0.25">
      <c r="A1588" s="82" t="s">
        <v>1654</v>
      </c>
      <c r="B1588" s="20">
        <v>0</v>
      </c>
      <c r="C1588" s="70" t="s">
        <v>87</v>
      </c>
      <c r="D1588" s="81">
        <v>1007519.4000000001</v>
      </c>
      <c r="E1588" s="81">
        <v>237617.04</v>
      </c>
      <c r="F1588" s="21">
        <v>0</v>
      </c>
      <c r="G1588" s="22">
        <f t="shared" si="24"/>
        <v>769902.3600000001</v>
      </c>
      <c r="H1588" s="21">
        <v>0</v>
      </c>
      <c r="I1588" s="21">
        <v>0</v>
      </c>
    </row>
    <row r="1589" spans="1:9" ht="15" x14ac:dyDescent="0.25">
      <c r="A1589" s="82" t="s">
        <v>1655</v>
      </c>
      <c r="B1589" s="20">
        <v>0</v>
      </c>
      <c r="C1589" s="70" t="s">
        <v>87</v>
      </c>
      <c r="D1589" s="81">
        <v>1493317.6600000004</v>
      </c>
      <c r="E1589" s="81">
        <v>1324926.0599999998</v>
      </c>
      <c r="F1589" s="21">
        <v>0</v>
      </c>
      <c r="G1589" s="22">
        <f t="shared" si="24"/>
        <v>168391.60000000056</v>
      </c>
      <c r="H1589" s="21">
        <v>0</v>
      </c>
      <c r="I1589" s="21">
        <v>0</v>
      </c>
    </row>
    <row r="1590" spans="1:9" ht="15" x14ac:dyDescent="0.25">
      <c r="A1590" s="82" t="s">
        <v>1656</v>
      </c>
      <c r="B1590" s="20">
        <v>0</v>
      </c>
      <c r="C1590" s="70" t="s">
        <v>87</v>
      </c>
      <c r="D1590" s="81">
        <v>818740.9600000002</v>
      </c>
      <c r="E1590" s="81">
        <v>658874.92999999993</v>
      </c>
      <c r="F1590" s="21">
        <v>0</v>
      </c>
      <c r="G1590" s="22">
        <f t="shared" si="24"/>
        <v>159866.03000000026</v>
      </c>
      <c r="H1590" s="21">
        <v>0</v>
      </c>
      <c r="I1590" s="21">
        <v>0</v>
      </c>
    </row>
    <row r="1591" spans="1:9" ht="15" x14ac:dyDescent="0.25">
      <c r="A1591" s="82" t="s">
        <v>1657</v>
      </c>
      <c r="B1591" s="20">
        <v>0</v>
      </c>
      <c r="C1591" s="70" t="s">
        <v>87</v>
      </c>
      <c r="D1591" s="81">
        <v>857324.19999999984</v>
      </c>
      <c r="E1591" s="81">
        <v>746316.50000000012</v>
      </c>
      <c r="F1591" s="21">
        <v>0</v>
      </c>
      <c r="G1591" s="22">
        <f t="shared" si="24"/>
        <v>111007.69999999972</v>
      </c>
      <c r="H1591" s="21">
        <v>0</v>
      </c>
      <c r="I1591" s="21">
        <v>0</v>
      </c>
    </row>
    <row r="1592" spans="1:9" ht="15" x14ac:dyDescent="0.25">
      <c r="A1592" s="82" t="s">
        <v>1658</v>
      </c>
      <c r="B1592" s="20">
        <v>0</v>
      </c>
      <c r="C1592" s="70" t="s">
        <v>87</v>
      </c>
      <c r="D1592" s="81">
        <v>845314.6</v>
      </c>
      <c r="E1592" s="81">
        <v>750443.49999999977</v>
      </c>
      <c r="F1592" s="21">
        <v>0</v>
      </c>
      <c r="G1592" s="22">
        <f t="shared" si="24"/>
        <v>94871.10000000021</v>
      </c>
      <c r="H1592" s="21">
        <v>0</v>
      </c>
      <c r="I1592" s="21">
        <v>0</v>
      </c>
    </row>
    <row r="1593" spans="1:9" ht="15" x14ac:dyDescent="0.25">
      <c r="A1593" s="82" t="s">
        <v>1659</v>
      </c>
      <c r="B1593" s="20">
        <v>0</v>
      </c>
      <c r="C1593" s="70" t="s">
        <v>87</v>
      </c>
      <c r="D1593" s="81">
        <v>871130.40000000014</v>
      </c>
      <c r="E1593" s="81">
        <v>779623.91999999981</v>
      </c>
      <c r="F1593" s="21">
        <v>0</v>
      </c>
      <c r="G1593" s="22">
        <f t="shared" si="24"/>
        <v>91506.480000000331</v>
      </c>
      <c r="H1593" s="21">
        <v>0</v>
      </c>
      <c r="I1593" s="21">
        <v>0</v>
      </c>
    </row>
    <row r="1594" spans="1:9" ht="15" x14ac:dyDescent="0.25">
      <c r="A1594" s="82" t="s">
        <v>1660</v>
      </c>
      <c r="B1594" s="20">
        <v>0</v>
      </c>
      <c r="C1594" s="70" t="s">
        <v>87</v>
      </c>
      <c r="D1594" s="81">
        <v>1213321.2</v>
      </c>
      <c r="E1594" s="81">
        <v>943492.04999999993</v>
      </c>
      <c r="F1594" s="21">
        <v>0</v>
      </c>
      <c r="G1594" s="22">
        <f t="shared" si="24"/>
        <v>269829.15000000002</v>
      </c>
      <c r="H1594" s="21">
        <v>0</v>
      </c>
      <c r="I1594" s="21">
        <v>0</v>
      </c>
    </row>
    <row r="1595" spans="1:9" ht="15" x14ac:dyDescent="0.25">
      <c r="A1595" s="82" t="s">
        <v>1661</v>
      </c>
      <c r="B1595" s="20">
        <v>0</v>
      </c>
      <c r="C1595" s="70" t="s">
        <v>87</v>
      </c>
      <c r="D1595" s="81">
        <v>9877.5</v>
      </c>
      <c r="E1595" s="81">
        <v>542</v>
      </c>
      <c r="F1595" s="21">
        <v>0</v>
      </c>
      <c r="G1595" s="22">
        <f t="shared" si="24"/>
        <v>9335.5</v>
      </c>
      <c r="H1595" s="21">
        <v>0</v>
      </c>
      <c r="I1595" s="21">
        <v>0</v>
      </c>
    </row>
    <row r="1596" spans="1:9" ht="15" x14ac:dyDescent="0.25">
      <c r="A1596" s="82" t="s">
        <v>1662</v>
      </c>
      <c r="B1596" s="20">
        <v>0</v>
      </c>
      <c r="C1596" s="70" t="s">
        <v>87</v>
      </c>
      <c r="D1596" s="81">
        <v>1512941.3</v>
      </c>
      <c r="E1596" s="81">
        <v>1207322.3999999994</v>
      </c>
      <c r="F1596" s="21">
        <v>0</v>
      </c>
      <c r="G1596" s="22">
        <f t="shared" si="24"/>
        <v>305618.90000000061</v>
      </c>
      <c r="H1596" s="21">
        <v>0</v>
      </c>
      <c r="I1596" s="21">
        <v>0</v>
      </c>
    </row>
    <row r="1597" spans="1:9" ht="15" x14ac:dyDescent="0.25">
      <c r="A1597" s="82" t="s">
        <v>1663</v>
      </c>
      <c r="B1597" s="20">
        <v>0</v>
      </c>
      <c r="C1597" s="70" t="s">
        <v>87</v>
      </c>
      <c r="D1597" s="81">
        <v>1403260.5999999996</v>
      </c>
      <c r="E1597" s="81">
        <v>1128133.8499999999</v>
      </c>
      <c r="F1597" s="21">
        <v>0</v>
      </c>
      <c r="G1597" s="22">
        <f t="shared" si="24"/>
        <v>275126.74999999977</v>
      </c>
      <c r="H1597" s="21">
        <v>0</v>
      </c>
      <c r="I1597" s="21">
        <v>0</v>
      </c>
    </row>
    <row r="1598" spans="1:9" ht="15" x14ac:dyDescent="0.25">
      <c r="A1598" s="82" t="s">
        <v>1664</v>
      </c>
      <c r="B1598" s="20">
        <v>0</v>
      </c>
      <c r="C1598" s="70" t="s">
        <v>87</v>
      </c>
      <c r="D1598" s="81">
        <v>1024791.3999999998</v>
      </c>
      <c r="E1598" s="81">
        <v>824600.2</v>
      </c>
      <c r="F1598" s="21">
        <v>0</v>
      </c>
      <c r="G1598" s="22">
        <f t="shared" si="24"/>
        <v>200191.19999999984</v>
      </c>
      <c r="H1598" s="21">
        <v>0</v>
      </c>
      <c r="I1598" s="21">
        <v>0</v>
      </c>
    </row>
    <row r="1599" spans="1:9" ht="15" x14ac:dyDescent="0.25">
      <c r="A1599" s="82" t="s">
        <v>1665</v>
      </c>
      <c r="B1599" s="20">
        <v>0</v>
      </c>
      <c r="C1599" s="70" t="s">
        <v>87</v>
      </c>
      <c r="D1599" s="81">
        <v>990937.87000000011</v>
      </c>
      <c r="E1599" s="81">
        <v>848081.07</v>
      </c>
      <c r="F1599" s="21">
        <v>0</v>
      </c>
      <c r="G1599" s="22">
        <f t="shared" si="24"/>
        <v>142856.80000000016</v>
      </c>
      <c r="H1599" s="21">
        <v>0</v>
      </c>
      <c r="I1599" s="21">
        <v>0</v>
      </c>
    </row>
    <row r="1600" spans="1:9" ht="15" x14ac:dyDescent="0.25">
      <c r="A1600" s="82" t="s">
        <v>1666</v>
      </c>
      <c r="B1600" s="20">
        <v>0</v>
      </c>
      <c r="C1600" s="70" t="s">
        <v>87</v>
      </c>
      <c r="D1600" s="81">
        <v>1163809.5999999999</v>
      </c>
      <c r="E1600" s="81">
        <v>864614.53999999992</v>
      </c>
      <c r="F1600" s="21">
        <v>0</v>
      </c>
      <c r="G1600" s="22">
        <f t="shared" si="24"/>
        <v>299195.05999999994</v>
      </c>
      <c r="H1600" s="21">
        <v>0</v>
      </c>
      <c r="I1600" s="21">
        <v>0</v>
      </c>
    </row>
    <row r="1601" spans="1:9" ht="15" x14ac:dyDescent="0.25">
      <c r="A1601" s="82" t="s">
        <v>1667</v>
      </c>
      <c r="B1601" s="20">
        <v>0</v>
      </c>
      <c r="C1601" s="70" t="s">
        <v>87</v>
      </c>
      <c r="D1601" s="81">
        <v>986928</v>
      </c>
      <c r="E1601" s="81">
        <v>812458.69999999984</v>
      </c>
      <c r="F1601" s="21">
        <v>0</v>
      </c>
      <c r="G1601" s="22">
        <f t="shared" si="24"/>
        <v>174469.30000000016</v>
      </c>
      <c r="H1601" s="21">
        <v>0</v>
      </c>
      <c r="I1601" s="21">
        <v>0</v>
      </c>
    </row>
    <row r="1602" spans="1:9" ht="15" x14ac:dyDescent="0.25">
      <c r="A1602" s="82" t="s">
        <v>1668</v>
      </c>
      <c r="B1602" s="20">
        <v>0</v>
      </c>
      <c r="C1602" s="70" t="s">
        <v>87</v>
      </c>
      <c r="D1602" s="81">
        <v>948591.59999999951</v>
      </c>
      <c r="E1602" s="81">
        <v>797044.80000000028</v>
      </c>
      <c r="F1602" s="21">
        <v>0</v>
      </c>
      <c r="G1602" s="22">
        <f t="shared" si="24"/>
        <v>151546.79999999923</v>
      </c>
      <c r="H1602" s="21">
        <v>0</v>
      </c>
      <c r="I1602" s="21">
        <v>0</v>
      </c>
    </row>
    <row r="1603" spans="1:9" ht="15" x14ac:dyDescent="0.25">
      <c r="A1603" s="82" t="s">
        <v>1669</v>
      </c>
      <c r="B1603" s="20">
        <v>0</v>
      </c>
      <c r="C1603" s="70" t="s">
        <v>87</v>
      </c>
      <c r="D1603" s="81">
        <v>205486.30000000002</v>
      </c>
      <c r="E1603" s="81">
        <v>131613.48000000004</v>
      </c>
      <c r="F1603" s="21">
        <v>0</v>
      </c>
      <c r="G1603" s="22">
        <f t="shared" si="24"/>
        <v>73872.819999999978</v>
      </c>
      <c r="H1603" s="21">
        <v>0</v>
      </c>
      <c r="I1603" s="21">
        <v>0</v>
      </c>
    </row>
    <row r="1604" spans="1:9" ht="15" x14ac:dyDescent="0.25">
      <c r="A1604" s="82" t="s">
        <v>1670</v>
      </c>
      <c r="B1604" s="20">
        <v>0</v>
      </c>
      <c r="C1604" s="70" t="s">
        <v>87</v>
      </c>
      <c r="D1604" s="81">
        <v>722772.2</v>
      </c>
      <c r="E1604" s="81">
        <v>629044.59999999963</v>
      </c>
      <c r="F1604" s="21">
        <v>0</v>
      </c>
      <c r="G1604" s="22">
        <f t="shared" si="24"/>
        <v>93727.600000000326</v>
      </c>
      <c r="H1604" s="21">
        <v>0</v>
      </c>
      <c r="I1604" s="21">
        <v>0</v>
      </c>
    </row>
    <row r="1605" spans="1:9" ht="15" x14ac:dyDescent="0.25">
      <c r="A1605" s="82" t="s">
        <v>1671</v>
      </c>
      <c r="B1605" s="20">
        <v>0</v>
      </c>
      <c r="C1605" s="70" t="s">
        <v>87</v>
      </c>
      <c r="D1605" s="81">
        <v>692748.20000000007</v>
      </c>
      <c r="E1605" s="81">
        <v>599845.84999999986</v>
      </c>
      <c r="F1605" s="21">
        <v>0</v>
      </c>
      <c r="G1605" s="22">
        <f t="shared" si="24"/>
        <v>92902.35000000021</v>
      </c>
      <c r="H1605" s="21">
        <v>0</v>
      </c>
      <c r="I1605" s="21">
        <v>0</v>
      </c>
    </row>
    <row r="1606" spans="1:9" ht="15" x14ac:dyDescent="0.25">
      <c r="A1606" s="82" t="s">
        <v>1672</v>
      </c>
      <c r="B1606" s="20">
        <v>0</v>
      </c>
      <c r="C1606" s="70" t="s">
        <v>87</v>
      </c>
      <c r="D1606" s="81">
        <v>722160.60000000009</v>
      </c>
      <c r="E1606" s="81">
        <v>625330.39999999991</v>
      </c>
      <c r="F1606" s="21">
        <v>0</v>
      </c>
      <c r="G1606" s="22">
        <f t="shared" ref="G1606:G1669" si="25">D1606-E1606</f>
        <v>96830.200000000186</v>
      </c>
      <c r="H1606" s="21">
        <v>0</v>
      </c>
      <c r="I1606" s="21">
        <v>0</v>
      </c>
    </row>
    <row r="1607" spans="1:9" ht="15" x14ac:dyDescent="0.25">
      <c r="A1607" s="82" t="s">
        <v>1673</v>
      </c>
      <c r="B1607" s="20">
        <v>0</v>
      </c>
      <c r="C1607" s="70" t="s">
        <v>87</v>
      </c>
      <c r="D1607" s="81">
        <v>564611.18999999994</v>
      </c>
      <c r="E1607" s="81">
        <v>444338.09000000008</v>
      </c>
      <c r="F1607" s="21">
        <v>0</v>
      </c>
      <c r="G1607" s="22">
        <f t="shared" si="25"/>
        <v>120273.09999999986</v>
      </c>
      <c r="H1607" s="21">
        <v>0</v>
      </c>
      <c r="I1607" s="21">
        <v>0</v>
      </c>
    </row>
    <row r="1608" spans="1:9" ht="15" x14ac:dyDescent="0.25">
      <c r="A1608" s="82" t="s">
        <v>1674</v>
      </c>
      <c r="B1608" s="20">
        <v>0</v>
      </c>
      <c r="C1608" s="70" t="s">
        <v>87</v>
      </c>
      <c r="D1608" s="81">
        <v>693225.8</v>
      </c>
      <c r="E1608" s="81">
        <v>601842.69999999984</v>
      </c>
      <c r="F1608" s="21">
        <v>0</v>
      </c>
      <c r="G1608" s="22">
        <f t="shared" si="25"/>
        <v>91383.10000000021</v>
      </c>
      <c r="H1608" s="21">
        <v>0</v>
      </c>
      <c r="I1608" s="21">
        <v>0</v>
      </c>
    </row>
    <row r="1609" spans="1:9" ht="15" x14ac:dyDescent="0.25">
      <c r="A1609" s="82" t="s">
        <v>1675</v>
      </c>
      <c r="B1609" s="20">
        <v>0</v>
      </c>
      <c r="C1609" s="70" t="s">
        <v>87</v>
      </c>
      <c r="D1609" s="81">
        <v>12398.8</v>
      </c>
      <c r="E1609" s="81">
        <v>0</v>
      </c>
      <c r="F1609" s="21">
        <v>0</v>
      </c>
      <c r="G1609" s="22">
        <f t="shared" si="25"/>
        <v>12398.8</v>
      </c>
      <c r="H1609" s="21">
        <v>0</v>
      </c>
      <c r="I1609" s="21">
        <v>0</v>
      </c>
    </row>
    <row r="1610" spans="1:9" ht="15" x14ac:dyDescent="0.25">
      <c r="A1610" s="82" t="s">
        <v>1676</v>
      </c>
      <c r="B1610" s="20">
        <v>0</v>
      </c>
      <c r="C1610" s="70" t="s">
        <v>87</v>
      </c>
      <c r="D1610" s="81">
        <v>880926.39999999991</v>
      </c>
      <c r="E1610" s="81">
        <v>693266.79999999993</v>
      </c>
      <c r="F1610" s="21">
        <v>0</v>
      </c>
      <c r="G1610" s="22">
        <f t="shared" si="25"/>
        <v>187659.59999999998</v>
      </c>
      <c r="H1610" s="21">
        <v>0</v>
      </c>
      <c r="I1610" s="21">
        <v>0</v>
      </c>
    </row>
    <row r="1611" spans="1:9" ht="15" x14ac:dyDescent="0.25">
      <c r="A1611" s="82" t="s">
        <v>1677</v>
      </c>
      <c r="B1611" s="20">
        <v>0</v>
      </c>
      <c r="C1611" s="70" t="s">
        <v>87</v>
      </c>
      <c r="D1611" s="81">
        <v>720244.44999999972</v>
      </c>
      <c r="E1611" s="81">
        <v>467366.96999999991</v>
      </c>
      <c r="F1611" s="21">
        <v>0</v>
      </c>
      <c r="G1611" s="22">
        <f t="shared" si="25"/>
        <v>252877.47999999981</v>
      </c>
      <c r="H1611" s="21">
        <v>0</v>
      </c>
      <c r="I1611" s="21">
        <v>0</v>
      </c>
    </row>
    <row r="1612" spans="1:9" ht="15" x14ac:dyDescent="0.25">
      <c r="A1612" s="82" t="s">
        <v>1678</v>
      </c>
      <c r="B1612" s="20">
        <v>0</v>
      </c>
      <c r="C1612" s="70" t="s">
        <v>87</v>
      </c>
      <c r="D1612" s="81">
        <v>178225.80000000002</v>
      </c>
      <c r="E1612" s="81">
        <v>149705.41999999998</v>
      </c>
      <c r="F1612" s="21">
        <v>0</v>
      </c>
      <c r="G1612" s="22">
        <f t="shared" si="25"/>
        <v>28520.380000000034</v>
      </c>
      <c r="H1612" s="21">
        <v>0</v>
      </c>
      <c r="I1612" s="21">
        <v>0</v>
      </c>
    </row>
    <row r="1613" spans="1:9" ht="15" x14ac:dyDescent="0.25">
      <c r="A1613" s="82" t="s">
        <v>1679</v>
      </c>
      <c r="B1613" s="20">
        <v>0</v>
      </c>
      <c r="C1613" s="70" t="s">
        <v>87</v>
      </c>
      <c r="D1613" s="81">
        <v>174481.14000000004</v>
      </c>
      <c r="E1613" s="81">
        <v>159072.4</v>
      </c>
      <c r="F1613" s="21">
        <v>0</v>
      </c>
      <c r="G1613" s="22">
        <f t="shared" si="25"/>
        <v>15408.740000000049</v>
      </c>
      <c r="H1613" s="21">
        <v>0</v>
      </c>
      <c r="I1613" s="21">
        <v>0</v>
      </c>
    </row>
    <row r="1614" spans="1:9" ht="15" x14ac:dyDescent="0.25">
      <c r="A1614" s="82" t="s">
        <v>1680</v>
      </c>
      <c r="B1614" s="20">
        <v>0</v>
      </c>
      <c r="C1614" s="70" t="s">
        <v>87</v>
      </c>
      <c r="D1614" s="81">
        <v>101706.8</v>
      </c>
      <c r="E1614" s="81">
        <v>78000.599999999991</v>
      </c>
      <c r="F1614" s="21">
        <v>0</v>
      </c>
      <c r="G1614" s="22">
        <f t="shared" si="25"/>
        <v>23706.200000000012</v>
      </c>
      <c r="H1614" s="21">
        <v>0</v>
      </c>
      <c r="I1614" s="21">
        <v>0</v>
      </c>
    </row>
    <row r="1615" spans="1:9" ht="15" x14ac:dyDescent="0.25">
      <c r="A1615" s="82" t="s">
        <v>1681</v>
      </c>
      <c r="B1615" s="20">
        <v>0</v>
      </c>
      <c r="C1615" s="70" t="s">
        <v>87</v>
      </c>
      <c r="D1615" s="81">
        <v>177141.59999999998</v>
      </c>
      <c r="E1615" s="81">
        <v>164792.70000000001</v>
      </c>
      <c r="F1615" s="21">
        <v>0</v>
      </c>
      <c r="G1615" s="22">
        <f t="shared" si="25"/>
        <v>12348.899999999965</v>
      </c>
      <c r="H1615" s="21">
        <v>0</v>
      </c>
      <c r="I1615" s="21">
        <v>0</v>
      </c>
    </row>
    <row r="1616" spans="1:9" ht="15" x14ac:dyDescent="0.25">
      <c r="A1616" s="82" t="s">
        <v>1682</v>
      </c>
      <c r="B1616" s="20">
        <v>0</v>
      </c>
      <c r="C1616" s="70" t="s">
        <v>87</v>
      </c>
      <c r="D1616" s="81">
        <v>163436.20000000001</v>
      </c>
      <c r="E1616" s="81">
        <v>150639.70000000001</v>
      </c>
      <c r="F1616" s="21">
        <v>0</v>
      </c>
      <c r="G1616" s="22">
        <f t="shared" si="25"/>
        <v>12796.5</v>
      </c>
      <c r="H1616" s="21">
        <v>0</v>
      </c>
      <c r="I1616" s="21">
        <v>0</v>
      </c>
    </row>
    <row r="1617" spans="1:9" ht="15" x14ac:dyDescent="0.25">
      <c r="A1617" s="82" t="s">
        <v>1683</v>
      </c>
      <c r="B1617" s="20">
        <v>0</v>
      </c>
      <c r="C1617" s="70" t="s">
        <v>87</v>
      </c>
      <c r="D1617" s="81">
        <v>413552.79999999987</v>
      </c>
      <c r="E1617" s="81">
        <v>354662.2</v>
      </c>
      <c r="F1617" s="21">
        <v>0</v>
      </c>
      <c r="G1617" s="22">
        <f t="shared" si="25"/>
        <v>58890.59999999986</v>
      </c>
      <c r="H1617" s="21">
        <v>0</v>
      </c>
      <c r="I1617" s="21">
        <v>0</v>
      </c>
    </row>
    <row r="1618" spans="1:9" ht="15" x14ac:dyDescent="0.25">
      <c r="A1618" s="82" t="s">
        <v>1684</v>
      </c>
      <c r="B1618" s="20">
        <v>0</v>
      </c>
      <c r="C1618" s="70" t="s">
        <v>87</v>
      </c>
      <c r="D1618" s="81">
        <v>405907.8</v>
      </c>
      <c r="E1618" s="81">
        <v>365263.26000000007</v>
      </c>
      <c r="F1618" s="21">
        <v>0</v>
      </c>
      <c r="G1618" s="22">
        <f t="shared" si="25"/>
        <v>40644.539999999921</v>
      </c>
      <c r="H1618" s="21">
        <v>0</v>
      </c>
      <c r="I1618" s="21">
        <v>0</v>
      </c>
    </row>
    <row r="1619" spans="1:9" ht="15" x14ac:dyDescent="0.25">
      <c r="A1619" s="82" t="s">
        <v>1685</v>
      </c>
      <c r="B1619" s="20">
        <v>0</v>
      </c>
      <c r="C1619" s="70" t="s">
        <v>87</v>
      </c>
      <c r="D1619" s="81">
        <v>165715.80000000002</v>
      </c>
      <c r="E1619" s="81">
        <v>117054</v>
      </c>
      <c r="F1619" s="21">
        <v>0</v>
      </c>
      <c r="G1619" s="22">
        <f t="shared" si="25"/>
        <v>48661.800000000017</v>
      </c>
      <c r="H1619" s="21">
        <v>0</v>
      </c>
      <c r="I1619" s="21">
        <v>0</v>
      </c>
    </row>
    <row r="1620" spans="1:9" ht="15" x14ac:dyDescent="0.25">
      <c r="A1620" s="82" t="s">
        <v>1686</v>
      </c>
      <c r="B1620" s="20">
        <v>0</v>
      </c>
      <c r="C1620" s="70" t="s">
        <v>87</v>
      </c>
      <c r="D1620" s="81">
        <v>155096.19999999998</v>
      </c>
      <c r="E1620" s="81">
        <v>90253.349999999991</v>
      </c>
      <c r="F1620" s="21">
        <v>0</v>
      </c>
      <c r="G1620" s="22">
        <f t="shared" si="25"/>
        <v>64842.849999999991</v>
      </c>
      <c r="H1620" s="21">
        <v>0</v>
      </c>
      <c r="I1620" s="21">
        <v>0</v>
      </c>
    </row>
    <row r="1621" spans="1:9" ht="15" x14ac:dyDescent="0.25">
      <c r="A1621" s="82" t="s">
        <v>1687</v>
      </c>
      <c r="B1621" s="20">
        <v>0</v>
      </c>
      <c r="C1621" s="70" t="s">
        <v>87</v>
      </c>
      <c r="D1621" s="81">
        <v>876923.19999999984</v>
      </c>
      <c r="E1621" s="81">
        <v>764152.48000000021</v>
      </c>
      <c r="F1621" s="21">
        <v>0</v>
      </c>
      <c r="G1621" s="22">
        <f t="shared" si="25"/>
        <v>112770.71999999962</v>
      </c>
      <c r="H1621" s="21">
        <v>0</v>
      </c>
      <c r="I1621" s="21">
        <v>0</v>
      </c>
    </row>
    <row r="1622" spans="1:9" ht="15" x14ac:dyDescent="0.25">
      <c r="A1622" s="82" t="s">
        <v>4497</v>
      </c>
      <c r="B1622" s="20">
        <v>0</v>
      </c>
      <c r="C1622" s="70" t="s">
        <v>87</v>
      </c>
      <c r="D1622" s="81">
        <v>147006</v>
      </c>
      <c r="E1622" s="81">
        <v>44921</v>
      </c>
      <c r="F1622" s="21">
        <v>0</v>
      </c>
      <c r="G1622" s="22">
        <f t="shared" si="25"/>
        <v>102085</v>
      </c>
      <c r="H1622" s="21">
        <v>0</v>
      </c>
      <c r="I1622" s="21">
        <v>0</v>
      </c>
    </row>
    <row r="1623" spans="1:9" ht="15" x14ac:dyDescent="0.25">
      <c r="A1623" s="82" t="s">
        <v>1688</v>
      </c>
      <c r="B1623" s="20">
        <v>0</v>
      </c>
      <c r="C1623" s="70" t="s">
        <v>87</v>
      </c>
      <c r="D1623" s="81">
        <v>891851.80000000016</v>
      </c>
      <c r="E1623" s="81">
        <v>691442.28999999992</v>
      </c>
      <c r="F1623" s="21">
        <v>0</v>
      </c>
      <c r="G1623" s="22">
        <f t="shared" si="25"/>
        <v>200409.51000000024</v>
      </c>
      <c r="H1623" s="21">
        <v>0</v>
      </c>
      <c r="I1623" s="21">
        <v>0</v>
      </c>
    </row>
    <row r="1624" spans="1:9" ht="15" x14ac:dyDescent="0.25">
      <c r="A1624" s="82" t="s">
        <v>1689</v>
      </c>
      <c r="B1624" s="20">
        <v>0</v>
      </c>
      <c r="C1624" s="70" t="s">
        <v>87</v>
      </c>
      <c r="D1624" s="81">
        <v>681350.2</v>
      </c>
      <c r="E1624" s="81">
        <v>459391.4</v>
      </c>
      <c r="F1624" s="21">
        <v>0</v>
      </c>
      <c r="G1624" s="22">
        <f t="shared" si="25"/>
        <v>221958.79999999993</v>
      </c>
      <c r="H1624" s="21">
        <v>0</v>
      </c>
      <c r="I1624" s="21">
        <v>0</v>
      </c>
    </row>
    <row r="1625" spans="1:9" ht="15" x14ac:dyDescent="0.25">
      <c r="A1625" s="82" t="s">
        <v>1690</v>
      </c>
      <c r="B1625" s="20">
        <v>0</v>
      </c>
      <c r="C1625" s="70" t="s">
        <v>87</v>
      </c>
      <c r="D1625" s="81">
        <v>1726893.7300000002</v>
      </c>
      <c r="E1625" s="81">
        <v>931286.91999999993</v>
      </c>
      <c r="F1625" s="21">
        <v>0</v>
      </c>
      <c r="G1625" s="22">
        <f t="shared" si="25"/>
        <v>795606.81000000029</v>
      </c>
      <c r="H1625" s="21">
        <v>0</v>
      </c>
      <c r="I1625" s="21">
        <v>0</v>
      </c>
    </row>
    <row r="1626" spans="1:9" ht="15" x14ac:dyDescent="0.25">
      <c r="A1626" s="82" t="s">
        <v>1691</v>
      </c>
      <c r="B1626" s="20">
        <v>0</v>
      </c>
      <c r="C1626" s="70" t="s">
        <v>87</v>
      </c>
      <c r="D1626" s="81">
        <v>1665718.45</v>
      </c>
      <c r="E1626" s="81">
        <v>1034371.8500000002</v>
      </c>
      <c r="F1626" s="21">
        <v>0</v>
      </c>
      <c r="G1626" s="22">
        <f t="shared" si="25"/>
        <v>631346.59999999974</v>
      </c>
      <c r="H1626" s="21">
        <v>0</v>
      </c>
      <c r="I1626" s="21">
        <v>0</v>
      </c>
    </row>
    <row r="1627" spans="1:9" ht="15" x14ac:dyDescent="0.25">
      <c r="A1627" s="82" t="s">
        <v>1692</v>
      </c>
      <c r="B1627" s="20">
        <v>0</v>
      </c>
      <c r="C1627" s="70" t="s">
        <v>87</v>
      </c>
      <c r="D1627" s="81">
        <v>1562436.7000000002</v>
      </c>
      <c r="E1627" s="81">
        <v>1008559.9500000001</v>
      </c>
      <c r="F1627" s="21">
        <v>0</v>
      </c>
      <c r="G1627" s="22">
        <f t="shared" si="25"/>
        <v>553876.75000000012</v>
      </c>
      <c r="H1627" s="21">
        <v>0</v>
      </c>
      <c r="I1627" s="21">
        <v>0</v>
      </c>
    </row>
    <row r="1628" spans="1:9" ht="15" x14ac:dyDescent="0.25">
      <c r="A1628" s="82" t="s">
        <v>1693</v>
      </c>
      <c r="B1628" s="20">
        <v>0</v>
      </c>
      <c r="C1628" s="70" t="s">
        <v>87</v>
      </c>
      <c r="D1628" s="81">
        <v>752099.14999999991</v>
      </c>
      <c r="E1628" s="81">
        <v>671630.79999999993</v>
      </c>
      <c r="F1628" s="21">
        <v>0</v>
      </c>
      <c r="G1628" s="22">
        <f t="shared" si="25"/>
        <v>80468.349999999977</v>
      </c>
      <c r="H1628" s="21">
        <v>0</v>
      </c>
      <c r="I1628" s="21">
        <v>0</v>
      </c>
    </row>
    <row r="1629" spans="1:9" ht="15" x14ac:dyDescent="0.25">
      <c r="A1629" s="82" t="s">
        <v>1694</v>
      </c>
      <c r="B1629" s="20">
        <v>0</v>
      </c>
      <c r="C1629" s="70" t="s">
        <v>87</v>
      </c>
      <c r="D1629" s="81">
        <v>2664531.5900000012</v>
      </c>
      <c r="E1629" s="81">
        <v>1870754.76</v>
      </c>
      <c r="F1629" s="21">
        <v>0</v>
      </c>
      <c r="G1629" s="22">
        <f t="shared" si="25"/>
        <v>793776.83000000124</v>
      </c>
      <c r="H1629" s="21">
        <v>0</v>
      </c>
      <c r="I1629" s="21">
        <v>0</v>
      </c>
    </row>
    <row r="1630" spans="1:9" ht="15" x14ac:dyDescent="0.25">
      <c r="A1630" s="82" t="s">
        <v>1695</v>
      </c>
      <c r="B1630" s="20">
        <v>0</v>
      </c>
      <c r="C1630" s="70" t="s">
        <v>87</v>
      </c>
      <c r="D1630" s="81">
        <v>1398128.3900000004</v>
      </c>
      <c r="E1630" s="81">
        <v>1081254.7799999996</v>
      </c>
      <c r="F1630" s="21">
        <v>0</v>
      </c>
      <c r="G1630" s="22">
        <f t="shared" si="25"/>
        <v>316873.6100000008</v>
      </c>
      <c r="H1630" s="21">
        <v>0</v>
      </c>
      <c r="I1630" s="21">
        <v>0</v>
      </c>
    </row>
    <row r="1631" spans="1:9" ht="15" x14ac:dyDescent="0.25">
      <c r="A1631" s="82" t="s">
        <v>1696</v>
      </c>
      <c r="B1631" s="20">
        <v>0</v>
      </c>
      <c r="C1631" s="70" t="s">
        <v>87</v>
      </c>
      <c r="D1631" s="81">
        <v>1670549.5499999996</v>
      </c>
      <c r="E1631" s="81">
        <v>1309353.5000000002</v>
      </c>
      <c r="F1631" s="21">
        <v>0</v>
      </c>
      <c r="G1631" s="22">
        <f t="shared" si="25"/>
        <v>361196.04999999935</v>
      </c>
      <c r="H1631" s="21">
        <v>0</v>
      </c>
      <c r="I1631" s="21">
        <v>0</v>
      </c>
    </row>
    <row r="1632" spans="1:9" ht="15" x14ac:dyDescent="0.25">
      <c r="A1632" s="82" t="s">
        <v>1697</v>
      </c>
      <c r="B1632" s="20">
        <v>0</v>
      </c>
      <c r="C1632" s="70" t="s">
        <v>87</v>
      </c>
      <c r="D1632" s="81">
        <v>1382093.3699999996</v>
      </c>
      <c r="E1632" s="81">
        <v>1029857.22</v>
      </c>
      <c r="F1632" s="21">
        <v>0</v>
      </c>
      <c r="G1632" s="22">
        <f t="shared" si="25"/>
        <v>352236.14999999967</v>
      </c>
      <c r="H1632" s="21">
        <v>0</v>
      </c>
      <c r="I1632" s="21">
        <v>0</v>
      </c>
    </row>
    <row r="1633" spans="1:9" ht="15" x14ac:dyDescent="0.25">
      <c r="A1633" s="82" t="s">
        <v>1698</v>
      </c>
      <c r="B1633" s="20">
        <v>0</v>
      </c>
      <c r="C1633" s="70" t="s">
        <v>87</v>
      </c>
      <c r="D1633" s="81">
        <v>2306093.5700000003</v>
      </c>
      <c r="E1633" s="81">
        <v>1580297.78</v>
      </c>
      <c r="F1633" s="21">
        <v>0</v>
      </c>
      <c r="G1633" s="22">
        <f t="shared" si="25"/>
        <v>725795.79000000027</v>
      </c>
      <c r="H1633" s="21">
        <v>0</v>
      </c>
      <c r="I1633" s="21">
        <v>0</v>
      </c>
    </row>
    <row r="1634" spans="1:9" ht="15" x14ac:dyDescent="0.25">
      <c r="A1634" s="82" t="s">
        <v>1699</v>
      </c>
      <c r="B1634" s="20">
        <v>0</v>
      </c>
      <c r="C1634" s="70" t="s">
        <v>87</v>
      </c>
      <c r="D1634" s="81">
        <v>1053670.4500000002</v>
      </c>
      <c r="E1634" s="81">
        <v>695854.29</v>
      </c>
      <c r="F1634" s="21">
        <v>0</v>
      </c>
      <c r="G1634" s="22">
        <f t="shared" si="25"/>
        <v>357816.16000000015</v>
      </c>
      <c r="H1634" s="21">
        <v>0</v>
      </c>
      <c r="I1634" s="21">
        <v>0</v>
      </c>
    </row>
    <row r="1635" spans="1:9" ht="15" x14ac:dyDescent="0.25">
      <c r="A1635" s="82" t="s">
        <v>1700</v>
      </c>
      <c r="B1635" s="20">
        <v>0</v>
      </c>
      <c r="C1635" s="70" t="s">
        <v>87</v>
      </c>
      <c r="D1635" s="81">
        <v>248684.63</v>
      </c>
      <c r="E1635" s="81">
        <v>141938.60999999996</v>
      </c>
      <c r="F1635" s="21">
        <v>0</v>
      </c>
      <c r="G1635" s="22">
        <f t="shared" si="25"/>
        <v>106746.02000000005</v>
      </c>
      <c r="H1635" s="21">
        <v>0</v>
      </c>
      <c r="I1635" s="21">
        <v>0</v>
      </c>
    </row>
    <row r="1636" spans="1:9" ht="15" x14ac:dyDescent="0.25">
      <c r="A1636" s="82" t="s">
        <v>1701</v>
      </c>
      <c r="B1636" s="20">
        <v>0</v>
      </c>
      <c r="C1636" s="70" t="s">
        <v>87</v>
      </c>
      <c r="D1636" s="81">
        <v>1094849.0499999998</v>
      </c>
      <c r="E1636" s="81">
        <v>570923.67999999993</v>
      </c>
      <c r="F1636" s="21">
        <v>0</v>
      </c>
      <c r="G1636" s="22">
        <f t="shared" si="25"/>
        <v>523925.36999999988</v>
      </c>
      <c r="H1636" s="21">
        <v>0</v>
      </c>
      <c r="I1636" s="21">
        <v>0</v>
      </c>
    </row>
    <row r="1637" spans="1:9" ht="15" x14ac:dyDescent="0.25">
      <c r="A1637" s="82" t="s">
        <v>1702</v>
      </c>
      <c r="B1637" s="20">
        <v>0</v>
      </c>
      <c r="C1637" s="70" t="s">
        <v>87</v>
      </c>
      <c r="D1637" s="81">
        <v>2328515.8399999994</v>
      </c>
      <c r="E1637" s="81">
        <v>1574019.87</v>
      </c>
      <c r="F1637" s="21">
        <v>0</v>
      </c>
      <c r="G1637" s="22">
        <f t="shared" si="25"/>
        <v>754495.96999999927</v>
      </c>
      <c r="H1637" s="21">
        <v>0</v>
      </c>
      <c r="I1637" s="21">
        <v>0</v>
      </c>
    </row>
    <row r="1638" spans="1:9" ht="15" x14ac:dyDescent="0.25">
      <c r="A1638" s="82" t="s">
        <v>1703</v>
      </c>
      <c r="B1638" s="20">
        <v>0</v>
      </c>
      <c r="C1638" s="70" t="s">
        <v>87</v>
      </c>
      <c r="D1638" s="81">
        <v>779038.4</v>
      </c>
      <c r="E1638" s="81">
        <v>622287.70000000007</v>
      </c>
      <c r="F1638" s="21">
        <v>0</v>
      </c>
      <c r="G1638" s="22">
        <f t="shared" si="25"/>
        <v>156750.69999999995</v>
      </c>
      <c r="H1638" s="21">
        <v>0</v>
      </c>
      <c r="I1638" s="21">
        <v>0</v>
      </c>
    </row>
    <row r="1639" spans="1:9" ht="15" x14ac:dyDescent="0.25">
      <c r="A1639" s="82" t="s">
        <v>1704</v>
      </c>
      <c r="B1639" s="20">
        <v>0</v>
      </c>
      <c r="C1639" s="70" t="s">
        <v>87</v>
      </c>
      <c r="D1639" s="81">
        <v>482436.16000000003</v>
      </c>
      <c r="E1639" s="81">
        <v>390005.63999999996</v>
      </c>
      <c r="F1639" s="21">
        <v>0</v>
      </c>
      <c r="G1639" s="22">
        <f t="shared" si="25"/>
        <v>92430.520000000077</v>
      </c>
      <c r="H1639" s="21">
        <v>0</v>
      </c>
      <c r="I1639" s="21">
        <v>0</v>
      </c>
    </row>
    <row r="1640" spans="1:9" ht="15" x14ac:dyDescent="0.25">
      <c r="A1640" s="82" t="s">
        <v>1705</v>
      </c>
      <c r="B1640" s="20">
        <v>0</v>
      </c>
      <c r="C1640" s="70" t="s">
        <v>87</v>
      </c>
      <c r="D1640" s="81">
        <v>17680.8</v>
      </c>
      <c r="E1640" s="81">
        <v>2000</v>
      </c>
      <c r="F1640" s="21">
        <v>0</v>
      </c>
      <c r="G1640" s="22">
        <f t="shared" si="25"/>
        <v>15680.8</v>
      </c>
      <c r="H1640" s="21">
        <v>0</v>
      </c>
      <c r="I1640" s="21">
        <v>0</v>
      </c>
    </row>
    <row r="1641" spans="1:9" ht="15" x14ac:dyDescent="0.25">
      <c r="A1641" s="82" t="s">
        <v>1706</v>
      </c>
      <c r="B1641" s="20">
        <v>0</v>
      </c>
      <c r="C1641" s="70" t="s">
        <v>87</v>
      </c>
      <c r="D1641" s="81">
        <v>22740.400000000001</v>
      </c>
      <c r="E1641" s="81">
        <v>0</v>
      </c>
      <c r="F1641" s="21">
        <v>0</v>
      </c>
      <c r="G1641" s="22">
        <f t="shared" si="25"/>
        <v>22740.400000000001</v>
      </c>
      <c r="H1641" s="21">
        <v>0</v>
      </c>
      <c r="I1641" s="21">
        <v>0</v>
      </c>
    </row>
    <row r="1642" spans="1:9" ht="15" x14ac:dyDescent="0.25">
      <c r="A1642" s="82" t="s">
        <v>1707</v>
      </c>
      <c r="B1642" s="20">
        <v>0</v>
      </c>
      <c r="C1642" s="70" t="s">
        <v>87</v>
      </c>
      <c r="D1642" s="81">
        <v>9174</v>
      </c>
      <c r="E1642" s="81">
        <v>0</v>
      </c>
      <c r="F1642" s="21">
        <v>0</v>
      </c>
      <c r="G1642" s="22">
        <f t="shared" si="25"/>
        <v>9174</v>
      </c>
      <c r="H1642" s="21">
        <v>0</v>
      </c>
      <c r="I1642" s="21">
        <v>0</v>
      </c>
    </row>
    <row r="1643" spans="1:9" ht="15" x14ac:dyDescent="0.25">
      <c r="A1643" s="82" t="s">
        <v>1708</v>
      </c>
      <c r="B1643" s="20">
        <v>0</v>
      </c>
      <c r="C1643" s="70" t="s">
        <v>87</v>
      </c>
      <c r="D1643" s="81">
        <v>38947.800000000003</v>
      </c>
      <c r="E1643" s="81">
        <v>2881.2</v>
      </c>
      <c r="F1643" s="21">
        <v>0</v>
      </c>
      <c r="G1643" s="22">
        <f t="shared" si="25"/>
        <v>36066.600000000006</v>
      </c>
      <c r="H1643" s="21">
        <v>0</v>
      </c>
      <c r="I1643" s="21">
        <v>0</v>
      </c>
    </row>
    <row r="1644" spans="1:9" ht="15" x14ac:dyDescent="0.25">
      <c r="A1644" s="82" t="s">
        <v>1709</v>
      </c>
      <c r="B1644" s="20">
        <v>0</v>
      </c>
      <c r="C1644" s="70" t="s">
        <v>87</v>
      </c>
      <c r="D1644" s="81">
        <v>58936.000000000007</v>
      </c>
      <c r="E1644" s="81">
        <v>687.7</v>
      </c>
      <c r="F1644" s="21">
        <v>0</v>
      </c>
      <c r="G1644" s="22">
        <f t="shared" si="25"/>
        <v>58248.30000000001</v>
      </c>
      <c r="H1644" s="21">
        <v>0</v>
      </c>
      <c r="I1644" s="21">
        <v>0</v>
      </c>
    </row>
    <row r="1645" spans="1:9" ht="15" x14ac:dyDescent="0.25">
      <c r="A1645" s="82" t="s">
        <v>1710</v>
      </c>
      <c r="B1645" s="20">
        <v>0</v>
      </c>
      <c r="C1645" s="70" t="s">
        <v>87</v>
      </c>
      <c r="D1645" s="81">
        <v>8020.2999999999993</v>
      </c>
      <c r="E1645" s="81">
        <v>7023.4</v>
      </c>
      <c r="F1645" s="21">
        <v>0</v>
      </c>
      <c r="G1645" s="22">
        <f t="shared" si="25"/>
        <v>996.89999999999964</v>
      </c>
      <c r="H1645" s="21">
        <v>0</v>
      </c>
      <c r="I1645" s="21">
        <v>0</v>
      </c>
    </row>
    <row r="1646" spans="1:9" ht="15" x14ac:dyDescent="0.25">
      <c r="A1646" s="82" t="s">
        <v>1711</v>
      </c>
      <c r="B1646" s="20">
        <v>0</v>
      </c>
      <c r="C1646" s="70" t="s">
        <v>87</v>
      </c>
      <c r="D1646" s="81">
        <v>54626.999999999993</v>
      </c>
      <c r="E1646" s="81">
        <v>17498.8</v>
      </c>
      <c r="F1646" s="21">
        <v>0</v>
      </c>
      <c r="G1646" s="22">
        <f t="shared" si="25"/>
        <v>37128.199999999997</v>
      </c>
      <c r="H1646" s="21">
        <v>0</v>
      </c>
      <c r="I1646" s="21">
        <v>0</v>
      </c>
    </row>
    <row r="1647" spans="1:9" ht="15" x14ac:dyDescent="0.25">
      <c r="A1647" s="82" t="s">
        <v>1712</v>
      </c>
      <c r="B1647" s="20">
        <v>0</v>
      </c>
      <c r="C1647" s="70" t="s">
        <v>87</v>
      </c>
      <c r="D1647" s="81">
        <v>886525.93000000028</v>
      </c>
      <c r="E1647" s="81">
        <v>772546.65999999992</v>
      </c>
      <c r="F1647" s="21">
        <v>0</v>
      </c>
      <c r="G1647" s="22">
        <f t="shared" si="25"/>
        <v>113979.27000000037</v>
      </c>
      <c r="H1647" s="21">
        <v>0</v>
      </c>
      <c r="I1647" s="21">
        <v>0</v>
      </c>
    </row>
    <row r="1648" spans="1:9" ht="15" x14ac:dyDescent="0.25">
      <c r="A1648" s="82" t="s">
        <v>1713</v>
      </c>
      <c r="B1648" s="20">
        <v>0</v>
      </c>
      <c r="C1648" s="70" t="s">
        <v>87</v>
      </c>
      <c r="D1648" s="81">
        <v>923099.00000000035</v>
      </c>
      <c r="E1648" s="81">
        <v>685932.4099999998</v>
      </c>
      <c r="F1648" s="21">
        <v>0</v>
      </c>
      <c r="G1648" s="22">
        <f t="shared" si="25"/>
        <v>237166.59000000055</v>
      </c>
      <c r="H1648" s="21">
        <v>0</v>
      </c>
      <c r="I1648" s="21">
        <v>0</v>
      </c>
    </row>
    <row r="1649" spans="1:9" ht="15" x14ac:dyDescent="0.25">
      <c r="A1649" s="82" t="s">
        <v>1714</v>
      </c>
      <c r="B1649" s="20">
        <v>0</v>
      </c>
      <c r="C1649" s="70" t="s">
        <v>87</v>
      </c>
      <c r="D1649" s="81">
        <v>685770.4</v>
      </c>
      <c r="E1649" s="81">
        <v>592261.91999999993</v>
      </c>
      <c r="F1649" s="21">
        <v>0</v>
      </c>
      <c r="G1649" s="22">
        <f t="shared" si="25"/>
        <v>93508.480000000098</v>
      </c>
      <c r="H1649" s="21">
        <v>0</v>
      </c>
      <c r="I1649" s="21">
        <v>0</v>
      </c>
    </row>
    <row r="1650" spans="1:9" ht="15" x14ac:dyDescent="0.25">
      <c r="A1650" s="82" t="s">
        <v>1715</v>
      </c>
      <c r="B1650" s="20">
        <v>0</v>
      </c>
      <c r="C1650" s="70" t="s">
        <v>87</v>
      </c>
      <c r="D1650" s="81">
        <v>713236.8</v>
      </c>
      <c r="E1650" s="81">
        <v>572410.5</v>
      </c>
      <c r="F1650" s="21">
        <v>0</v>
      </c>
      <c r="G1650" s="22">
        <f t="shared" si="25"/>
        <v>140826.30000000005</v>
      </c>
      <c r="H1650" s="21">
        <v>0</v>
      </c>
      <c r="I1650" s="21">
        <v>0</v>
      </c>
    </row>
    <row r="1651" spans="1:9" ht="15" x14ac:dyDescent="0.25">
      <c r="A1651" s="82" t="s">
        <v>1716</v>
      </c>
      <c r="B1651" s="20">
        <v>0</v>
      </c>
      <c r="C1651" s="70" t="s">
        <v>87</v>
      </c>
      <c r="D1651" s="81">
        <v>149509.40000000002</v>
      </c>
      <c r="E1651" s="81">
        <v>92600.2</v>
      </c>
      <c r="F1651" s="21">
        <v>0</v>
      </c>
      <c r="G1651" s="22">
        <f t="shared" si="25"/>
        <v>56909.200000000026</v>
      </c>
      <c r="H1651" s="21">
        <v>0</v>
      </c>
      <c r="I1651" s="21">
        <v>0</v>
      </c>
    </row>
    <row r="1652" spans="1:9" ht="15" x14ac:dyDescent="0.25">
      <c r="A1652" s="82" t="s">
        <v>1717</v>
      </c>
      <c r="B1652" s="20">
        <v>0</v>
      </c>
      <c r="C1652" s="70" t="s">
        <v>87</v>
      </c>
      <c r="D1652" s="81">
        <v>9146.2000000000007</v>
      </c>
      <c r="E1652" s="81">
        <v>0</v>
      </c>
      <c r="F1652" s="21">
        <v>0</v>
      </c>
      <c r="G1652" s="22">
        <f t="shared" si="25"/>
        <v>9146.2000000000007</v>
      </c>
      <c r="H1652" s="21">
        <v>0</v>
      </c>
      <c r="I1652" s="21">
        <v>0</v>
      </c>
    </row>
    <row r="1653" spans="1:9" ht="15" x14ac:dyDescent="0.25">
      <c r="A1653" s="82" t="s">
        <v>1718</v>
      </c>
      <c r="B1653" s="20">
        <v>0</v>
      </c>
      <c r="C1653" s="70" t="s">
        <v>87</v>
      </c>
      <c r="D1653" s="81">
        <v>29051</v>
      </c>
      <c r="E1653" s="81">
        <v>0</v>
      </c>
      <c r="F1653" s="21">
        <v>0</v>
      </c>
      <c r="G1653" s="22">
        <f t="shared" si="25"/>
        <v>29051</v>
      </c>
      <c r="H1653" s="21">
        <v>0</v>
      </c>
      <c r="I1653" s="21">
        <v>0</v>
      </c>
    </row>
    <row r="1654" spans="1:9" ht="15" x14ac:dyDescent="0.25">
      <c r="A1654" s="82" t="s">
        <v>1719</v>
      </c>
      <c r="B1654" s="20">
        <v>0</v>
      </c>
      <c r="C1654" s="70" t="s">
        <v>87</v>
      </c>
      <c r="D1654" s="81">
        <v>432116.77999999997</v>
      </c>
      <c r="E1654" s="81">
        <v>227399.74999999997</v>
      </c>
      <c r="F1654" s="21">
        <v>0</v>
      </c>
      <c r="G1654" s="22">
        <f t="shared" si="25"/>
        <v>204717.03</v>
      </c>
      <c r="H1654" s="21">
        <v>0</v>
      </c>
      <c r="I1654" s="21">
        <v>0</v>
      </c>
    </row>
    <row r="1655" spans="1:9" ht="15" x14ac:dyDescent="0.25">
      <c r="A1655" s="82" t="s">
        <v>1720</v>
      </c>
      <c r="B1655" s="20">
        <v>0</v>
      </c>
      <c r="C1655" s="70" t="s">
        <v>87</v>
      </c>
      <c r="D1655" s="81">
        <v>898185.6</v>
      </c>
      <c r="E1655" s="81">
        <v>727653.64999999991</v>
      </c>
      <c r="F1655" s="21">
        <v>0</v>
      </c>
      <c r="G1655" s="22">
        <f t="shared" si="25"/>
        <v>170531.95000000007</v>
      </c>
      <c r="H1655" s="21">
        <v>0</v>
      </c>
      <c r="I1655" s="21">
        <v>0</v>
      </c>
    </row>
    <row r="1656" spans="1:9" ht="15" x14ac:dyDescent="0.25">
      <c r="A1656" s="82" t="s">
        <v>1721</v>
      </c>
      <c r="B1656" s="20">
        <v>0</v>
      </c>
      <c r="C1656" s="70" t="s">
        <v>87</v>
      </c>
      <c r="D1656" s="81">
        <v>1042354.0000000001</v>
      </c>
      <c r="E1656" s="81">
        <v>636548.52</v>
      </c>
      <c r="F1656" s="21">
        <v>0</v>
      </c>
      <c r="G1656" s="22">
        <f t="shared" si="25"/>
        <v>405805.4800000001</v>
      </c>
      <c r="H1656" s="21">
        <v>0</v>
      </c>
      <c r="I1656" s="21">
        <v>0</v>
      </c>
    </row>
    <row r="1657" spans="1:9" ht="15" x14ac:dyDescent="0.25">
      <c r="A1657" s="82" t="s">
        <v>1722</v>
      </c>
      <c r="B1657" s="20">
        <v>0</v>
      </c>
      <c r="C1657" s="70" t="s">
        <v>87</v>
      </c>
      <c r="D1657" s="81">
        <v>1274962.7000000002</v>
      </c>
      <c r="E1657" s="81">
        <v>1022322.5</v>
      </c>
      <c r="F1657" s="21">
        <v>0</v>
      </c>
      <c r="G1657" s="22">
        <f t="shared" si="25"/>
        <v>252640.20000000019</v>
      </c>
      <c r="H1657" s="21">
        <v>0</v>
      </c>
      <c r="I1657" s="21">
        <v>0</v>
      </c>
    </row>
    <row r="1658" spans="1:9" ht="15" x14ac:dyDescent="0.25">
      <c r="A1658" s="82" t="s">
        <v>1723</v>
      </c>
      <c r="B1658" s="20">
        <v>0</v>
      </c>
      <c r="C1658" s="70" t="s">
        <v>87</v>
      </c>
      <c r="D1658" s="81">
        <v>1440272.35</v>
      </c>
      <c r="E1658" s="81">
        <v>918243.5</v>
      </c>
      <c r="F1658" s="21">
        <v>0</v>
      </c>
      <c r="G1658" s="22">
        <f t="shared" si="25"/>
        <v>522028.85000000009</v>
      </c>
      <c r="H1658" s="21">
        <v>0</v>
      </c>
      <c r="I1658" s="21">
        <v>0</v>
      </c>
    </row>
    <row r="1659" spans="1:9" ht="15" x14ac:dyDescent="0.25">
      <c r="A1659" s="82" t="s">
        <v>1289</v>
      </c>
      <c r="B1659" s="20">
        <v>0</v>
      </c>
      <c r="C1659" s="70" t="s">
        <v>87</v>
      </c>
      <c r="D1659" s="81">
        <v>2160644.4500000002</v>
      </c>
      <c r="E1659" s="81">
        <v>1674815.0499999996</v>
      </c>
      <c r="F1659" s="21">
        <v>0</v>
      </c>
      <c r="G1659" s="22">
        <f t="shared" si="25"/>
        <v>485829.40000000061</v>
      </c>
      <c r="H1659" s="21">
        <v>0</v>
      </c>
      <c r="I1659" s="21">
        <v>0</v>
      </c>
    </row>
    <row r="1660" spans="1:9" ht="15" x14ac:dyDescent="0.25">
      <c r="A1660" s="82" t="s">
        <v>1724</v>
      </c>
      <c r="B1660" s="20">
        <v>0</v>
      </c>
      <c r="C1660" s="70" t="s">
        <v>87</v>
      </c>
      <c r="D1660" s="81">
        <v>2270746.7299999995</v>
      </c>
      <c r="E1660" s="81">
        <v>1767887.5399999998</v>
      </c>
      <c r="F1660" s="21">
        <v>0</v>
      </c>
      <c r="G1660" s="22">
        <f t="shared" si="25"/>
        <v>502859.18999999971</v>
      </c>
      <c r="H1660" s="21">
        <v>0</v>
      </c>
      <c r="I1660" s="21">
        <v>0</v>
      </c>
    </row>
    <row r="1661" spans="1:9" ht="15" x14ac:dyDescent="0.25">
      <c r="A1661" s="82" t="s">
        <v>1725</v>
      </c>
      <c r="B1661" s="20">
        <v>0</v>
      </c>
      <c r="C1661" s="70" t="s">
        <v>87</v>
      </c>
      <c r="D1661" s="81">
        <v>228849.60000000003</v>
      </c>
      <c r="E1661" s="81">
        <v>207226.69999999998</v>
      </c>
      <c r="F1661" s="21">
        <v>0</v>
      </c>
      <c r="G1661" s="22">
        <f t="shared" si="25"/>
        <v>21622.900000000052</v>
      </c>
      <c r="H1661" s="21">
        <v>0</v>
      </c>
      <c r="I1661" s="21">
        <v>0</v>
      </c>
    </row>
    <row r="1662" spans="1:9" ht="15" x14ac:dyDescent="0.25">
      <c r="A1662" s="82" t="s">
        <v>1726</v>
      </c>
      <c r="B1662" s="20">
        <v>0</v>
      </c>
      <c r="C1662" s="70" t="s">
        <v>87</v>
      </c>
      <c r="D1662" s="81">
        <v>228349.20000000004</v>
      </c>
      <c r="E1662" s="81">
        <v>133467.19999999998</v>
      </c>
      <c r="F1662" s="21">
        <v>0</v>
      </c>
      <c r="G1662" s="22">
        <f t="shared" si="25"/>
        <v>94882.000000000058</v>
      </c>
      <c r="H1662" s="21">
        <v>0</v>
      </c>
      <c r="I1662" s="21">
        <v>0</v>
      </c>
    </row>
    <row r="1663" spans="1:9" ht="15" x14ac:dyDescent="0.25">
      <c r="A1663" s="82" t="s">
        <v>1727</v>
      </c>
      <c r="B1663" s="20">
        <v>0</v>
      </c>
      <c r="C1663" s="70" t="s">
        <v>87</v>
      </c>
      <c r="D1663" s="81">
        <v>248277.19999999998</v>
      </c>
      <c r="E1663" s="81">
        <v>154306</v>
      </c>
      <c r="F1663" s="21">
        <v>0</v>
      </c>
      <c r="G1663" s="22">
        <f t="shared" si="25"/>
        <v>93971.199999999983</v>
      </c>
      <c r="H1663" s="21">
        <v>0</v>
      </c>
      <c r="I1663" s="21">
        <v>0</v>
      </c>
    </row>
    <row r="1664" spans="1:9" ht="15" x14ac:dyDescent="0.25">
      <c r="A1664" s="82" t="s">
        <v>1728</v>
      </c>
      <c r="B1664" s="20">
        <v>0</v>
      </c>
      <c r="C1664" s="70" t="s">
        <v>87</v>
      </c>
      <c r="D1664" s="81">
        <v>204107.6</v>
      </c>
      <c r="E1664" s="81">
        <v>195065.49999999994</v>
      </c>
      <c r="F1664" s="21">
        <v>0</v>
      </c>
      <c r="G1664" s="22">
        <f t="shared" si="25"/>
        <v>9042.100000000064</v>
      </c>
      <c r="H1664" s="21">
        <v>0</v>
      </c>
      <c r="I1664" s="21">
        <v>0</v>
      </c>
    </row>
    <row r="1665" spans="1:9" ht="15" x14ac:dyDescent="0.25">
      <c r="A1665" s="82" t="s">
        <v>1729</v>
      </c>
      <c r="B1665" s="20">
        <v>0</v>
      </c>
      <c r="C1665" s="70" t="s">
        <v>87</v>
      </c>
      <c r="D1665" s="81">
        <v>76561.2</v>
      </c>
      <c r="E1665" s="81">
        <v>1426.4</v>
      </c>
      <c r="F1665" s="21">
        <v>0</v>
      </c>
      <c r="G1665" s="22">
        <f t="shared" si="25"/>
        <v>75134.8</v>
      </c>
      <c r="H1665" s="21">
        <v>0</v>
      </c>
      <c r="I1665" s="21">
        <v>0</v>
      </c>
    </row>
    <row r="1666" spans="1:9" ht="15" x14ac:dyDescent="0.25">
      <c r="A1666" s="82" t="s">
        <v>1730</v>
      </c>
      <c r="B1666" s="20">
        <v>0</v>
      </c>
      <c r="C1666" s="70" t="s">
        <v>87</v>
      </c>
      <c r="D1666" s="81">
        <v>59292.5</v>
      </c>
      <c r="E1666" s="81">
        <v>21471.25</v>
      </c>
      <c r="F1666" s="21">
        <v>0</v>
      </c>
      <c r="G1666" s="22">
        <f t="shared" si="25"/>
        <v>37821.25</v>
      </c>
      <c r="H1666" s="21">
        <v>0</v>
      </c>
      <c r="I1666" s="21">
        <v>0</v>
      </c>
    </row>
    <row r="1667" spans="1:9" ht="15" x14ac:dyDescent="0.25">
      <c r="A1667" s="82" t="s">
        <v>1731</v>
      </c>
      <c r="B1667" s="20">
        <v>0</v>
      </c>
      <c r="C1667" s="70" t="s">
        <v>87</v>
      </c>
      <c r="D1667" s="81">
        <v>14317</v>
      </c>
      <c r="E1667" s="81">
        <v>14008</v>
      </c>
      <c r="F1667" s="21">
        <v>0</v>
      </c>
      <c r="G1667" s="22">
        <f t="shared" si="25"/>
        <v>309</v>
      </c>
      <c r="H1667" s="21">
        <v>0</v>
      </c>
      <c r="I1667" s="21">
        <v>0</v>
      </c>
    </row>
    <row r="1668" spans="1:9" ht="15" x14ac:dyDescent="0.25">
      <c r="A1668" s="82" t="s">
        <v>1732</v>
      </c>
      <c r="B1668" s="20">
        <v>0</v>
      </c>
      <c r="C1668" s="70" t="s">
        <v>87</v>
      </c>
      <c r="D1668" s="81">
        <v>31418.65</v>
      </c>
      <c r="E1668" s="81">
        <v>25901.9</v>
      </c>
      <c r="F1668" s="21">
        <v>0</v>
      </c>
      <c r="G1668" s="22">
        <f t="shared" si="25"/>
        <v>5516.75</v>
      </c>
      <c r="H1668" s="21">
        <v>0</v>
      </c>
      <c r="I1668" s="21">
        <v>0</v>
      </c>
    </row>
    <row r="1669" spans="1:9" ht="15" x14ac:dyDescent="0.25">
      <c r="A1669" s="82" t="s">
        <v>1733</v>
      </c>
      <c r="B1669" s="20">
        <v>0</v>
      </c>
      <c r="C1669" s="70" t="s">
        <v>87</v>
      </c>
      <c r="D1669" s="81">
        <v>60296.530000000006</v>
      </c>
      <c r="E1669" s="81">
        <v>28153.53</v>
      </c>
      <c r="F1669" s="21">
        <v>0</v>
      </c>
      <c r="G1669" s="22">
        <f t="shared" si="25"/>
        <v>32143.000000000007</v>
      </c>
      <c r="H1669" s="21">
        <v>0</v>
      </c>
      <c r="I1669" s="21">
        <v>0</v>
      </c>
    </row>
    <row r="1670" spans="1:9" ht="15" x14ac:dyDescent="0.25">
      <c r="A1670" s="82" t="s">
        <v>1734</v>
      </c>
      <c r="B1670" s="20">
        <v>0</v>
      </c>
      <c r="C1670" s="70" t="s">
        <v>87</v>
      </c>
      <c r="D1670" s="81">
        <v>78340.400000000009</v>
      </c>
      <c r="E1670" s="81">
        <v>39216.700000000004</v>
      </c>
      <c r="F1670" s="21">
        <v>0</v>
      </c>
      <c r="G1670" s="22">
        <f t="shared" ref="G1670:G1733" si="26">D1670-E1670</f>
        <v>39123.700000000004</v>
      </c>
      <c r="H1670" s="21">
        <v>0</v>
      </c>
      <c r="I1670" s="21">
        <v>0</v>
      </c>
    </row>
    <row r="1671" spans="1:9" ht="15" x14ac:dyDescent="0.25">
      <c r="A1671" s="82" t="s">
        <v>1735</v>
      </c>
      <c r="B1671" s="20">
        <v>0</v>
      </c>
      <c r="C1671" s="70" t="s">
        <v>87</v>
      </c>
      <c r="D1671" s="81">
        <v>13121.6</v>
      </c>
      <c r="E1671" s="81">
        <v>0</v>
      </c>
      <c r="F1671" s="21">
        <v>0</v>
      </c>
      <c r="G1671" s="22">
        <f t="shared" si="26"/>
        <v>13121.6</v>
      </c>
      <c r="H1671" s="21">
        <v>0</v>
      </c>
      <c r="I1671" s="21">
        <v>0</v>
      </c>
    </row>
    <row r="1672" spans="1:9" ht="15" x14ac:dyDescent="0.25">
      <c r="A1672" s="82" t="s">
        <v>1736</v>
      </c>
      <c r="B1672" s="20">
        <v>0</v>
      </c>
      <c r="C1672" s="70" t="s">
        <v>87</v>
      </c>
      <c r="D1672" s="81">
        <v>63105.999999999993</v>
      </c>
      <c r="E1672" s="81">
        <v>35581</v>
      </c>
      <c r="F1672" s="21">
        <v>0</v>
      </c>
      <c r="G1672" s="22">
        <f t="shared" si="26"/>
        <v>27524.999999999993</v>
      </c>
      <c r="H1672" s="21">
        <v>0</v>
      </c>
      <c r="I1672" s="21">
        <v>0</v>
      </c>
    </row>
    <row r="1673" spans="1:9" ht="15" x14ac:dyDescent="0.25">
      <c r="A1673" s="82" t="s">
        <v>1737</v>
      </c>
      <c r="B1673" s="20">
        <v>0</v>
      </c>
      <c r="C1673" s="70" t="s">
        <v>87</v>
      </c>
      <c r="D1673" s="81">
        <v>343373.7</v>
      </c>
      <c r="E1673" s="81">
        <v>204527.90000000002</v>
      </c>
      <c r="F1673" s="21">
        <v>0</v>
      </c>
      <c r="G1673" s="22">
        <f t="shared" si="26"/>
        <v>138845.79999999999</v>
      </c>
      <c r="H1673" s="21">
        <v>0</v>
      </c>
      <c r="I1673" s="21">
        <v>0</v>
      </c>
    </row>
    <row r="1674" spans="1:9" ht="15" x14ac:dyDescent="0.25">
      <c r="A1674" s="82" t="s">
        <v>1738</v>
      </c>
      <c r="B1674" s="20">
        <v>0</v>
      </c>
      <c r="C1674" s="70" t="s">
        <v>87</v>
      </c>
      <c r="D1674" s="81">
        <v>398864.33</v>
      </c>
      <c r="E1674" s="81">
        <v>188024</v>
      </c>
      <c r="F1674" s="21">
        <v>0</v>
      </c>
      <c r="G1674" s="22">
        <f t="shared" si="26"/>
        <v>210840.33000000002</v>
      </c>
      <c r="H1674" s="21">
        <v>0</v>
      </c>
      <c r="I1674" s="21">
        <v>0</v>
      </c>
    </row>
    <row r="1675" spans="1:9" ht="15" x14ac:dyDescent="0.25">
      <c r="A1675" s="82" t="s">
        <v>1739</v>
      </c>
      <c r="B1675" s="20">
        <v>0</v>
      </c>
      <c r="C1675" s="70" t="s">
        <v>87</v>
      </c>
      <c r="D1675" s="81">
        <v>398160.44000000006</v>
      </c>
      <c r="E1675" s="81">
        <v>312823.16000000003</v>
      </c>
      <c r="F1675" s="21">
        <v>0</v>
      </c>
      <c r="G1675" s="22">
        <f t="shared" si="26"/>
        <v>85337.280000000028</v>
      </c>
      <c r="H1675" s="21">
        <v>0</v>
      </c>
      <c r="I1675" s="21">
        <v>0</v>
      </c>
    </row>
    <row r="1676" spans="1:9" ht="15" x14ac:dyDescent="0.25">
      <c r="A1676" s="82" t="s">
        <v>1740</v>
      </c>
      <c r="B1676" s="20">
        <v>0</v>
      </c>
      <c r="C1676" s="70" t="s">
        <v>87</v>
      </c>
      <c r="D1676" s="81">
        <v>1072194.3099999998</v>
      </c>
      <c r="E1676" s="81">
        <v>734736.36</v>
      </c>
      <c r="F1676" s="21">
        <v>0</v>
      </c>
      <c r="G1676" s="22">
        <f t="shared" si="26"/>
        <v>337457.94999999984</v>
      </c>
      <c r="H1676" s="21">
        <v>0</v>
      </c>
      <c r="I1676" s="21">
        <v>0</v>
      </c>
    </row>
    <row r="1677" spans="1:9" ht="15" x14ac:dyDescent="0.25">
      <c r="A1677" s="82" t="s">
        <v>1741</v>
      </c>
      <c r="B1677" s="20">
        <v>0</v>
      </c>
      <c r="C1677" s="70" t="s">
        <v>87</v>
      </c>
      <c r="D1677" s="81">
        <v>1003769.4900000002</v>
      </c>
      <c r="E1677" s="81">
        <v>672529.71</v>
      </c>
      <c r="F1677" s="21">
        <v>0</v>
      </c>
      <c r="G1677" s="22">
        <f t="shared" si="26"/>
        <v>331239.78000000026</v>
      </c>
      <c r="H1677" s="21">
        <v>0</v>
      </c>
      <c r="I1677" s="21">
        <v>0</v>
      </c>
    </row>
    <row r="1678" spans="1:9" ht="15" x14ac:dyDescent="0.25">
      <c r="A1678" s="82" t="s">
        <v>1742</v>
      </c>
      <c r="B1678" s="20">
        <v>0</v>
      </c>
      <c r="C1678" s="70" t="s">
        <v>87</v>
      </c>
      <c r="D1678" s="81">
        <v>404406.6</v>
      </c>
      <c r="E1678" s="81">
        <v>317955.7</v>
      </c>
      <c r="F1678" s="21">
        <v>0</v>
      </c>
      <c r="G1678" s="22">
        <f t="shared" si="26"/>
        <v>86450.899999999965</v>
      </c>
      <c r="H1678" s="21">
        <v>0</v>
      </c>
      <c r="I1678" s="21">
        <v>0</v>
      </c>
    </row>
    <row r="1679" spans="1:9" ht="15" x14ac:dyDescent="0.25">
      <c r="A1679" s="82" t="s">
        <v>1743</v>
      </c>
      <c r="B1679" s="20">
        <v>0</v>
      </c>
      <c r="C1679" s="70" t="s">
        <v>87</v>
      </c>
      <c r="D1679" s="81">
        <v>189290.19999999998</v>
      </c>
      <c r="E1679" s="81">
        <v>122224.4</v>
      </c>
      <c r="F1679" s="21">
        <v>0</v>
      </c>
      <c r="G1679" s="22">
        <f t="shared" si="26"/>
        <v>67065.799999999988</v>
      </c>
      <c r="H1679" s="21">
        <v>0</v>
      </c>
      <c r="I1679" s="21">
        <v>0</v>
      </c>
    </row>
    <row r="1680" spans="1:9" ht="15" x14ac:dyDescent="0.25">
      <c r="A1680" s="82" t="s">
        <v>1744</v>
      </c>
      <c r="B1680" s="20">
        <v>0</v>
      </c>
      <c r="C1680" s="70" t="s">
        <v>87</v>
      </c>
      <c r="D1680" s="81">
        <v>165104.19999999998</v>
      </c>
      <c r="E1680" s="81">
        <v>142968.6</v>
      </c>
      <c r="F1680" s="21">
        <v>0</v>
      </c>
      <c r="G1680" s="22">
        <f t="shared" si="26"/>
        <v>22135.599999999977</v>
      </c>
      <c r="H1680" s="21">
        <v>0</v>
      </c>
      <c r="I1680" s="21">
        <v>0</v>
      </c>
    </row>
    <row r="1681" spans="1:9" ht="15" x14ac:dyDescent="0.25">
      <c r="A1681" s="82" t="s">
        <v>1745</v>
      </c>
      <c r="B1681" s="20">
        <v>0</v>
      </c>
      <c r="C1681" s="70" t="s">
        <v>87</v>
      </c>
      <c r="D1681" s="81">
        <v>177030.39999999999</v>
      </c>
      <c r="E1681" s="81">
        <v>124499.3</v>
      </c>
      <c r="F1681" s="21">
        <v>0</v>
      </c>
      <c r="G1681" s="22">
        <f t="shared" si="26"/>
        <v>52531.099999999991</v>
      </c>
      <c r="H1681" s="21">
        <v>0</v>
      </c>
      <c r="I1681" s="21">
        <v>0</v>
      </c>
    </row>
    <row r="1682" spans="1:9" ht="15" x14ac:dyDescent="0.25">
      <c r="A1682" s="82" t="s">
        <v>1746</v>
      </c>
      <c r="B1682" s="20">
        <v>0</v>
      </c>
      <c r="C1682" s="70" t="s">
        <v>87</v>
      </c>
      <c r="D1682" s="81">
        <v>175862.8</v>
      </c>
      <c r="E1682" s="81">
        <v>61973.700000000012</v>
      </c>
      <c r="F1682" s="21">
        <v>0</v>
      </c>
      <c r="G1682" s="22">
        <f t="shared" si="26"/>
        <v>113889.09999999998</v>
      </c>
      <c r="H1682" s="21">
        <v>0</v>
      </c>
      <c r="I1682" s="21">
        <v>0</v>
      </c>
    </row>
    <row r="1683" spans="1:9" ht="15" x14ac:dyDescent="0.25">
      <c r="A1683" s="82" t="s">
        <v>1747</v>
      </c>
      <c r="B1683" s="20">
        <v>0</v>
      </c>
      <c r="C1683" s="70" t="s">
        <v>87</v>
      </c>
      <c r="D1683" s="81">
        <v>172304.4</v>
      </c>
      <c r="E1683" s="81">
        <v>90263.529999999984</v>
      </c>
      <c r="F1683" s="21">
        <v>0</v>
      </c>
      <c r="G1683" s="22">
        <f t="shared" si="26"/>
        <v>82040.87000000001</v>
      </c>
      <c r="H1683" s="21">
        <v>0</v>
      </c>
      <c r="I1683" s="21">
        <v>0</v>
      </c>
    </row>
    <row r="1684" spans="1:9" ht="15" x14ac:dyDescent="0.25">
      <c r="A1684" s="82" t="s">
        <v>1748</v>
      </c>
      <c r="B1684" s="20">
        <v>0</v>
      </c>
      <c r="C1684" s="70" t="s">
        <v>87</v>
      </c>
      <c r="D1684" s="81">
        <v>200945.07999999996</v>
      </c>
      <c r="E1684" s="81">
        <v>129156.98</v>
      </c>
      <c r="F1684" s="21">
        <v>0</v>
      </c>
      <c r="G1684" s="22">
        <f t="shared" si="26"/>
        <v>71788.099999999962</v>
      </c>
      <c r="H1684" s="21">
        <v>0</v>
      </c>
      <c r="I1684" s="21">
        <v>0</v>
      </c>
    </row>
    <row r="1685" spans="1:9" ht="15" x14ac:dyDescent="0.25">
      <c r="A1685" s="82" t="s">
        <v>1749</v>
      </c>
      <c r="B1685" s="20">
        <v>0</v>
      </c>
      <c r="C1685" s="70" t="s">
        <v>87</v>
      </c>
      <c r="D1685" s="81">
        <v>144724.84000000003</v>
      </c>
      <c r="E1685" s="81">
        <v>76821.700000000012</v>
      </c>
      <c r="F1685" s="21">
        <v>0</v>
      </c>
      <c r="G1685" s="22">
        <f t="shared" si="26"/>
        <v>67903.140000000014</v>
      </c>
      <c r="H1685" s="21">
        <v>0</v>
      </c>
      <c r="I1685" s="21">
        <v>0</v>
      </c>
    </row>
    <row r="1686" spans="1:9" ht="15" x14ac:dyDescent="0.25">
      <c r="A1686" s="82" t="s">
        <v>1750</v>
      </c>
      <c r="B1686" s="20">
        <v>0</v>
      </c>
      <c r="C1686" s="70" t="s">
        <v>87</v>
      </c>
      <c r="D1686" s="81">
        <v>150898.4</v>
      </c>
      <c r="E1686" s="81">
        <v>122934.7</v>
      </c>
      <c r="F1686" s="21">
        <v>0</v>
      </c>
      <c r="G1686" s="22">
        <f t="shared" si="26"/>
        <v>27963.699999999997</v>
      </c>
      <c r="H1686" s="21">
        <v>0</v>
      </c>
      <c r="I1686" s="21">
        <v>0</v>
      </c>
    </row>
    <row r="1687" spans="1:9" ht="15" x14ac:dyDescent="0.25">
      <c r="A1687" s="82" t="s">
        <v>1751</v>
      </c>
      <c r="B1687" s="20">
        <v>0</v>
      </c>
      <c r="C1687" s="70" t="s">
        <v>87</v>
      </c>
      <c r="D1687" s="81">
        <v>161629.20000000001</v>
      </c>
      <c r="E1687" s="81">
        <v>106576.6</v>
      </c>
      <c r="F1687" s="21">
        <v>0</v>
      </c>
      <c r="G1687" s="22">
        <f t="shared" si="26"/>
        <v>55052.600000000006</v>
      </c>
      <c r="H1687" s="21">
        <v>0</v>
      </c>
      <c r="I1687" s="21">
        <v>0</v>
      </c>
    </row>
    <row r="1688" spans="1:9" ht="15" x14ac:dyDescent="0.25">
      <c r="A1688" s="82" t="s">
        <v>1752</v>
      </c>
      <c r="B1688" s="20">
        <v>0</v>
      </c>
      <c r="C1688" s="70" t="s">
        <v>87</v>
      </c>
      <c r="D1688" s="81">
        <v>167252.12</v>
      </c>
      <c r="E1688" s="81">
        <v>114835.28</v>
      </c>
      <c r="F1688" s="21">
        <v>0</v>
      </c>
      <c r="G1688" s="22">
        <f t="shared" si="26"/>
        <v>52416.84</v>
      </c>
      <c r="H1688" s="21">
        <v>0</v>
      </c>
      <c r="I1688" s="21">
        <v>0</v>
      </c>
    </row>
    <row r="1689" spans="1:9" ht="15" x14ac:dyDescent="0.25">
      <c r="A1689" s="82" t="s">
        <v>1753</v>
      </c>
      <c r="B1689" s="20">
        <v>0</v>
      </c>
      <c r="C1689" s="70" t="s">
        <v>87</v>
      </c>
      <c r="D1689" s="81">
        <v>175390.19999999998</v>
      </c>
      <c r="E1689" s="81">
        <v>118271.2</v>
      </c>
      <c r="F1689" s="21">
        <v>0</v>
      </c>
      <c r="G1689" s="22">
        <f t="shared" si="26"/>
        <v>57118.999999999985</v>
      </c>
      <c r="H1689" s="21">
        <v>0</v>
      </c>
      <c r="I1689" s="21">
        <v>0</v>
      </c>
    </row>
    <row r="1690" spans="1:9" ht="15" x14ac:dyDescent="0.25">
      <c r="A1690" s="82" t="s">
        <v>1754</v>
      </c>
      <c r="B1690" s="20">
        <v>0</v>
      </c>
      <c r="C1690" s="70" t="s">
        <v>87</v>
      </c>
      <c r="D1690" s="81">
        <v>190118.64</v>
      </c>
      <c r="E1690" s="81">
        <v>104478.69999999998</v>
      </c>
      <c r="F1690" s="21">
        <v>0</v>
      </c>
      <c r="G1690" s="22">
        <f t="shared" si="26"/>
        <v>85639.940000000031</v>
      </c>
      <c r="H1690" s="21">
        <v>0</v>
      </c>
      <c r="I1690" s="21">
        <v>0</v>
      </c>
    </row>
    <row r="1691" spans="1:9" ht="15" x14ac:dyDescent="0.25">
      <c r="A1691" s="82" t="s">
        <v>1755</v>
      </c>
      <c r="B1691" s="20">
        <v>0</v>
      </c>
      <c r="C1691" s="70" t="s">
        <v>87</v>
      </c>
      <c r="D1691" s="81">
        <v>150981.80000000002</v>
      </c>
      <c r="E1691" s="81">
        <v>130250.4</v>
      </c>
      <c r="F1691" s="21">
        <v>0</v>
      </c>
      <c r="G1691" s="22">
        <f t="shared" si="26"/>
        <v>20731.400000000023</v>
      </c>
      <c r="H1691" s="21">
        <v>0</v>
      </c>
      <c r="I1691" s="21">
        <v>0</v>
      </c>
    </row>
    <row r="1692" spans="1:9" ht="15" x14ac:dyDescent="0.25">
      <c r="A1692" s="82" t="s">
        <v>1756</v>
      </c>
      <c r="B1692" s="20">
        <v>0</v>
      </c>
      <c r="C1692" s="70" t="s">
        <v>87</v>
      </c>
      <c r="D1692" s="81">
        <v>181172.59999999998</v>
      </c>
      <c r="E1692" s="81">
        <v>150982.1</v>
      </c>
      <c r="F1692" s="21">
        <v>0</v>
      </c>
      <c r="G1692" s="22">
        <f t="shared" si="26"/>
        <v>30190.499999999971</v>
      </c>
      <c r="H1692" s="21">
        <v>0</v>
      </c>
      <c r="I1692" s="21">
        <v>0</v>
      </c>
    </row>
    <row r="1693" spans="1:9" ht="15" x14ac:dyDescent="0.25">
      <c r="A1693" s="82" t="s">
        <v>1757</v>
      </c>
      <c r="B1693" s="20">
        <v>0</v>
      </c>
      <c r="C1693" s="70" t="s">
        <v>87</v>
      </c>
      <c r="D1693" s="81">
        <v>191806.1</v>
      </c>
      <c r="E1693" s="81">
        <v>122180.13</v>
      </c>
      <c r="F1693" s="21">
        <v>0</v>
      </c>
      <c r="G1693" s="22">
        <f t="shared" si="26"/>
        <v>69625.97</v>
      </c>
      <c r="H1693" s="21">
        <v>0</v>
      </c>
      <c r="I1693" s="21">
        <v>0</v>
      </c>
    </row>
    <row r="1694" spans="1:9" ht="15" x14ac:dyDescent="0.25">
      <c r="A1694" s="82" t="s">
        <v>1758</v>
      </c>
      <c r="B1694" s="20">
        <v>0</v>
      </c>
      <c r="C1694" s="70" t="s">
        <v>87</v>
      </c>
      <c r="D1694" s="81">
        <v>88987.8</v>
      </c>
      <c r="E1694" s="81">
        <v>18056.8</v>
      </c>
      <c r="F1694" s="21">
        <v>0</v>
      </c>
      <c r="G1694" s="22">
        <f t="shared" si="26"/>
        <v>70931</v>
      </c>
      <c r="H1694" s="21">
        <v>0</v>
      </c>
      <c r="I1694" s="21">
        <v>0</v>
      </c>
    </row>
    <row r="1695" spans="1:9" ht="15" x14ac:dyDescent="0.25">
      <c r="A1695" s="82" t="s">
        <v>1759</v>
      </c>
      <c r="B1695" s="20">
        <v>0</v>
      </c>
      <c r="C1695" s="70" t="s">
        <v>87</v>
      </c>
      <c r="D1695" s="81">
        <v>176474.4</v>
      </c>
      <c r="E1695" s="81">
        <v>119349.90000000001</v>
      </c>
      <c r="F1695" s="21">
        <v>0</v>
      </c>
      <c r="G1695" s="22">
        <f t="shared" si="26"/>
        <v>57124.499999999985</v>
      </c>
      <c r="H1695" s="21">
        <v>0</v>
      </c>
      <c r="I1695" s="21">
        <v>0</v>
      </c>
    </row>
    <row r="1696" spans="1:9" ht="15" x14ac:dyDescent="0.25">
      <c r="A1696" s="82" t="s">
        <v>1760</v>
      </c>
      <c r="B1696" s="20">
        <v>0</v>
      </c>
      <c r="C1696" s="70" t="s">
        <v>87</v>
      </c>
      <c r="D1696" s="81">
        <v>164520.40000000002</v>
      </c>
      <c r="E1696" s="81">
        <v>100401.99999999999</v>
      </c>
      <c r="F1696" s="21">
        <v>0</v>
      </c>
      <c r="G1696" s="22">
        <f t="shared" si="26"/>
        <v>64118.400000000038</v>
      </c>
      <c r="H1696" s="21">
        <v>0</v>
      </c>
      <c r="I1696" s="21">
        <v>0</v>
      </c>
    </row>
    <row r="1697" spans="1:9" ht="15" x14ac:dyDescent="0.25">
      <c r="A1697" s="82" t="s">
        <v>1761</v>
      </c>
      <c r="B1697" s="20">
        <v>0</v>
      </c>
      <c r="C1697" s="70" t="s">
        <v>87</v>
      </c>
      <c r="D1697" s="81">
        <v>1198918.97</v>
      </c>
      <c r="E1697" s="81">
        <v>801606.60000000009</v>
      </c>
      <c r="F1697" s="21">
        <v>0</v>
      </c>
      <c r="G1697" s="22">
        <f t="shared" si="26"/>
        <v>397312.36999999988</v>
      </c>
      <c r="H1697" s="21">
        <v>0</v>
      </c>
      <c r="I1697" s="21">
        <v>0</v>
      </c>
    </row>
    <row r="1698" spans="1:9" ht="15" x14ac:dyDescent="0.25">
      <c r="A1698" s="82" t="s">
        <v>1762</v>
      </c>
      <c r="B1698" s="20">
        <v>0</v>
      </c>
      <c r="C1698" s="70" t="s">
        <v>87</v>
      </c>
      <c r="D1698" s="81">
        <v>776509.60000000021</v>
      </c>
      <c r="E1698" s="81">
        <v>626135.62</v>
      </c>
      <c r="F1698" s="21">
        <v>0</v>
      </c>
      <c r="G1698" s="22">
        <f t="shared" si="26"/>
        <v>150373.98000000021</v>
      </c>
      <c r="H1698" s="21">
        <v>0</v>
      </c>
      <c r="I1698" s="21">
        <v>0</v>
      </c>
    </row>
    <row r="1699" spans="1:9" ht="15" x14ac:dyDescent="0.25">
      <c r="A1699" s="82" t="s">
        <v>1763</v>
      </c>
      <c r="B1699" s="20">
        <v>0</v>
      </c>
      <c r="C1699" s="70" t="s">
        <v>87</v>
      </c>
      <c r="D1699" s="81">
        <v>1159321.6299999997</v>
      </c>
      <c r="E1699" s="81">
        <v>891839.32000000041</v>
      </c>
      <c r="F1699" s="21">
        <v>0</v>
      </c>
      <c r="G1699" s="22">
        <f t="shared" si="26"/>
        <v>267482.30999999924</v>
      </c>
      <c r="H1699" s="21">
        <v>0</v>
      </c>
      <c r="I1699" s="21">
        <v>0</v>
      </c>
    </row>
    <row r="1700" spans="1:9" ht="15" x14ac:dyDescent="0.25">
      <c r="A1700" s="82" t="s">
        <v>1764</v>
      </c>
      <c r="B1700" s="20">
        <v>0</v>
      </c>
      <c r="C1700" s="70" t="s">
        <v>87</v>
      </c>
      <c r="D1700" s="81">
        <v>1167837.7400000002</v>
      </c>
      <c r="E1700" s="81">
        <v>852332.20000000019</v>
      </c>
      <c r="F1700" s="21">
        <v>0</v>
      </c>
      <c r="G1700" s="22">
        <f t="shared" si="26"/>
        <v>315505.54000000004</v>
      </c>
      <c r="H1700" s="21">
        <v>0</v>
      </c>
      <c r="I1700" s="21">
        <v>0</v>
      </c>
    </row>
    <row r="1701" spans="1:9" ht="15" x14ac:dyDescent="0.25">
      <c r="A1701" s="82" t="s">
        <v>1765</v>
      </c>
      <c r="B1701" s="20">
        <v>0</v>
      </c>
      <c r="C1701" s="70" t="s">
        <v>87</v>
      </c>
      <c r="D1701" s="81">
        <v>1163198.3</v>
      </c>
      <c r="E1701" s="81">
        <v>836106.53999999992</v>
      </c>
      <c r="F1701" s="21">
        <v>0</v>
      </c>
      <c r="G1701" s="22">
        <f t="shared" si="26"/>
        <v>327091.76000000013</v>
      </c>
      <c r="H1701" s="21">
        <v>0</v>
      </c>
      <c r="I1701" s="21">
        <v>0</v>
      </c>
    </row>
    <row r="1702" spans="1:9" ht="15" x14ac:dyDescent="0.25">
      <c r="A1702" s="82" t="s">
        <v>1766</v>
      </c>
      <c r="B1702" s="20">
        <v>0</v>
      </c>
      <c r="C1702" s="70" t="s">
        <v>87</v>
      </c>
      <c r="D1702" s="81">
        <v>1059183.4500000002</v>
      </c>
      <c r="E1702" s="81">
        <v>839272.64999999979</v>
      </c>
      <c r="F1702" s="21">
        <v>0</v>
      </c>
      <c r="G1702" s="22">
        <f t="shared" si="26"/>
        <v>219910.8000000004</v>
      </c>
      <c r="H1702" s="21">
        <v>0</v>
      </c>
      <c r="I1702" s="21">
        <v>0</v>
      </c>
    </row>
    <row r="1703" spans="1:9" ht="15" x14ac:dyDescent="0.25">
      <c r="A1703" s="82" t="s">
        <v>1767</v>
      </c>
      <c r="B1703" s="20">
        <v>0</v>
      </c>
      <c r="C1703" s="70" t="s">
        <v>87</v>
      </c>
      <c r="D1703" s="81">
        <v>1736964.9899999993</v>
      </c>
      <c r="E1703" s="81">
        <v>1463514.2999999996</v>
      </c>
      <c r="F1703" s="21">
        <v>0</v>
      </c>
      <c r="G1703" s="22">
        <f t="shared" si="26"/>
        <v>273450.68999999971</v>
      </c>
      <c r="H1703" s="21">
        <v>0</v>
      </c>
      <c r="I1703" s="21">
        <v>0</v>
      </c>
    </row>
    <row r="1704" spans="1:9" ht="15" x14ac:dyDescent="0.25">
      <c r="A1704" s="82" t="s">
        <v>1768</v>
      </c>
      <c r="B1704" s="20">
        <v>0</v>
      </c>
      <c r="C1704" s="70" t="s">
        <v>87</v>
      </c>
      <c r="D1704" s="81">
        <v>1439790.52</v>
      </c>
      <c r="E1704" s="81">
        <v>920723.82000000018</v>
      </c>
      <c r="F1704" s="21">
        <v>0</v>
      </c>
      <c r="G1704" s="22">
        <f t="shared" si="26"/>
        <v>519066.69999999984</v>
      </c>
      <c r="H1704" s="21">
        <v>0</v>
      </c>
      <c r="I1704" s="21">
        <v>0</v>
      </c>
    </row>
    <row r="1705" spans="1:9" ht="15" x14ac:dyDescent="0.25">
      <c r="A1705" s="82" t="s">
        <v>1769</v>
      </c>
      <c r="B1705" s="20">
        <v>0</v>
      </c>
      <c r="C1705" s="70" t="s">
        <v>87</v>
      </c>
      <c r="D1705" s="81">
        <v>752141.07000000018</v>
      </c>
      <c r="E1705" s="81">
        <v>650207.67000000027</v>
      </c>
      <c r="F1705" s="21">
        <v>0</v>
      </c>
      <c r="G1705" s="22">
        <f t="shared" si="26"/>
        <v>101933.39999999991</v>
      </c>
      <c r="H1705" s="21">
        <v>0</v>
      </c>
      <c r="I1705" s="21">
        <v>0</v>
      </c>
    </row>
    <row r="1706" spans="1:9" ht="15" x14ac:dyDescent="0.25">
      <c r="A1706" s="82" t="s">
        <v>1770</v>
      </c>
      <c r="B1706" s="20">
        <v>0</v>
      </c>
      <c r="C1706" s="70" t="s">
        <v>87</v>
      </c>
      <c r="D1706" s="81">
        <v>1017539.0500000002</v>
      </c>
      <c r="E1706" s="81">
        <v>777882.50000000023</v>
      </c>
      <c r="F1706" s="21">
        <v>0</v>
      </c>
      <c r="G1706" s="22">
        <f t="shared" si="26"/>
        <v>239656.54999999993</v>
      </c>
      <c r="H1706" s="21">
        <v>0</v>
      </c>
      <c r="I1706" s="21">
        <v>0</v>
      </c>
    </row>
    <row r="1707" spans="1:9" ht="15" x14ac:dyDescent="0.25">
      <c r="A1707" s="82" t="s">
        <v>1771</v>
      </c>
      <c r="B1707" s="20">
        <v>0</v>
      </c>
      <c r="C1707" s="70" t="s">
        <v>87</v>
      </c>
      <c r="D1707" s="81">
        <v>1055164.9800000004</v>
      </c>
      <c r="E1707" s="81">
        <v>834067.18000000017</v>
      </c>
      <c r="F1707" s="21">
        <v>0</v>
      </c>
      <c r="G1707" s="22">
        <f t="shared" si="26"/>
        <v>221097.80000000028</v>
      </c>
      <c r="H1707" s="21">
        <v>0</v>
      </c>
      <c r="I1707" s="21">
        <v>0</v>
      </c>
    </row>
    <row r="1708" spans="1:9" ht="15" x14ac:dyDescent="0.25">
      <c r="A1708" s="82" t="s">
        <v>1772</v>
      </c>
      <c r="B1708" s="20">
        <v>0</v>
      </c>
      <c r="C1708" s="70" t="s">
        <v>87</v>
      </c>
      <c r="D1708" s="81">
        <v>1355820.0000000005</v>
      </c>
      <c r="E1708" s="81">
        <v>1013204.33</v>
      </c>
      <c r="F1708" s="21">
        <v>0</v>
      </c>
      <c r="G1708" s="22">
        <f t="shared" si="26"/>
        <v>342615.67000000051</v>
      </c>
      <c r="H1708" s="21">
        <v>0</v>
      </c>
      <c r="I1708" s="21">
        <v>0</v>
      </c>
    </row>
    <row r="1709" spans="1:9" ht="15" x14ac:dyDescent="0.25">
      <c r="A1709" s="82" t="s">
        <v>1773</v>
      </c>
      <c r="B1709" s="20">
        <v>0</v>
      </c>
      <c r="C1709" s="70" t="s">
        <v>87</v>
      </c>
      <c r="D1709" s="81">
        <v>887704.95000000019</v>
      </c>
      <c r="E1709" s="81">
        <v>708665.00000000012</v>
      </c>
      <c r="F1709" s="21">
        <v>0</v>
      </c>
      <c r="G1709" s="22">
        <f t="shared" si="26"/>
        <v>179039.95000000007</v>
      </c>
      <c r="H1709" s="21">
        <v>0</v>
      </c>
      <c r="I1709" s="21">
        <v>0</v>
      </c>
    </row>
    <row r="1710" spans="1:9" ht="15" x14ac:dyDescent="0.25">
      <c r="A1710" s="82" t="s">
        <v>1774</v>
      </c>
      <c r="B1710" s="20">
        <v>0</v>
      </c>
      <c r="C1710" s="70" t="s">
        <v>87</v>
      </c>
      <c r="D1710" s="81">
        <v>777422.08</v>
      </c>
      <c r="E1710" s="81">
        <v>502019.23</v>
      </c>
      <c r="F1710" s="21">
        <v>0</v>
      </c>
      <c r="G1710" s="22">
        <f t="shared" si="26"/>
        <v>275402.84999999998</v>
      </c>
      <c r="H1710" s="21">
        <v>0</v>
      </c>
      <c r="I1710" s="21">
        <v>0</v>
      </c>
    </row>
    <row r="1711" spans="1:9" ht="15" x14ac:dyDescent="0.25">
      <c r="A1711" s="82" t="s">
        <v>1775</v>
      </c>
      <c r="B1711" s="20">
        <v>0</v>
      </c>
      <c r="C1711" s="70" t="s">
        <v>87</v>
      </c>
      <c r="D1711" s="81">
        <v>1722837.51</v>
      </c>
      <c r="E1711" s="81">
        <v>1409161.2400000002</v>
      </c>
      <c r="F1711" s="21">
        <v>0</v>
      </c>
      <c r="G1711" s="22">
        <f t="shared" si="26"/>
        <v>313676.26999999979</v>
      </c>
      <c r="H1711" s="21">
        <v>0</v>
      </c>
      <c r="I1711" s="21">
        <v>0</v>
      </c>
    </row>
    <row r="1712" spans="1:9" ht="15" x14ac:dyDescent="0.25">
      <c r="A1712" s="82" t="s">
        <v>1776</v>
      </c>
      <c r="B1712" s="20">
        <v>0</v>
      </c>
      <c r="C1712" s="70" t="s">
        <v>87</v>
      </c>
      <c r="D1712" s="81">
        <v>872502.74999999953</v>
      </c>
      <c r="E1712" s="81">
        <v>697244.79999999993</v>
      </c>
      <c r="F1712" s="21">
        <v>0</v>
      </c>
      <c r="G1712" s="22">
        <f t="shared" si="26"/>
        <v>175257.9499999996</v>
      </c>
      <c r="H1712" s="21">
        <v>0</v>
      </c>
      <c r="I1712" s="21">
        <v>0</v>
      </c>
    </row>
    <row r="1713" spans="1:9" ht="15" x14ac:dyDescent="0.25">
      <c r="A1713" s="82" t="s">
        <v>1777</v>
      </c>
      <c r="B1713" s="20">
        <v>0</v>
      </c>
      <c r="C1713" s="70" t="s">
        <v>87</v>
      </c>
      <c r="D1713" s="81">
        <v>2046665.4999999991</v>
      </c>
      <c r="E1713" s="81">
        <v>1261440.0000000002</v>
      </c>
      <c r="F1713" s="21">
        <v>0</v>
      </c>
      <c r="G1713" s="22">
        <f t="shared" si="26"/>
        <v>785225.49999999884</v>
      </c>
      <c r="H1713" s="21">
        <v>0</v>
      </c>
      <c r="I1713" s="21">
        <v>0</v>
      </c>
    </row>
    <row r="1714" spans="1:9" ht="15" x14ac:dyDescent="0.25">
      <c r="A1714" s="82" t="s">
        <v>1778</v>
      </c>
      <c r="B1714" s="20">
        <v>0</v>
      </c>
      <c r="C1714" s="70" t="s">
        <v>87</v>
      </c>
      <c r="D1714" s="81">
        <v>2095097.2199999995</v>
      </c>
      <c r="E1714" s="81">
        <v>1230981.7399999998</v>
      </c>
      <c r="F1714" s="21">
        <v>0</v>
      </c>
      <c r="G1714" s="22">
        <f t="shared" si="26"/>
        <v>864115.47999999975</v>
      </c>
      <c r="H1714" s="21">
        <v>0</v>
      </c>
      <c r="I1714" s="21">
        <v>0</v>
      </c>
    </row>
    <row r="1715" spans="1:9" ht="15" x14ac:dyDescent="0.25">
      <c r="A1715" s="82" t="s">
        <v>1779</v>
      </c>
      <c r="B1715" s="20">
        <v>0</v>
      </c>
      <c r="C1715" s="70" t="s">
        <v>87</v>
      </c>
      <c r="D1715" s="81">
        <v>37001.800000000003</v>
      </c>
      <c r="E1715" s="81">
        <v>1762.7</v>
      </c>
      <c r="F1715" s="21">
        <v>0</v>
      </c>
      <c r="G1715" s="22">
        <f t="shared" si="26"/>
        <v>35239.100000000006</v>
      </c>
      <c r="H1715" s="21">
        <v>0</v>
      </c>
      <c r="I1715" s="21">
        <v>0</v>
      </c>
    </row>
    <row r="1716" spans="1:9" ht="15" x14ac:dyDescent="0.25">
      <c r="A1716" s="82" t="s">
        <v>1780</v>
      </c>
      <c r="B1716" s="20">
        <v>0</v>
      </c>
      <c r="C1716" s="70" t="s">
        <v>87</v>
      </c>
      <c r="D1716" s="81">
        <v>1004812.7399999999</v>
      </c>
      <c r="E1716" s="81">
        <v>792218.90999999992</v>
      </c>
      <c r="F1716" s="21">
        <v>0</v>
      </c>
      <c r="G1716" s="22">
        <f t="shared" si="26"/>
        <v>212593.82999999996</v>
      </c>
      <c r="H1716" s="21">
        <v>0</v>
      </c>
      <c r="I1716" s="21">
        <v>0</v>
      </c>
    </row>
    <row r="1717" spans="1:9" ht="15" x14ac:dyDescent="0.25">
      <c r="A1717" s="82" t="s">
        <v>1781</v>
      </c>
      <c r="B1717" s="20">
        <v>0</v>
      </c>
      <c r="C1717" s="70" t="s">
        <v>87</v>
      </c>
      <c r="D1717" s="81">
        <v>1279712.3600000001</v>
      </c>
      <c r="E1717" s="81">
        <v>666756.03000000014</v>
      </c>
      <c r="F1717" s="21">
        <v>0</v>
      </c>
      <c r="G1717" s="22">
        <f t="shared" si="26"/>
        <v>612956.32999999996</v>
      </c>
      <c r="H1717" s="21">
        <v>0</v>
      </c>
      <c r="I1717" s="21">
        <v>0</v>
      </c>
    </row>
    <row r="1718" spans="1:9" ht="15" x14ac:dyDescent="0.25">
      <c r="A1718" s="82" t="s">
        <v>1782</v>
      </c>
      <c r="B1718" s="20">
        <v>0</v>
      </c>
      <c r="C1718" s="70" t="s">
        <v>87</v>
      </c>
      <c r="D1718" s="81">
        <v>685319.25000000012</v>
      </c>
      <c r="E1718" s="81">
        <v>550815.00000000012</v>
      </c>
      <c r="F1718" s="21">
        <v>0</v>
      </c>
      <c r="G1718" s="22">
        <f t="shared" si="26"/>
        <v>134504.25</v>
      </c>
      <c r="H1718" s="21">
        <v>0</v>
      </c>
      <c r="I1718" s="21">
        <v>0</v>
      </c>
    </row>
    <row r="1719" spans="1:9" ht="15" x14ac:dyDescent="0.25">
      <c r="A1719" s="82" t="s">
        <v>1783</v>
      </c>
      <c r="B1719" s="20">
        <v>0</v>
      </c>
      <c r="C1719" s="70" t="s">
        <v>87</v>
      </c>
      <c r="D1719" s="81">
        <v>2043725.7800000003</v>
      </c>
      <c r="E1719" s="81">
        <v>1346008.78</v>
      </c>
      <c r="F1719" s="21">
        <v>0</v>
      </c>
      <c r="G1719" s="22">
        <f t="shared" si="26"/>
        <v>697717.00000000023</v>
      </c>
      <c r="H1719" s="21">
        <v>0</v>
      </c>
      <c r="I1719" s="21">
        <v>0</v>
      </c>
    </row>
    <row r="1720" spans="1:9" ht="15" x14ac:dyDescent="0.25">
      <c r="A1720" s="82" t="s">
        <v>1784</v>
      </c>
      <c r="B1720" s="20">
        <v>0</v>
      </c>
      <c r="C1720" s="70" t="s">
        <v>87</v>
      </c>
      <c r="D1720" s="81">
        <v>1061525.6700000002</v>
      </c>
      <c r="E1720" s="81">
        <v>883920.89</v>
      </c>
      <c r="F1720" s="21">
        <v>0</v>
      </c>
      <c r="G1720" s="22">
        <f t="shared" si="26"/>
        <v>177604.78000000014</v>
      </c>
      <c r="H1720" s="21">
        <v>0</v>
      </c>
      <c r="I1720" s="21">
        <v>0</v>
      </c>
    </row>
    <row r="1721" spans="1:9" ht="15" x14ac:dyDescent="0.25">
      <c r="A1721" s="82" t="s">
        <v>1785</v>
      </c>
      <c r="B1721" s="20">
        <v>0</v>
      </c>
      <c r="C1721" s="70" t="s">
        <v>87</v>
      </c>
      <c r="D1721" s="81">
        <v>729542.57</v>
      </c>
      <c r="E1721" s="81">
        <v>536743.52</v>
      </c>
      <c r="F1721" s="21">
        <v>0</v>
      </c>
      <c r="G1721" s="22">
        <f t="shared" si="26"/>
        <v>192799.04999999993</v>
      </c>
      <c r="H1721" s="21">
        <v>0</v>
      </c>
      <c r="I1721" s="21">
        <v>0</v>
      </c>
    </row>
    <row r="1722" spans="1:9" ht="15" x14ac:dyDescent="0.25">
      <c r="A1722" s="82" t="s">
        <v>1786</v>
      </c>
      <c r="B1722" s="20">
        <v>0</v>
      </c>
      <c r="C1722" s="70" t="s">
        <v>87</v>
      </c>
      <c r="D1722" s="81">
        <v>1105638.4099999997</v>
      </c>
      <c r="E1722" s="81">
        <v>887226.39999999967</v>
      </c>
      <c r="F1722" s="21">
        <v>0</v>
      </c>
      <c r="G1722" s="22">
        <f t="shared" si="26"/>
        <v>218412.01</v>
      </c>
      <c r="H1722" s="21">
        <v>0</v>
      </c>
      <c r="I1722" s="21">
        <v>0</v>
      </c>
    </row>
    <row r="1723" spans="1:9" ht="15" x14ac:dyDescent="0.25">
      <c r="A1723" s="82" t="s">
        <v>1787</v>
      </c>
      <c r="B1723" s="20">
        <v>0</v>
      </c>
      <c r="C1723" s="70" t="s">
        <v>87</v>
      </c>
      <c r="D1723" s="81">
        <v>500489.60000000003</v>
      </c>
      <c r="E1723" s="81">
        <v>360748.07999999996</v>
      </c>
      <c r="F1723" s="21">
        <v>0</v>
      </c>
      <c r="G1723" s="22">
        <f t="shared" si="26"/>
        <v>139741.52000000008</v>
      </c>
      <c r="H1723" s="21">
        <v>0</v>
      </c>
      <c r="I1723" s="21">
        <v>0</v>
      </c>
    </row>
    <row r="1724" spans="1:9" ht="15" x14ac:dyDescent="0.25">
      <c r="A1724" s="82" t="s">
        <v>1788</v>
      </c>
      <c r="B1724" s="20">
        <v>0</v>
      </c>
      <c r="C1724" s="70" t="s">
        <v>87</v>
      </c>
      <c r="D1724" s="81">
        <v>294271.40000000002</v>
      </c>
      <c r="E1724" s="81">
        <v>53940.800000000003</v>
      </c>
      <c r="F1724" s="21">
        <v>0</v>
      </c>
      <c r="G1724" s="22">
        <f t="shared" si="26"/>
        <v>240330.60000000003</v>
      </c>
      <c r="H1724" s="21">
        <v>0</v>
      </c>
      <c r="I1724" s="21">
        <v>0</v>
      </c>
    </row>
    <row r="1725" spans="1:9" ht="15" x14ac:dyDescent="0.25">
      <c r="A1725" s="82" t="s">
        <v>1789</v>
      </c>
      <c r="B1725" s="20">
        <v>0</v>
      </c>
      <c r="C1725" s="70" t="s">
        <v>87</v>
      </c>
      <c r="D1725" s="81">
        <v>1066774.8999999997</v>
      </c>
      <c r="E1725" s="81">
        <v>822405.25999999989</v>
      </c>
      <c r="F1725" s="21">
        <v>0</v>
      </c>
      <c r="G1725" s="22">
        <f t="shared" si="26"/>
        <v>244369.63999999978</v>
      </c>
      <c r="H1725" s="21">
        <v>0</v>
      </c>
      <c r="I1725" s="21">
        <v>0</v>
      </c>
    </row>
    <row r="1726" spans="1:9" ht="15" x14ac:dyDescent="0.25">
      <c r="A1726" s="82" t="s">
        <v>1790</v>
      </c>
      <c r="B1726" s="20">
        <v>0</v>
      </c>
      <c r="C1726" s="70" t="s">
        <v>87</v>
      </c>
      <c r="D1726" s="81">
        <v>28698.200000000004</v>
      </c>
      <c r="E1726" s="81">
        <v>25365.800000000003</v>
      </c>
      <c r="F1726" s="21">
        <v>0</v>
      </c>
      <c r="G1726" s="22">
        <f t="shared" si="26"/>
        <v>3332.4000000000015</v>
      </c>
      <c r="H1726" s="21">
        <v>0</v>
      </c>
      <c r="I1726" s="21">
        <v>0</v>
      </c>
    </row>
    <row r="1727" spans="1:9" ht="15" x14ac:dyDescent="0.25">
      <c r="A1727" s="82" t="s">
        <v>1791</v>
      </c>
      <c r="B1727" s="20">
        <v>0</v>
      </c>
      <c r="C1727" s="70" t="s">
        <v>87</v>
      </c>
      <c r="D1727" s="81">
        <v>907920.19999999984</v>
      </c>
      <c r="E1727" s="81">
        <v>769454.56</v>
      </c>
      <c r="F1727" s="21">
        <v>0</v>
      </c>
      <c r="G1727" s="22">
        <f t="shared" si="26"/>
        <v>138465.63999999978</v>
      </c>
      <c r="H1727" s="21">
        <v>0</v>
      </c>
      <c r="I1727" s="21">
        <v>0</v>
      </c>
    </row>
    <row r="1728" spans="1:9" ht="15" x14ac:dyDescent="0.25">
      <c r="A1728" s="82" t="s">
        <v>1792</v>
      </c>
      <c r="B1728" s="20">
        <v>0</v>
      </c>
      <c r="C1728" s="70" t="s">
        <v>87</v>
      </c>
      <c r="D1728" s="81">
        <v>358561.25999999995</v>
      </c>
      <c r="E1728" s="81">
        <v>131929.9</v>
      </c>
      <c r="F1728" s="21">
        <v>0</v>
      </c>
      <c r="G1728" s="22">
        <f t="shared" si="26"/>
        <v>226631.35999999996</v>
      </c>
      <c r="H1728" s="21">
        <v>0</v>
      </c>
      <c r="I1728" s="21">
        <v>0</v>
      </c>
    </row>
    <row r="1729" spans="1:9" ht="15" x14ac:dyDescent="0.25">
      <c r="A1729" s="82" t="s">
        <v>1793</v>
      </c>
      <c r="B1729" s="20">
        <v>0</v>
      </c>
      <c r="C1729" s="70" t="s">
        <v>87</v>
      </c>
      <c r="D1729" s="81">
        <v>22569.399999999998</v>
      </c>
      <c r="E1729" s="81">
        <v>25653.199999999997</v>
      </c>
      <c r="F1729" s="21">
        <v>0</v>
      </c>
      <c r="G1729" s="22">
        <f t="shared" si="26"/>
        <v>-3083.7999999999993</v>
      </c>
      <c r="H1729" s="21">
        <v>0</v>
      </c>
      <c r="I1729" s="21">
        <v>0</v>
      </c>
    </row>
    <row r="1730" spans="1:9" ht="15" x14ac:dyDescent="0.25">
      <c r="A1730" s="82" t="s">
        <v>1794</v>
      </c>
      <c r="B1730" s="20">
        <v>0</v>
      </c>
      <c r="C1730" s="70" t="s">
        <v>87</v>
      </c>
      <c r="D1730" s="81">
        <v>43853.8</v>
      </c>
      <c r="E1730" s="81">
        <v>8687.7000000000007</v>
      </c>
      <c r="F1730" s="21">
        <v>0</v>
      </c>
      <c r="G1730" s="22">
        <f t="shared" si="26"/>
        <v>35166.100000000006</v>
      </c>
      <c r="H1730" s="21">
        <v>0</v>
      </c>
      <c r="I1730" s="21">
        <v>0</v>
      </c>
    </row>
    <row r="1731" spans="1:9" ht="15" x14ac:dyDescent="0.25">
      <c r="A1731" s="82" t="s">
        <v>1795</v>
      </c>
      <c r="B1731" s="20">
        <v>0</v>
      </c>
      <c r="C1731" s="70" t="s">
        <v>87</v>
      </c>
      <c r="D1731" s="81">
        <v>77717.600000000006</v>
      </c>
      <c r="E1731" s="81">
        <v>458</v>
      </c>
      <c r="F1731" s="21">
        <v>0</v>
      </c>
      <c r="G1731" s="22">
        <f t="shared" si="26"/>
        <v>77259.600000000006</v>
      </c>
      <c r="H1731" s="21">
        <v>0</v>
      </c>
      <c r="I1731" s="21">
        <v>0</v>
      </c>
    </row>
    <row r="1732" spans="1:9" ht="15" x14ac:dyDescent="0.25">
      <c r="A1732" s="82" t="s">
        <v>1796</v>
      </c>
      <c r="B1732" s="20">
        <v>0</v>
      </c>
      <c r="C1732" s="70" t="s">
        <v>87</v>
      </c>
      <c r="D1732" s="81">
        <v>32054.000000000004</v>
      </c>
      <c r="E1732" s="81">
        <v>14187.2</v>
      </c>
      <c r="F1732" s="21">
        <v>0</v>
      </c>
      <c r="G1732" s="22">
        <f t="shared" si="26"/>
        <v>17866.800000000003</v>
      </c>
      <c r="H1732" s="21">
        <v>0</v>
      </c>
      <c r="I1732" s="21">
        <v>0</v>
      </c>
    </row>
    <row r="1733" spans="1:9" ht="15" x14ac:dyDescent="0.25">
      <c r="A1733" s="82" t="s">
        <v>1797</v>
      </c>
      <c r="B1733" s="20">
        <v>0</v>
      </c>
      <c r="C1733" s="70" t="s">
        <v>87</v>
      </c>
      <c r="D1733" s="81">
        <v>604177.39999999991</v>
      </c>
      <c r="E1733" s="81">
        <v>486763.25999999995</v>
      </c>
      <c r="F1733" s="21">
        <v>0</v>
      </c>
      <c r="G1733" s="22">
        <f t="shared" si="26"/>
        <v>117414.13999999996</v>
      </c>
      <c r="H1733" s="21">
        <v>0</v>
      </c>
      <c r="I1733" s="21">
        <v>0</v>
      </c>
    </row>
    <row r="1734" spans="1:9" ht="15" x14ac:dyDescent="0.25">
      <c r="A1734" s="82" t="s">
        <v>1798</v>
      </c>
      <c r="B1734" s="20">
        <v>0</v>
      </c>
      <c r="C1734" s="70" t="s">
        <v>87</v>
      </c>
      <c r="D1734" s="81">
        <v>27297.600000000002</v>
      </c>
      <c r="E1734" s="81">
        <v>1164</v>
      </c>
      <c r="F1734" s="21">
        <v>0</v>
      </c>
      <c r="G1734" s="22">
        <f t="shared" ref="G1734:G1797" si="27">D1734-E1734</f>
        <v>26133.600000000002</v>
      </c>
      <c r="H1734" s="21">
        <v>0</v>
      </c>
      <c r="I1734" s="21">
        <v>0</v>
      </c>
    </row>
    <row r="1735" spans="1:9" ht="15" x14ac:dyDescent="0.25">
      <c r="A1735" s="82" t="s">
        <v>1799</v>
      </c>
      <c r="B1735" s="20">
        <v>0</v>
      </c>
      <c r="C1735" s="70" t="s">
        <v>87</v>
      </c>
      <c r="D1735" s="81">
        <v>624731.30000000016</v>
      </c>
      <c r="E1735" s="81">
        <v>530281.40999999992</v>
      </c>
      <c r="F1735" s="21">
        <v>0</v>
      </c>
      <c r="G1735" s="22">
        <f t="shared" si="27"/>
        <v>94449.890000000247</v>
      </c>
      <c r="H1735" s="21">
        <v>0</v>
      </c>
      <c r="I1735" s="21">
        <v>0</v>
      </c>
    </row>
    <row r="1736" spans="1:9" ht="15" x14ac:dyDescent="0.25">
      <c r="A1736" s="82" t="s">
        <v>1800</v>
      </c>
      <c r="B1736" s="20">
        <v>0</v>
      </c>
      <c r="C1736" s="70" t="s">
        <v>87</v>
      </c>
      <c r="D1736" s="81">
        <v>32223.200000000004</v>
      </c>
      <c r="E1736" s="81">
        <v>6633.4000000000005</v>
      </c>
      <c r="F1736" s="21">
        <v>0</v>
      </c>
      <c r="G1736" s="22">
        <f t="shared" si="27"/>
        <v>25589.800000000003</v>
      </c>
      <c r="H1736" s="21">
        <v>0</v>
      </c>
      <c r="I1736" s="21">
        <v>0</v>
      </c>
    </row>
    <row r="1737" spans="1:9" ht="15" x14ac:dyDescent="0.25">
      <c r="A1737" s="82" t="s">
        <v>1801</v>
      </c>
      <c r="B1737" s="20">
        <v>0</v>
      </c>
      <c r="C1737" s="70" t="s">
        <v>87</v>
      </c>
      <c r="D1737" s="81">
        <v>178476</v>
      </c>
      <c r="E1737" s="81">
        <v>167701.5</v>
      </c>
      <c r="F1737" s="21">
        <v>0</v>
      </c>
      <c r="G1737" s="22">
        <f t="shared" si="27"/>
        <v>10774.5</v>
      </c>
      <c r="H1737" s="21">
        <v>0</v>
      </c>
      <c r="I1737" s="21">
        <v>0</v>
      </c>
    </row>
    <row r="1738" spans="1:9" ht="15" x14ac:dyDescent="0.25">
      <c r="A1738" s="82" t="s">
        <v>1802</v>
      </c>
      <c r="B1738" s="20">
        <v>0</v>
      </c>
      <c r="C1738" s="70" t="s">
        <v>87</v>
      </c>
      <c r="D1738" s="81">
        <v>71106.8</v>
      </c>
      <c r="E1738" s="81">
        <v>43315.500000000007</v>
      </c>
      <c r="F1738" s="21">
        <v>0</v>
      </c>
      <c r="G1738" s="22">
        <f t="shared" si="27"/>
        <v>27791.299999999996</v>
      </c>
      <c r="H1738" s="21">
        <v>0</v>
      </c>
      <c r="I1738" s="21">
        <v>0</v>
      </c>
    </row>
    <row r="1739" spans="1:9" ht="15" x14ac:dyDescent="0.25">
      <c r="A1739" s="82" t="s">
        <v>1803</v>
      </c>
      <c r="B1739" s="20">
        <v>0</v>
      </c>
      <c r="C1739" s="70" t="s">
        <v>87</v>
      </c>
      <c r="D1739" s="81">
        <v>1015009.8299999995</v>
      </c>
      <c r="E1739" s="81">
        <v>891145.49000000034</v>
      </c>
      <c r="F1739" s="21">
        <v>0</v>
      </c>
      <c r="G1739" s="22">
        <f t="shared" si="27"/>
        <v>123864.33999999915</v>
      </c>
      <c r="H1739" s="21">
        <v>0</v>
      </c>
      <c r="I1739" s="21">
        <v>0</v>
      </c>
    </row>
    <row r="1740" spans="1:9" ht="15" x14ac:dyDescent="0.25">
      <c r="A1740" s="82" t="s">
        <v>1804</v>
      </c>
      <c r="B1740" s="20">
        <v>0</v>
      </c>
      <c r="C1740" s="70" t="s">
        <v>87</v>
      </c>
      <c r="D1740" s="81">
        <v>1058148.43</v>
      </c>
      <c r="E1740" s="81">
        <v>915739.25000000035</v>
      </c>
      <c r="F1740" s="21">
        <v>0</v>
      </c>
      <c r="G1740" s="22">
        <f t="shared" si="27"/>
        <v>142409.17999999959</v>
      </c>
      <c r="H1740" s="21">
        <v>0</v>
      </c>
      <c r="I1740" s="21">
        <v>0</v>
      </c>
    </row>
    <row r="1741" spans="1:9" ht="15" x14ac:dyDescent="0.25">
      <c r="A1741" s="82" t="s">
        <v>1805</v>
      </c>
      <c r="B1741" s="20">
        <v>0</v>
      </c>
      <c r="C1741" s="70" t="s">
        <v>87</v>
      </c>
      <c r="D1741" s="81">
        <v>1026238.82</v>
      </c>
      <c r="E1741" s="81">
        <v>818894.42</v>
      </c>
      <c r="F1741" s="21">
        <v>0</v>
      </c>
      <c r="G1741" s="22">
        <f t="shared" si="27"/>
        <v>207344.39999999991</v>
      </c>
      <c r="H1741" s="21">
        <v>0</v>
      </c>
      <c r="I1741" s="21">
        <v>0</v>
      </c>
    </row>
    <row r="1742" spans="1:9" ht="15" x14ac:dyDescent="0.25">
      <c r="A1742" s="82" t="s">
        <v>1806</v>
      </c>
      <c r="B1742" s="20">
        <v>0</v>
      </c>
      <c r="C1742" s="70" t="s">
        <v>87</v>
      </c>
      <c r="D1742" s="81">
        <v>875004.99999999988</v>
      </c>
      <c r="E1742" s="81">
        <v>701884.3</v>
      </c>
      <c r="F1742" s="21">
        <v>0</v>
      </c>
      <c r="G1742" s="22">
        <f t="shared" si="27"/>
        <v>173120.69999999984</v>
      </c>
      <c r="H1742" s="21">
        <v>0</v>
      </c>
      <c r="I1742" s="21">
        <v>0</v>
      </c>
    </row>
    <row r="1743" spans="1:9" ht="15" x14ac:dyDescent="0.25">
      <c r="A1743" s="82" t="s">
        <v>1807</v>
      </c>
      <c r="B1743" s="20">
        <v>0</v>
      </c>
      <c r="C1743" s="70" t="s">
        <v>87</v>
      </c>
      <c r="D1743" s="81">
        <v>557353.8600000001</v>
      </c>
      <c r="E1743" s="81">
        <v>508820.73999999987</v>
      </c>
      <c r="F1743" s="21">
        <v>0</v>
      </c>
      <c r="G1743" s="22">
        <f t="shared" si="27"/>
        <v>48533.120000000228</v>
      </c>
      <c r="H1743" s="21">
        <v>0</v>
      </c>
      <c r="I1743" s="21">
        <v>0</v>
      </c>
    </row>
    <row r="1744" spans="1:9" ht="15" x14ac:dyDescent="0.25">
      <c r="A1744" s="82" t="s">
        <v>1808</v>
      </c>
      <c r="B1744" s="20">
        <v>0</v>
      </c>
      <c r="C1744" s="70" t="s">
        <v>87</v>
      </c>
      <c r="D1744" s="81">
        <v>956431.1999999996</v>
      </c>
      <c r="E1744" s="81">
        <v>856772.26000000013</v>
      </c>
      <c r="F1744" s="21">
        <v>0</v>
      </c>
      <c r="G1744" s="22">
        <f t="shared" si="27"/>
        <v>99658.939999999478</v>
      </c>
      <c r="H1744" s="21">
        <v>0</v>
      </c>
      <c r="I1744" s="21">
        <v>0</v>
      </c>
    </row>
    <row r="1745" spans="1:9" ht="15" x14ac:dyDescent="0.25">
      <c r="A1745" s="82" t="s">
        <v>1809</v>
      </c>
      <c r="B1745" s="20">
        <v>0</v>
      </c>
      <c r="C1745" s="70" t="s">
        <v>87</v>
      </c>
      <c r="D1745" s="81">
        <v>1435594.8000000007</v>
      </c>
      <c r="E1745" s="81">
        <v>1228321.2099999995</v>
      </c>
      <c r="F1745" s="21">
        <v>0</v>
      </c>
      <c r="G1745" s="22">
        <f t="shared" si="27"/>
        <v>207273.59000000125</v>
      </c>
      <c r="H1745" s="21">
        <v>0</v>
      </c>
      <c r="I1745" s="21">
        <v>0</v>
      </c>
    </row>
    <row r="1746" spans="1:9" ht="15" x14ac:dyDescent="0.25">
      <c r="A1746" s="82" t="s">
        <v>1810</v>
      </c>
      <c r="B1746" s="20">
        <v>0</v>
      </c>
      <c r="C1746" s="70" t="s">
        <v>87</v>
      </c>
      <c r="D1746" s="81">
        <v>637037.18999999994</v>
      </c>
      <c r="E1746" s="81">
        <v>571193.00999999989</v>
      </c>
      <c r="F1746" s="21">
        <v>0</v>
      </c>
      <c r="G1746" s="22">
        <f t="shared" si="27"/>
        <v>65844.180000000051</v>
      </c>
      <c r="H1746" s="21">
        <v>0</v>
      </c>
      <c r="I1746" s="21">
        <v>0</v>
      </c>
    </row>
    <row r="1747" spans="1:9" ht="15" x14ac:dyDescent="0.25">
      <c r="A1747" s="82" t="s">
        <v>1811</v>
      </c>
      <c r="B1747" s="20">
        <v>0</v>
      </c>
      <c r="C1747" s="70" t="s">
        <v>87</v>
      </c>
      <c r="D1747" s="81">
        <v>624567.89999999967</v>
      </c>
      <c r="E1747" s="81">
        <v>536911.66999999981</v>
      </c>
      <c r="F1747" s="21">
        <v>0</v>
      </c>
      <c r="G1747" s="22">
        <f t="shared" si="27"/>
        <v>87656.229999999865</v>
      </c>
      <c r="H1747" s="21">
        <v>0</v>
      </c>
      <c r="I1747" s="21">
        <v>0</v>
      </c>
    </row>
    <row r="1748" spans="1:9" ht="15" x14ac:dyDescent="0.25">
      <c r="A1748" s="82" t="s">
        <v>1812</v>
      </c>
      <c r="B1748" s="20">
        <v>0</v>
      </c>
      <c r="C1748" s="70" t="s">
        <v>87</v>
      </c>
      <c r="D1748" s="81">
        <v>595826</v>
      </c>
      <c r="E1748" s="81">
        <v>489488.57000000007</v>
      </c>
      <c r="F1748" s="21">
        <v>0</v>
      </c>
      <c r="G1748" s="22">
        <f t="shared" si="27"/>
        <v>106337.42999999993</v>
      </c>
      <c r="H1748" s="21">
        <v>0</v>
      </c>
      <c r="I1748" s="21">
        <v>0</v>
      </c>
    </row>
    <row r="1749" spans="1:9" ht="15" x14ac:dyDescent="0.25">
      <c r="A1749" s="82" t="s">
        <v>1813</v>
      </c>
      <c r="B1749" s="20">
        <v>0</v>
      </c>
      <c r="C1749" s="70" t="s">
        <v>87</v>
      </c>
      <c r="D1749" s="81">
        <v>1260429.6899999995</v>
      </c>
      <c r="E1749" s="81">
        <v>992823.23999999964</v>
      </c>
      <c r="F1749" s="21">
        <v>0</v>
      </c>
      <c r="G1749" s="22">
        <f t="shared" si="27"/>
        <v>267606.44999999984</v>
      </c>
      <c r="H1749" s="21">
        <v>0</v>
      </c>
      <c r="I1749" s="21">
        <v>0</v>
      </c>
    </row>
    <row r="1750" spans="1:9" ht="15" x14ac:dyDescent="0.25">
      <c r="A1750" s="82" t="s">
        <v>1814</v>
      </c>
      <c r="B1750" s="20">
        <v>0</v>
      </c>
      <c r="C1750" s="70" t="s">
        <v>87</v>
      </c>
      <c r="D1750" s="81">
        <v>1243412.5</v>
      </c>
      <c r="E1750" s="81">
        <v>1024669.7499999997</v>
      </c>
      <c r="F1750" s="21">
        <v>0</v>
      </c>
      <c r="G1750" s="22">
        <f t="shared" si="27"/>
        <v>218742.75000000035</v>
      </c>
      <c r="H1750" s="21">
        <v>0</v>
      </c>
      <c r="I1750" s="21">
        <v>0</v>
      </c>
    </row>
    <row r="1751" spans="1:9" ht="15" x14ac:dyDescent="0.25">
      <c r="A1751" s="82" t="s">
        <v>1815</v>
      </c>
      <c r="B1751" s="20">
        <v>0</v>
      </c>
      <c r="C1751" s="70" t="s">
        <v>87</v>
      </c>
      <c r="D1751" s="81">
        <v>27522</v>
      </c>
      <c r="E1751" s="81">
        <v>0</v>
      </c>
      <c r="F1751" s="21">
        <v>0</v>
      </c>
      <c r="G1751" s="22">
        <f t="shared" si="27"/>
        <v>27522</v>
      </c>
      <c r="H1751" s="21">
        <v>0</v>
      </c>
      <c r="I1751" s="21">
        <v>0</v>
      </c>
    </row>
    <row r="1752" spans="1:9" ht="15" x14ac:dyDescent="0.25">
      <c r="A1752" s="82" t="s">
        <v>1816</v>
      </c>
      <c r="B1752" s="20">
        <v>0</v>
      </c>
      <c r="C1752" s="70" t="s">
        <v>87</v>
      </c>
      <c r="D1752" s="81">
        <v>157160.84999999998</v>
      </c>
      <c r="E1752" s="81">
        <v>137542.24999999997</v>
      </c>
      <c r="F1752" s="21">
        <v>0</v>
      </c>
      <c r="G1752" s="22">
        <f t="shared" si="27"/>
        <v>19618.600000000006</v>
      </c>
      <c r="H1752" s="21">
        <v>0</v>
      </c>
      <c r="I1752" s="21">
        <v>0</v>
      </c>
    </row>
    <row r="1753" spans="1:9" ht="15" x14ac:dyDescent="0.25">
      <c r="A1753" s="82" t="s">
        <v>1817</v>
      </c>
      <c r="B1753" s="20">
        <v>0</v>
      </c>
      <c r="C1753" s="70" t="s">
        <v>87</v>
      </c>
      <c r="D1753" s="81">
        <v>256303.83000000002</v>
      </c>
      <c r="E1753" s="81">
        <v>185587.55</v>
      </c>
      <c r="F1753" s="21">
        <v>0</v>
      </c>
      <c r="G1753" s="22">
        <f t="shared" si="27"/>
        <v>70716.280000000028</v>
      </c>
      <c r="H1753" s="21">
        <v>0</v>
      </c>
      <c r="I1753" s="21">
        <v>0</v>
      </c>
    </row>
    <row r="1754" spans="1:9" ht="15" x14ac:dyDescent="0.25">
      <c r="A1754" s="82" t="s">
        <v>1818</v>
      </c>
      <c r="B1754" s="20">
        <v>0</v>
      </c>
      <c r="C1754" s="70" t="s">
        <v>87</v>
      </c>
      <c r="D1754" s="81">
        <v>186399</v>
      </c>
      <c r="E1754" s="81">
        <v>144166.51999999999</v>
      </c>
      <c r="F1754" s="21">
        <v>0</v>
      </c>
      <c r="G1754" s="22">
        <f t="shared" si="27"/>
        <v>42232.48000000001</v>
      </c>
      <c r="H1754" s="21">
        <v>0</v>
      </c>
      <c r="I1754" s="21">
        <v>0</v>
      </c>
    </row>
    <row r="1755" spans="1:9" ht="15" x14ac:dyDescent="0.25">
      <c r="A1755" s="82" t="s">
        <v>1819</v>
      </c>
      <c r="B1755" s="20">
        <v>0</v>
      </c>
      <c r="C1755" s="70" t="s">
        <v>87</v>
      </c>
      <c r="D1755" s="81">
        <v>16891</v>
      </c>
      <c r="E1755" s="81">
        <v>16493</v>
      </c>
      <c r="F1755" s="21">
        <v>0</v>
      </c>
      <c r="G1755" s="22">
        <f t="shared" si="27"/>
        <v>398</v>
      </c>
      <c r="H1755" s="21">
        <v>0</v>
      </c>
      <c r="I1755" s="21">
        <v>0</v>
      </c>
    </row>
    <row r="1756" spans="1:9" ht="15" x14ac:dyDescent="0.25">
      <c r="A1756" s="82" t="s">
        <v>1820</v>
      </c>
      <c r="B1756" s="20">
        <v>0</v>
      </c>
      <c r="C1756" s="70" t="s">
        <v>87</v>
      </c>
      <c r="D1756" s="81">
        <v>397432.60000000009</v>
      </c>
      <c r="E1756" s="81">
        <v>219796.25999999998</v>
      </c>
      <c r="F1756" s="21">
        <v>0</v>
      </c>
      <c r="G1756" s="22">
        <f t="shared" si="27"/>
        <v>177636.34000000011</v>
      </c>
      <c r="H1756" s="21">
        <v>0</v>
      </c>
      <c r="I1756" s="21">
        <v>0</v>
      </c>
    </row>
    <row r="1757" spans="1:9" ht="15" x14ac:dyDescent="0.25">
      <c r="A1757" s="82" t="s">
        <v>1821</v>
      </c>
      <c r="B1757" s="20">
        <v>0</v>
      </c>
      <c r="C1757" s="70" t="s">
        <v>87</v>
      </c>
      <c r="D1757" s="81">
        <v>1044272.2700000001</v>
      </c>
      <c r="E1757" s="81">
        <v>928525.66999999981</v>
      </c>
      <c r="F1757" s="21">
        <v>0</v>
      </c>
      <c r="G1757" s="22">
        <f t="shared" si="27"/>
        <v>115746.60000000033</v>
      </c>
      <c r="H1757" s="21">
        <v>0</v>
      </c>
      <c r="I1757" s="21">
        <v>0</v>
      </c>
    </row>
    <row r="1758" spans="1:9" ht="15" x14ac:dyDescent="0.25">
      <c r="A1758" s="82" t="s">
        <v>1822</v>
      </c>
      <c r="B1758" s="20">
        <v>0</v>
      </c>
      <c r="C1758" s="70" t="s">
        <v>87</v>
      </c>
      <c r="D1758" s="81">
        <v>138443.99999999997</v>
      </c>
      <c r="E1758" s="81">
        <v>96128</v>
      </c>
      <c r="F1758" s="21">
        <v>0</v>
      </c>
      <c r="G1758" s="22">
        <f t="shared" si="27"/>
        <v>42315.999999999971</v>
      </c>
      <c r="H1758" s="21">
        <v>0</v>
      </c>
      <c r="I1758" s="21">
        <v>0</v>
      </c>
    </row>
    <row r="1759" spans="1:9" ht="15" x14ac:dyDescent="0.25">
      <c r="A1759" s="82" t="s">
        <v>1823</v>
      </c>
      <c r="B1759" s="20">
        <v>0</v>
      </c>
      <c r="C1759" s="70" t="s">
        <v>87</v>
      </c>
      <c r="D1759" s="81">
        <v>845134.7</v>
      </c>
      <c r="E1759" s="81">
        <v>732153.45</v>
      </c>
      <c r="F1759" s="21">
        <v>0</v>
      </c>
      <c r="G1759" s="22">
        <f t="shared" si="27"/>
        <v>112981.25</v>
      </c>
      <c r="H1759" s="21">
        <v>0</v>
      </c>
      <c r="I1759" s="21">
        <v>0</v>
      </c>
    </row>
    <row r="1760" spans="1:9" ht="15" x14ac:dyDescent="0.25">
      <c r="A1760" s="82" t="s">
        <v>1824</v>
      </c>
      <c r="B1760" s="20">
        <v>0</v>
      </c>
      <c r="C1760" s="70" t="s">
        <v>87</v>
      </c>
      <c r="D1760" s="81">
        <v>870320.70000000007</v>
      </c>
      <c r="E1760" s="81">
        <v>694618.40999999992</v>
      </c>
      <c r="F1760" s="21">
        <v>0</v>
      </c>
      <c r="G1760" s="22">
        <f t="shared" si="27"/>
        <v>175702.29000000015</v>
      </c>
      <c r="H1760" s="21">
        <v>0</v>
      </c>
      <c r="I1760" s="21">
        <v>0</v>
      </c>
    </row>
    <row r="1761" spans="1:9" ht="15" x14ac:dyDescent="0.25">
      <c r="A1761" s="82" t="s">
        <v>1825</v>
      </c>
      <c r="B1761" s="20">
        <v>0</v>
      </c>
      <c r="C1761" s="70" t="s">
        <v>87</v>
      </c>
      <c r="D1761" s="81">
        <v>1202608.5199999998</v>
      </c>
      <c r="E1761" s="81">
        <v>1002611.8600000002</v>
      </c>
      <c r="F1761" s="21">
        <v>0</v>
      </c>
      <c r="G1761" s="22">
        <f t="shared" si="27"/>
        <v>199996.65999999957</v>
      </c>
      <c r="H1761" s="21">
        <v>0</v>
      </c>
      <c r="I1761" s="21">
        <v>0</v>
      </c>
    </row>
    <row r="1762" spans="1:9" ht="15" x14ac:dyDescent="0.25">
      <c r="A1762" s="82" t="s">
        <v>1826</v>
      </c>
      <c r="B1762" s="20">
        <v>0</v>
      </c>
      <c r="C1762" s="70" t="s">
        <v>87</v>
      </c>
      <c r="D1762" s="81">
        <v>890518.96999999974</v>
      </c>
      <c r="E1762" s="81">
        <v>764139.15</v>
      </c>
      <c r="F1762" s="21">
        <v>0</v>
      </c>
      <c r="G1762" s="22">
        <f t="shared" si="27"/>
        <v>126379.81999999972</v>
      </c>
      <c r="H1762" s="21">
        <v>0</v>
      </c>
      <c r="I1762" s="21">
        <v>0</v>
      </c>
    </row>
    <row r="1763" spans="1:9" ht="15" x14ac:dyDescent="0.25">
      <c r="A1763" s="82" t="s">
        <v>1827</v>
      </c>
      <c r="B1763" s="20">
        <v>0</v>
      </c>
      <c r="C1763" s="70" t="s">
        <v>87</v>
      </c>
      <c r="D1763" s="81">
        <v>1507510.5999999999</v>
      </c>
      <c r="E1763" s="81">
        <v>1311135.3</v>
      </c>
      <c r="F1763" s="21">
        <v>0</v>
      </c>
      <c r="G1763" s="22">
        <f t="shared" si="27"/>
        <v>196375.29999999981</v>
      </c>
      <c r="H1763" s="21">
        <v>0</v>
      </c>
      <c r="I1763" s="21">
        <v>0</v>
      </c>
    </row>
    <row r="1764" spans="1:9" ht="15" x14ac:dyDescent="0.25">
      <c r="A1764" s="82" t="s">
        <v>1828</v>
      </c>
      <c r="B1764" s="20">
        <v>0</v>
      </c>
      <c r="C1764" s="70" t="s">
        <v>87</v>
      </c>
      <c r="D1764" s="81">
        <v>131648.38999999998</v>
      </c>
      <c r="E1764" s="81">
        <v>85716.29</v>
      </c>
      <c r="F1764" s="21">
        <v>0</v>
      </c>
      <c r="G1764" s="22">
        <f t="shared" si="27"/>
        <v>45932.099999999991</v>
      </c>
      <c r="H1764" s="21">
        <v>0</v>
      </c>
      <c r="I1764" s="21">
        <v>0</v>
      </c>
    </row>
    <row r="1765" spans="1:9" ht="15" x14ac:dyDescent="0.25">
      <c r="A1765" s="82" t="s">
        <v>1829</v>
      </c>
      <c r="B1765" s="20">
        <v>0</v>
      </c>
      <c r="C1765" s="70" t="s">
        <v>87</v>
      </c>
      <c r="D1765" s="81">
        <v>1040172.5899999997</v>
      </c>
      <c r="E1765" s="81">
        <v>939263.41999999993</v>
      </c>
      <c r="F1765" s="21">
        <v>0</v>
      </c>
      <c r="G1765" s="22">
        <f t="shared" si="27"/>
        <v>100909.16999999981</v>
      </c>
      <c r="H1765" s="21">
        <v>0</v>
      </c>
      <c r="I1765" s="21">
        <v>0</v>
      </c>
    </row>
    <row r="1766" spans="1:9" ht="15" x14ac:dyDescent="0.25">
      <c r="A1766" s="82" t="s">
        <v>1830</v>
      </c>
      <c r="B1766" s="20">
        <v>0</v>
      </c>
      <c r="C1766" s="70" t="s">
        <v>87</v>
      </c>
      <c r="D1766" s="81">
        <v>1515629.0000000002</v>
      </c>
      <c r="E1766" s="81">
        <v>1204479.5200000003</v>
      </c>
      <c r="F1766" s="21">
        <v>0</v>
      </c>
      <c r="G1766" s="22">
        <f t="shared" si="27"/>
        <v>311149.48</v>
      </c>
      <c r="H1766" s="21">
        <v>0</v>
      </c>
      <c r="I1766" s="21">
        <v>0</v>
      </c>
    </row>
    <row r="1767" spans="1:9" ht="15" x14ac:dyDescent="0.25">
      <c r="A1767" s="82" t="s">
        <v>1831</v>
      </c>
      <c r="B1767" s="20">
        <v>0</v>
      </c>
      <c r="C1767" s="70" t="s">
        <v>87</v>
      </c>
      <c r="D1767" s="81">
        <v>925497.87000000011</v>
      </c>
      <c r="E1767" s="81">
        <v>755763.10999999987</v>
      </c>
      <c r="F1767" s="21">
        <v>0</v>
      </c>
      <c r="G1767" s="22">
        <f t="shared" si="27"/>
        <v>169734.76000000024</v>
      </c>
      <c r="H1767" s="21">
        <v>0</v>
      </c>
      <c r="I1767" s="21">
        <v>0</v>
      </c>
    </row>
    <row r="1768" spans="1:9" ht="15" x14ac:dyDescent="0.25">
      <c r="A1768" s="82" t="s">
        <v>1832</v>
      </c>
      <c r="B1768" s="20">
        <v>0</v>
      </c>
      <c r="C1768" s="70" t="s">
        <v>87</v>
      </c>
      <c r="D1768" s="81">
        <v>552919.36</v>
      </c>
      <c r="E1768" s="81">
        <v>335666.65</v>
      </c>
      <c r="F1768" s="21">
        <v>0</v>
      </c>
      <c r="G1768" s="22">
        <f t="shared" si="27"/>
        <v>217252.70999999996</v>
      </c>
      <c r="H1768" s="21">
        <v>0</v>
      </c>
      <c r="I1768" s="21">
        <v>0</v>
      </c>
    </row>
    <row r="1769" spans="1:9" ht="15" x14ac:dyDescent="0.25">
      <c r="A1769" s="82" t="s">
        <v>1833</v>
      </c>
      <c r="B1769" s="20">
        <v>0</v>
      </c>
      <c r="C1769" s="70" t="s">
        <v>87</v>
      </c>
      <c r="D1769" s="81">
        <v>1456442.61</v>
      </c>
      <c r="E1769" s="81">
        <v>1127716.9999999998</v>
      </c>
      <c r="F1769" s="21">
        <v>0</v>
      </c>
      <c r="G1769" s="22">
        <f t="shared" si="27"/>
        <v>328725.61000000034</v>
      </c>
      <c r="H1769" s="21">
        <v>0</v>
      </c>
      <c r="I1769" s="21">
        <v>0</v>
      </c>
    </row>
    <row r="1770" spans="1:9" ht="15" x14ac:dyDescent="0.25">
      <c r="A1770" s="82" t="s">
        <v>1834</v>
      </c>
      <c r="B1770" s="20">
        <v>0</v>
      </c>
      <c r="C1770" s="70" t="s">
        <v>87</v>
      </c>
      <c r="D1770" s="81">
        <v>133440</v>
      </c>
      <c r="E1770" s="81">
        <v>46418.6</v>
      </c>
      <c r="F1770" s="21">
        <v>0</v>
      </c>
      <c r="G1770" s="22">
        <f t="shared" si="27"/>
        <v>87021.4</v>
      </c>
      <c r="H1770" s="21">
        <v>0</v>
      </c>
      <c r="I1770" s="21">
        <v>0</v>
      </c>
    </row>
    <row r="1771" spans="1:9" ht="15" x14ac:dyDescent="0.25">
      <c r="A1771" s="82" t="s">
        <v>1835</v>
      </c>
      <c r="B1771" s="20">
        <v>0</v>
      </c>
      <c r="C1771" s="70" t="s">
        <v>87</v>
      </c>
      <c r="D1771" s="81">
        <v>107335.80000000002</v>
      </c>
      <c r="E1771" s="81">
        <v>2580</v>
      </c>
      <c r="F1771" s="21">
        <v>0</v>
      </c>
      <c r="G1771" s="22">
        <f t="shared" si="27"/>
        <v>104755.80000000002</v>
      </c>
      <c r="H1771" s="21">
        <v>0</v>
      </c>
      <c r="I1771" s="21">
        <v>0</v>
      </c>
    </row>
    <row r="1772" spans="1:9" ht="15" x14ac:dyDescent="0.25">
      <c r="A1772" s="82" t="s">
        <v>1836</v>
      </c>
      <c r="B1772" s="20">
        <v>0</v>
      </c>
      <c r="C1772" s="70" t="s">
        <v>87</v>
      </c>
      <c r="D1772" s="81">
        <v>52918</v>
      </c>
      <c r="E1772" s="81">
        <v>9133.6</v>
      </c>
      <c r="F1772" s="21">
        <v>0</v>
      </c>
      <c r="G1772" s="22">
        <f t="shared" si="27"/>
        <v>43784.4</v>
      </c>
      <c r="H1772" s="21">
        <v>0</v>
      </c>
      <c r="I1772" s="21">
        <v>0</v>
      </c>
    </row>
    <row r="1773" spans="1:9" ht="15" x14ac:dyDescent="0.25">
      <c r="A1773" s="82" t="s">
        <v>1837</v>
      </c>
      <c r="B1773" s="20">
        <v>0</v>
      </c>
      <c r="C1773" s="70" t="s">
        <v>87</v>
      </c>
      <c r="D1773" s="81">
        <v>90238.8</v>
      </c>
      <c r="E1773" s="81">
        <v>45851.9</v>
      </c>
      <c r="F1773" s="21">
        <v>0</v>
      </c>
      <c r="G1773" s="22">
        <f t="shared" si="27"/>
        <v>44386.9</v>
      </c>
      <c r="H1773" s="21">
        <v>0</v>
      </c>
      <c r="I1773" s="21">
        <v>0</v>
      </c>
    </row>
    <row r="1774" spans="1:9" ht="15" x14ac:dyDescent="0.25">
      <c r="A1774" s="82" t="s">
        <v>1838</v>
      </c>
      <c r="B1774" s="20">
        <v>0</v>
      </c>
      <c r="C1774" s="70" t="s">
        <v>87</v>
      </c>
      <c r="D1774" s="81">
        <v>99829.8</v>
      </c>
      <c r="E1774" s="81">
        <v>17249.800000000003</v>
      </c>
      <c r="F1774" s="21">
        <v>0</v>
      </c>
      <c r="G1774" s="22">
        <f t="shared" si="27"/>
        <v>82580</v>
      </c>
      <c r="H1774" s="21">
        <v>0</v>
      </c>
      <c r="I1774" s="21">
        <v>0</v>
      </c>
    </row>
    <row r="1775" spans="1:9" ht="15" x14ac:dyDescent="0.25">
      <c r="A1775" s="82" t="s">
        <v>1839</v>
      </c>
      <c r="B1775" s="20">
        <v>0</v>
      </c>
      <c r="C1775" s="70" t="s">
        <v>87</v>
      </c>
      <c r="D1775" s="81">
        <v>194488.80000000002</v>
      </c>
      <c r="E1775" s="81">
        <v>13656.900000000001</v>
      </c>
      <c r="F1775" s="21">
        <v>0</v>
      </c>
      <c r="G1775" s="22">
        <f t="shared" si="27"/>
        <v>180831.90000000002</v>
      </c>
      <c r="H1775" s="21">
        <v>0</v>
      </c>
      <c r="I1775" s="21">
        <v>0</v>
      </c>
    </row>
    <row r="1776" spans="1:9" ht="15" x14ac:dyDescent="0.25">
      <c r="A1776" s="82" t="s">
        <v>1840</v>
      </c>
      <c r="B1776" s="20">
        <v>0</v>
      </c>
      <c r="C1776" s="70" t="s">
        <v>87</v>
      </c>
      <c r="D1776" s="81">
        <v>85429.4</v>
      </c>
      <c r="E1776" s="81">
        <v>28231.7</v>
      </c>
      <c r="F1776" s="21">
        <v>0</v>
      </c>
      <c r="G1776" s="22">
        <f t="shared" si="27"/>
        <v>57197.7</v>
      </c>
      <c r="H1776" s="21">
        <v>0</v>
      </c>
      <c r="I1776" s="21">
        <v>0</v>
      </c>
    </row>
    <row r="1777" spans="1:9" ht="15" x14ac:dyDescent="0.25">
      <c r="A1777" s="82" t="s">
        <v>1841</v>
      </c>
      <c r="B1777" s="20">
        <v>0</v>
      </c>
      <c r="C1777" s="70" t="s">
        <v>87</v>
      </c>
      <c r="D1777" s="81">
        <v>70473</v>
      </c>
      <c r="E1777" s="81">
        <v>10286.6</v>
      </c>
      <c r="F1777" s="21">
        <v>0</v>
      </c>
      <c r="G1777" s="22">
        <f t="shared" si="27"/>
        <v>60186.400000000001</v>
      </c>
      <c r="H1777" s="21">
        <v>0</v>
      </c>
      <c r="I1777" s="21">
        <v>0</v>
      </c>
    </row>
    <row r="1778" spans="1:9" ht="15" x14ac:dyDescent="0.25">
      <c r="A1778" s="82" t="s">
        <v>1842</v>
      </c>
      <c r="B1778" s="20">
        <v>0</v>
      </c>
      <c r="C1778" s="70" t="s">
        <v>87</v>
      </c>
      <c r="D1778" s="81">
        <v>193184.33</v>
      </c>
      <c r="E1778" s="81">
        <v>47149.8</v>
      </c>
      <c r="F1778" s="21">
        <v>0</v>
      </c>
      <c r="G1778" s="22">
        <f t="shared" si="27"/>
        <v>146034.52999999997</v>
      </c>
      <c r="H1778" s="21">
        <v>0</v>
      </c>
      <c r="I1778" s="21">
        <v>0</v>
      </c>
    </row>
    <row r="1779" spans="1:9" ht="15" x14ac:dyDescent="0.25">
      <c r="A1779" s="82" t="s">
        <v>1843</v>
      </c>
      <c r="B1779" s="20">
        <v>0</v>
      </c>
      <c r="C1779" s="70" t="s">
        <v>87</v>
      </c>
      <c r="D1779" s="81">
        <v>87525.52</v>
      </c>
      <c r="E1779" s="81">
        <v>47655.15</v>
      </c>
      <c r="F1779" s="21">
        <v>0</v>
      </c>
      <c r="G1779" s="22">
        <f t="shared" si="27"/>
        <v>39870.370000000003</v>
      </c>
      <c r="H1779" s="21">
        <v>0</v>
      </c>
      <c r="I1779" s="21">
        <v>0</v>
      </c>
    </row>
    <row r="1780" spans="1:9" ht="15" x14ac:dyDescent="0.25">
      <c r="A1780" s="82" t="s">
        <v>1844</v>
      </c>
      <c r="B1780" s="20">
        <v>0</v>
      </c>
      <c r="C1780" s="70" t="s">
        <v>87</v>
      </c>
      <c r="D1780" s="81">
        <v>102026.00000000001</v>
      </c>
      <c r="E1780" s="81">
        <v>30509.4</v>
      </c>
      <c r="F1780" s="21">
        <v>0</v>
      </c>
      <c r="G1780" s="22">
        <f t="shared" si="27"/>
        <v>71516.600000000006</v>
      </c>
      <c r="H1780" s="21">
        <v>0</v>
      </c>
      <c r="I1780" s="21">
        <v>0</v>
      </c>
    </row>
    <row r="1781" spans="1:9" ht="15" x14ac:dyDescent="0.25">
      <c r="A1781" s="82" t="s">
        <v>1845</v>
      </c>
      <c r="B1781" s="20">
        <v>0</v>
      </c>
      <c r="C1781" s="70" t="s">
        <v>87</v>
      </c>
      <c r="D1781" s="81">
        <v>163603</v>
      </c>
      <c r="E1781" s="81">
        <v>59123.650000000009</v>
      </c>
      <c r="F1781" s="21">
        <v>0</v>
      </c>
      <c r="G1781" s="22">
        <f t="shared" si="27"/>
        <v>104479.34999999999</v>
      </c>
      <c r="H1781" s="21">
        <v>0</v>
      </c>
      <c r="I1781" s="21">
        <v>0</v>
      </c>
    </row>
    <row r="1782" spans="1:9" ht="15" x14ac:dyDescent="0.25">
      <c r="A1782" s="82" t="s">
        <v>1846</v>
      </c>
      <c r="B1782" s="20">
        <v>0</v>
      </c>
      <c r="C1782" s="70" t="s">
        <v>87</v>
      </c>
      <c r="D1782" s="81">
        <v>71854.659999999989</v>
      </c>
      <c r="E1782" s="81">
        <v>40979.78</v>
      </c>
      <c r="F1782" s="21">
        <v>0</v>
      </c>
      <c r="G1782" s="22">
        <f t="shared" si="27"/>
        <v>30874.87999999999</v>
      </c>
      <c r="H1782" s="21">
        <v>0</v>
      </c>
      <c r="I1782" s="21">
        <v>0</v>
      </c>
    </row>
    <row r="1783" spans="1:9" ht="15" x14ac:dyDescent="0.25">
      <c r="A1783" s="82" t="s">
        <v>1847</v>
      </c>
      <c r="B1783" s="20">
        <v>0</v>
      </c>
      <c r="C1783" s="70" t="s">
        <v>87</v>
      </c>
      <c r="D1783" s="81">
        <v>114481.52</v>
      </c>
      <c r="E1783" s="81">
        <v>16398.899999999998</v>
      </c>
      <c r="F1783" s="21">
        <v>0</v>
      </c>
      <c r="G1783" s="22">
        <f t="shared" si="27"/>
        <v>98082.62000000001</v>
      </c>
      <c r="H1783" s="21">
        <v>0</v>
      </c>
      <c r="I1783" s="21">
        <v>0</v>
      </c>
    </row>
    <row r="1784" spans="1:9" ht="15" x14ac:dyDescent="0.25">
      <c r="A1784" s="82" t="s">
        <v>1848</v>
      </c>
      <c r="B1784" s="20">
        <v>0</v>
      </c>
      <c r="C1784" s="70" t="s">
        <v>87</v>
      </c>
      <c r="D1784" s="81">
        <v>35333.800000000003</v>
      </c>
      <c r="E1784" s="81">
        <v>15056.6</v>
      </c>
      <c r="F1784" s="21">
        <v>0</v>
      </c>
      <c r="G1784" s="22">
        <f t="shared" si="27"/>
        <v>20277.200000000004</v>
      </c>
      <c r="H1784" s="21">
        <v>0</v>
      </c>
      <c r="I1784" s="21">
        <v>0</v>
      </c>
    </row>
    <row r="1785" spans="1:9" ht="15" x14ac:dyDescent="0.25">
      <c r="A1785" s="82" t="s">
        <v>1849</v>
      </c>
      <c r="B1785" s="20">
        <v>0</v>
      </c>
      <c r="C1785" s="70" t="s">
        <v>87</v>
      </c>
      <c r="D1785" s="81">
        <v>35500.600000000006</v>
      </c>
      <c r="E1785" s="81">
        <v>1680.8</v>
      </c>
      <c r="F1785" s="21">
        <v>0</v>
      </c>
      <c r="G1785" s="22">
        <f t="shared" si="27"/>
        <v>33819.800000000003</v>
      </c>
      <c r="H1785" s="21">
        <v>0</v>
      </c>
      <c r="I1785" s="21">
        <v>0</v>
      </c>
    </row>
    <row r="1786" spans="1:9" ht="15" x14ac:dyDescent="0.25">
      <c r="A1786" s="82" t="s">
        <v>1850</v>
      </c>
      <c r="B1786" s="20">
        <v>0</v>
      </c>
      <c r="C1786" s="70" t="s">
        <v>87</v>
      </c>
      <c r="D1786" s="81">
        <v>39337</v>
      </c>
      <c r="E1786" s="81">
        <v>0</v>
      </c>
      <c r="F1786" s="21">
        <v>0</v>
      </c>
      <c r="G1786" s="22">
        <f t="shared" si="27"/>
        <v>39337</v>
      </c>
      <c r="H1786" s="21">
        <v>0</v>
      </c>
      <c r="I1786" s="21">
        <v>0</v>
      </c>
    </row>
    <row r="1787" spans="1:9" ht="15" x14ac:dyDescent="0.25">
      <c r="A1787" s="82" t="s">
        <v>1851</v>
      </c>
      <c r="B1787" s="20">
        <v>0</v>
      </c>
      <c r="C1787" s="70" t="s">
        <v>87</v>
      </c>
      <c r="D1787" s="81">
        <v>27494.199999999997</v>
      </c>
      <c r="E1787" s="81">
        <v>719.19999999999993</v>
      </c>
      <c r="F1787" s="21">
        <v>0</v>
      </c>
      <c r="G1787" s="22">
        <f t="shared" si="27"/>
        <v>26774.999999999996</v>
      </c>
      <c r="H1787" s="21">
        <v>0</v>
      </c>
      <c r="I1787" s="21">
        <v>0</v>
      </c>
    </row>
    <row r="1788" spans="1:9" ht="15" x14ac:dyDescent="0.25">
      <c r="A1788" s="82" t="s">
        <v>1852</v>
      </c>
      <c r="B1788" s="20">
        <v>0</v>
      </c>
      <c r="C1788" s="70" t="s">
        <v>87</v>
      </c>
      <c r="D1788" s="81">
        <v>17180.400000000001</v>
      </c>
      <c r="E1788" s="81">
        <v>5607.2</v>
      </c>
      <c r="F1788" s="21">
        <v>0</v>
      </c>
      <c r="G1788" s="22">
        <f t="shared" si="27"/>
        <v>11573.2</v>
      </c>
      <c r="H1788" s="21">
        <v>0</v>
      </c>
      <c r="I1788" s="21">
        <v>0</v>
      </c>
    </row>
    <row r="1789" spans="1:9" ht="15" x14ac:dyDescent="0.25">
      <c r="A1789" s="82" t="s">
        <v>1853</v>
      </c>
      <c r="B1789" s="20">
        <v>0</v>
      </c>
      <c r="C1789" s="70" t="s">
        <v>87</v>
      </c>
      <c r="D1789" s="81">
        <v>130381.99999999999</v>
      </c>
      <c r="E1789" s="81">
        <v>52592.5</v>
      </c>
      <c r="F1789" s="21">
        <v>0</v>
      </c>
      <c r="G1789" s="22">
        <f t="shared" si="27"/>
        <v>77789.499999999985</v>
      </c>
      <c r="H1789" s="21">
        <v>0</v>
      </c>
      <c r="I1789" s="21">
        <v>0</v>
      </c>
    </row>
    <row r="1790" spans="1:9" ht="15" x14ac:dyDescent="0.25">
      <c r="A1790" s="82" t="s">
        <v>1854</v>
      </c>
      <c r="B1790" s="20">
        <v>0</v>
      </c>
      <c r="C1790" s="70" t="s">
        <v>87</v>
      </c>
      <c r="D1790" s="81">
        <v>112812.4</v>
      </c>
      <c r="E1790" s="81">
        <v>0</v>
      </c>
      <c r="F1790" s="21">
        <v>0</v>
      </c>
      <c r="G1790" s="22">
        <f t="shared" si="27"/>
        <v>112812.4</v>
      </c>
      <c r="H1790" s="21">
        <v>0</v>
      </c>
      <c r="I1790" s="21">
        <v>0</v>
      </c>
    </row>
    <row r="1791" spans="1:9" ht="15" x14ac:dyDescent="0.25">
      <c r="A1791" s="82" t="s">
        <v>1855</v>
      </c>
      <c r="B1791" s="20">
        <v>0</v>
      </c>
      <c r="C1791" s="70" t="s">
        <v>87</v>
      </c>
      <c r="D1791" s="81">
        <v>12315.4</v>
      </c>
      <c r="E1791" s="81">
        <v>0</v>
      </c>
      <c r="F1791" s="21">
        <v>0</v>
      </c>
      <c r="G1791" s="22">
        <f t="shared" si="27"/>
        <v>12315.4</v>
      </c>
      <c r="H1791" s="21">
        <v>0</v>
      </c>
      <c r="I1791" s="21">
        <v>0</v>
      </c>
    </row>
    <row r="1792" spans="1:9" ht="15" x14ac:dyDescent="0.25">
      <c r="A1792" s="82" t="s">
        <v>1856</v>
      </c>
      <c r="B1792" s="20">
        <v>0</v>
      </c>
      <c r="C1792" s="70" t="s">
        <v>87</v>
      </c>
      <c r="D1792" s="81">
        <v>189832.3</v>
      </c>
      <c r="E1792" s="81">
        <v>57500.5</v>
      </c>
      <c r="F1792" s="21">
        <v>0</v>
      </c>
      <c r="G1792" s="22">
        <f t="shared" si="27"/>
        <v>132331.79999999999</v>
      </c>
      <c r="H1792" s="21">
        <v>0</v>
      </c>
      <c r="I1792" s="21">
        <v>0</v>
      </c>
    </row>
    <row r="1793" spans="1:9" ht="15" x14ac:dyDescent="0.25">
      <c r="A1793" s="82" t="s">
        <v>1857</v>
      </c>
      <c r="B1793" s="20">
        <v>0</v>
      </c>
      <c r="C1793" s="70" t="s">
        <v>87</v>
      </c>
      <c r="D1793" s="81">
        <v>72836</v>
      </c>
      <c r="E1793" s="81">
        <v>17321.199999999997</v>
      </c>
      <c r="F1793" s="21">
        <v>0</v>
      </c>
      <c r="G1793" s="22">
        <f t="shared" si="27"/>
        <v>55514.8</v>
      </c>
      <c r="H1793" s="21">
        <v>0</v>
      </c>
      <c r="I1793" s="21">
        <v>0</v>
      </c>
    </row>
    <row r="1794" spans="1:9" ht="15" x14ac:dyDescent="0.25">
      <c r="A1794" s="82" t="s">
        <v>1858</v>
      </c>
      <c r="B1794" s="20">
        <v>0</v>
      </c>
      <c r="C1794" s="70" t="s">
        <v>87</v>
      </c>
      <c r="D1794" s="81">
        <v>134413</v>
      </c>
      <c r="E1794" s="81">
        <v>32685.4</v>
      </c>
      <c r="F1794" s="21">
        <v>0</v>
      </c>
      <c r="G1794" s="22">
        <f t="shared" si="27"/>
        <v>101727.6</v>
      </c>
      <c r="H1794" s="21">
        <v>0</v>
      </c>
      <c r="I1794" s="21">
        <v>0</v>
      </c>
    </row>
    <row r="1795" spans="1:9" ht="15" x14ac:dyDescent="0.25">
      <c r="A1795" s="82" t="s">
        <v>1859</v>
      </c>
      <c r="B1795" s="20">
        <v>0</v>
      </c>
      <c r="C1795" s="70" t="s">
        <v>87</v>
      </c>
      <c r="D1795" s="81">
        <v>70389.600000000006</v>
      </c>
      <c r="E1795" s="81">
        <v>14609.3</v>
      </c>
      <c r="F1795" s="21">
        <v>0</v>
      </c>
      <c r="G1795" s="22">
        <f t="shared" si="27"/>
        <v>55780.3</v>
      </c>
      <c r="H1795" s="21">
        <v>0</v>
      </c>
      <c r="I1795" s="21">
        <v>0</v>
      </c>
    </row>
    <row r="1796" spans="1:9" ht="15" x14ac:dyDescent="0.25">
      <c r="A1796" s="82" t="s">
        <v>1860</v>
      </c>
      <c r="B1796" s="20">
        <v>0</v>
      </c>
      <c r="C1796" s="70" t="s">
        <v>87</v>
      </c>
      <c r="D1796" s="81">
        <v>58157.599999999991</v>
      </c>
      <c r="E1796" s="81">
        <v>10998</v>
      </c>
      <c r="F1796" s="21">
        <v>0</v>
      </c>
      <c r="G1796" s="22">
        <f t="shared" si="27"/>
        <v>47159.599999999991</v>
      </c>
      <c r="H1796" s="21">
        <v>0</v>
      </c>
      <c r="I1796" s="21">
        <v>0</v>
      </c>
    </row>
    <row r="1797" spans="1:9" ht="15" x14ac:dyDescent="0.25">
      <c r="A1797" s="82" t="s">
        <v>1861</v>
      </c>
      <c r="B1797" s="20">
        <v>0</v>
      </c>
      <c r="C1797" s="70" t="s">
        <v>87</v>
      </c>
      <c r="D1797" s="81">
        <v>6755.4</v>
      </c>
      <c r="E1797" s="81">
        <v>0</v>
      </c>
      <c r="F1797" s="21">
        <v>0</v>
      </c>
      <c r="G1797" s="22">
        <f t="shared" si="27"/>
        <v>6755.4</v>
      </c>
      <c r="H1797" s="21">
        <v>0</v>
      </c>
      <c r="I1797" s="21">
        <v>0</v>
      </c>
    </row>
    <row r="1798" spans="1:9" ht="15" x14ac:dyDescent="0.25">
      <c r="A1798" s="82" t="s">
        <v>1862</v>
      </c>
      <c r="B1798" s="20">
        <v>0</v>
      </c>
      <c r="C1798" s="70" t="s">
        <v>87</v>
      </c>
      <c r="D1798" s="81">
        <v>78785.199999999983</v>
      </c>
      <c r="E1798" s="81">
        <v>5211.2</v>
      </c>
      <c r="F1798" s="21">
        <v>0</v>
      </c>
      <c r="G1798" s="22">
        <f t="shared" ref="G1798:G1861" si="28">D1798-E1798</f>
        <v>73573.999999999985</v>
      </c>
      <c r="H1798" s="21">
        <v>0</v>
      </c>
      <c r="I1798" s="21">
        <v>0</v>
      </c>
    </row>
    <row r="1799" spans="1:9" ht="15" x14ac:dyDescent="0.25">
      <c r="A1799" s="82" t="s">
        <v>1863</v>
      </c>
      <c r="B1799" s="20">
        <v>0</v>
      </c>
      <c r="C1799" s="70" t="s">
        <v>87</v>
      </c>
      <c r="D1799" s="81">
        <v>64357</v>
      </c>
      <c r="E1799" s="81">
        <v>0</v>
      </c>
      <c r="F1799" s="21">
        <v>0</v>
      </c>
      <c r="G1799" s="22">
        <f t="shared" si="28"/>
        <v>64357</v>
      </c>
      <c r="H1799" s="21">
        <v>0</v>
      </c>
      <c r="I1799" s="21">
        <v>0</v>
      </c>
    </row>
    <row r="1800" spans="1:9" ht="15" x14ac:dyDescent="0.25">
      <c r="A1800" s="82" t="s">
        <v>521</v>
      </c>
      <c r="B1800" s="20">
        <v>0</v>
      </c>
      <c r="C1800" s="70" t="s">
        <v>87</v>
      </c>
      <c r="D1800" s="81">
        <v>15901.6</v>
      </c>
      <c r="E1800" s="81">
        <v>0</v>
      </c>
      <c r="F1800" s="21">
        <v>0</v>
      </c>
      <c r="G1800" s="22">
        <f t="shared" si="28"/>
        <v>15901.6</v>
      </c>
      <c r="H1800" s="21">
        <v>0</v>
      </c>
      <c r="I1800" s="21">
        <v>0</v>
      </c>
    </row>
    <row r="1801" spans="1:9" ht="15" x14ac:dyDescent="0.25">
      <c r="A1801" s="82" t="s">
        <v>1864</v>
      </c>
      <c r="B1801" s="20">
        <v>0</v>
      </c>
      <c r="C1801" s="70" t="s">
        <v>87</v>
      </c>
      <c r="D1801" s="81">
        <v>145922.20000000001</v>
      </c>
      <c r="E1801" s="81">
        <v>16727.2</v>
      </c>
      <c r="F1801" s="21">
        <v>0</v>
      </c>
      <c r="G1801" s="22">
        <f t="shared" si="28"/>
        <v>129195.00000000001</v>
      </c>
      <c r="H1801" s="21">
        <v>0</v>
      </c>
      <c r="I1801" s="21">
        <v>0</v>
      </c>
    </row>
    <row r="1802" spans="1:9" ht="15" x14ac:dyDescent="0.25">
      <c r="A1802" s="82" t="s">
        <v>1865</v>
      </c>
      <c r="B1802" s="20">
        <v>0</v>
      </c>
      <c r="C1802" s="70" t="s">
        <v>87</v>
      </c>
      <c r="D1802" s="81">
        <v>121029.6</v>
      </c>
      <c r="E1802" s="81">
        <v>14723.7</v>
      </c>
      <c r="F1802" s="21">
        <v>0</v>
      </c>
      <c r="G1802" s="22">
        <f t="shared" si="28"/>
        <v>106305.90000000001</v>
      </c>
      <c r="H1802" s="21">
        <v>0</v>
      </c>
      <c r="I1802" s="21">
        <v>0</v>
      </c>
    </row>
    <row r="1803" spans="1:9" ht="15" x14ac:dyDescent="0.25">
      <c r="A1803" s="82" t="s">
        <v>1866</v>
      </c>
      <c r="B1803" s="20">
        <v>0</v>
      </c>
      <c r="C1803" s="70" t="s">
        <v>87</v>
      </c>
      <c r="D1803" s="81">
        <v>129575.79999999999</v>
      </c>
      <c r="E1803" s="81">
        <v>22440.2</v>
      </c>
      <c r="F1803" s="21">
        <v>0</v>
      </c>
      <c r="G1803" s="22">
        <f t="shared" si="28"/>
        <v>107135.59999999999</v>
      </c>
      <c r="H1803" s="21">
        <v>0</v>
      </c>
      <c r="I1803" s="21">
        <v>0</v>
      </c>
    </row>
    <row r="1804" spans="1:9" ht="15" x14ac:dyDescent="0.25">
      <c r="A1804" s="82" t="s">
        <v>1867</v>
      </c>
      <c r="B1804" s="20">
        <v>0</v>
      </c>
      <c r="C1804" s="70" t="s">
        <v>87</v>
      </c>
      <c r="D1804" s="81">
        <v>103510.52</v>
      </c>
      <c r="E1804" s="81">
        <v>35290.699999999997</v>
      </c>
      <c r="F1804" s="21">
        <v>0</v>
      </c>
      <c r="G1804" s="22">
        <f t="shared" si="28"/>
        <v>68219.820000000007</v>
      </c>
      <c r="H1804" s="21">
        <v>0</v>
      </c>
      <c r="I1804" s="21">
        <v>0</v>
      </c>
    </row>
    <row r="1805" spans="1:9" ht="15" x14ac:dyDescent="0.25">
      <c r="A1805" s="82" t="s">
        <v>1868</v>
      </c>
      <c r="B1805" s="20">
        <v>0</v>
      </c>
      <c r="C1805" s="70" t="s">
        <v>87</v>
      </c>
      <c r="D1805" s="81">
        <v>758809.60000000009</v>
      </c>
      <c r="E1805" s="81">
        <v>610436.5</v>
      </c>
      <c r="F1805" s="21">
        <v>0</v>
      </c>
      <c r="G1805" s="22">
        <f t="shared" si="28"/>
        <v>148373.10000000009</v>
      </c>
      <c r="H1805" s="21">
        <v>0</v>
      </c>
      <c r="I1805" s="21">
        <v>0</v>
      </c>
    </row>
    <row r="1806" spans="1:9" ht="15" x14ac:dyDescent="0.25">
      <c r="A1806" s="82" t="s">
        <v>1869</v>
      </c>
      <c r="B1806" s="20">
        <v>0</v>
      </c>
      <c r="C1806" s="70" t="s">
        <v>87</v>
      </c>
      <c r="D1806" s="81">
        <v>402530.1</v>
      </c>
      <c r="E1806" s="81">
        <v>384934.50000000012</v>
      </c>
      <c r="F1806" s="21">
        <v>0</v>
      </c>
      <c r="G1806" s="22">
        <f t="shared" si="28"/>
        <v>17595.59999999986</v>
      </c>
      <c r="H1806" s="21">
        <v>0</v>
      </c>
      <c r="I1806" s="21">
        <v>0</v>
      </c>
    </row>
    <row r="1807" spans="1:9" ht="15" x14ac:dyDescent="0.25">
      <c r="A1807" s="82" t="s">
        <v>1870</v>
      </c>
      <c r="B1807" s="20">
        <v>0</v>
      </c>
      <c r="C1807" s="70" t="s">
        <v>87</v>
      </c>
      <c r="D1807" s="81">
        <v>1103782.7200000002</v>
      </c>
      <c r="E1807" s="81">
        <v>945130.02000000025</v>
      </c>
      <c r="F1807" s="21">
        <v>0</v>
      </c>
      <c r="G1807" s="22">
        <f t="shared" si="28"/>
        <v>158652.69999999995</v>
      </c>
      <c r="H1807" s="21">
        <v>0</v>
      </c>
      <c r="I1807" s="21">
        <v>0</v>
      </c>
    </row>
    <row r="1808" spans="1:9" ht="15" x14ac:dyDescent="0.25">
      <c r="A1808" s="82" t="s">
        <v>1871</v>
      </c>
      <c r="B1808" s="20">
        <v>0</v>
      </c>
      <c r="C1808" s="70" t="s">
        <v>87</v>
      </c>
      <c r="D1808" s="81">
        <v>389061.85</v>
      </c>
      <c r="E1808" s="81">
        <v>233590.63</v>
      </c>
      <c r="F1808" s="21">
        <v>0</v>
      </c>
      <c r="G1808" s="22">
        <f t="shared" si="28"/>
        <v>155471.21999999997</v>
      </c>
      <c r="H1808" s="21">
        <v>0</v>
      </c>
      <c r="I1808" s="21">
        <v>0</v>
      </c>
    </row>
    <row r="1809" spans="1:9" ht="15" x14ac:dyDescent="0.25">
      <c r="A1809" s="82" t="s">
        <v>1872</v>
      </c>
      <c r="B1809" s="20">
        <v>0</v>
      </c>
      <c r="C1809" s="70" t="s">
        <v>87</v>
      </c>
      <c r="D1809" s="81">
        <v>354367.29000000004</v>
      </c>
      <c r="E1809" s="81">
        <v>140790.15000000002</v>
      </c>
      <c r="F1809" s="21">
        <v>0</v>
      </c>
      <c r="G1809" s="22">
        <f t="shared" si="28"/>
        <v>213577.14</v>
      </c>
      <c r="H1809" s="21">
        <v>0</v>
      </c>
      <c r="I1809" s="21">
        <v>0</v>
      </c>
    </row>
    <row r="1810" spans="1:9" ht="15" x14ac:dyDescent="0.25">
      <c r="A1810" s="82" t="s">
        <v>1873</v>
      </c>
      <c r="B1810" s="20">
        <v>0</v>
      </c>
      <c r="C1810" s="70" t="s">
        <v>87</v>
      </c>
      <c r="D1810" s="81">
        <v>692730.99999999988</v>
      </c>
      <c r="E1810" s="81">
        <v>625153.79999999993</v>
      </c>
      <c r="F1810" s="21">
        <v>0</v>
      </c>
      <c r="G1810" s="22">
        <f t="shared" si="28"/>
        <v>67577.199999999953</v>
      </c>
      <c r="H1810" s="21">
        <v>0</v>
      </c>
      <c r="I1810" s="21">
        <v>0</v>
      </c>
    </row>
    <row r="1811" spans="1:9" ht="15" x14ac:dyDescent="0.25">
      <c r="A1811" s="82" t="s">
        <v>1874</v>
      </c>
      <c r="B1811" s="20">
        <v>0</v>
      </c>
      <c r="C1811" s="70" t="s">
        <v>87</v>
      </c>
      <c r="D1811" s="81">
        <v>2050199.9</v>
      </c>
      <c r="E1811" s="81">
        <v>1725017.61</v>
      </c>
      <c r="F1811" s="21">
        <v>0</v>
      </c>
      <c r="G1811" s="22">
        <f t="shared" si="28"/>
        <v>325182.2899999998</v>
      </c>
      <c r="H1811" s="21">
        <v>0</v>
      </c>
      <c r="I1811" s="21">
        <v>0</v>
      </c>
    </row>
    <row r="1812" spans="1:9" ht="15" x14ac:dyDescent="0.25">
      <c r="A1812" s="82" t="s">
        <v>1875</v>
      </c>
      <c r="B1812" s="20">
        <v>0</v>
      </c>
      <c r="C1812" s="70" t="s">
        <v>87</v>
      </c>
      <c r="D1812" s="81">
        <v>137526.6</v>
      </c>
      <c r="E1812" s="81">
        <v>66821.799999999988</v>
      </c>
      <c r="F1812" s="21">
        <v>0</v>
      </c>
      <c r="G1812" s="22">
        <f t="shared" si="28"/>
        <v>70704.800000000017</v>
      </c>
      <c r="H1812" s="21">
        <v>0</v>
      </c>
      <c r="I1812" s="21">
        <v>0</v>
      </c>
    </row>
    <row r="1813" spans="1:9" ht="15" x14ac:dyDescent="0.25">
      <c r="A1813" s="82" t="s">
        <v>1876</v>
      </c>
      <c r="B1813" s="20">
        <v>0</v>
      </c>
      <c r="C1813" s="70" t="s">
        <v>87</v>
      </c>
      <c r="D1813" s="81">
        <v>78588.349999999991</v>
      </c>
      <c r="E1813" s="81">
        <v>26214.799999999999</v>
      </c>
      <c r="F1813" s="21">
        <v>0</v>
      </c>
      <c r="G1813" s="22">
        <f t="shared" si="28"/>
        <v>52373.549999999988</v>
      </c>
      <c r="H1813" s="21">
        <v>0</v>
      </c>
      <c r="I1813" s="21">
        <v>0</v>
      </c>
    </row>
    <row r="1814" spans="1:9" ht="15" x14ac:dyDescent="0.25">
      <c r="A1814" s="82" t="s">
        <v>1877</v>
      </c>
      <c r="B1814" s="20">
        <v>0</v>
      </c>
      <c r="C1814" s="70" t="s">
        <v>87</v>
      </c>
      <c r="D1814" s="81">
        <v>30274.199999999997</v>
      </c>
      <c r="E1814" s="81">
        <v>10751.7</v>
      </c>
      <c r="F1814" s="21">
        <v>0</v>
      </c>
      <c r="G1814" s="22">
        <f t="shared" si="28"/>
        <v>19522.499999999996</v>
      </c>
      <c r="H1814" s="21">
        <v>0</v>
      </c>
      <c r="I1814" s="21">
        <v>0</v>
      </c>
    </row>
    <row r="1815" spans="1:9" ht="15" x14ac:dyDescent="0.25">
      <c r="A1815" s="82" t="s">
        <v>1878</v>
      </c>
      <c r="B1815" s="20">
        <v>0</v>
      </c>
      <c r="C1815" s="70" t="s">
        <v>87</v>
      </c>
      <c r="D1815" s="81">
        <v>3116534.9900000012</v>
      </c>
      <c r="E1815" s="81">
        <v>2732594.8200000017</v>
      </c>
      <c r="F1815" s="21">
        <v>0</v>
      </c>
      <c r="G1815" s="22">
        <f t="shared" si="28"/>
        <v>383940.16999999946</v>
      </c>
      <c r="H1815" s="21">
        <v>0</v>
      </c>
      <c r="I1815" s="21">
        <v>0</v>
      </c>
    </row>
    <row r="1816" spans="1:9" ht="15" x14ac:dyDescent="0.25">
      <c r="A1816" s="82" t="s">
        <v>1879</v>
      </c>
      <c r="B1816" s="20">
        <v>0</v>
      </c>
      <c r="C1816" s="70" t="s">
        <v>87</v>
      </c>
      <c r="D1816" s="81">
        <v>41116.199999999997</v>
      </c>
      <c r="E1816" s="81">
        <v>0</v>
      </c>
      <c r="F1816" s="21">
        <v>0</v>
      </c>
      <c r="G1816" s="22">
        <f t="shared" si="28"/>
        <v>41116.199999999997</v>
      </c>
      <c r="H1816" s="21">
        <v>0</v>
      </c>
      <c r="I1816" s="21">
        <v>0</v>
      </c>
    </row>
    <row r="1817" spans="1:9" ht="15" x14ac:dyDescent="0.25">
      <c r="A1817" s="82" t="s">
        <v>1880</v>
      </c>
      <c r="B1817" s="20">
        <v>0</v>
      </c>
      <c r="C1817" s="70" t="s">
        <v>87</v>
      </c>
      <c r="D1817" s="81">
        <v>42395</v>
      </c>
      <c r="E1817" s="81">
        <v>25640</v>
      </c>
      <c r="F1817" s="21">
        <v>0</v>
      </c>
      <c r="G1817" s="22">
        <f t="shared" si="28"/>
        <v>16755</v>
      </c>
      <c r="H1817" s="21">
        <v>0</v>
      </c>
      <c r="I1817" s="21">
        <v>0</v>
      </c>
    </row>
    <row r="1818" spans="1:9" ht="15" x14ac:dyDescent="0.25">
      <c r="A1818" s="82" t="s">
        <v>1881</v>
      </c>
      <c r="B1818" s="20">
        <v>0</v>
      </c>
      <c r="C1818" s="70" t="s">
        <v>87</v>
      </c>
      <c r="D1818" s="81">
        <v>1243168.6399999997</v>
      </c>
      <c r="E1818" s="81">
        <v>1058188.7600000002</v>
      </c>
      <c r="F1818" s="21">
        <v>0</v>
      </c>
      <c r="G1818" s="22">
        <f t="shared" si="28"/>
        <v>184979.87999999942</v>
      </c>
      <c r="H1818" s="21">
        <v>0</v>
      </c>
      <c r="I1818" s="21">
        <v>0</v>
      </c>
    </row>
    <row r="1819" spans="1:9" ht="15" x14ac:dyDescent="0.25">
      <c r="A1819" s="82" t="s">
        <v>1882</v>
      </c>
      <c r="B1819" s="20">
        <v>0</v>
      </c>
      <c r="C1819" s="70" t="s">
        <v>87</v>
      </c>
      <c r="D1819" s="81">
        <v>1213795.2599999998</v>
      </c>
      <c r="E1819" s="81">
        <v>934934.8600000001</v>
      </c>
      <c r="F1819" s="21">
        <v>0</v>
      </c>
      <c r="G1819" s="22">
        <f t="shared" si="28"/>
        <v>278860.39999999967</v>
      </c>
      <c r="H1819" s="21">
        <v>0</v>
      </c>
      <c r="I1819" s="21">
        <v>0</v>
      </c>
    </row>
    <row r="1820" spans="1:9" ht="15" x14ac:dyDescent="0.25">
      <c r="A1820" s="82" t="s">
        <v>1883</v>
      </c>
      <c r="B1820" s="20">
        <v>0</v>
      </c>
      <c r="C1820" s="70" t="s">
        <v>87</v>
      </c>
      <c r="D1820" s="81">
        <v>1373538.8000000007</v>
      </c>
      <c r="E1820" s="81">
        <v>1141930.21</v>
      </c>
      <c r="F1820" s="21">
        <v>0</v>
      </c>
      <c r="G1820" s="22">
        <f t="shared" si="28"/>
        <v>231608.59000000078</v>
      </c>
      <c r="H1820" s="21">
        <v>0</v>
      </c>
      <c r="I1820" s="21">
        <v>0</v>
      </c>
    </row>
    <row r="1821" spans="1:9" ht="15" x14ac:dyDescent="0.25">
      <c r="A1821" s="82" t="s">
        <v>1884</v>
      </c>
      <c r="B1821" s="20">
        <v>0</v>
      </c>
      <c r="C1821" s="70" t="s">
        <v>87</v>
      </c>
      <c r="D1821" s="81">
        <v>1264004.0000000002</v>
      </c>
      <c r="E1821" s="81">
        <v>966999.4099999998</v>
      </c>
      <c r="F1821" s="21">
        <v>0</v>
      </c>
      <c r="G1821" s="22">
        <f t="shared" si="28"/>
        <v>297004.59000000043</v>
      </c>
      <c r="H1821" s="21">
        <v>0</v>
      </c>
      <c r="I1821" s="21">
        <v>0</v>
      </c>
    </row>
    <row r="1822" spans="1:9" ht="15" x14ac:dyDescent="0.25">
      <c r="A1822" s="82" t="s">
        <v>1885</v>
      </c>
      <c r="B1822" s="20">
        <v>0</v>
      </c>
      <c r="C1822" s="70" t="s">
        <v>87</v>
      </c>
      <c r="D1822" s="81">
        <v>597983.1</v>
      </c>
      <c r="E1822" s="81">
        <v>325736.77999999997</v>
      </c>
      <c r="F1822" s="21">
        <v>0</v>
      </c>
      <c r="G1822" s="22">
        <f t="shared" si="28"/>
        <v>272246.32</v>
      </c>
      <c r="H1822" s="21">
        <v>0</v>
      </c>
      <c r="I1822" s="21">
        <v>0</v>
      </c>
    </row>
    <row r="1823" spans="1:9" ht="15" x14ac:dyDescent="0.25">
      <c r="A1823" s="82" t="s">
        <v>1886</v>
      </c>
      <c r="B1823" s="20">
        <v>0</v>
      </c>
      <c r="C1823" s="70" t="s">
        <v>87</v>
      </c>
      <c r="D1823" s="81">
        <v>1837591.5400000003</v>
      </c>
      <c r="E1823" s="81">
        <v>924297.00000000012</v>
      </c>
      <c r="F1823" s="21">
        <v>0</v>
      </c>
      <c r="G1823" s="22">
        <f t="shared" si="28"/>
        <v>913294.54000000015</v>
      </c>
      <c r="H1823" s="21">
        <v>0</v>
      </c>
      <c r="I1823" s="21">
        <v>0</v>
      </c>
    </row>
    <row r="1824" spans="1:9" ht="15" x14ac:dyDescent="0.25">
      <c r="A1824" s="82" t="s">
        <v>1887</v>
      </c>
      <c r="B1824" s="20">
        <v>0</v>
      </c>
      <c r="C1824" s="70" t="s">
        <v>87</v>
      </c>
      <c r="D1824" s="81">
        <v>1742751.3900000001</v>
      </c>
      <c r="E1824" s="81">
        <v>1204881.9000000001</v>
      </c>
      <c r="F1824" s="21">
        <v>0</v>
      </c>
      <c r="G1824" s="22">
        <f t="shared" si="28"/>
        <v>537869.49</v>
      </c>
      <c r="H1824" s="21">
        <v>0</v>
      </c>
      <c r="I1824" s="21">
        <v>0</v>
      </c>
    </row>
    <row r="1825" spans="1:9" ht="15" x14ac:dyDescent="0.25">
      <c r="A1825" s="82" t="s">
        <v>1888</v>
      </c>
      <c r="B1825" s="20">
        <v>0</v>
      </c>
      <c r="C1825" s="70" t="s">
        <v>87</v>
      </c>
      <c r="D1825" s="81">
        <v>11425.8</v>
      </c>
      <c r="E1825" s="81">
        <v>0</v>
      </c>
      <c r="F1825" s="21">
        <v>0</v>
      </c>
      <c r="G1825" s="22">
        <f t="shared" si="28"/>
        <v>11425.8</v>
      </c>
      <c r="H1825" s="21">
        <v>0</v>
      </c>
      <c r="I1825" s="21">
        <v>0</v>
      </c>
    </row>
    <row r="1826" spans="1:9" ht="15" x14ac:dyDescent="0.25">
      <c r="A1826" s="82" t="s">
        <v>1889</v>
      </c>
      <c r="B1826" s="20">
        <v>0</v>
      </c>
      <c r="C1826" s="70" t="s">
        <v>87</v>
      </c>
      <c r="D1826" s="81">
        <v>39281.399999999994</v>
      </c>
      <c r="E1826" s="81">
        <v>6994</v>
      </c>
      <c r="F1826" s="21">
        <v>0</v>
      </c>
      <c r="G1826" s="22">
        <f t="shared" si="28"/>
        <v>32287.399999999994</v>
      </c>
      <c r="H1826" s="21">
        <v>0</v>
      </c>
      <c r="I1826" s="21">
        <v>0</v>
      </c>
    </row>
    <row r="1827" spans="1:9" ht="15" x14ac:dyDescent="0.25">
      <c r="A1827" s="82" t="s">
        <v>1890</v>
      </c>
      <c r="B1827" s="20">
        <v>0</v>
      </c>
      <c r="C1827" s="70" t="s">
        <v>87</v>
      </c>
      <c r="D1827" s="81">
        <v>32025.599999999999</v>
      </c>
      <c r="E1827" s="81">
        <v>370</v>
      </c>
      <c r="F1827" s="21">
        <v>0</v>
      </c>
      <c r="G1827" s="22">
        <f t="shared" si="28"/>
        <v>31655.599999999999</v>
      </c>
      <c r="H1827" s="21">
        <v>0</v>
      </c>
      <c r="I1827" s="21">
        <v>0</v>
      </c>
    </row>
    <row r="1828" spans="1:9" ht="15" x14ac:dyDescent="0.25">
      <c r="A1828" s="82" t="s">
        <v>1891</v>
      </c>
      <c r="B1828" s="20">
        <v>0</v>
      </c>
      <c r="C1828" s="70" t="s">
        <v>87</v>
      </c>
      <c r="D1828" s="81">
        <v>8951.6</v>
      </c>
      <c r="E1828" s="81">
        <v>0</v>
      </c>
      <c r="F1828" s="21">
        <v>0</v>
      </c>
      <c r="G1828" s="22">
        <f t="shared" si="28"/>
        <v>8951.6</v>
      </c>
      <c r="H1828" s="21">
        <v>0</v>
      </c>
      <c r="I1828" s="21">
        <v>0</v>
      </c>
    </row>
    <row r="1829" spans="1:9" ht="15" x14ac:dyDescent="0.25">
      <c r="A1829" s="82" t="s">
        <v>613</v>
      </c>
      <c r="B1829" s="20">
        <v>0</v>
      </c>
      <c r="C1829" s="70" t="s">
        <v>87</v>
      </c>
      <c r="D1829" s="81">
        <v>4401.43</v>
      </c>
      <c r="E1829" s="81">
        <v>0</v>
      </c>
      <c r="F1829" s="21">
        <v>0</v>
      </c>
      <c r="G1829" s="22">
        <f t="shared" si="28"/>
        <v>4401.43</v>
      </c>
      <c r="H1829" s="21">
        <v>0</v>
      </c>
      <c r="I1829" s="21">
        <v>0</v>
      </c>
    </row>
    <row r="1830" spans="1:9" ht="15" x14ac:dyDescent="0.25">
      <c r="A1830" s="82" t="s">
        <v>1892</v>
      </c>
      <c r="B1830" s="20">
        <v>0</v>
      </c>
      <c r="C1830" s="70" t="s">
        <v>87</v>
      </c>
      <c r="D1830" s="81">
        <v>52069.4</v>
      </c>
      <c r="E1830" s="81">
        <v>50945.599999999999</v>
      </c>
      <c r="F1830" s="21">
        <v>0</v>
      </c>
      <c r="G1830" s="22">
        <f t="shared" si="28"/>
        <v>1123.8000000000029</v>
      </c>
      <c r="H1830" s="21">
        <v>0</v>
      </c>
      <c r="I1830" s="21">
        <v>0</v>
      </c>
    </row>
    <row r="1831" spans="1:9" ht="15" x14ac:dyDescent="0.25">
      <c r="A1831" s="82" t="s">
        <v>1893</v>
      </c>
      <c r="B1831" s="20">
        <v>0</v>
      </c>
      <c r="C1831" s="70" t="s">
        <v>87</v>
      </c>
      <c r="D1831" s="81">
        <v>101303.19999999998</v>
      </c>
      <c r="E1831" s="81">
        <v>0</v>
      </c>
      <c r="F1831" s="21">
        <v>0</v>
      </c>
      <c r="G1831" s="22">
        <f t="shared" si="28"/>
        <v>101303.19999999998</v>
      </c>
      <c r="H1831" s="21">
        <v>0</v>
      </c>
      <c r="I1831" s="21">
        <v>0</v>
      </c>
    </row>
    <row r="1832" spans="1:9" ht="15" x14ac:dyDescent="0.25">
      <c r="A1832" s="82" t="s">
        <v>1894</v>
      </c>
      <c r="B1832" s="20">
        <v>0</v>
      </c>
      <c r="C1832" s="70" t="s">
        <v>87</v>
      </c>
      <c r="D1832" s="81">
        <v>37947</v>
      </c>
      <c r="E1832" s="81">
        <v>9665.1999999999989</v>
      </c>
      <c r="F1832" s="21">
        <v>0</v>
      </c>
      <c r="G1832" s="22">
        <f t="shared" si="28"/>
        <v>28281.800000000003</v>
      </c>
      <c r="H1832" s="21">
        <v>0</v>
      </c>
      <c r="I1832" s="21">
        <v>0</v>
      </c>
    </row>
    <row r="1833" spans="1:9" ht="15" x14ac:dyDescent="0.25">
      <c r="A1833" s="82" t="s">
        <v>4498</v>
      </c>
      <c r="B1833" s="20">
        <v>0</v>
      </c>
      <c r="C1833" s="70" t="s">
        <v>87</v>
      </c>
      <c r="D1833" s="81">
        <v>525322.69999999995</v>
      </c>
      <c r="E1833" s="81">
        <v>251906</v>
      </c>
      <c r="F1833" s="21">
        <v>0</v>
      </c>
      <c r="G1833" s="22">
        <f t="shared" si="28"/>
        <v>273416.69999999995</v>
      </c>
      <c r="H1833" s="21">
        <v>0</v>
      </c>
      <c r="I1833" s="21">
        <v>0</v>
      </c>
    </row>
    <row r="1834" spans="1:9" ht="15" x14ac:dyDescent="0.25">
      <c r="A1834" s="82" t="s">
        <v>1895</v>
      </c>
      <c r="B1834" s="20">
        <v>0</v>
      </c>
      <c r="C1834" s="70" t="s">
        <v>87</v>
      </c>
      <c r="D1834" s="81">
        <v>48081.91</v>
      </c>
      <c r="E1834" s="81">
        <v>8101.6</v>
      </c>
      <c r="F1834" s="21">
        <v>0</v>
      </c>
      <c r="G1834" s="22">
        <f t="shared" si="28"/>
        <v>39980.310000000005</v>
      </c>
      <c r="H1834" s="21">
        <v>0</v>
      </c>
      <c r="I1834" s="21">
        <v>0</v>
      </c>
    </row>
    <row r="1835" spans="1:9" ht="15" x14ac:dyDescent="0.25">
      <c r="A1835" s="82" t="s">
        <v>1896</v>
      </c>
      <c r="B1835" s="20">
        <v>0</v>
      </c>
      <c r="C1835" s="70" t="s">
        <v>87</v>
      </c>
      <c r="D1835" s="81">
        <v>38225</v>
      </c>
      <c r="E1835" s="81">
        <v>32075.200000000001</v>
      </c>
      <c r="F1835" s="21">
        <v>0</v>
      </c>
      <c r="G1835" s="22">
        <f t="shared" si="28"/>
        <v>6149.7999999999993</v>
      </c>
      <c r="H1835" s="21">
        <v>0</v>
      </c>
      <c r="I1835" s="21">
        <v>0</v>
      </c>
    </row>
    <row r="1836" spans="1:9" ht="15" x14ac:dyDescent="0.25">
      <c r="A1836" s="82" t="s">
        <v>1897</v>
      </c>
      <c r="B1836" s="20">
        <v>0</v>
      </c>
      <c r="C1836" s="70" t="s">
        <v>87</v>
      </c>
      <c r="D1836" s="81">
        <v>18626</v>
      </c>
      <c r="E1836" s="81">
        <v>0</v>
      </c>
      <c r="F1836" s="21">
        <v>0</v>
      </c>
      <c r="G1836" s="22">
        <f t="shared" si="28"/>
        <v>18626</v>
      </c>
      <c r="H1836" s="21">
        <v>0</v>
      </c>
      <c r="I1836" s="21">
        <v>0</v>
      </c>
    </row>
    <row r="1837" spans="1:9" ht="15" x14ac:dyDescent="0.25">
      <c r="A1837" s="82" t="s">
        <v>1898</v>
      </c>
      <c r="B1837" s="20">
        <v>0</v>
      </c>
      <c r="C1837" s="70" t="s">
        <v>87</v>
      </c>
      <c r="D1837" s="81">
        <v>73431.099999999991</v>
      </c>
      <c r="E1837" s="81">
        <v>12079.2</v>
      </c>
      <c r="F1837" s="21">
        <v>0</v>
      </c>
      <c r="G1837" s="22">
        <f t="shared" si="28"/>
        <v>61351.899999999994</v>
      </c>
      <c r="H1837" s="21">
        <v>0</v>
      </c>
      <c r="I1837" s="21">
        <v>0</v>
      </c>
    </row>
    <row r="1838" spans="1:9" ht="15" x14ac:dyDescent="0.25">
      <c r="A1838" s="82" t="s">
        <v>1899</v>
      </c>
      <c r="B1838" s="20">
        <v>0</v>
      </c>
      <c r="C1838" s="70" t="s">
        <v>87</v>
      </c>
      <c r="D1838" s="81">
        <v>16151.8</v>
      </c>
      <c r="E1838" s="81">
        <v>1511.4</v>
      </c>
      <c r="F1838" s="21">
        <v>0</v>
      </c>
      <c r="G1838" s="22">
        <f t="shared" si="28"/>
        <v>14640.4</v>
      </c>
      <c r="H1838" s="21">
        <v>0</v>
      </c>
      <c r="I1838" s="21">
        <v>0</v>
      </c>
    </row>
    <row r="1839" spans="1:9" ht="15" x14ac:dyDescent="0.25">
      <c r="A1839" s="82" t="s">
        <v>1900</v>
      </c>
      <c r="B1839" s="20">
        <v>0</v>
      </c>
      <c r="C1839" s="70" t="s">
        <v>87</v>
      </c>
      <c r="D1839" s="81">
        <v>25965.200000000001</v>
      </c>
      <c r="E1839" s="81">
        <v>399</v>
      </c>
      <c r="F1839" s="21">
        <v>0</v>
      </c>
      <c r="G1839" s="22">
        <f t="shared" si="28"/>
        <v>25566.2</v>
      </c>
      <c r="H1839" s="21">
        <v>0</v>
      </c>
      <c r="I1839" s="21">
        <v>0</v>
      </c>
    </row>
    <row r="1840" spans="1:9" ht="15" x14ac:dyDescent="0.25">
      <c r="A1840" s="82" t="s">
        <v>1901</v>
      </c>
      <c r="B1840" s="20">
        <v>0</v>
      </c>
      <c r="C1840" s="70" t="s">
        <v>87</v>
      </c>
      <c r="D1840" s="81">
        <v>49567.4</v>
      </c>
      <c r="E1840" s="81">
        <v>576.44000000000005</v>
      </c>
      <c r="F1840" s="21">
        <v>0</v>
      </c>
      <c r="G1840" s="22">
        <f t="shared" si="28"/>
        <v>48990.96</v>
      </c>
      <c r="H1840" s="21">
        <v>0</v>
      </c>
      <c r="I1840" s="21">
        <v>0</v>
      </c>
    </row>
    <row r="1841" spans="1:9" ht="15" x14ac:dyDescent="0.25">
      <c r="A1841" s="82" t="s">
        <v>1902</v>
      </c>
      <c r="B1841" s="20">
        <v>0</v>
      </c>
      <c r="C1841" s="70" t="s">
        <v>87</v>
      </c>
      <c r="D1841" s="81">
        <v>20738.8</v>
      </c>
      <c r="E1841" s="81">
        <v>298.41000000000003</v>
      </c>
      <c r="F1841" s="21">
        <v>0</v>
      </c>
      <c r="G1841" s="22">
        <f t="shared" si="28"/>
        <v>20440.39</v>
      </c>
      <c r="H1841" s="21">
        <v>0</v>
      </c>
      <c r="I1841" s="21">
        <v>0</v>
      </c>
    </row>
    <row r="1842" spans="1:9" ht="15" x14ac:dyDescent="0.25">
      <c r="A1842" s="82" t="s">
        <v>1903</v>
      </c>
      <c r="B1842" s="20">
        <v>0</v>
      </c>
      <c r="C1842" s="70" t="s">
        <v>87</v>
      </c>
      <c r="D1842" s="81">
        <v>1126128.7000000004</v>
      </c>
      <c r="E1842" s="81">
        <v>870502.26999999967</v>
      </c>
      <c r="F1842" s="21">
        <v>0</v>
      </c>
      <c r="G1842" s="22">
        <f t="shared" si="28"/>
        <v>255626.43000000075</v>
      </c>
      <c r="H1842" s="21">
        <v>0</v>
      </c>
      <c r="I1842" s="21">
        <v>0</v>
      </c>
    </row>
    <row r="1843" spans="1:9" ht="15" x14ac:dyDescent="0.25">
      <c r="A1843" s="82" t="s">
        <v>1904</v>
      </c>
      <c r="B1843" s="20">
        <v>0</v>
      </c>
      <c r="C1843" s="70" t="s">
        <v>87</v>
      </c>
      <c r="D1843" s="81">
        <v>1464166.4800000002</v>
      </c>
      <c r="E1843" s="81">
        <v>1278713.0099999998</v>
      </c>
      <c r="F1843" s="21">
        <v>0</v>
      </c>
      <c r="G1843" s="22">
        <f t="shared" si="28"/>
        <v>185453.47000000044</v>
      </c>
      <c r="H1843" s="21">
        <v>0</v>
      </c>
      <c r="I1843" s="21">
        <v>0</v>
      </c>
    </row>
    <row r="1844" spans="1:9" ht="15" x14ac:dyDescent="0.25">
      <c r="A1844" s="82" t="s">
        <v>1905</v>
      </c>
      <c r="B1844" s="20">
        <v>0</v>
      </c>
      <c r="C1844" s="70" t="s">
        <v>87</v>
      </c>
      <c r="D1844" s="81">
        <v>64440.399999999994</v>
      </c>
      <c r="E1844" s="81">
        <v>31153.839999999997</v>
      </c>
      <c r="F1844" s="21">
        <v>0</v>
      </c>
      <c r="G1844" s="22">
        <f t="shared" si="28"/>
        <v>33286.559999999998</v>
      </c>
      <c r="H1844" s="21">
        <v>0</v>
      </c>
      <c r="I1844" s="21">
        <v>0</v>
      </c>
    </row>
    <row r="1845" spans="1:9" ht="15" x14ac:dyDescent="0.25">
      <c r="A1845" s="82" t="s">
        <v>1906</v>
      </c>
      <c r="B1845" s="20">
        <v>0</v>
      </c>
      <c r="C1845" s="70" t="s">
        <v>87</v>
      </c>
      <c r="D1845" s="81">
        <v>74726.399999999994</v>
      </c>
      <c r="E1845" s="81">
        <v>37929</v>
      </c>
      <c r="F1845" s="21">
        <v>0</v>
      </c>
      <c r="G1845" s="22">
        <f t="shared" si="28"/>
        <v>36797.399999999994</v>
      </c>
      <c r="H1845" s="21">
        <v>0</v>
      </c>
      <c r="I1845" s="21">
        <v>0</v>
      </c>
    </row>
    <row r="1846" spans="1:9" ht="15" x14ac:dyDescent="0.25">
      <c r="A1846" s="82" t="s">
        <v>1907</v>
      </c>
      <c r="B1846" s="20">
        <v>0</v>
      </c>
      <c r="C1846" s="70" t="s">
        <v>87</v>
      </c>
      <c r="D1846" s="81">
        <v>188272.12</v>
      </c>
      <c r="E1846" s="81">
        <v>132590.44</v>
      </c>
      <c r="F1846" s="21">
        <v>0</v>
      </c>
      <c r="G1846" s="22">
        <f t="shared" si="28"/>
        <v>55681.679999999993</v>
      </c>
      <c r="H1846" s="21">
        <v>0</v>
      </c>
      <c r="I1846" s="21">
        <v>0</v>
      </c>
    </row>
    <row r="1847" spans="1:9" ht="15" x14ac:dyDescent="0.25">
      <c r="A1847" s="82" t="s">
        <v>1908</v>
      </c>
      <c r="B1847" s="20">
        <v>0</v>
      </c>
      <c r="C1847" s="70" t="s">
        <v>87</v>
      </c>
      <c r="D1847" s="81">
        <v>196407</v>
      </c>
      <c r="E1847" s="81">
        <v>109164.36000000002</v>
      </c>
      <c r="F1847" s="21">
        <v>0</v>
      </c>
      <c r="G1847" s="22">
        <f t="shared" si="28"/>
        <v>87242.639999999985</v>
      </c>
      <c r="H1847" s="21">
        <v>0</v>
      </c>
      <c r="I1847" s="21">
        <v>0</v>
      </c>
    </row>
    <row r="1848" spans="1:9" ht="15" x14ac:dyDescent="0.25">
      <c r="A1848" s="82" t="s">
        <v>1909</v>
      </c>
      <c r="B1848" s="20">
        <v>0</v>
      </c>
      <c r="C1848" s="70" t="s">
        <v>87</v>
      </c>
      <c r="D1848" s="81">
        <v>74337.2</v>
      </c>
      <c r="E1848" s="81">
        <v>69712.7</v>
      </c>
      <c r="F1848" s="21">
        <v>0</v>
      </c>
      <c r="G1848" s="22">
        <f t="shared" si="28"/>
        <v>4624.5</v>
      </c>
      <c r="H1848" s="21">
        <v>0</v>
      </c>
      <c r="I1848" s="21">
        <v>0</v>
      </c>
    </row>
    <row r="1849" spans="1:9" ht="15" x14ac:dyDescent="0.25">
      <c r="A1849" s="82" t="s">
        <v>1910</v>
      </c>
      <c r="B1849" s="20">
        <v>0</v>
      </c>
      <c r="C1849" s="70" t="s">
        <v>87</v>
      </c>
      <c r="D1849" s="81">
        <v>56434</v>
      </c>
      <c r="E1849" s="81">
        <v>20227.900000000001</v>
      </c>
      <c r="F1849" s="21">
        <v>0</v>
      </c>
      <c r="G1849" s="22">
        <f t="shared" si="28"/>
        <v>36206.1</v>
      </c>
      <c r="H1849" s="21">
        <v>0</v>
      </c>
      <c r="I1849" s="21">
        <v>0</v>
      </c>
    </row>
    <row r="1850" spans="1:9" ht="15" x14ac:dyDescent="0.25">
      <c r="A1850" s="82" t="s">
        <v>1911</v>
      </c>
      <c r="B1850" s="20">
        <v>0</v>
      </c>
      <c r="C1850" s="70" t="s">
        <v>87</v>
      </c>
      <c r="D1850" s="81">
        <v>68486.099999999991</v>
      </c>
      <c r="E1850" s="81">
        <v>34002.480000000003</v>
      </c>
      <c r="F1850" s="21">
        <v>0</v>
      </c>
      <c r="G1850" s="22">
        <f t="shared" si="28"/>
        <v>34483.619999999988</v>
      </c>
      <c r="H1850" s="21">
        <v>0</v>
      </c>
      <c r="I1850" s="21">
        <v>0</v>
      </c>
    </row>
    <row r="1851" spans="1:9" ht="15" x14ac:dyDescent="0.25">
      <c r="A1851" s="82" t="s">
        <v>1912</v>
      </c>
      <c r="B1851" s="20">
        <v>0</v>
      </c>
      <c r="C1851" s="70" t="s">
        <v>87</v>
      </c>
      <c r="D1851" s="81">
        <v>931018.34</v>
      </c>
      <c r="E1851" s="81">
        <v>853073.8899999999</v>
      </c>
      <c r="F1851" s="21">
        <v>0</v>
      </c>
      <c r="G1851" s="22">
        <f t="shared" si="28"/>
        <v>77944.45000000007</v>
      </c>
      <c r="H1851" s="21">
        <v>0</v>
      </c>
      <c r="I1851" s="21">
        <v>0</v>
      </c>
    </row>
    <row r="1852" spans="1:9" ht="15" x14ac:dyDescent="0.25">
      <c r="A1852" s="82" t="s">
        <v>1913</v>
      </c>
      <c r="B1852" s="20">
        <v>0</v>
      </c>
      <c r="C1852" s="70" t="s">
        <v>87</v>
      </c>
      <c r="D1852" s="81">
        <v>106593.43000000001</v>
      </c>
      <c r="E1852" s="81">
        <v>80169.600000000006</v>
      </c>
      <c r="F1852" s="21">
        <v>0</v>
      </c>
      <c r="G1852" s="22">
        <f t="shared" si="28"/>
        <v>26423.83</v>
      </c>
      <c r="H1852" s="21">
        <v>0</v>
      </c>
      <c r="I1852" s="21">
        <v>0</v>
      </c>
    </row>
    <row r="1853" spans="1:9" ht="15" x14ac:dyDescent="0.25">
      <c r="A1853" s="82" t="s">
        <v>1914</v>
      </c>
      <c r="B1853" s="20">
        <v>0</v>
      </c>
      <c r="C1853" s="70" t="s">
        <v>87</v>
      </c>
      <c r="D1853" s="81">
        <v>71737.900000000009</v>
      </c>
      <c r="E1853" s="81">
        <v>13747.3</v>
      </c>
      <c r="F1853" s="21">
        <v>0</v>
      </c>
      <c r="G1853" s="22">
        <f t="shared" si="28"/>
        <v>57990.600000000006</v>
      </c>
      <c r="H1853" s="21">
        <v>0</v>
      </c>
      <c r="I1853" s="21">
        <v>0</v>
      </c>
    </row>
    <row r="1854" spans="1:9" ht="15" x14ac:dyDescent="0.25">
      <c r="A1854" s="82" t="s">
        <v>1915</v>
      </c>
      <c r="B1854" s="20">
        <v>0</v>
      </c>
      <c r="C1854" s="70" t="s">
        <v>87</v>
      </c>
      <c r="D1854" s="81">
        <v>87733.810000000012</v>
      </c>
      <c r="E1854" s="81">
        <v>40746</v>
      </c>
      <c r="F1854" s="21">
        <v>0</v>
      </c>
      <c r="G1854" s="22">
        <f t="shared" si="28"/>
        <v>46987.810000000012</v>
      </c>
      <c r="H1854" s="21">
        <v>0</v>
      </c>
      <c r="I1854" s="21">
        <v>0</v>
      </c>
    </row>
    <row r="1855" spans="1:9" ht="15" x14ac:dyDescent="0.25">
      <c r="A1855" s="82" t="s">
        <v>1916</v>
      </c>
      <c r="B1855" s="20">
        <v>0</v>
      </c>
      <c r="C1855" s="70" t="s">
        <v>87</v>
      </c>
      <c r="D1855" s="81">
        <v>22962.799999999999</v>
      </c>
      <c r="E1855" s="81">
        <v>8313.7000000000007</v>
      </c>
      <c r="F1855" s="21">
        <v>0</v>
      </c>
      <c r="G1855" s="22">
        <f t="shared" si="28"/>
        <v>14649.099999999999</v>
      </c>
      <c r="H1855" s="21">
        <v>0</v>
      </c>
      <c r="I1855" s="21">
        <v>0</v>
      </c>
    </row>
    <row r="1856" spans="1:9" ht="15" x14ac:dyDescent="0.25">
      <c r="A1856" s="82" t="s">
        <v>1917</v>
      </c>
      <c r="B1856" s="20">
        <v>0</v>
      </c>
      <c r="C1856" s="70" t="s">
        <v>87</v>
      </c>
      <c r="D1856" s="81">
        <v>110948</v>
      </c>
      <c r="E1856" s="81">
        <v>95230</v>
      </c>
      <c r="F1856" s="21">
        <v>0</v>
      </c>
      <c r="G1856" s="22">
        <f t="shared" si="28"/>
        <v>15718</v>
      </c>
      <c r="H1856" s="21">
        <v>0</v>
      </c>
      <c r="I1856" s="21">
        <v>0</v>
      </c>
    </row>
    <row r="1857" spans="1:9" ht="15" x14ac:dyDescent="0.25">
      <c r="A1857" s="82" t="s">
        <v>1918</v>
      </c>
      <c r="B1857" s="20">
        <v>0</v>
      </c>
      <c r="C1857" s="70" t="s">
        <v>87</v>
      </c>
      <c r="D1857" s="81">
        <v>169441.00000000003</v>
      </c>
      <c r="E1857" s="81">
        <v>1350.8</v>
      </c>
      <c r="F1857" s="21">
        <v>0</v>
      </c>
      <c r="G1857" s="22">
        <f t="shared" si="28"/>
        <v>168090.20000000004</v>
      </c>
      <c r="H1857" s="21">
        <v>0</v>
      </c>
      <c r="I1857" s="21">
        <v>0</v>
      </c>
    </row>
    <row r="1858" spans="1:9" ht="15" x14ac:dyDescent="0.25">
      <c r="A1858" s="82" t="s">
        <v>1919</v>
      </c>
      <c r="B1858" s="20">
        <v>0</v>
      </c>
      <c r="C1858" s="70" t="s">
        <v>87</v>
      </c>
      <c r="D1858" s="81">
        <v>50179</v>
      </c>
      <c r="E1858" s="81">
        <v>7338.6</v>
      </c>
      <c r="F1858" s="21">
        <v>0</v>
      </c>
      <c r="G1858" s="22">
        <f t="shared" si="28"/>
        <v>42840.4</v>
      </c>
      <c r="H1858" s="21">
        <v>0</v>
      </c>
      <c r="I1858" s="21">
        <v>0</v>
      </c>
    </row>
    <row r="1859" spans="1:9" ht="15" x14ac:dyDescent="0.25">
      <c r="A1859" s="82" t="s">
        <v>1920</v>
      </c>
      <c r="B1859" s="20">
        <v>0</v>
      </c>
      <c r="C1859" s="70" t="s">
        <v>87</v>
      </c>
      <c r="D1859" s="81">
        <v>36056.6</v>
      </c>
      <c r="E1859" s="81">
        <v>23883.5</v>
      </c>
      <c r="F1859" s="21">
        <v>0</v>
      </c>
      <c r="G1859" s="22">
        <f t="shared" si="28"/>
        <v>12173.099999999999</v>
      </c>
      <c r="H1859" s="21">
        <v>0</v>
      </c>
      <c r="I1859" s="21">
        <v>0</v>
      </c>
    </row>
    <row r="1860" spans="1:9" ht="15" x14ac:dyDescent="0.25">
      <c r="A1860" s="82" t="s">
        <v>1921</v>
      </c>
      <c r="B1860" s="20">
        <v>0</v>
      </c>
      <c r="C1860" s="70" t="s">
        <v>87</v>
      </c>
      <c r="D1860" s="81">
        <v>104889.40000000002</v>
      </c>
      <c r="E1860" s="81">
        <v>35302.200000000004</v>
      </c>
      <c r="F1860" s="21">
        <v>0</v>
      </c>
      <c r="G1860" s="22">
        <f t="shared" si="28"/>
        <v>69587.200000000012</v>
      </c>
      <c r="H1860" s="21">
        <v>0</v>
      </c>
      <c r="I1860" s="21">
        <v>0</v>
      </c>
    </row>
    <row r="1861" spans="1:9" ht="15" x14ac:dyDescent="0.25">
      <c r="A1861" s="82" t="s">
        <v>1922</v>
      </c>
      <c r="B1861" s="20">
        <v>0</v>
      </c>
      <c r="C1861" s="70" t="s">
        <v>87</v>
      </c>
      <c r="D1861" s="81">
        <v>167481.04999999999</v>
      </c>
      <c r="E1861" s="81">
        <v>66821.799999999988</v>
      </c>
      <c r="F1861" s="21">
        <v>0</v>
      </c>
      <c r="G1861" s="22">
        <f t="shared" si="28"/>
        <v>100659.25</v>
      </c>
      <c r="H1861" s="21">
        <v>0</v>
      </c>
      <c r="I1861" s="21">
        <v>0</v>
      </c>
    </row>
    <row r="1862" spans="1:9" ht="15" x14ac:dyDescent="0.25">
      <c r="A1862" s="82" t="s">
        <v>1923</v>
      </c>
      <c r="B1862" s="20">
        <v>0</v>
      </c>
      <c r="C1862" s="70" t="s">
        <v>87</v>
      </c>
      <c r="D1862" s="81">
        <v>135200.9</v>
      </c>
      <c r="E1862" s="81">
        <v>35801.68</v>
      </c>
      <c r="F1862" s="21">
        <v>0</v>
      </c>
      <c r="G1862" s="22">
        <f t="shared" ref="G1862:G1925" si="29">D1862-E1862</f>
        <v>99399.22</v>
      </c>
      <c r="H1862" s="21">
        <v>0</v>
      </c>
      <c r="I1862" s="21">
        <v>0</v>
      </c>
    </row>
    <row r="1863" spans="1:9" ht="15" x14ac:dyDescent="0.25">
      <c r="A1863" s="82" t="s">
        <v>1924</v>
      </c>
      <c r="B1863" s="20">
        <v>0</v>
      </c>
      <c r="C1863" s="70" t="s">
        <v>87</v>
      </c>
      <c r="D1863" s="81">
        <v>719655.88000000012</v>
      </c>
      <c r="E1863" s="81">
        <v>327600.76000000007</v>
      </c>
      <c r="F1863" s="21">
        <v>0</v>
      </c>
      <c r="G1863" s="22">
        <f t="shared" si="29"/>
        <v>392055.12000000005</v>
      </c>
      <c r="H1863" s="21">
        <v>0</v>
      </c>
      <c r="I1863" s="21">
        <v>0</v>
      </c>
    </row>
    <row r="1864" spans="1:9" ht="15" x14ac:dyDescent="0.25">
      <c r="A1864" s="82" t="s">
        <v>4499</v>
      </c>
      <c r="B1864" s="20">
        <v>0</v>
      </c>
      <c r="C1864" s="70" t="s">
        <v>87</v>
      </c>
      <c r="D1864" s="81">
        <v>880651.59000000008</v>
      </c>
      <c r="E1864" s="81">
        <v>93784.39</v>
      </c>
      <c r="F1864" s="21">
        <v>0</v>
      </c>
      <c r="G1864" s="22">
        <f t="shared" si="29"/>
        <v>786867.20000000007</v>
      </c>
      <c r="H1864" s="21">
        <v>0</v>
      </c>
      <c r="I1864" s="21">
        <v>0</v>
      </c>
    </row>
    <row r="1865" spans="1:9" ht="15" x14ac:dyDescent="0.25">
      <c r="A1865" s="82" t="s">
        <v>1925</v>
      </c>
      <c r="B1865" s="20">
        <v>0</v>
      </c>
      <c r="C1865" s="70" t="s">
        <v>87</v>
      </c>
      <c r="D1865" s="81">
        <v>184036</v>
      </c>
      <c r="E1865" s="81">
        <v>143726.82</v>
      </c>
      <c r="F1865" s="21">
        <v>0</v>
      </c>
      <c r="G1865" s="22">
        <f t="shared" si="29"/>
        <v>40309.179999999993</v>
      </c>
      <c r="H1865" s="21">
        <v>0</v>
      </c>
      <c r="I1865" s="21">
        <v>0</v>
      </c>
    </row>
    <row r="1866" spans="1:9" ht="15" x14ac:dyDescent="0.25">
      <c r="A1866" s="82" t="s">
        <v>1926</v>
      </c>
      <c r="B1866" s="20">
        <v>0</v>
      </c>
      <c r="C1866" s="70" t="s">
        <v>87</v>
      </c>
      <c r="D1866" s="81">
        <v>178531.6</v>
      </c>
      <c r="E1866" s="81">
        <v>159088.19999999998</v>
      </c>
      <c r="F1866" s="21">
        <v>0</v>
      </c>
      <c r="G1866" s="22">
        <f t="shared" si="29"/>
        <v>19443.400000000023</v>
      </c>
      <c r="H1866" s="21">
        <v>0</v>
      </c>
      <c r="I1866" s="21">
        <v>0</v>
      </c>
    </row>
    <row r="1867" spans="1:9" ht="15" x14ac:dyDescent="0.25">
      <c r="A1867" s="82" t="s">
        <v>1927</v>
      </c>
      <c r="B1867" s="20">
        <v>0</v>
      </c>
      <c r="C1867" s="70" t="s">
        <v>87</v>
      </c>
      <c r="D1867" s="81">
        <v>179643.60000000003</v>
      </c>
      <c r="E1867" s="81">
        <v>140453.4</v>
      </c>
      <c r="F1867" s="21">
        <v>0</v>
      </c>
      <c r="G1867" s="22">
        <f t="shared" si="29"/>
        <v>39190.200000000041</v>
      </c>
      <c r="H1867" s="21">
        <v>0</v>
      </c>
      <c r="I1867" s="21">
        <v>0</v>
      </c>
    </row>
    <row r="1868" spans="1:9" ht="15" x14ac:dyDescent="0.25">
      <c r="A1868" s="82" t="s">
        <v>1928</v>
      </c>
      <c r="B1868" s="20">
        <v>0</v>
      </c>
      <c r="C1868" s="70" t="s">
        <v>87</v>
      </c>
      <c r="D1868" s="81">
        <v>146089</v>
      </c>
      <c r="E1868" s="81">
        <v>116516.34999999999</v>
      </c>
      <c r="F1868" s="21">
        <v>0</v>
      </c>
      <c r="G1868" s="22">
        <f t="shared" si="29"/>
        <v>29572.650000000009</v>
      </c>
      <c r="H1868" s="21">
        <v>0</v>
      </c>
      <c r="I1868" s="21">
        <v>0</v>
      </c>
    </row>
    <row r="1869" spans="1:9" ht="15" x14ac:dyDescent="0.25">
      <c r="A1869" s="82" t="s">
        <v>1929</v>
      </c>
      <c r="B1869" s="20">
        <v>0</v>
      </c>
      <c r="C1869" s="70" t="s">
        <v>87</v>
      </c>
      <c r="D1869" s="81">
        <v>138483</v>
      </c>
      <c r="E1869" s="81">
        <v>115163.2</v>
      </c>
      <c r="F1869" s="21">
        <v>0</v>
      </c>
      <c r="G1869" s="22">
        <f t="shared" si="29"/>
        <v>23319.800000000003</v>
      </c>
      <c r="H1869" s="21">
        <v>0</v>
      </c>
      <c r="I1869" s="21">
        <v>0</v>
      </c>
    </row>
    <row r="1870" spans="1:9" ht="15" x14ac:dyDescent="0.25">
      <c r="A1870" s="82" t="s">
        <v>1930</v>
      </c>
      <c r="B1870" s="20">
        <v>0</v>
      </c>
      <c r="C1870" s="70" t="s">
        <v>87</v>
      </c>
      <c r="D1870" s="81">
        <v>164464.79999999999</v>
      </c>
      <c r="E1870" s="81">
        <v>134769.76999999999</v>
      </c>
      <c r="F1870" s="21">
        <v>0</v>
      </c>
      <c r="G1870" s="22">
        <f t="shared" si="29"/>
        <v>29695.03</v>
      </c>
      <c r="H1870" s="21">
        <v>0</v>
      </c>
      <c r="I1870" s="21">
        <v>0</v>
      </c>
    </row>
    <row r="1871" spans="1:9" ht="15" x14ac:dyDescent="0.25">
      <c r="A1871" s="82" t="s">
        <v>1931</v>
      </c>
      <c r="B1871" s="20">
        <v>0</v>
      </c>
      <c r="C1871" s="70" t="s">
        <v>87</v>
      </c>
      <c r="D1871" s="81">
        <v>333182.99999999994</v>
      </c>
      <c r="E1871" s="81">
        <v>285619.7</v>
      </c>
      <c r="F1871" s="21">
        <v>0</v>
      </c>
      <c r="G1871" s="22">
        <f t="shared" si="29"/>
        <v>47563.29999999993</v>
      </c>
      <c r="H1871" s="21">
        <v>0</v>
      </c>
      <c r="I1871" s="21">
        <v>0</v>
      </c>
    </row>
    <row r="1872" spans="1:9" ht="15" x14ac:dyDescent="0.25">
      <c r="A1872" s="82" t="s">
        <v>1932</v>
      </c>
      <c r="B1872" s="20">
        <v>0</v>
      </c>
      <c r="C1872" s="70" t="s">
        <v>87</v>
      </c>
      <c r="D1872" s="81">
        <v>166355.19999999998</v>
      </c>
      <c r="E1872" s="81">
        <v>138777.53000000003</v>
      </c>
      <c r="F1872" s="21">
        <v>0</v>
      </c>
      <c r="G1872" s="22">
        <f t="shared" si="29"/>
        <v>27577.669999999955</v>
      </c>
      <c r="H1872" s="21">
        <v>0</v>
      </c>
      <c r="I1872" s="21">
        <v>0</v>
      </c>
    </row>
    <row r="1873" spans="1:9" ht="15" x14ac:dyDescent="0.25">
      <c r="A1873" s="82" t="s">
        <v>1933</v>
      </c>
      <c r="B1873" s="20">
        <v>0</v>
      </c>
      <c r="C1873" s="70" t="s">
        <v>87</v>
      </c>
      <c r="D1873" s="81">
        <v>149758.6</v>
      </c>
      <c r="E1873" s="81">
        <v>125323.55999999998</v>
      </c>
      <c r="F1873" s="21">
        <v>0</v>
      </c>
      <c r="G1873" s="22">
        <f t="shared" si="29"/>
        <v>24435.040000000023</v>
      </c>
      <c r="H1873" s="21">
        <v>0</v>
      </c>
      <c r="I1873" s="21">
        <v>0</v>
      </c>
    </row>
    <row r="1874" spans="1:9" ht="15" x14ac:dyDescent="0.25">
      <c r="A1874" s="82" t="s">
        <v>1934</v>
      </c>
      <c r="B1874" s="20">
        <v>0</v>
      </c>
      <c r="C1874" s="70" t="s">
        <v>87</v>
      </c>
      <c r="D1874" s="81">
        <v>254896.40000000002</v>
      </c>
      <c r="E1874" s="81">
        <v>139414.07999999999</v>
      </c>
      <c r="F1874" s="21">
        <v>0</v>
      </c>
      <c r="G1874" s="22">
        <f t="shared" si="29"/>
        <v>115482.32000000004</v>
      </c>
      <c r="H1874" s="21">
        <v>0</v>
      </c>
      <c r="I1874" s="21">
        <v>0</v>
      </c>
    </row>
    <row r="1875" spans="1:9" ht="15" x14ac:dyDescent="0.25">
      <c r="A1875" s="82" t="s">
        <v>1935</v>
      </c>
      <c r="B1875" s="20">
        <v>0</v>
      </c>
      <c r="C1875" s="70" t="s">
        <v>87</v>
      </c>
      <c r="D1875" s="81">
        <v>262237.39999999997</v>
      </c>
      <c r="E1875" s="81">
        <v>215181.49999999997</v>
      </c>
      <c r="F1875" s="21">
        <v>0</v>
      </c>
      <c r="G1875" s="22">
        <f t="shared" si="29"/>
        <v>47055.899999999994</v>
      </c>
      <c r="H1875" s="21">
        <v>0</v>
      </c>
      <c r="I1875" s="21">
        <v>0</v>
      </c>
    </row>
    <row r="1876" spans="1:9" ht="15" x14ac:dyDescent="0.25">
      <c r="A1876" s="82" t="s">
        <v>1936</v>
      </c>
      <c r="B1876" s="20">
        <v>0</v>
      </c>
      <c r="C1876" s="70" t="s">
        <v>87</v>
      </c>
      <c r="D1876" s="81">
        <v>692776.00000000012</v>
      </c>
      <c r="E1876" s="81">
        <v>583344.44999999995</v>
      </c>
      <c r="F1876" s="21">
        <v>0</v>
      </c>
      <c r="G1876" s="22">
        <f t="shared" si="29"/>
        <v>109431.55000000016</v>
      </c>
      <c r="H1876" s="21">
        <v>0</v>
      </c>
      <c r="I1876" s="21">
        <v>0</v>
      </c>
    </row>
    <row r="1877" spans="1:9" ht="15" x14ac:dyDescent="0.25">
      <c r="A1877" s="82" t="s">
        <v>1937</v>
      </c>
      <c r="B1877" s="20">
        <v>0</v>
      </c>
      <c r="C1877" s="70" t="s">
        <v>87</v>
      </c>
      <c r="D1877" s="81">
        <v>1027858.1500000006</v>
      </c>
      <c r="E1877" s="81">
        <v>884119.55000000016</v>
      </c>
      <c r="F1877" s="21">
        <v>0</v>
      </c>
      <c r="G1877" s="22">
        <f t="shared" si="29"/>
        <v>143738.60000000044</v>
      </c>
      <c r="H1877" s="21">
        <v>0</v>
      </c>
      <c r="I1877" s="21">
        <v>0</v>
      </c>
    </row>
    <row r="1878" spans="1:9" ht="15" x14ac:dyDescent="0.25">
      <c r="A1878" s="82" t="s">
        <v>1938</v>
      </c>
      <c r="B1878" s="20">
        <v>0</v>
      </c>
      <c r="C1878" s="70" t="s">
        <v>87</v>
      </c>
      <c r="D1878" s="81">
        <v>31024.799999999999</v>
      </c>
      <c r="E1878" s="81">
        <v>0</v>
      </c>
      <c r="F1878" s="21">
        <v>0</v>
      </c>
      <c r="G1878" s="22">
        <f t="shared" si="29"/>
        <v>31024.799999999999</v>
      </c>
      <c r="H1878" s="21">
        <v>0</v>
      </c>
      <c r="I1878" s="21">
        <v>0</v>
      </c>
    </row>
    <row r="1879" spans="1:9" ht="15" x14ac:dyDescent="0.25">
      <c r="A1879" s="82" t="s">
        <v>1939</v>
      </c>
      <c r="B1879" s="20">
        <v>0</v>
      </c>
      <c r="C1879" s="70" t="s">
        <v>87</v>
      </c>
      <c r="D1879" s="81">
        <v>28356</v>
      </c>
      <c r="E1879" s="81">
        <v>6704</v>
      </c>
      <c r="F1879" s="21">
        <v>0</v>
      </c>
      <c r="G1879" s="22">
        <f t="shared" si="29"/>
        <v>21652</v>
      </c>
      <c r="H1879" s="21">
        <v>0</v>
      </c>
      <c r="I1879" s="21">
        <v>0</v>
      </c>
    </row>
    <row r="1880" spans="1:9" ht="15" x14ac:dyDescent="0.25">
      <c r="A1880" s="82" t="s">
        <v>1940</v>
      </c>
      <c r="B1880" s="20">
        <v>0</v>
      </c>
      <c r="C1880" s="70" t="s">
        <v>87</v>
      </c>
      <c r="D1880" s="81">
        <v>726413.82</v>
      </c>
      <c r="E1880" s="81">
        <v>293428.42</v>
      </c>
      <c r="F1880" s="21">
        <v>0</v>
      </c>
      <c r="G1880" s="22">
        <f t="shared" si="29"/>
        <v>432985.39999999997</v>
      </c>
      <c r="H1880" s="21">
        <v>0</v>
      </c>
      <c r="I1880" s="21">
        <v>0</v>
      </c>
    </row>
    <row r="1881" spans="1:9" ht="15" x14ac:dyDescent="0.25">
      <c r="A1881" s="82" t="s">
        <v>1941</v>
      </c>
      <c r="B1881" s="20">
        <v>0</v>
      </c>
      <c r="C1881" s="70" t="s">
        <v>87</v>
      </c>
      <c r="D1881" s="81">
        <v>49428.399999999994</v>
      </c>
      <c r="E1881" s="81">
        <v>31403.1</v>
      </c>
      <c r="F1881" s="21">
        <v>0</v>
      </c>
      <c r="G1881" s="22">
        <f t="shared" si="29"/>
        <v>18025.299999999996</v>
      </c>
      <c r="H1881" s="21">
        <v>0</v>
      </c>
      <c r="I1881" s="21">
        <v>0</v>
      </c>
    </row>
    <row r="1882" spans="1:9" ht="15" x14ac:dyDescent="0.25">
      <c r="A1882" s="82" t="s">
        <v>1942</v>
      </c>
      <c r="B1882" s="20">
        <v>0</v>
      </c>
      <c r="C1882" s="70" t="s">
        <v>87</v>
      </c>
      <c r="D1882" s="81">
        <v>177946.64000000004</v>
      </c>
      <c r="E1882" s="81">
        <v>106975.82999999999</v>
      </c>
      <c r="F1882" s="21">
        <v>0</v>
      </c>
      <c r="G1882" s="22">
        <f t="shared" si="29"/>
        <v>70970.810000000056</v>
      </c>
      <c r="H1882" s="21">
        <v>0</v>
      </c>
      <c r="I1882" s="21">
        <v>0</v>
      </c>
    </row>
    <row r="1883" spans="1:9" ht="15" x14ac:dyDescent="0.25">
      <c r="A1883" s="82" t="s">
        <v>1943</v>
      </c>
      <c r="B1883" s="20">
        <v>0</v>
      </c>
      <c r="C1883" s="70" t="s">
        <v>87</v>
      </c>
      <c r="D1883" s="81">
        <v>392508.2</v>
      </c>
      <c r="E1883" s="81">
        <v>330827.58</v>
      </c>
      <c r="F1883" s="21">
        <v>0</v>
      </c>
      <c r="G1883" s="22">
        <f t="shared" si="29"/>
        <v>61680.619999999995</v>
      </c>
      <c r="H1883" s="21">
        <v>0</v>
      </c>
      <c r="I1883" s="21">
        <v>0</v>
      </c>
    </row>
    <row r="1884" spans="1:9" ht="15" x14ac:dyDescent="0.25">
      <c r="A1884" s="82" t="s">
        <v>1944</v>
      </c>
      <c r="B1884" s="20">
        <v>0</v>
      </c>
      <c r="C1884" s="70" t="s">
        <v>87</v>
      </c>
      <c r="D1884" s="81">
        <v>324537.96999999997</v>
      </c>
      <c r="E1884" s="81">
        <v>193000.77</v>
      </c>
      <c r="F1884" s="21">
        <v>0</v>
      </c>
      <c r="G1884" s="22">
        <f t="shared" si="29"/>
        <v>131537.19999999998</v>
      </c>
      <c r="H1884" s="21">
        <v>0</v>
      </c>
      <c r="I1884" s="21">
        <v>0</v>
      </c>
    </row>
    <row r="1885" spans="1:9" ht="15" x14ac:dyDescent="0.25">
      <c r="A1885" s="82" t="s">
        <v>1945</v>
      </c>
      <c r="B1885" s="20">
        <v>0</v>
      </c>
      <c r="C1885" s="70" t="s">
        <v>87</v>
      </c>
      <c r="D1885" s="81">
        <v>333183.00000000006</v>
      </c>
      <c r="E1885" s="81">
        <v>310017.19999999995</v>
      </c>
      <c r="F1885" s="21">
        <v>0</v>
      </c>
      <c r="G1885" s="22">
        <f t="shared" si="29"/>
        <v>23165.800000000105</v>
      </c>
      <c r="H1885" s="21">
        <v>0</v>
      </c>
      <c r="I1885" s="21">
        <v>0</v>
      </c>
    </row>
    <row r="1886" spans="1:9" ht="15" x14ac:dyDescent="0.25">
      <c r="A1886" s="82" t="s">
        <v>1946</v>
      </c>
      <c r="B1886" s="20">
        <v>0</v>
      </c>
      <c r="C1886" s="70" t="s">
        <v>87</v>
      </c>
      <c r="D1886" s="81">
        <v>130381.99999999999</v>
      </c>
      <c r="E1886" s="81">
        <v>58969.3</v>
      </c>
      <c r="F1886" s="21">
        <v>0</v>
      </c>
      <c r="G1886" s="22">
        <f t="shared" si="29"/>
        <v>71412.699999999983</v>
      </c>
      <c r="H1886" s="21">
        <v>0</v>
      </c>
      <c r="I1886" s="21">
        <v>0</v>
      </c>
    </row>
    <row r="1887" spans="1:9" ht="15" x14ac:dyDescent="0.25">
      <c r="A1887" s="82" t="s">
        <v>1947</v>
      </c>
      <c r="B1887" s="20">
        <v>0</v>
      </c>
      <c r="C1887" s="70" t="s">
        <v>87</v>
      </c>
      <c r="D1887" s="81">
        <v>42806.44</v>
      </c>
      <c r="E1887" s="81">
        <v>6546.9000000000005</v>
      </c>
      <c r="F1887" s="21">
        <v>0</v>
      </c>
      <c r="G1887" s="22">
        <f t="shared" si="29"/>
        <v>36259.54</v>
      </c>
      <c r="H1887" s="21">
        <v>0</v>
      </c>
      <c r="I1887" s="21">
        <v>0</v>
      </c>
    </row>
    <row r="1888" spans="1:9" ht="15" x14ac:dyDescent="0.25">
      <c r="A1888" s="82" t="s">
        <v>1948</v>
      </c>
      <c r="B1888" s="20">
        <v>0</v>
      </c>
      <c r="C1888" s="70" t="s">
        <v>87</v>
      </c>
      <c r="D1888" s="81">
        <v>1597847.25</v>
      </c>
      <c r="E1888" s="81">
        <v>1031447.1899999996</v>
      </c>
      <c r="F1888" s="21">
        <v>0</v>
      </c>
      <c r="G1888" s="22">
        <f t="shared" si="29"/>
        <v>566400.06000000041</v>
      </c>
      <c r="H1888" s="21">
        <v>0</v>
      </c>
      <c r="I1888" s="21">
        <v>0</v>
      </c>
    </row>
    <row r="1889" spans="1:9" ht="15" x14ac:dyDescent="0.25">
      <c r="A1889" s="82" t="s">
        <v>1949</v>
      </c>
      <c r="B1889" s="20">
        <v>0</v>
      </c>
      <c r="C1889" s="70" t="s">
        <v>87</v>
      </c>
      <c r="D1889" s="81">
        <v>800669.39999999979</v>
      </c>
      <c r="E1889" s="81">
        <v>581971.52999999991</v>
      </c>
      <c r="F1889" s="21">
        <v>0</v>
      </c>
      <c r="G1889" s="22">
        <f t="shared" si="29"/>
        <v>218697.86999999988</v>
      </c>
      <c r="H1889" s="21">
        <v>0</v>
      </c>
      <c r="I1889" s="21">
        <v>0</v>
      </c>
    </row>
    <row r="1890" spans="1:9" ht="15" x14ac:dyDescent="0.25">
      <c r="A1890" s="82" t="s">
        <v>1950</v>
      </c>
      <c r="B1890" s="20">
        <v>0</v>
      </c>
      <c r="C1890" s="70" t="s">
        <v>87</v>
      </c>
      <c r="D1890" s="81">
        <v>1178178.52</v>
      </c>
      <c r="E1890" s="81">
        <v>788011.36</v>
      </c>
      <c r="F1890" s="21">
        <v>0</v>
      </c>
      <c r="G1890" s="22">
        <f t="shared" si="29"/>
        <v>390167.16000000003</v>
      </c>
      <c r="H1890" s="21">
        <v>0</v>
      </c>
      <c r="I1890" s="21">
        <v>0</v>
      </c>
    </row>
    <row r="1891" spans="1:9" ht="15" x14ac:dyDescent="0.25">
      <c r="A1891" s="82" t="s">
        <v>1951</v>
      </c>
      <c r="B1891" s="20">
        <v>0</v>
      </c>
      <c r="C1891" s="70" t="s">
        <v>87</v>
      </c>
      <c r="D1891" s="81">
        <v>1092351.7899999998</v>
      </c>
      <c r="E1891" s="81">
        <v>875515.99000000034</v>
      </c>
      <c r="F1891" s="21">
        <v>0</v>
      </c>
      <c r="G1891" s="22">
        <f t="shared" si="29"/>
        <v>216835.79999999946</v>
      </c>
      <c r="H1891" s="21">
        <v>0</v>
      </c>
      <c r="I1891" s="21">
        <v>0</v>
      </c>
    </row>
    <row r="1892" spans="1:9" ht="15" x14ac:dyDescent="0.25">
      <c r="A1892" s="82" t="s">
        <v>1952</v>
      </c>
      <c r="B1892" s="20">
        <v>0</v>
      </c>
      <c r="C1892" s="70" t="s">
        <v>87</v>
      </c>
      <c r="D1892" s="81">
        <v>2315484.3800000004</v>
      </c>
      <c r="E1892" s="81">
        <v>1769201.2700000003</v>
      </c>
      <c r="F1892" s="21">
        <v>0</v>
      </c>
      <c r="G1892" s="22">
        <f t="shared" si="29"/>
        <v>546283.1100000001</v>
      </c>
      <c r="H1892" s="21">
        <v>0</v>
      </c>
      <c r="I1892" s="21">
        <v>0</v>
      </c>
    </row>
    <row r="1893" spans="1:9" ht="15" x14ac:dyDescent="0.25">
      <c r="A1893" s="82" t="s">
        <v>1953</v>
      </c>
      <c r="B1893" s="20">
        <v>0</v>
      </c>
      <c r="C1893" s="70" t="s">
        <v>87</v>
      </c>
      <c r="D1893" s="81">
        <v>2284807.77</v>
      </c>
      <c r="E1893" s="81">
        <v>1840158.3299999996</v>
      </c>
      <c r="F1893" s="21">
        <v>0</v>
      </c>
      <c r="G1893" s="22">
        <f t="shared" si="29"/>
        <v>444649.44000000041</v>
      </c>
      <c r="H1893" s="21">
        <v>0</v>
      </c>
      <c r="I1893" s="21">
        <v>0</v>
      </c>
    </row>
    <row r="1894" spans="1:9" ht="15" x14ac:dyDescent="0.25">
      <c r="A1894" s="82" t="s">
        <v>1954</v>
      </c>
      <c r="B1894" s="20">
        <v>0</v>
      </c>
      <c r="C1894" s="70" t="s">
        <v>87</v>
      </c>
      <c r="D1894" s="81">
        <v>965910.99999999988</v>
      </c>
      <c r="E1894" s="81">
        <v>814388.70000000007</v>
      </c>
      <c r="F1894" s="21">
        <v>0</v>
      </c>
      <c r="G1894" s="22">
        <f t="shared" si="29"/>
        <v>151522.29999999981</v>
      </c>
      <c r="H1894" s="21">
        <v>0</v>
      </c>
      <c r="I1894" s="21">
        <v>0</v>
      </c>
    </row>
    <row r="1895" spans="1:9" ht="15" x14ac:dyDescent="0.25">
      <c r="A1895" s="82" t="s">
        <v>1955</v>
      </c>
      <c r="B1895" s="20">
        <v>0</v>
      </c>
      <c r="C1895" s="70" t="s">
        <v>87</v>
      </c>
      <c r="D1895" s="81">
        <v>966105.60000000021</v>
      </c>
      <c r="E1895" s="81">
        <v>785870.99999999988</v>
      </c>
      <c r="F1895" s="21">
        <v>0</v>
      </c>
      <c r="G1895" s="22">
        <f t="shared" si="29"/>
        <v>180234.60000000033</v>
      </c>
      <c r="H1895" s="21">
        <v>0</v>
      </c>
      <c r="I1895" s="21">
        <v>0</v>
      </c>
    </row>
    <row r="1896" spans="1:9" ht="15" x14ac:dyDescent="0.25">
      <c r="A1896" s="82" t="s">
        <v>1956</v>
      </c>
      <c r="B1896" s="20">
        <v>0</v>
      </c>
      <c r="C1896" s="70" t="s">
        <v>87</v>
      </c>
      <c r="D1896" s="81">
        <v>1229977.05</v>
      </c>
      <c r="E1896" s="81">
        <v>1010250.5499999998</v>
      </c>
      <c r="F1896" s="21">
        <v>0</v>
      </c>
      <c r="G1896" s="22">
        <f t="shared" si="29"/>
        <v>219726.50000000023</v>
      </c>
      <c r="H1896" s="21">
        <v>0</v>
      </c>
      <c r="I1896" s="21">
        <v>0</v>
      </c>
    </row>
    <row r="1897" spans="1:9" ht="15" x14ac:dyDescent="0.25">
      <c r="A1897" s="82" t="s">
        <v>1957</v>
      </c>
      <c r="B1897" s="20">
        <v>0</v>
      </c>
      <c r="C1897" s="70" t="s">
        <v>87</v>
      </c>
      <c r="D1897" s="81">
        <v>1244689.3999999999</v>
      </c>
      <c r="E1897" s="81">
        <v>1097922.3400000005</v>
      </c>
      <c r="F1897" s="21">
        <v>0</v>
      </c>
      <c r="G1897" s="22">
        <f t="shared" si="29"/>
        <v>146767.05999999936</v>
      </c>
      <c r="H1897" s="21">
        <v>0</v>
      </c>
      <c r="I1897" s="21">
        <v>0</v>
      </c>
    </row>
    <row r="1898" spans="1:9" ht="15" x14ac:dyDescent="0.25">
      <c r="A1898" s="82" t="s">
        <v>1958</v>
      </c>
      <c r="B1898" s="20">
        <v>0</v>
      </c>
      <c r="C1898" s="70" t="s">
        <v>87</v>
      </c>
      <c r="D1898" s="81">
        <v>993645.84999999986</v>
      </c>
      <c r="E1898" s="81">
        <v>834240.55000000016</v>
      </c>
      <c r="F1898" s="21">
        <v>0</v>
      </c>
      <c r="G1898" s="22">
        <f t="shared" si="29"/>
        <v>159405.2999999997</v>
      </c>
      <c r="H1898" s="21">
        <v>0</v>
      </c>
      <c r="I1898" s="21">
        <v>0</v>
      </c>
    </row>
    <row r="1899" spans="1:9" ht="15" x14ac:dyDescent="0.25">
      <c r="A1899" s="82" t="s">
        <v>1959</v>
      </c>
      <c r="B1899" s="20">
        <v>0</v>
      </c>
      <c r="C1899" s="70" t="s">
        <v>87</v>
      </c>
      <c r="D1899" s="81">
        <v>1453475.3299999998</v>
      </c>
      <c r="E1899" s="81">
        <v>214471.90000000002</v>
      </c>
      <c r="F1899" s="21">
        <v>0</v>
      </c>
      <c r="G1899" s="22">
        <f t="shared" si="29"/>
        <v>1239003.4299999997</v>
      </c>
      <c r="H1899" s="21">
        <v>0</v>
      </c>
      <c r="I1899" s="21">
        <v>0</v>
      </c>
    </row>
    <row r="1900" spans="1:9" ht="15" x14ac:dyDescent="0.25">
      <c r="A1900" s="82" t="s">
        <v>1960</v>
      </c>
      <c r="B1900" s="20">
        <v>0</v>
      </c>
      <c r="C1900" s="70" t="s">
        <v>87</v>
      </c>
      <c r="D1900" s="81">
        <v>1207298.3999999999</v>
      </c>
      <c r="E1900" s="81">
        <v>1105890.6000000001</v>
      </c>
      <c r="F1900" s="21">
        <v>0</v>
      </c>
      <c r="G1900" s="22">
        <f t="shared" si="29"/>
        <v>101407.79999999981</v>
      </c>
      <c r="H1900" s="21">
        <v>0</v>
      </c>
      <c r="I1900" s="21">
        <v>0</v>
      </c>
    </row>
    <row r="1901" spans="1:9" ht="15" x14ac:dyDescent="0.25">
      <c r="A1901" s="82" t="s">
        <v>1961</v>
      </c>
      <c r="B1901" s="20">
        <v>0</v>
      </c>
      <c r="C1901" s="70" t="s">
        <v>87</v>
      </c>
      <c r="D1901" s="81">
        <v>583612.15</v>
      </c>
      <c r="E1901" s="81">
        <v>33555.409999999996</v>
      </c>
      <c r="F1901" s="21">
        <v>0</v>
      </c>
      <c r="G1901" s="22">
        <f t="shared" si="29"/>
        <v>550056.74</v>
      </c>
      <c r="H1901" s="21">
        <v>0</v>
      </c>
      <c r="I1901" s="21">
        <v>0</v>
      </c>
    </row>
    <row r="1902" spans="1:9" ht="15" x14ac:dyDescent="0.25">
      <c r="A1902" s="82" t="s">
        <v>1962</v>
      </c>
      <c r="B1902" s="20">
        <v>0</v>
      </c>
      <c r="C1902" s="70" t="s">
        <v>87</v>
      </c>
      <c r="D1902" s="81">
        <v>771151.5</v>
      </c>
      <c r="E1902" s="81">
        <v>459607.98000000004</v>
      </c>
      <c r="F1902" s="21">
        <v>0</v>
      </c>
      <c r="G1902" s="22">
        <f t="shared" si="29"/>
        <v>311543.51999999996</v>
      </c>
      <c r="H1902" s="21">
        <v>0</v>
      </c>
      <c r="I1902" s="21">
        <v>0</v>
      </c>
    </row>
    <row r="1903" spans="1:9" ht="15" x14ac:dyDescent="0.25">
      <c r="A1903" s="82" t="s">
        <v>1963</v>
      </c>
      <c r="B1903" s="20">
        <v>0</v>
      </c>
      <c r="C1903" s="70" t="s">
        <v>87</v>
      </c>
      <c r="D1903" s="81">
        <v>928075.19999999972</v>
      </c>
      <c r="E1903" s="81">
        <v>811307.04000000027</v>
      </c>
      <c r="F1903" s="21">
        <v>0</v>
      </c>
      <c r="G1903" s="22">
        <f t="shared" si="29"/>
        <v>116768.15999999945</v>
      </c>
      <c r="H1903" s="21">
        <v>0</v>
      </c>
      <c r="I1903" s="21">
        <v>0</v>
      </c>
    </row>
    <row r="1904" spans="1:9" ht="15" x14ac:dyDescent="0.25">
      <c r="A1904" s="82" t="s">
        <v>1964</v>
      </c>
      <c r="B1904" s="20">
        <v>0</v>
      </c>
      <c r="C1904" s="70" t="s">
        <v>87</v>
      </c>
      <c r="D1904" s="81">
        <v>960017.40000000014</v>
      </c>
      <c r="E1904" s="81">
        <v>840027.18</v>
      </c>
      <c r="F1904" s="21">
        <v>0</v>
      </c>
      <c r="G1904" s="22">
        <f t="shared" si="29"/>
        <v>119990.22000000009</v>
      </c>
      <c r="H1904" s="21">
        <v>0</v>
      </c>
      <c r="I1904" s="21">
        <v>0</v>
      </c>
    </row>
    <row r="1905" spans="1:9" ht="15" x14ac:dyDescent="0.25">
      <c r="A1905" s="82" t="s">
        <v>1965</v>
      </c>
      <c r="B1905" s="20">
        <v>0</v>
      </c>
      <c r="C1905" s="70" t="s">
        <v>87</v>
      </c>
      <c r="D1905" s="81">
        <v>595204.5</v>
      </c>
      <c r="E1905" s="81">
        <v>556703.79999999993</v>
      </c>
      <c r="F1905" s="21">
        <v>0</v>
      </c>
      <c r="G1905" s="22">
        <f t="shared" si="29"/>
        <v>38500.70000000007</v>
      </c>
      <c r="H1905" s="21">
        <v>0</v>
      </c>
      <c r="I1905" s="21">
        <v>0</v>
      </c>
    </row>
    <row r="1906" spans="1:9" ht="15" x14ac:dyDescent="0.25">
      <c r="A1906" s="82" t="s">
        <v>1966</v>
      </c>
      <c r="B1906" s="20">
        <v>0</v>
      </c>
      <c r="C1906" s="70" t="s">
        <v>87</v>
      </c>
      <c r="D1906" s="81">
        <v>979922.20000000019</v>
      </c>
      <c r="E1906" s="81">
        <v>821373.49999999988</v>
      </c>
      <c r="F1906" s="21">
        <v>0</v>
      </c>
      <c r="G1906" s="22">
        <f t="shared" si="29"/>
        <v>158548.7000000003</v>
      </c>
      <c r="H1906" s="21">
        <v>0</v>
      </c>
      <c r="I1906" s="21">
        <v>0</v>
      </c>
    </row>
    <row r="1907" spans="1:9" ht="15" x14ac:dyDescent="0.25">
      <c r="A1907" s="82" t="s">
        <v>1967</v>
      </c>
      <c r="B1907" s="20">
        <v>0</v>
      </c>
      <c r="C1907" s="70" t="s">
        <v>87</v>
      </c>
      <c r="D1907" s="81">
        <v>1519326.6000000003</v>
      </c>
      <c r="E1907" s="81">
        <v>1334838.0999999999</v>
      </c>
      <c r="F1907" s="21">
        <v>0</v>
      </c>
      <c r="G1907" s="22">
        <f t="shared" si="29"/>
        <v>184488.50000000047</v>
      </c>
      <c r="H1907" s="21">
        <v>0</v>
      </c>
      <c r="I1907" s="21">
        <v>0</v>
      </c>
    </row>
    <row r="1908" spans="1:9" ht="15" x14ac:dyDescent="0.25">
      <c r="A1908" s="82" t="s">
        <v>1968</v>
      </c>
      <c r="B1908" s="20">
        <v>0</v>
      </c>
      <c r="C1908" s="70" t="s">
        <v>87</v>
      </c>
      <c r="D1908" s="81">
        <v>1120790.1900000004</v>
      </c>
      <c r="E1908" s="81">
        <v>1013195.6899999996</v>
      </c>
      <c r="F1908" s="21">
        <v>0</v>
      </c>
      <c r="G1908" s="22">
        <f t="shared" si="29"/>
        <v>107594.50000000081</v>
      </c>
      <c r="H1908" s="21">
        <v>0</v>
      </c>
      <c r="I1908" s="21">
        <v>0</v>
      </c>
    </row>
    <row r="1909" spans="1:9" ht="15" x14ac:dyDescent="0.25">
      <c r="A1909" s="82" t="s">
        <v>1969</v>
      </c>
      <c r="B1909" s="20">
        <v>0</v>
      </c>
      <c r="C1909" s="70" t="s">
        <v>87</v>
      </c>
      <c r="D1909" s="81">
        <v>7433270.9600000009</v>
      </c>
      <c r="E1909" s="81">
        <v>3659312.6799999992</v>
      </c>
      <c r="F1909" s="21">
        <v>0</v>
      </c>
      <c r="G1909" s="22">
        <f t="shared" si="29"/>
        <v>3773958.2800000017</v>
      </c>
      <c r="H1909" s="21">
        <v>0</v>
      </c>
      <c r="I1909" s="21">
        <v>0</v>
      </c>
    </row>
    <row r="1910" spans="1:9" ht="15" x14ac:dyDescent="0.25">
      <c r="A1910" s="82" t="s">
        <v>1970</v>
      </c>
      <c r="B1910" s="20">
        <v>0</v>
      </c>
      <c r="C1910" s="70" t="s">
        <v>87</v>
      </c>
      <c r="D1910" s="81">
        <v>128409.31</v>
      </c>
      <c r="E1910" s="81">
        <v>26558.71</v>
      </c>
      <c r="F1910" s="21">
        <v>0</v>
      </c>
      <c r="G1910" s="22">
        <f t="shared" si="29"/>
        <v>101850.6</v>
      </c>
      <c r="H1910" s="21">
        <v>0</v>
      </c>
      <c r="I1910" s="21">
        <v>0</v>
      </c>
    </row>
    <row r="1911" spans="1:9" ht="15" x14ac:dyDescent="0.25">
      <c r="A1911" s="82" t="s">
        <v>1971</v>
      </c>
      <c r="B1911" s="20">
        <v>0</v>
      </c>
      <c r="C1911" s="70" t="s">
        <v>87</v>
      </c>
      <c r="D1911" s="81">
        <v>106335</v>
      </c>
      <c r="E1911" s="81">
        <v>4494.01</v>
      </c>
      <c r="F1911" s="21">
        <v>0</v>
      </c>
      <c r="G1911" s="22">
        <f t="shared" si="29"/>
        <v>101840.99</v>
      </c>
      <c r="H1911" s="21">
        <v>0</v>
      </c>
      <c r="I1911" s="21">
        <v>0</v>
      </c>
    </row>
    <row r="1912" spans="1:9" ht="15" x14ac:dyDescent="0.25">
      <c r="A1912" s="82" t="s">
        <v>1972</v>
      </c>
      <c r="B1912" s="20">
        <v>0</v>
      </c>
      <c r="C1912" s="70" t="s">
        <v>87</v>
      </c>
      <c r="D1912" s="81">
        <v>22462.400000000001</v>
      </c>
      <c r="E1912" s="81">
        <v>100.8</v>
      </c>
      <c r="F1912" s="21">
        <v>0</v>
      </c>
      <c r="G1912" s="22">
        <f t="shared" si="29"/>
        <v>22361.600000000002</v>
      </c>
      <c r="H1912" s="21">
        <v>0</v>
      </c>
      <c r="I1912" s="21">
        <v>0</v>
      </c>
    </row>
    <row r="1913" spans="1:9" ht="15" x14ac:dyDescent="0.25">
      <c r="A1913" s="82" t="s">
        <v>1973</v>
      </c>
      <c r="B1913" s="20">
        <v>0</v>
      </c>
      <c r="C1913" s="70" t="s">
        <v>87</v>
      </c>
      <c r="D1913" s="81">
        <v>3021174.189999999</v>
      </c>
      <c r="E1913" s="81">
        <v>2556608.3299999982</v>
      </c>
      <c r="F1913" s="21">
        <v>0</v>
      </c>
      <c r="G1913" s="22">
        <f t="shared" si="29"/>
        <v>464565.8600000008</v>
      </c>
      <c r="H1913" s="21">
        <v>0</v>
      </c>
      <c r="I1913" s="21">
        <v>0</v>
      </c>
    </row>
    <row r="1914" spans="1:9" ht="15" x14ac:dyDescent="0.25">
      <c r="A1914" s="82" t="s">
        <v>1974</v>
      </c>
      <c r="B1914" s="20">
        <v>0</v>
      </c>
      <c r="C1914" s="70" t="s">
        <v>87</v>
      </c>
      <c r="D1914" s="81">
        <v>671266.20000000007</v>
      </c>
      <c r="E1914" s="81">
        <v>480246.42999999988</v>
      </c>
      <c r="F1914" s="21">
        <v>0</v>
      </c>
      <c r="G1914" s="22">
        <f t="shared" si="29"/>
        <v>191019.77000000019</v>
      </c>
      <c r="H1914" s="21">
        <v>0</v>
      </c>
      <c r="I1914" s="21">
        <v>0</v>
      </c>
    </row>
    <row r="1915" spans="1:9" ht="15" x14ac:dyDescent="0.25">
      <c r="A1915" s="82" t="s">
        <v>1975</v>
      </c>
      <c r="B1915" s="20">
        <v>0</v>
      </c>
      <c r="C1915" s="70" t="s">
        <v>87</v>
      </c>
      <c r="D1915" s="81">
        <v>646430.40000000014</v>
      </c>
      <c r="E1915" s="81">
        <v>576005.30000000016</v>
      </c>
      <c r="F1915" s="21">
        <v>0</v>
      </c>
      <c r="G1915" s="22">
        <f t="shared" si="29"/>
        <v>70425.099999999977</v>
      </c>
      <c r="H1915" s="21">
        <v>0</v>
      </c>
      <c r="I1915" s="21">
        <v>0</v>
      </c>
    </row>
    <row r="1916" spans="1:9" ht="15" x14ac:dyDescent="0.25">
      <c r="A1916" s="82" t="s">
        <v>1976</v>
      </c>
      <c r="B1916" s="20">
        <v>0</v>
      </c>
      <c r="C1916" s="70" t="s">
        <v>87</v>
      </c>
      <c r="D1916" s="81">
        <v>986566.40000000026</v>
      </c>
      <c r="E1916" s="81">
        <v>841003.59999999986</v>
      </c>
      <c r="F1916" s="21">
        <v>0</v>
      </c>
      <c r="G1916" s="22">
        <f t="shared" si="29"/>
        <v>145562.8000000004</v>
      </c>
      <c r="H1916" s="21">
        <v>0</v>
      </c>
      <c r="I1916" s="21">
        <v>0</v>
      </c>
    </row>
    <row r="1917" spans="1:9" ht="15" x14ac:dyDescent="0.25">
      <c r="A1917" s="82" t="s">
        <v>1977</v>
      </c>
      <c r="B1917" s="20">
        <v>0</v>
      </c>
      <c r="C1917" s="70" t="s">
        <v>87</v>
      </c>
      <c r="D1917" s="81">
        <v>965335.78999999992</v>
      </c>
      <c r="E1917" s="81">
        <v>895826.49000000022</v>
      </c>
      <c r="F1917" s="21">
        <v>0</v>
      </c>
      <c r="G1917" s="22">
        <f t="shared" si="29"/>
        <v>69509.299999999697</v>
      </c>
      <c r="H1917" s="21">
        <v>0</v>
      </c>
      <c r="I1917" s="21">
        <v>0</v>
      </c>
    </row>
    <row r="1918" spans="1:9" ht="15" x14ac:dyDescent="0.25">
      <c r="A1918" s="82" t="s">
        <v>1978</v>
      </c>
      <c r="B1918" s="20">
        <v>0</v>
      </c>
      <c r="C1918" s="70" t="s">
        <v>87</v>
      </c>
      <c r="D1918" s="81">
        <v>10452.799999999999</v>
      </c>
      <c r="E1918" s="81">
        <v>0</v>
      </c>
      <c r="F1918" s="21">
        <v>0</v>
      </c>
      <c r="G1918" s="22">
        <f t="shared" si="29"/>
        <v>10452.799999999999</v>
      </c>
      <c r="H1918" s="21">
        <v>0</v>
      </c>
      <c r="I1918" s="21">
        <v>0</v>
      </c>
    </row>
    <row r="1919" spans="1:9" ht="15" x14ac:dyDescent="0.25">
      <c r="A1919" s="82" t="s">
        <v>1979</v>
      </c>
      <c r="B1919" s="20">
        <v>0</v>
      </c>
      <c r="C1919" s="70" t="s">
        <v>87</v>
      </c>
      <c r="D1919" s="81">
        <v>5504.4</v>
      </c>
      <c r="E1919" s="81">
        <v>0</v>
      </c>
      <c r="F1919" s="21">
        <v>0</v>
      </c>
      <c r="G1919" s="22">
        <f t="shared" si="29"/>
        <v>5504.4</v>
      </c>
      <c r="H1919" s="21">
        <v>0</v>
      </c>
      <c r="I1919" s="21">
        <v>0</v>
      </c>
    </row>
    <row r="1920" spans="1:9" ht="15" x14ac:dyDescent="0.25">
      <c r="A1920" s="82" t="s">
        <v>1980</v>
      </c>
      <c r="B1920" s="20">
        <v>0</v>
      </c>
      <c r="C1920" s="70" t="s">
        <v>87</v>
      </c>
      <c r="D1920" s="81">
        <v>868828.88</v>
      </c>
      <c r="E1920" s="81">
        <v>710656.82999999984</v>
      </c>
      <c r="F1920" s="21">
        <v>0</v>
      </c>
      <c r="G1920" s="22">
        <f t="shared" si="29"/>
        <v>158172.05000000016</v>
      </c>
      <c r="H1920" s="21">
        <v>0</v>
      </c>
      <c r="I1920" s="21">
        <v>0</v>
      </c>
    </row>
    <row r="1921" spans="1:9" ht="15" x14ac:dyDescent="0.25">
      <c r="A1921" s="82" t="s">
        <v>1981</v>
      </c>
      <c r="B1921" s="20">
        <v>0</v>
      </c>
      <c r="C1921" s="70" t="s">
        <v>87</v>
      </c>
      <c r="D1921" s="81">
        <v>25576</v>
      </c>
      <c r="E1921" s="81">
        <v>125.2</v>
      </c>
      <c r="F1921" s="21">
        <v>0</v>
      </c>
      <c r="G1921" s="22">
        <f t="shared" si="29"/>
        <v>25450.799999999999</v>
      </c>
      <c r="H1921" s="21">
        <v>0</v>
      </c>
      <c r="I1921" s="21">
        <v>0</v>
      </c>
    </row>
    <row r="1922" spans="1:9" ht="15" x14ac:dyDescent="0.25">
      <c r="A1922" s="82" t="s">
        <v>1982</v>
      </c>
      <c r="B1922" s="20">
        <v>0</v>
      </c>
      <c r="C1922" s="70" t="s">
        <v>87</v>
      </c>
      <c r="D1922" s="81">
        <v>1103493.2</v>
      </c>
      <c r="E1922" s="81">
        <v>837617.51</v>
      </c>
      <c r="F1922" s="21">
        <v>0</v>
      </c>
      <c r="G1922" s="22">
        <f t="shared" si="29"/>
        <v>265875.68999999994</v>
      </c>
      <c r="H1922" s="21">
        <v>0</v>
      </c>
      <c r="I1922" s="21">
        <v>0</v>
      </c>
    </row>
    <row r="1923" spans="1:9" ht="15" x14ac:dyDescent="0.25">
      <c r="A1923" s="82" t="s">
        <v>1983</v>
      </c>
      <c r="B1923" s="20">
        <v>0</v>
      </c>
      <c r="C1923" s="70" t="s">
        <v>87</v>
      </c>
      <c r="D1923" s="81">
        <v>759872.79999999993</v>
      </c>
      <c r="E1923" s="81">
        <v>578509.34</v>
      </c>
      <c r="F1923" s="21">
        <v>0</v>
      </c>
      <c r="G1923" s="22">
        <f t="shared" si="29"/>
        <v>181363.45999999996</v>
      </c>
      <c r="H1923" s="21">
        <v>0</v>
      </c>
      <c r="I1923" s="21">
        <v>0</v>
      </c>
    </row>
    <row r="1924" spans="1:9" ht="15" x14ac:dyDescent="0.25">
      <c r="A1924" s="82" t="s">
        <v>1984</v>
      </c>
      <c r="B1924" s="20">
        <v>0</v>
      </c>
      <c r="C1924" s="70" t="s">
        <v>87</v>
      </c>
      <c r="D1924" s="81">
        <v>1105216.8</v>
      </c>
      <c r="E1924" s="81">
        <v>883486.44000000029</v>
      </c>
      <c r="F1924" s="21">
        <v>0</v>
      </c>
      <c r="G1924" s="22">
        <f t="shared" si="29"/>
        <v>221730.35999999975</v>
      </c>
      <c r="H1924" s="21">
        <v>0</v>
      </c>
      <c r="I1924" s="21">
        <v>0</v>
      </c>
    </row>
    <row r="1925" spans="1:9" ht="15" x14ac:dyDescent="0.25">
      <c r="A1925" s="82" t="s">
        <v>1985</v>
      </c>
      <c r="B1925" s="20">
        <v>0</v>
      </c>
      <c r="C1925" s="70" t="s">
        <v>87</v>
      </c>
      <c r="D1925" s="81">
        <v>883928.79999999958</v>
      </c>
      <c r="E1925" s="81">
        <v>690023.53999999992</v>
      </c>
      <c r="F1925" s="21">
        <v>0</v>
      </c>
      <c r="G1925" s="22">
        <f t="shared" si="29"/>
        <v>193905.25999999966</v>
      </c>
      <c r="H1925" s="21">
        <v>0</v>
      </c>
      <c r="I1925" s="21">
        <v>0</v>
      </c>
    </row>
    <row r="1926" spans="1:9" ht="15" x14ac:dyDescent="0.25">
      <c r="A1926" s="82" t="s">
        <v>1986</v>
      </c>
      <c r="B1926" s="20">
        <v>0</v>
      </c>
      <c r="C1926" s="70" t="s">
        <v>87</v>
      </c>
      <c r="D1926" s="81">
        <v>493088.60000000003</v>
      </c>
      <c r="E1926" s="81">
        <v>344964.91000000003</v>
      </c>
      <c r="F1926" s="21">
        <v>0</v>
      </c>
      <c r="G1926" s="22">
        <f t="shared" ref="G1926:G1989" si="30">D1926-E1926</f>
        <v>148123.69</v>
      </c>
      <c r="H1926" s="21">
        <v>0</v>
      </c>
      <c r="I1926" s="21">
        <v>0</v>
      </c>
    </row>
    <row r="1927" spans="1:9" ht="15" x14ac:dyDescent="0.25">
      <c r="A1927" s="82" t="s">
        <v>1987</v>
      </c>
      <c r="B1927" s="20">
        <v>0</v>
      </c>
      <c r="C1927" s="70" t="s">
        <v>87</v>
      </c>
      <c r="D1927" s="81">
        <v>433997.64999999997</v>
      </c>
      <c r="E1927" s="81">
        <v>373864.24</v>
      </c>
      <c r="F1927" s="21">
        <v>0</v>
      </c>
      <c r="G1927" s="22">
        <f t="shared" si="30"/>
        <v>60133.409999999974</v>
      </c>
      <c r="H1927" s="21">
        <v>0</v>
      </c>
      <c r="I1927" s="21">
        <v>0</v>
      </c>
    </row>
    <row r="1928" spans="1:9" ht="15" x14ac:dyDescent="0.25">
      <c r="A1928" s="82" t="s">
        <v>1988</v>
      </c>
      <c r="B1928" s="20">
        <v>0</v>
      </c>
      <c r="C1928" s="70" t="s">
        <v>87</v>
      </c>
      <c r="D1928" s="81">
        <v>506238</v>
      </c>
      <c r="E1928" s="81">
        <v>458690.45999999996</v>
      </c>
      <c r="F1928" s="21">
        <v>0</v>
      </c>
      <c r="G1928" s="22">
        <f t="shared" si="30"/>
        <v>47547.540000000037</v>
      </c>
      <c r="H1928" s="21">
        <v>0</v>
      </c>
      <c r="I1928" s="21">
        <v>0</v>
      </c>
    </row>
    <row r="1929" spans="1:9" ht="15" x14ac:dyDescent="0.25">
      <c r="A1929" s="82" t="s">
        <v>1989</v>
      </c>
      <c r="B1929" s="20">
        <v>0</v>
      </c>
      <c r="C1929" s="70" t="s">
        <v>87</v>
      </c>
      <c r="D1929" s="81">
        <v>683212.7999999997</v>
      </c>
      <c r="E1929" s="81">
        <v>564039.40000000014</v>
      </c>
      <c r="F1929" s="21">
        <v>0</v>
      </c>
      <c r="G1929" s="22">
        <f t="shared" si="30"/>
        <v>119173.39999999956</v>
      </c>
      <c r="H1929" s="21">
        <v>0</v>
      </c>
      <c r="I1929" s="21">
        <v>0</v>
      </c>
    </row>
    <row r="1930" spans="1:9" ht="15" x14ac:dyDescent="0.25">
      <c r="A1930" s="82" t="s">
        <v>1990</v>
      </c>
      <c r="B1930" s="20">
        <v>0</v>
      </c>
      <c r="C1930" s="70" t="s">
        <v>87</v>
      </c>
      <c r="D1930" s="81">
        <v>853904.8</v>
      </c>
      <c r="E1930" s="81">
        <v>713631.77999999968</v>
      </c>
      <c r="F1930" s="21">
        <v>0</v>
      </c>
      <c r="G1930" s="22">
        <f t="shared" si="30"/>
        <v>140273.02000000037</v>
      </c>
      <c r="H1930" s="21">
        <v>0</v>
      </c>
      <c r="I1930" s="21">
        <v>0</v>
      </c>
    </row>
    <row r="1931" spans="1:9" ht="15" x14ac:dyDescent="0.25">
      <c r="A1931" s="82" t="s">
        <v>1991</v>
      </c>
      <c r="B1931" s="20">
        <v>0</v>
      </c>
      <c r="C1931" s="70" t="s">
        <v>87</v>
      </c>
      <c r="D1931" s="81">
        <v>851444.49999999977</v>
      </c>
      <c r="E1931" s="81">
        <v>687315.6</v>
      </c>
      <c r="F1931" s="21">
        <v>0</v>
      </c>
      <c r="G1931" s="22">
        <f t="shared" si="30"/>
        <v>164128.89999999979</v>
      </c>
      <c r="H1931" s="21">
        <v>0</v>
      </c>
      <c r="I1931" s="21">
        <v>0</v>
      </c>
    </row>
    <row r="1932" spans="1:9" ht="15" x14ac:dyDescent="0.25">
      <c r="A1932" s="82" t="s">
        <v>1992</v>
      </c>
      <c r="B1932" s="20">
        <v>0</v>
      </c>
      <c r="C1932" s="70" t="s">
        <v>87</v>
      </c>
      <c r="D1932" s="81">
        <v>359832.66999999993</v>
      </c>
      <c r="E1932" s="81">
        <v>304447.17000000004</v>
      </c>
      <c r="F1932" s="21">
        <v>0</v>
      </c>
      <c r="G1932" s="22">
        <f t="shared" si="30"/>
        <v>55385.499999999884</v>
      </c>
      <c r="H1932" s="21">
        <v>0</v>
      </c>
      <c r="I1932" s="21">
        <v>0</v>
      </c>
    </row>
    <row r="1933" spans="1:9" ht="15" x14ac:dyDescent="0.25">
      <c r="A1933" s="82" t="s">
        <v>1993</v>
      </c>
      <c r="B1933" s="20">
        <v>0</v>
      </c>
      <c r="C1933" s="70" t="s">
        <v>87</v>
      </c>
      <c r="D1933" s="81">
        <v>143086.6</v>
      </c>
      <c r="E1933" s="81">
        <v>115888.79999999999</v>
      </c>
      <c r="F1933" s="21">
        <v>0</v>
      </c>
      <c r="G1933" s="22">
        <f t="shared" si="30"/>
        <v>27197.800000000017</v>
      </c>
      <c r="H1933" s="21">
        <v>0</v>
      </c>
      <c r="I1933" s="21">
        <v>0</v>
      </c>
    </row>
    <row r="1934" spans="1:9" ht="15" x14ac:dyDescent="0.25">
      <c r="A1934" s="82" t="s">
        <v>1994</v>
      </c>
      <c r="B1934" s="20">
        <v>0</v>
      </c>
      <c r="C1934" s="70" t="s">
        <v>87</v>
      </c>
      <c r="D1934" s="81">
        <v>144115.19999999998</v>
      </c>
      <c r="E1934" s="81">
        <v>50550.7</v>
      </c>
      <c r="F1934" s="21">
        <v>0</v>
      </c>
      <c r="G1934" s="22">
        <f t="shared" si="30"/>
        <v>93564.499999999985</v>
      </c>
      <c r="H1934" s="21">
        <v>0</v>
      </c>
      <c r="I1934" s="21">
        <v>0</v>
      </c>
    </row>
    <row r="1935" spans="1:9" ht="15" x14ac:dyDescent="0.25">
      <c r="A1935" s="82" t="s">
        <v>1995</v>
      </c>
      <c r="B1935" s="20">
        <v>0</v>
      </c>
      <c r="C1935" s="70" t="s">
        <v>87</v>
      </c>
      <c r="D1935" s="81">
        <v>876256</v>
      </c>
      <c r="E1935" s="81">
        <v>730190.8600000001</v>
      </c>
      <c r="F1935" s="21">
        <v>0</v>
      </c>
      <c r="G1935" s="22">
        <f t="shared" si="30"/>
        <v>146065.1399999999</v>
      </c>
      <c r="H1935" s="21">
        <v>0</v>
      </c>
      <c r="I1935" s="21">
        <v>0</v>
      </c>
    </row>
    <row r="1936" spans="1:9" ht="15" x14ac:dyDescent="0.25">
      <c r="A1936" s="82" t="s">
        <v>1996</v>
      </c>
      <c r="B1936" s="20">
        <v>0</v>
      </c>
      <c r="C1936" s="70" t="s">
        <v>87</v>
      </c>
      <c r="D1936" s="81">
        <v>882409.54</v>
      </c>
      <c r="E1936" s="81">
        <v>761425.70000000007</v>
      </c>
      <c r="F1936" s="21">
        <v>0</v>
      </c>
      <c r="G1936" s="22">
        <f t="shared" si="30"/>
        <v>120983.83999999997</v>
      </c>
      <c r="H1936" s="21">
        <v>0</v>
      </c>
      <c r="I1936" s="21">
        <v>0</v>
      </c>
    </row>
    <row r="1937" spans="1:9" ht="15" x14ac:dyDescent="0.25">
      <c r="A1937" s="82" t="s">
        <v>1997</v>
      </c>
      <c r="B1937" s="20">
        <v>0</v>
      </c>
      <c r="C1937" s="70" t="s">
        <v>87</v>
      </c>
      <c r="D1937" s="81">
        <v>192936.75999999998</v>
      </c>
      <c r="E1937" s="81">
        <v>72022.210000000006</v>
      </c>
      <c r="F1937" s="21">
        <v>0</v>
      </c>
      <c r="G1937" s="22">
        <f t="shared" si="30"/>
        <v>120914.54999999997</v>
      </c>
      <c r="H1937" s="21">
        <v>0</v>
      </c>
      <c r="I1937" s="21">
        <v>0</v>
      </c>
    </row>
    <row r="1938" spans="1:9" ht="15" x14ac:dyDescent="0.25">
      <c r="A1938" s="82" t="s">
        <v>1998</v>
      </c>
      <c r="B1938" s="20">
        <v>0</v>
      </c>
      <c r="C1938" s="70" t="s">
        <v>87</v>
      </c>
      <c r="D1938" s="81">
        <v>571873.80000000005</v>
      </c>
      <c r="E1938" s="81">
        <v>460924.44999999995</v>
      </c>
      <c r="F1938" s="21">
        <v>0</v>
      </c>
      <c r="G1938" s="22">
        <f t="shared" si="30"/>
        <v>110949.35000000009</v>
      </c>
      <c r="H1938" s="21">
        <v>0</v>
      </c>
      <c r="I1938" s="21">
        <v>0</v>
      </c>
    </row>
    <row r="1939" spans="1:9" ht="15" x14ac:dyDescent="0.25">
      <c r="A1939" s="82" t="s">
        <v>1999</v>
      </c>
      <c r="B1939" s="20">
        <v>0</v>
      </c>
      <c r="C1939" s="70" t="s">
        <v>87</v>
      </c>
      <c r="D1939" s="81">
        <v>934897.80000000028</v>
      </c>
      <c r="E1939" s="81">
        <v>792674.72999999986</v>
      </c>
      <c r="F1939" s="21">
        <v>0</v>
      </c>
      <c r="G1939" s="22">
        <f t="shared" si="30"/>
        <v>142223.07000000041</v>
      </c>
      <c r="H1939" s="21">
        <v>0</v>
      </c>
      <c r="I1939" s="21">
        <v>0</v>
      </c>
    </row>
    <row r="1940" spans="1:9" ht="15" x14ac:dyDescent="0.25">
      <c r="A1940" s="82" t="s">
        <v>2000</v>
      </c>
      <c r="B1940" s="20">
        <v>0</v>
      </c>
      <c r="C1940" s="70" t="s">
        <v>87</v>
      </c>
      <c r="D1940" s="81">
        <v>903194.20000000007</v>
      </c>
      <c r="E1940" s="81">
        <v>802684.99999999988</v>
      </c>
      <c r="F1940" s="21">
        <v>0</v>
      </c>
      <c r="G1940" s="22">
        <f t="shared" si="30"/>
        <v>100509.20000000019</v>
      </c>
      <c r="H1940" s="21">
        <v>0</v>
      </c>
      <c r="I1940" s="21">
        <v>0</v>
      </c>
    </row>
    <row r="1941" spans="1:9" ht="15" x14ac:dyDescent="0.25">
      <c r="A1941" s="82" t="s">
        <v>2001</v>
      </c>
      <c r="B1941" s="20">
        <v>0</v>
      </c>
      <c r="C1941" s="70" t="s">
        <v>87</v>
      </c>
      <c r="D1941" s="81">
        <v>659930.4</v>
      </c>
      <c r="E1941" s="81">
        <v>460879.38000000006</v>
      </c>
      <c r="F1941" s="21">
        <v>0</v>
      </c>
      <c r="G1941" s="22">
        <f t="shared" si="30"/>
        <v>199051.01999999996</v>
      </c>
      <c r="H1941" s="21">
        <v>0</v>
      </c>
      <c r="I1941" s="21">
        <v>0</v>
      </c>
    </row>
    <row r="1942" spans="1:9" ht="15" x14ac:dyDescent="0.25">
      <c r="A1942" s="82" t="s">
        <v>2002</v>
      </c>
      <c r="B1942" s="20">
        <v>0</v>
      </c>
      <c r="C1942" s="70" t="s">
        <v>87</v>
      </c>
      <c r="D1942" s="81">
        <v>690940.89999999979</v>
      </c>
      <c r="E1942" s="81">
        <v>591791.80000000005</v>
      </c>
      <c r="F1942" s="21">
        <v>0</v>
      </c>
      <c r="G1942" s="22">
        <f t="shared" si="30"/>
        <v>99149.099999999744</v>
      </c>
      <c r="H1942" s="21">
        <v>0</v>
      </c>
      <c r="I1942" s="21">
        <v>0</v>
      </c>
    </row>
    <row r="1943" spans="1:9" ht="15" x14ac:dyDescent="0.25">
      <c r="A1943" s="82" t="s">
        <v>2003</v>
      </c>
      <c r="B1943" s="20">
        <v>0</v>
      </c>
      <c r="C1943" s="70" t="s">
        <v>87</v>
      </c>
      <c r="D1943" s="81">
        <v>509010.89999999997</v>
      </c>
      <c r="E1943" s="81">
        <v>287658.09999999992</v>
      </c>
      <c r="F1943" s="21">
        <v>0</v>
      </c>
      <c r="G1943" s="22">
        <f t="shared" si="30"/>
        <v>221352.80000000005</v>
      </c>
      <c r="H1943" s="21">
        <v>0</v>
      </c>
      <c r="I1943" s="21">
        <v>0</v>
      </c>
    </row>
    <row r="1944" spans="1:9" ht="15" x14ac:dyDescent="0.25">
      <c r="A1944" s="82" t="s">
        <v>2004</v>
      </c>
      <c r="B1944" s="20">
        <v>0</v>
      </c>
      <c r="C1944" s="70" t="s">
        <v>87</v>
      </c>
      <c r="D1944" s="81">
        <v>785632.9500000003</v>
      </c>
      <c r="E1944" s="81">
        <v>484877.95999999996</v>
      </c>
      <c r="F1944" s="21">
        <v>0</v>
      </c>
      <c r="G1944" s="22">
        <f t="shared" si="30"/>
        <v>300754.99000000034</v>
      </c>
      <c r="H1944" s="21">
        <v>0</v>
      </c>
      <c r="I1944" s="21">
        <v>0</v>
      </c>
    </row>
    <row r="1945" spans="1:9" ht="15" x14ac:dyDescent="0.25">
      <c r="A1945" s="82" t="s">
        <v>2005</v>
      </c>
      <c r="B1945" s="20">
        <v>0</v>
      </c>
      <c r="C1945" s="70" t="s">
        <v>87</v>
      </c>
      <c r="D1945" s="81">
        <v>956292.2</v>
      </c>
      <c r="E1945" s="81">
        <v>731803.19999999984</v>
      </c>
      <c r="F1945" s="21">
        <v>0</v>
      </c>
      <c r="G1945" s="22">
        <f t="shared" si="30"/>
        <v>224489.00000000012</v>
      </c>
      <c r="H1945" s="21">
        <v>0</v>
      </c>
      <c r="I1945" s="21">
        <v>0</v>
      </c>
    </row>
    <row r="1946" spans="1:9" ht="15" x14ac:dyDescent="0.25">
      <c r="A1946" s="82" t="s">
        <v>2006</v>
      </c>
      <c r="B1946" s="20">
        <v>0</v>
      </c>
      <c r="C1946" s="70" t="s">
        <v>87</v>
      </c>
      <c r="D1946" s="81">
        <v>726573.3000000004</v>
      </c>
      <c r="E1946" s="81">
        <v>565948.59</v>
      </c>
      <c r="F1946" s="21">
        <v>0</v>
      </c>
      <c r="G1946" s="22">
        <f t="shared" si="30"/>
        <v>160624.71000000043</v>
      </c>
      <c r="H1946" s="21">
        <v>0</v>
      </c>
      <c r="I1946" s="21">
        <v>0</v>
      </c>
    </row>
    <row r="1947" spans="1:9" ht="15" x14ac:dyDescent="0.25">
      <c r="A1947" s="82" t="s">
        <v>2007</v>
      </c>
      <c r="B1947" s="20">
        <v>0</v>
      </c>
      <c r="C1947" s="70" t="s">
        <v>87</v>
      </c>
      <c r="D1947" s="81">
        <v>962005.59999999974</v>
      </c>
      <c r="E1947" s="81">
        <v>842220.40000000026</v>
      </c>
      <c r="F1947" s="21">
        <v>0</v>
      </c>
      <c r="G1947" s="22">
        <f t="shared" si="30"/>
        <v>119785.19999999949</v>
      </c>
      <c r="H1947" s="21">
        <v>0</v>
      </c>
      <c r="I1947" s="21">
        <v>0</v>
      </c>
    </row>
    <row r="1948" spans="1:9" ht="15" x14ac:dyDescent="0.25">
      <c r="A1948" s="82" t="s">
        <v>2008</v>
      </c>
      <c r="B1948" s="20">
        <v>0</v>
      </c>
      <c r="C1948" s="70" t="s">
        <v>87</v>
      </c>
      <c r="D1948" s="81">
        <v>949706.62000000011</v>
      </c>
      <c r="E1948" s="81">
        <v>836180.48000000021</v>
      </c>
      <c r="F1948" s="21">
        <v>0</v>
      </c>
      <c r="G1948" s="22">
        <f t="shared" si="30"/>
        <v>113526.1399999999</v>
      </c>
      <c r="H1948" s="21">
        <v>0</v>
      </c>
      <c r="I1948" s="21">
        <v>0</v>
      </c>
    </row>
    <row r="1949" spans="1:9" ht="15" x14ac:dyDescent="0.25">
      <c r="A1949" s="82" t="s">
        <v>2009</v>
      </c>
      <c r="B1949" s="20">
        <v>0</v>
      </c>
      <c r="C1949" s="70" t="s">
        <v>87</v>
      </c>
      <c r="D1949" s="81">
        <v>912499.1100000001</v>
      </c>
      <c r="E1949" s="81">
        <v>798682.2100000002</v>
      </c>
      <c r="F1949" s="21">
        <v>0</v>
      </c>
      <c r="G1949" s="22">
        <f t="shared" si="30"/>
        <v>113816.89999999991</v>
      </c>
      <c r="H1949" s="21">
        <v>0</v>
      </c>
      <c r="I1949" s="21">
        <v>0</v>
      </c>
    </row>
    <row r="1950" spans="1:9" ht="15" x14ac:dyDescent="0.25">
      <c r="A1950" s="82" t="s">
        <v>2010</v>
      </c>
      <c r="B1950" s="20">
        <v>0</v>
      </c>
      <c r="C1950" s="70" t="s">
        <v>87</v>
      </c>
      <c r="D1950" s="81">
        <v>888846.7</v>
      </c>
      <c r="E1950" s="81">
        <v>730880.1</v>
      </c>
      <c r="F1950" s="21">
        <v>0</v>
      </c>
      <c r="G1950" s="22">
        <f t="shared" si="30"/>
        <v>157966.59999999998</v>
      </c>
      <c r="H1950" s="21">
        <v>0</v>
      </c>
      <c r="I1950" s="21">
        <v>0</v>
      </c>
    </row>
    <row r="1951" spans="1:9" ht="15" x14ac:dyDescent="0.25">
      <c r="A1951" s="82" t="s">
        <v>2011</v>
      </c>
      <c r="B1951" s="20">
        <v>0</v>
      </c>
      <c r="C1951" s="70" t="s">
        <v>87</v>
      </c>
      <c r="D1951" s="81">
        <v>978206.99999999977</v>
      </c>
      <c r="E1951" s="81">
        <v>810180.25</v>
      </c>
      <c r="F1951" s="21">
        <v>0</v>
      </c>
      <c r="G1951" s="22">
        <f t="shared" si="30"/>
        <v>168026.74999999977</v>
      </c>
      <c r="H1951" s="21">
        <v>0</v>
      </c>
      <c r="I1951" s="21">
        <v>0</v>
      </c>
    </row>
    <row r="1952" spans="1:9" ht="15" x14ac:dyDescent="0.25">
      <c r="A1952" s="82" t="s">
        <v>2012</v>
      </c>
      <c r="B1952" s="20">
        <v>0</v>
      </c>
      <c r="C1952" s="70" t="s">
        <v>87</v>
      </c>
      <c r="D1952" s="81">
        <v>908114.79999999993</v>
      </c>
      <c r="E1952" s="81">
        <v>759971.62000000023</v>
      </c>
      <c r="F1952" s="21">
        <v>0</v>
      </c>
      <c r="G1952" s="22">
        <f t="shared" si="30"/>
        <v>148143.1799999997</v>
      </c>
      <c r="H1952" s="21">
        <v>0</v>
      </c>
      <c r="I1952" s="21">
        <v>0</v>
      </c>
    </row>
    <row r="1953" spans="1:9" ht="15" x14ac:dyDescent="0.25">
      <c r="A1953" s="82" t="s">
        <v>2013</v>
      </c>
      <c r="B1953" s="20">
        <v>0</v>
      </c>
      <c r="C1953" s="70" t="s">
        <v>87</v>
      </c>
      <c r="D1953" s="81">
        <v>930298.79</v>
      </c>
      <c r="E1953" s="81">
        <v>768271.99000000011</v>
      </c>
      <c r="F1953" s="21">
        <v>0</v>
      </c>
      <c r="G1953" s="22">
        <f t="shared" si="30"/>
        <v>162026.79999999993</v>
      </c>
      <c r="H1953" s="21">
        <v>0</v>
      </c>
      <c r="I1953" s="21">
        <v>0</v>
      </c>
    </row>
    <row r="1954" spans="1:9" ht="15" x14ac:dyDescent="0.25">
      <c r="A1954" s="82" t="s">
        <v>2014</v>
      </c>
      <c r="B1954" s="20">
        <v>0</v>
      </c>
      <c r="C1954" s="70" t="s">
        <v>87</v>
      </c>
      <c r="D1954" s="81">
        <v>971112.80000000028</v>
      </c>
      <c r="E1954" s="81">
        <v>710608.20000000019</v>
      </c>
      <c r="F1954" s="21">
        <v>0</v>
      </c>
      <c r="G1954" s="22">
        <f t="shared" si="30"/>
        <v>260504.60000000009</v>
      </c>
      <c r="H1954" s="21">
        <v>0</v>
      </c>
      <c r="I1954" s="21">
        <v>0</v>
      </c>
    </row>
    <row r="1955" spans="1:9" ht="15" x14ac:dyDescent="0.25">
      <c r="A1955" s="82" t="s">
        <v>2015</v>
      </c>
      <c r="B1955" s="20">
        <v>0</v>
      </c>
      <c r="C1955" s="70" t="s">
        <v>87</v>
      </c>
      <c r="D1955" s="81">
        <v>984550.9</v>
      </c>
      <c r="E1955" s="81">
        <v>850041.44000000006</v>
      </c>
      <c r="F1955" s="21">
        <v>0</v>
      </c>
      <c r="G1955" s="22">
        <f t="shared" si="30"/>
        <v>134509.45999999996</v>
      </c>
      <c r="H1955" s="21">
        <v>0</v>
      </c>
      <c r="I1955" s="21">
        <v>0</v>
      </c>
    </row>
    <row r="1956" spans="1:9" ht="15" x14ac:dyDescent="0.25">
      <c r="A1956" s="82" t="s">
        <v>2016</v>
      </c>
      <c r="B1956" s="20">
        <v>0</v>
      </c>
      <c r="C1956" s="70" t="s">
        <v>87</v>
      </c>
      <c r="D1956" s="81">
        <v>930016.89999999979</v>
      </c>
      <c r="E1956" s="81">
        <v>817847.69999999984</v>
      </c>
      <c r="F1956" s="21">
        <v>0</v>
      </c>
      <c r="G1956" s="22">
        <f t="shared" si="30"/>
        <v>112169.19999999995</v>
      </c>
      <c r="H1956" s="21">
        <v>0</v>
      </c>
      <c r="I1956" s="21">
        <v>0</v>
      </c>
    </row>
    <row r="1957" spans="1:9" ht="15" x14ac:dyDescent="0.25">
      <c r="A1957" s="82" t="s">
        <v>2017</v>
      </c>
      <c r="B1957" s="20">
        <v>0</v>
      </c>
      <c r="C1957" s="70" t="s">
        <v>87</v>
      </c>
      <c r="D1957" s="81">
        <v>639819.86999999988</v>
      </c>
      <c r="E1957" s="81">
        <v>599810.37000000034</v>
      </c>
      <c r="F1957" s="21">
        <v>0</v>
      </c>
      <c r="G1957" s="22">
        <f t="shared" si="30"/>
        <v>40009.499999999534</v>
      </c>
      <c r="H1957" s="21">
        <v>0</v>
      </c>
      <c r="I1957" s="21">
        <v>0</v>
      </c>
    </row>
    <row r="1958" spans="1:9" ht="15" x14ac:dyDescent="0.25">
      <c r="A1958" s="82" t="s">
        <v>2018</v>
      </c>
      <c r="B1958" s="20">
        <v>0</v>
      </c>
      <c r="C1958" s="70" t="s">
        <v>87</v>
      </c>
      <c r="D1958" s="81">
        <v>944338.2</v>
      </c>
      <c r="E1958" s="81">
        <v>842913.00000000012</v>
      </c>
      <c r="F1958" s="21">
        <v>0</v>
      </c>
      <c r="G1958" s="22">
        <f t="shared" si="30"/>
        <v>101425.19999999984</v>
      </c>
      <c r="H1958" s="21">
        <v>0</v>
      </c>
      <c r="I1958" s="21">
        <v>0</v>
      </c>
    </row>
    <row r="1959" spans="1:9" ht="15" x14ac:dyDescent="0.25">
      <c r="A1959" s="82" t="s">
        <v>2019</v>
      </c>
      <c r="B1959" s="20">
        <v>0</v>
      </c>
      <c r="C1959" s="70" t="s">
        <v>87</v>
      </c>
      <c r="D1959" s="81">
        <v>625731</v>
      </c>
      <c r="E1959" s="81">
        <v>464900.99999999988</v>
      </c>
      <c r="F1959" s="21">
        <v>0</v>
      </c>
      <c r="G1959" s="22">
        <f t="shared" si="30"/>
        <v>160830.00000000012</v>
      </c>
      <c r="H1959" s="21">
        <v>0</v>
      </c>
      <c r="I1959" s="21">
        <v>0</v>
      </c>
    </row>
    <row r="1960" spans="1:9" ht="15" x14ac:dyDescent="0.25">
      <c r="A1960" s="82" t="s">
        <v>2020</v>
      </c>
      <c r="B1960" s="20">
        <v>0</v>
      </c>
      <c r="C1960" s="70" t="s">
        <v>87</v>
      </c>
      <c r="D1960" s="81">
        <v>854630.42999999982</v>
      </c>
      <c r="E1960" s="81">
        <v>691906.22999999986</v>
      </c>
      <c r="F1960" s="21">
        <v>0</v>
      </c>
      <c r="G1960" s="22">
        <f t="shared" si="30"/>
        <v>162724.19999999995</v>
      </c>
      <c r="H1960" s="21">
        <v>0</v>
      </c>
      <c r="I1960" s="21">
        <v>0</v>
      </c>
    </row>
    <row r="1961" spans="1:9" ht="15" x14ac:dyDescent="0.25">
      <c r="A1961" s="82" t="s">
        <v>2021</v>
      </c>
      <c r="B1961" s="20">
        <v>0</v>
      </c>
      <c r="C1961" s="70" t="s">
        <v>87</v>
      </c>
      <c r="D1961" s="81">
        <v>474054.95000000007</v>
      </c>
      <c r="E1961" s="81">
        <v>243053.27</v>
      </c>
      <c r="F1961" s="21">
        <v>0</v>
      </c>
      <c r="G1961" s="22">
        <f t="shared" si="30"/>
        <v>231001.68000000008</v>
      </c>
      <c r="H1961" s="21">
        <v>0</v>
      </c>
      <c r="I1961" s="21">
        <v>0</v>
      </c>
    </row>
    <row r="1962" spans="1:9" ht="15" x14ac:dyDescent="0.25">
      <c r="A1962" s="82" t="s">
        <v>2022</v>
      </c>
      <c r="B1962" s="20">
        <v>0</v>
      </c>
      <c r="C1962" s="70" t="s">
        <v>87</v>
      </c>
      <c r="D1962" s="81">
        <v>273830</v>
      </c>
      <c r="E1962" s="81">
        <v>187613.3</v>
      </c>
      <c r="F1962" s="21">
        <v>0</v>
      </c>
      <c r="G1962" s="22">
        <f t="shared" si="30"/>
        <v>86216.700000000012</v>
      </c>
      <c r="H1962" s="21">
        <v>0</v>
      </c>
      <c r="I1962" s="21">
        <v>0</v>
      </c>
    </row>
    <row r="1963" spans="1:9" ht="15" x14ac:dyDescent="0.25">
      <c r="A1963" s="82" t="s">
        <v>2023</v>
      </c>
      <c r="B1963" s="20">
        <v>0</v>
      </c>
      <c r="C1963" s="70" t="s">
        <v>87</v>
      </c>
      <c r="D1963" s="81">
        <v>2123211.9299999997</v>
      </c>
      <c r="E1963" s="81">
        <v>1406245.19</v>
      </c>
      <c r="F1963" s="21">
        <v>0</v>
      </c>
      <c r="G1963" s="22">
        <f t="shared" si="30"/>
        <v>716966.73999999976</v>
      </c>
      <c r="H1963" s="21">
        <v>0</v>
      </c>
      <c r="I1963" s="21">
        <v>0</v>
      </c>
    </row>
    <row r="1964" spans="1:9" ht="15" x14ac:dyDescent="0.25">
      <c r="A1964" s="82" t="s">
        <v>2024</v>
      </c>
      <c r="B1964" s="20">
        <v>0</v>
      </c>
      <c r="C1964" s="70" t="s">
        <v>87</v>
      </c>
      <c r="D1964" s="81">
        <v>983424.79000000015</v>
      </c>
      <c r="E1964" s="81">
        <v>839780.58999999985</v>
      </c>
      <c r="F1964" s="21">
        <v>0</v>
      </c>
      <c r="G1964" s="22">
        <f t="shared" si="30"/>
        <v>143644.2000000003</v>
      </c>
      <c r="H1964" s="21">
        <v>0</v>
      </c>
      <c r="I1964" s="21">
        <v>0</v>
      </c>
    </row>
    <row r="1965" spans="1:9" ht="15" x14ac:dyDescent="0.25">
      <c r="A1965" s="82" t="s">
        <v>2025</v>
      </c>
      <c r="B1965" s="20">
        <v>0</v>
      </c>
      <c r="C1965" s="70" t="s">
        <v>87</v>
      </c>
      <c r="D1965" s="81">
        <v>1143410.3999999999</v>
      </c>
      <c r="E1965" s="81">
        <v>988252.55</v>
      </c>
      <c r="F1965" s="21">
        <v>0</v>
      </c>
      <c r="G1965" s="22">
        <f t="shared" si="30"/>
        <v>155157.84999999986</v>
      </c>
      <c r="H1965" s="21">
        <v>0</v>
      </c>
      <c r="I1965" s="21">
        <v>0</v>
      </c>
    </row>
    <row r="1966" spans="1:9" ht="15" x14ac:dyDescent="0.25">
      <c r="A1966" s="82" t="s">
        <v>2026</v>
      </c>
      <c r="B1966" s="20">
        <v>0</v>
      </c>
      <c r="C1966" s="70" t="s">
        <v>87</v>
      </c>
      <c r="D1966" s="81">
        <v>980339.2000000003</v>
      </c>
      <c r="E1966" s="81">
        <v>889871.12000000011</v>
      </c>
      <c r="F1966" s="21">
        <v>0</v>
      </c>
      <c r="G1966" s="22">
        <f t="shared" si="30"/>
        <v>90468.080000000191</v>
      </c>
      <c r="H1966" s="21">
        <v>0</v>
      </c>
      <c r="I1966" s="21">
        <v>0</v>
      </c>
    </row>
    <row r="1967" spans="1:9" ht="15" x14ac:dyDescent="0.25">
      <c r="A1967" s="82" t="s">
        <v>2027</v>
      </c>
      <c r="B1967" s="20">
        <v>0</v>
      </c>
      <c r="C1967" s="70" t="s">
        <v>87</v>
      </c>
      <c r="D1967" s="81">
        <v>502681.39999999997</v>
      </c>
      <c r="E1967" s="81">
        <v>96357.5</v>
      </c>
      <c r="F1967" s="21">
        <v>0</v>
      </c>
      <c r="G1967" s="22">
        <f t="shared" si="30"/>
        <v>406323.89999999997</v>
      </c>
      <c r="H1967" s="21">
        <v>0</v>
      </c>
      <c r="I1967" s="21">
        <v>0</v>
      </c>
    </row>
    <row r="1968" spans="1:9" ht="15" x14ac:dyDescent="0.25">
      <c r="A1968" s="82" t="s">
        <v>2028</v>
      </c>
      <c r="B1968" s="20">
        <v>0</v>
      </c>
      <c r="C1968" s="70" t="s">
        <v>87</v>
      </c>
      <c r="D1968" s="81">
        <v>989091.33000000019</v>
      </c>
      <c r="E1968" s="81">
        <v>833608.37999999977</v>
      </c>
      <c r="F1968" s="21">
        <v>0</v>
      </c>
      <c r="G1968" s="22">
        <f t="shared" si="30"/>
        <v>155482.95000000042</v>
      </c>
      <c r="H1968" s="21">
        <v>0</v>
      </c>
      <c r="I1968" s="21">
        <v>0</v>
      </c>
    </row>
    <row r="1969" spans="1:9" ht="15" x14ac:dyDescent="0.25">
      <c r="A1969" s="82" t="s">
        <v>2029</v>
      </c>
      <c r="B1969" s="20">
        <v>0</v>
      </c>
      <c r="C1969" s="70" t="s">
        <v>87</v>
      </c>
      <c r="D1969" s="81">
        <v>600764.4</v>
      </c>
      <c r="E1969" s="81">
        <v>502938.9</v>
      </c>
      <c r="F1969" s="21">
        <v>0</v>
      </c>
      <c r="G1969" s="22">
        <f t="shared" si="30"/>
        <v>97825.5</v>
      </c>
      <c r="H1969" s="21">
        <v>0</v>
      </c>
      <c r="I1969" s="21">
        <v>0</v>
      </c>
    </row>
    <row r="1970" spans="1:9" ht="15" x14ac:dyDescent="0.25">
      <c r="A1970" s="82" t="s">
        <v>2030</v>
      </c>
      <c r="B1970" s="20">
        <v>0</v>
      </c>
      <c r="C1970" s="70" t="s">
        <v>87</v>
      </c>
      <c r="D1970" s="81">
        <v>1539907</v>
      </c>
      <c r="E1970" s="81">
        <v>1302999.2999999998</v>
      </c>
      <c r="F1970" s="21">
        <v>0</v>
      </c>
      <c r="G1970" s="22">
        <f t="shared" si="30"/>
        <v>236907.70000000019</v>
      </c>
      <c r="H1970" s="21">
        <v>0</v>
      </c>
      <c r="I1970" s="21">
        <v>0</v>
      </c>
    </row>
    <row r="1971" spans="1:9" ht="15" x14ac:dyDescent="0.25">
      <c r="A1971" s="82" t="s">
        <v>2031</v>
      </c>
      <c r="B1971" s="20">
        <v>0</v>
      </c>
      <c r="C1971" s="70" t="s">
        <v>87</v>
      </c>
      <c r="D1971" s="81">
        <v>766707.3199999996</v>
      </c>
      <c r="E1971" s="81">
        <v>615952.64000000025</v>
      </c>
      <c r="F1971" s="21">
        <v>0</v>
      </c>
      <c r="G1971" s="22">
        <f t="shared" si="30"/>
        <v>150754.67999999935</v>
      </c>
      <c r="H1971" s="21">
        <v>0</v>
      </c>
      <c r="I1971" s="21">
        <v>0</v>
      </c>
    </row>
    <row r="1972" spans="1:9" ht="15" x14ac:dyDescent="0.25">
      <c r="A1972" s="82" t="s">
        <v>2032</v>
      </c>
      <c r="B1972" s="20">
        <v>0</v>
      </c>
      <c r="C1972" s="70" t="s">
        <v>87</v>
      </c>
      <c r="D1972" s="81">
        <v>80758.999999999985</v>
      </c>
      <c r="E1972" s="81">
        <v>28640.2</v>
      </c>
      <c r="F1972" s="21">
        <v>0</v>
      </c>
      <c r="G1972" s="22">
        <f t="shared" si="30"/>
        <v>52118.799999999988</v>
      </c>
      <c r="H1972" s="21">
        <v>0</v>
      </c>
      <c r="I1972" s="21">
        <v>0</v>
      </c>
    </row>
    <row r="1973" spans="1:9" ht="15" x14ac:dyDescent="0.25">
      <c r="A1973" s="82" t="s">
        <v>2033</v>
      </c>
      <c r="B1973" s="20">
        <v>0</v>
      </c>
      <c r="C1973" s="70" t="s">
        <v>87</v>
      </c>
      <c r="D1973" s="81">
        <v>927797.20000000007</v>
      </c>
      <c r="E1973" s="81">
        <v>792045.88999999978</v>
      </c>
      <c r="F1973" s="21">
        <v>0</v>
      </c>
      <c r="G1973" s="22">
        <f t="shared" si="30"/>
        <v>135751.31000000029</v>
      </c>
      <c r="H1973" s="21">
        <v>0</v>
      </c>
      <c r="I1973" s="21">
        <v>0</v>
      </c>
    </row>
    <row r="1974" spans="1:9" ht="15" x14ac:dyDescent="0.25">
      <c r="A1974" s="82" t="s">
        <v>2034</v>
      </c>
      <c r="B1974" s="20">
        <v>0</v>
      </c>
      <c r="C1974" s="70" t="s">
        <v>87</v>
      </c>
      <c r="D1974" s="81">
        <v>355921.9</v>
      </c>
      <c r="E1974" s="81">
        <v>281097.90000000002</v>
      </c>
      <c r="F1974" s="21">
        <v>0</v>
      </c>
      <c r="G1974" s="22">
        <f t="shared" si="30"/>
        <v>74824</v>
      </c>
      <c r="H1974" s="21">
        <v>0</v>
      </c>
      <c r="I1974" s="21">
        <v>0</v>
      </c>
    </row>
    <row r="1975" spans="1:9" ht="15" x14ac:dyDescent="0.25">
      <c r="A1975" s="82" t="s">
        <v>2035</v>
      </c>
      <c r="B1975" s="20">
        <v>0</v>
      </c>
      <c r="C1975" s="70" t="s">
        <v>87</v>
      </c>
      <c r="D1975" s="81">
        <v>337770.00000000006</v>
      </c>
      <c r="E1975" s="81">
        <v>302194.99999999994</v>
      </c>
      <c r="F1975" s="21">
        <v>0</v>
      </c>
      <c r="G1975" s="22">
        <f t="shared" si="30"/>
        <v>35575.000000000116</v>
      </c>
      <c r="H1975" s="21">
        <v>0</v>
      </c>
      <c r="I1975" s="21">
        <v>0</v>
      </c>
    </row>
    <row r="1976" spans="1:9" ht="15" x14ac:dyDescent="0.25">
      <c r="A1976" s="82" t="s">
        <v>2036</v>
      </c>
      <c r="B1976" s="20">
        <v>0</v>
      </c>
      <c r="C1976" s="70" t="s">
        <v>87</v>
      </c>
      <c r="D1976" s="81">
        <v>459581.8</v>
      </c>
      <c r="E1976" s="81">
        <v>305172.80000000005</v>
      </c>
      <c r="F1976" s="21">
        <v>0</v>
      </c>
      <c r="G1976" s="22">
        <f t="shared" si="30"/>
        <v>154408.99999999994</v>
      </c>
      <c r="H1976" s="21">
        <v>0</v>
      </c>
      <c r="I1976" s="21">
        <v>0</v>
      </c>
    </row>
    <row r="1977" spans="1:9" ht="15" x14ac:dyDescent="0.25">
      <c r="A1977" s="82" t="s">
        <v>2037</v>
      </c>
      <c r="B1977" s="20">
        <v>0</v>
      </c>
      <c r="C1977" s="70" t="s">
        <v>87</v>
      </c>
      <c r="D1977" s="81">
        <v>187757.94999999998</v>
      </c>
      <c r="E1977" s="81">
        <v>68260.490000000005</v>
      </c>
      <c r="F1977" s="21">
        <v>0</v>
      </c>
      <c r="G1977" s="22">
        <f t="shared" si="30"/>
        <v>119497.45999999998</v>
      </c>
      <c r="H1977" s="21">
        <v>0</v>
      </c>
      <c r="I1977" s="21">
        <v>0</v>
      </c>
    </row>
    <row r="1978" spans="1:9" ht="15" x14ac:dyDescent="0.25">
      <c r="A1978" s="82" t="s">
        <v>2038</v>
      </c>
      <c r="B1978" s="20">
        <v>0</v>
      </c>
      <c r="C1978" s="70" t="s">
        <v>87</v>
      </c>
      <c r="D1978" s="81">
        <v>478580.71999999986</v>
      </c>
      <c r="E1978" s="81">
        <v>307174.39999999997</v>
      </c>
      <c r="F1978" s="21">
        <v>0</v>
      </c>
      <c r="G1978" s="22">
        <f t="shared" si="30"/>
        <v>171406.31999999989</v>
      </c>
      <c r="H1978" s="21">
        <v>0</v>
      </c>
      <c r="I1978" s="21">
        <v>0</v>
      </c>
    </row>
    <row r="1979" spans="1:9" ht="15" x14ac:dyDescent="0.25">
      <c r="A1979" s="82" t="s">
        <v>2039</v>
      </c>
      <c r="B1979" s="20">
        <v>0</v>
      </c>
      <c r="C1979" s="70" t="s">
        <v>87</v>
      </c>
      <c r="D1979" s="81">
        <v>1305182.2000000002</v>
      </c>
      <c r="E1979" s="81">
        <v>892041.29999999993</v>
      </c>
      <c r="F1979" s="21">
        <v>0</v>
      </c>
      <c r="G1979" s="22">
        <f t="shared" si="30"/>
        <v>413140.90000000026</v>
      </c>
      <c r="H1979" s="21">
        <v>0</v>
      </c>
      <c r="I1979" s="21">
        <v>0</v>
      </c>
    </row>
    <row r="1980" spans="1:9" ht="15" x14ac:dyDescent="0.25">
      <c r="A1980" s="82" t="s">
        <v>2040</v>
      </c>
      <c r="B1980" s="20">
        <v>0</v>
      </c>
      <c r="C1980" s="70" t="s">
        <v>87</v>
      </c>
      <c r="D1980" s="81">
        <v>191597.59999999998</v>
      </c>
      <c r="E1980" s="81">
        <v>176676.90000000002</v>
      </c>
      <c r="F1980" s="21">
        <v>0</v>
      </c>
      <c r="G1980" s="22">
        <f t="shared" si="30"/>
        <v>14920.699999999953</v>
      </c>
      <c r="H1980" s="21">
        <v>0</v>
      </c>
      <c r="I1980" s="21">
        <v>0</v>
      </c>
    </row>
    <row r="1981" spans="1:9" ht="15" x14ac:dyDescent="0.25">
      <c r="A1981" s="82" t="s">
        <v>2041</v>
      </c>
      <c r="B1981" s="20">
        <v>0</v>
      </c>
      <c r="C1981" s="70" t="s">
        <v>87</v>
      </c>
      <c r="D1981" s="81">
        <v>272387.20000000007</v>
      </c>
      <c r="E1981" s="81">
        <v>210061.8</v>
      </c>
      <c r="F1981" s="21">
        <v>0</v>
      </c>
      <c r="G1981" s="22">
        <f t="shared" si="30"/>
        <v>62325.400000000081</v>
      </c>
      <c r="H1981" s="21">
        <v>0</v>
      </c>
      <c r="I1981" s="21">
        <v>0</v>
      </c>
    </row>
    <row r="1982" spans="1:9" ht="15" x14ac:dyDescent="0.25">
      <c r="A1982" s="82" t="s">
        <v>2042</v>
      </c>
      <c r="B1982" s="20">
        <v>0</v>
      </c>
      <c r="C1982" s="70" t="s">
        <v>87</v>
      </c>
      <c r="D1982" s="81">
        <v>210557.2</v>
      </c>
      <c r="E1982" s="81">
        <v>165490.6</v>
      </c>
      <c r="F1982" s="21">
        <v>0</v>
      </c>
      <c r="G1982" s="22">
        <f t="shared" si="30"/>
        <v>45066.600000000006</v>
      </c>
      <c r="H1982" s="21">
        <v>0</v>
      </c>
      <c r="I1982" s="21">
        <v>0</v>
      </c>
    </row>
    <row r="1983" spans="1:9" ht="15" x14ac:dyDescent="0.25">
      <c r="A1983" s="82" t="s">
        <v>2043</v>
      </c>
      <c r="B1983" s="20">
        <v>0</v>
      </c>
      <c r="C1983" s="70" t="s">
        <v>87</v>
      </c>
      <c r="D1983" s="81">
        <v>217282.49999999997</v>
      </c>
      <c r="E1983" s="81">
        <v>181794</v>
      </c>
      <c r="F1983" s="21">
        <v>0</v>
      </c>
      <c r="G1983" s="22">
        <f t="shared" si="30"/>
        <v>35488.499999999971</v>
      </c>
      <c r="H1983" s="21">
        <v>0</v>
      </c>
      <c r="I1983" s="21">
        <v>0</v>
      </c>
    </row>
    <row r="1984" spans="1:9" ht="15" x14ac:dyDescent="0.25">
      <c r="A1984" s="82" t="s">
        <v>2044</v>
      </c>
      <c r="B1984" s="20">
        <v>0</v>
      </c>
      <c r="C1984" s="70" t="s">
        <v>87</v>
      </c>
      <c r="D1984" s="81">
        <v>195322.80000000002</v>
      </c>
      <c r="E1984" s="81">
        <v>180157.30000000002</v>
      </c>
      <c r="F1984" s="21">
        <v>0</v>
      </c>
      <c r="G1984" s="22">
        <f t="shared" si="30"/>
        <v>15165.5</v>
      </c>
      <c r="H1984" s="21">
        <v>0</v>
      </c>
      <c r="I1984" s="21">
        <v>0</v>
      </c>
    </row>
    <row r="1985" spans="1:9" ht="15" x14ac:dyDescent="0.25">
      <c r="A1985" s="82" t="s">
        <v>2045</v>
      </c>
      <c r="B1985" s="20">
        <v>0</v>
      </c>
      <c r="C1985" s="70" t="s">
        <v>87</v>
      </c>
      <c r="D1985" s="81">
        <v>195906.6</v>
      </c>
      <c r="E1985" s="81">
        <v>180700.79999999999</v>
      </c>
      <c r="F1985" s="21">
        <v>0</v>
      </c>
      <c r="G1985" s="22">
        <f t="shared" si="30"/>
        <v>15205.800000000017</v>
      </c>
      <c r="H1985" s="21">
        <v>0</v>
      </c>
      <c r="I1985" s="21">
        <v>0</v>
      </c>
    </row>
    <row r="1986" spans="1:9" ht="15" x14ac:dyDescent="0.25">
      <c r="A1986" s="82" t="s">
        <v>2046</v>
      </c>
      <c r="B1986" s="20">
        <v>0</v>
      </c>
      <c r="C1986" s="70" t="s">
        <v>87</v>
      </c>
      <c r="D1986" s="81">
        <v>193487.99999999997</v>
      </c>
      <c r="E1986" s="81">
        <v>179170.80000000002</v>
      </c>
      <c r="F1986" s="21">
        <v>0</v>
      </c>
      <c r="G1986" s="22">
        <f t="shared" si="30"/>
        <v>14317.199999999953</v>
      </c>
      <c r="H1986" s="21">
        <v>0</v>
      </c>
      <c r="I1986" s="21">
        <v>0</v>
      </c>
    </row>
    <row r="1987" spans="1:9" ht="15" x14ac:dyDescent="0.25">
      <c r="A1987" s="82" t="s">
        <v>2047</v>
      </c>
      <c r="B1987" s="20">
        <v>0</v>
      </c>
      <c r="C1987" s="70" t="s">
        <v>87</v>
      </c>
      <c r="D1987" s="81">
        <v>208944.8</v>
      </c>
      <c r="E1987" s="81">
        <v>190423.7</v>
      </c>
      <c r="F1987" s="21">
        <v>0</v>
      </c>
      <c r="G1987" s="22">
        <f t="shared" si="30"/>
        <v>18521.099999999977</v>
      </c>
      <c r="H1987" s="21">
        <v>0</v>
      </c>
      <c r="I1987" s="21">
        <v>0</v>
      </c>
    </row>
    <row r="1988" spans="1:9" ht="15" x14ac:dyDescent="0.25">
      <c r="A1988" s="82" t="s">
        <v>2048</v>
      </c>
      <c r="B1988" s="20">
        <v>0</v>
      </c>
      <c r="C1988" s="70" t="s">
        <v>87</v>
      </c>
      <c r="D1988" s="81">
        <v>39476</v>
      </c>
      <c r="E1988" s="81">
        <v>4191</v>
      </c>
      <c r="F1988" s="21">
        <v>0</v>
      </c>
      <c r="G1988" s="22">
        <f t="shared" si="30"/>
        <v>35285</v>
      </c>
      <c r="H1988" s="21">
        <v>0</v>
      </c>
      <c r="I1988" s="21">
        <v>0</v>
      </c>
    </row>
    <row r="1989" spans="1:9" ht="15" x14ac:dyDescent="0.25">
      <c r="A1989" s="82" t="s">
        <v>2049</v>
      </c>
      <c r="B1989" s="20">
        <v>0</v>
      </c>
      <c r="C1989" s="70" t="s">
        <v>87</v>
      </c>
      <c r="D1989" s="81">
        <v>281419.39999999997</v>
      </c>
      <c r="E1989" s="81">
        <v>175867.26</v>
      </c>
      <c r="F1989" s="21">
        <v>0</v>
      </c>
      <c r="G1989" s="22">
        <f t="shared" si="30"/>
        <v>105552.13999999996</v>
      </c>
      <c r="H1989" s="21">
        <v>0</v>
      </c>
      <c r="I1989" s="21">
        <v>0</v>
      </c>
    </row>
    <row r="1990" spans="1:9" ht="15" x14ac:dyDescent="0.25">
      <c r="A1990" s="82" t="s">
        <v>2050</v>
      </c>
      <c r="B1990" s="20">
        <v>0</v>
      </c>
      <c r="C1990" s="70" t="s">
        <v>87</v>
      </c>
      <c r="D1990" s="81">
        <v>13955.6</v>
      </c>
      <c r="E1990" s="81">
        <v>0</v>
      </c>
      <c r="F1990" s="21">
        <v>0</v>
      </c>
      <c r="G1990" s="22">
        <f t="shared" ref="G1990:G2053" si="31">D1990-E1990</f>
        <v>13955.6</v>
      </c>
      <c r="H1990" s="21">
        <v>0</v>
      </c>
      <c r="I1990" s="21">
        <v>0</v>
      </c>
    </row>
    <row r="1991" spans="1:9" ht="15" x14ac:dyDescent="0.25">
      <c r="A1991" s="82" t="s">
        <v>2051</v>
      </c>
      <c r="B1991" s="20">
        <v>0</v>
      </c>
      <c r="C1991" s="70" t="s">
        <v>87</v>
      </c>
      <c r="D1991" s="81">
        <v>102943.4</v>
      </c>
      <c r="E1991" s="81">
        <v>38262.300000000003</v>
      </c>
      <c r="F1991" s="21">
        <v>0</v>
      </c>
      <c r="G1991" s="22">
        <f t="shared" si="31"/>
        <v>64681.099999999991</v>
      </c>
      <c r="H1991" s="21">
        <v>0</v>
      </c>
      <c r="I1991" s="21">
        <v>0</v>
      </c>
    </row>
    <row r="1992" spans="1:9" ht="15" x14ac:dyDescent="0.25">
      <c r="A1992" s="82" t="s">
        <v>2052</v>
      </c>
      <c r="B1992" s="20">
        <v>0</v>
      </c>
      <c r="C1992" s="70" t="s">
        <v>87</v>
      </c>
      <c r="D1992" s="81">
        <v>166327.4</v>
      </c>
      <c r="E1992" s="81">
        <v>129875.81</v>
      </c>
      <c r="F1992" s="21">
        <v>0</v>
      </c>
      <c r="G1992" s="22">
        <f t="shared" si="31"/>
        <v>36451.589999999997</v>
      </c>
      <c r="H1992" s="21">
        <v>0</v>
      </c>
      <c r="I1992" s="21">
        <v>0</v>
      </c>
    </row>
    <row r="1993" spans="1:9" ht="15" x14ac:dyDescent="0.25">
      <c r="A1993" s="82" t="s">
        <v>2053</v>
      </c>
      <c r="B1993" s="20">
        <v>0</v>
      </c>
      <c r="C1993" s="70" t="s">
        <v>87</v>
      </c>
      <c r="D1993" s="81">
        <v>316002.59999999998</v>
      </c>
      <c r="E1993" s="81">
        <v>261070.3</v>
      </c>
      <c r="F1993" s="21">
        <v>0</v>
      </c>
      <c r="G1993" s="22">
        <f t="shared" si="31"/>
        <v>54932.299999999988</v>
      </c>
      <c r="H1993" s="21">
        <v>0</v>
      </c>
      <c r="I1993" s="21">
        <v>0</v>
      </c>
    </row>
    <row r="1994" spans="1:9" ht="15" x14ac:dyDescent="0.25">
      <c r="A1994" s="82" t="s">
        <v>2054</v>
      </c>
      <c r="B1994" s="20">
        <v>0</v>
      </c>
      <c r="C1994" s="70" t="s">
        <v>87</v>
      </c>
      <c r="D1994" s="81">
        <v>213194.61000000002</v>
      </c>
      <c r="E1994" s="81">
        <v>190120.11</v>
      </c>
      <c r="F1994" s="21">
        <v>0</v>
      </c>
      <c r="G1994" s="22">
        <f t="shared" si="31"/>
        <v>23074.500000000029</v>
      </c>
      <c r="H1994" s="21">
        <v>0</v>
      </c>
      <c r="I1994" s="21">
        <v>0</v>
      </c>
    </row>
    <row r="1995" spans="1:9" ht="15" x14ac:dyDescent="0.25">
      <c r="A1995" s="82" t="s">
        <v>2055</v>
      </c>
      <c r="B1995" s="20">
        <v>0</v>
      </c>
      <c r="C1995" s="70" t="s">
        <v>87</v>
      </c>
      <c r="D1995" s="81">
        <v>411912.60000000015</v>
      </c>
      <c r="E1995" s="81">
        <v>316578.31</v>
      </c>
      <c r="F1995" s="21">
        <v>0</v>
      </c>
      <c r="G1995" s="22">
        <f t="shared" si="31"/>
        <v>95334.290000000154</v>
      </c>
      <c r="H1995" s="21">
        <v>0</v>
      </c>
      <c r="I1995" s="21">
        <v>0</v>
      </c>
    </row>
    <row r="1996" spans="1:9" ht="15" x14ac:dyDescent="0.25">
      <c r="A1996" s="82" t="s">
        <v>2056</v>
      </c>
      <c r="B1996" s="20">
        <v>0</v>
      </c>
      <c r="C1996" s="70" t="s">
        <v>87</v>
      </c>
      <c r="D1996" s="81">
        <v>3191659.3599999989</v>
      </c>
      <c r="E1996" s="81">
        <v>2473011.9599999995</v>
      </c>
      <c r="F1996" s="21">
        <v>0</v>
      </c>
      <c r="G1996" s="22">
        <f t="shared" si="31"/>
        <v>718647.39999999944</v>
      </c>
      <c r="H1996" s="21">
        <v>0</v>
      </c>
      <c r="I1996" s="21">
        <v>0</v>
      </c>
    </row>
    <row r="1997" spans="1:9" ht="15" x14ac:dyDescent="0.25">
      <c r="A1997" s="82" t="s">
        <v>2057</v>
      </c>
      <c r="B1997" s="20">
        <v>0</v>
      </c>
      <c r="C1997" s="70" t="s">
        <v>87</v>
      </c>
      <c r="D1997" s="81">
        <v>1082235.71</v>
      </c>
      <c r="E1997" s="81">
        <v>674579.58000000019</v>
      </c>
      <c r="F1997" s="21">
        <v>0</v>
      </c>
      <c r="G1997" s="22">
        <f t="shared" si="31"/>
        <v>407656.12999999977</v>
      </c>
      <c r="H1997" s="21">
        <v>0</v>
      </c>
      <c r="I1997" s="21">
        <v>0</v>
      </c>
    </row>
    <row r="1998" spans="1:9" ht="15" x14ac:dyDescent="0.25">
      <c r="A1998" s="82" t="s">
        <v>2058</v>
      </c>
      <c r="B1998" s="20">
        <v>0</v>
      </c>
      <c r="C1998" s="70" t="s">
        <v>87</v>
      </c>
      <c r="D1998" s="81">
        <v>1755700.4699999997</v>
      </c>
      <c r="E1998" s="81">
        <v>1245473.9000000001</v>
      </c>
      <c r="F1998" s="21">
        <v>0</v>
      </c>
      <c r="G1998" s="22">
        <f t="shared" si="31"/>
        <v>510226.5699999996</v>
      </c>
      <c r="H1998" s="21">
        <v>0</v>
      </c>
      <c r="I1998" s="21">
        <v>0</v>
      </c>
    </row>
    <row r="1999" spans="1:9" ht="15" x14ac:dyDescent="0.25">
      <c r="A1999" s="82" t="s">
        <v>2059</v>
      </c>
      <c r="B1999" s="20">
        <v>0</v>
      </c>
      <c r="C1999" s="70" t="s">
        <v>87</v>
      </c>
      <c r="D1999" s="81">
        <v>33109.800000000003</v>
      </c>
      <c r="E1999" s="81">
        <v>9989.2000000000007</v>
      </c>
      <c r="F1999" s="21">
        <v>0</v>
      </c>
      <c r="G1999" s="22">
        <f t="shared" si="31"/>
        <v>23120.600000000002</v>
      </c>
      <c r="H1999" s="21">
        <v>0</v>
      </c>
      <c r="I1999" s="21">
        <v>0</v>
      </c>
    </row>
    <row r="2000" spans="1:9" ht="15" x14ac:dyDescent="0.25">
      <c r="A2000" s="82" t="s">
        <v>2060</v>
      </c>
      <c r="B2000" s="20">
        <v>0</v>
      </c>
      <c r="C2000" s="70" t="s">
        <v>87</v>
      </c>
      <c r="D2000" s="81">
        <v>29706.6</v>
      </c>
      <c r="E2000" s="81">
        <v>29319.9</v>
      </c>
      <c r="F2000" s="21">
        <v>0</v>
      </c>
      <c r="G2000" s="22">
        <f t="shared" si="31"/>
        <v>386.69999999999709</v>
      </c>
      <c r="H2000" s="21">
        <v>0</v>
      </c>
      <c r="I2000" s="21">
        <v>0</v>
      </c>
    </row>
    <row r="2001" spans="1:9" ht="15" x14ac:dyDescent="0.25">
      <c r="A2001" s="82" t="s">
        <v>2061</v>
      </c>
      <c r="B2001" s="20">
        <v>0</v>
      </c>
      <c r="C2001" s="70" t="s">
        <v>87</v>
      </c>
      <c r="D2001" s="81">
        <v>49984.4</v>
      </c>
      <c r="E2001" s="81">
        <v>13695</v>
      </c>
      <c r="F2001" s="21">
        <v>0</v>
      </c>
      <c r="G2001" s="22">
        <f t="shared" si="31"/>
        <v>36289.4</v>
      </c>
      <c r="H2001" s="21">
        <v>0</v>
      </c>
      <c r="I2001" s="21">
        <v>0</v>
      </c>
    </row>
    <row r="2002" spans="1:9" ht="15" x14ac:dyDescent="0.25">
      <c r="A2002" s="82" t="s">
        <v>2062</v>
      </c>
      <c r="B2002" s="20">
        <v>0</v>
      </c>
      <c r="C2002" s="70" t="s">
        <v>87</v>
      </c>
      <c r="D2002" s="81">
        <v>131689.68000000002</v>
      </c>
      <c r="E2002" s="81">
        <v>37156.879999999997</v>
      </c>
      <c r="F2002" s="21">
        <v>0</v>
      </c>
      <c r="G2002" s="22">
        <f t="shared" si="31"/>
        <v>94532.800000000017</v>
      </c>
      <c r="H2002" s="21">
        <v>0</v>
      </c>
      <c r="I2002" s="21">
        <v>0</v>
      </c>
    </row>
    <row r="2003" spans="1:9" ht="15" x14ac:dyDescent="0.25">
      <c r="A2003" s="82" t="s">
        <v>2063</v>
      </c>
      <c r="B2003" s="20">
        <v>0</v>
      </c>
      <c r="C2003" s="70" t="s">
        <v>87</v>
      </c>
      <c r="D2003" s="81">
        <v>71863</v>
      </c>
      <c r="E2003" s="81">
        <v>27346.7</v>
      </c>
      <c r="F2003" s="21">
        <v>0</v>
      </c>
      <c r="G2003" s="22">
        <f t="shared" si="31"/>
        <v>44516.3</v>
      </c>
      <c r="H2003" s="21">
        <v>0</v>
      </c>
      <c r="I2003" s="21">
        <v>0</v>
      </c>
    </row>
    <row r="2004" spans="1:9" ht="15" x14ac:dyDescent="0.25">
      <c r="A2004" s="82" t="s">
        <v>2064</v>
      </c>
      <c r="B2004" s="20">
        <v>0</v>
      </c>
      <c r="C2004" s="70" t="s">
        <v>87</v>
      </c>
      <c r="D2004" s="81">
        <v>141474.20000000001</v>
      </c>
      <c r="E2004" s="81">
        <v>17039.04</v>
      </c>
      <c r="F2004" s="21">
        <v>0</v>
      </c>
      <c r="G2004" s="22">
        <f t="shared" si="31"/>
        <v>124435.16</v>
      </c>
      <c r="H2004" s="21">
        <v>0</v>
      </c>
      <c r="I2004" s="21">
        <v>0</v>
      </c>
    </row>
    <row r="2005" spans="1:9" ht="15" x14ac:dyDescent="0.25">
      <c r="A2005" s="82" t="s">
        <v>2065</v>
      </c>
      <c r="B2005" s="20">
        <v>0</v>
      </c>
      <c r="C2005" s="70" t="s">
        <v>87</v>
      </c>
      <c r="D2005" s="81">
        <v>146127.92000000001</v>
      </c>
      <c r="E2005" s="81">
        <v>53762.64</v>
      </c>
      <c r="F2005" s="21">
        <v>0</v>
      </c>
      <c r="G2005" s="22">
        <f t="shared" si="31"/>
        <v>92365.280000000013</v>
      </c>
      <c r="H2005" s="21">
        <v>0</v>
      </c>
      <c r="I2005" s="21">
        <v>0</v>
      </c>
    </row>
    <row r="2006" spans="1:9" ht="15" x14ac:dyDescent="0.25">
      <c r="A2006" s="82" t="s">
        <v>2066</v>
      </c>
      <c r="B2006" s="20">
        <v>0</v>
      </c>
      <c r="C2006" s="70" t="s">
        <v>87</v>
      </c>
      <c r="D2006" s="81">
        <v>208047.69999999995</v>
      </c>
      <c r="E2006" s="81">
        <v>78740.700000000012</v>
      </c>
      <c r="F2006" s="21">
        <v>0</v>
      </c>
      <c r="G2006" s="22">
        <f t="shared" si="31"/>
        <v>129306.99999999994</v>
      </c>
      <c r="H2006" s="21">
        <v>0</v>
      </c>
      <c r="I2006" s="21">
        <v>0</v>
      </c>
    </row>
    <row r="2007" spans="1:9" ht="15" x14ac:dyDescent="0.25">
      <c r="A2007" s="82" t="s">
        <v>2067</v>
      </c>
      <c r="B2007" s="20">
        <v>0</v>
      </c>
      <c r="C2007" s="70" t="s">
        <v>87</v>
      </c>
      <c r="D2007" s="81">
        <v>120763.20000000001</v>
      </c>
      <c r="E2007" s="81">
        <v>57735.000000000007</v>
      </c>
      <c r="F2007" s="21">
        <v>0</v>
      </c>
      <c r="G2007" s="22">
        <f t="shared" si="31"/>
        <v>63028.200000000004</v>
      </c>
      <c r="H2007" s="21">
        <v>0</v>
      </c>
      <c r="I2007" s="21">
        <v>0</v>
      </c>
    </row>
    <row r="2008" spans="1:9" ht="15" x14ac:dyDescent="0.25">
      <c r="A2008" s="82" t="s">
        <v>2068</v>
      </c>
      <c r="B2008" s="20">
        <v>0</v>
      </c>
      <c r="C2008" s="70" t="s">
        <v>87</v>
      </c>
      <c r="D2008" s="81">
        <v>114508.2</v>
      </c>
      <c r="E2008" s="81">
        <v>47476.600000000013</v>
      </c>
      <c r="F2008" s="21">
        <v>0</v>
      </c>
      <c r="G2008" s="22">
        <f t="shared" si="31"/>
        <v>67031.599999999977</v>
      </c>
      <c r="H2008" s="21">
        <v>0</v>
      </c>
      <c r="I2008" s="21">
        <v>0</v>
      </c>
    </row>
    <row r="2009" spans="1:9" ht="15" x14ac:dyDescent="0.25">
      <c r="A2009" s="82" t="s">
        <v>2069</v>
      </c>
      <c r="B2009" s="20">
        <v>0</v>
      </c>
      <c r="C2009" s="70" t="s">
        <v>87</v>
      </c>
      <c r="D2009" s="81">
        <v>150120</v>
      </c>
      <c r="E2009" s="81">
        <v>89785.3</v>
      </c>
      <c r="F2009" s="21">
        <v>0</v>
      </c>
      <c r="G2009" s="22">
        <f t="shared" si="31"/>
        <v>60334.7</v>
      </c>
      <c r="H2009" s="21">
        <v>0</v>
      </c>
      <c r="I2009" s="21">
        <v>0</v>
      </c>
    </row>
    <row r="2010" spans="1:9" ht="15" x14ac:dyDescent="0.25">
      <c r="A2010" s="82" t="s">
        <v>2070</v>
      </c>
      <c r="B2010" s="20">
        <v>0</v>
      </c>
      <c r="C2010" s="70" t="s">
        <v>87</v>
      </c>
      <c r="D2010" s="81">
        <v>51735.8</v>
      </c>
      <c r="E2010" s="81">
        <v>0</v>
      </c>
      <c r="F2010" s="21">
        <v>0</v>
      </c>
      <c r="G2010" s="22">
        <f t="shared" si="31"/>
        <v>51735.8</v>
      </c>
      <c r="H2010" s="21">
        <v>0</v>
      </c>
      <c r="I2010" s="21">
        <v>0</v>
      </c>
    </row>
    <row r="2011" spans="1:9" ht="15" x14ac:dyDescent="0.25">
      <c r="A2011" s="82" t="s">
        <v>2071</v>
      </c>
      <c r="B2011" s="20">
        <v>0</v>
      </c>
      <c r="C2011" s="70" t="s">
        <v>87</v>
      </c>
      <c r="D2011" s="81">
        <v>39142.400000000001</v>
      </c>
      <c r="E2011" s="81">
        <v>16456</v>
      </c>
      <c r="F2011" s="21">
        <v>0</v>
      </c>
      <c r="G2011" s="22">
        <f t="shared" si="31"/>
        <v>22686.400000000001</v>
      </c>
      <c r="H2011" s="21">
        <v>0</v>
      </c>
      <c r="I2011" s="21">
        <v>0</v>
      </c>
    </row>
    <row r="2012" spans="1:9" ht="15" x14ac:dyDescent="0.25">
      <c r="A2012" s="82" t="s">
        <v>2072</v>
      </c>
      <c r="B2012" s="20">
        <v>0</v>
      </c>
      <c r="C2012" s="70" t="s">
        <v>87</v>
      </c>
      <c r="D2012" s="81">
        <v>64773.999999999993</v>
      </c>
      <c r="E2012" s="81">
        <v>0</v>
      </c>
      <c r="F2012" s="21">
        <v>0</v>
      </c>
      <c r="G2012" s="22">
        <f t="shared" si="31"/>
        <v>64773.999999999993</v>
      </c>
      <c r="H2012" s="21">
        <v>0</v>
      </c>
      <c r="I2012" s="21">
        <v>0</v>
      </c>
    </row>
    <row r="2013" spans="1:9" ht="15" x14ac:dyDescent="0.25">
      <c r="A2013" s="82" t="s">
        <v>2073</v>
      </c>
      <c r="B2013" s="20">
        <v>0</v>
      </c>
      <c r="C2013" s="70" t="s">
        <v>87</v>
      </c>
      <c r="D2013" s="81">
        <v>79841.600000000006</v>
      </c>
      <c r="E2013" s="81">
        <v>220.8</v>
      </c>
      <c r="F2013" s="21">
        <v>0</v>
      </c>
      <c r="G2013" s="22">
        <f t="shared" si="31"/>
        <v>79620.800000000003</v>
      </c>
      <c r="H2013" s="21">
        <v>0</v>
      </c>
      <c r="I2013" s="21">
        <v>0</v>
      </c>
    </row>
    <row r="2014" spans="1:9" ht="15" x14ac:dyDescent="0.25">
      <c r="A2014" s="82" t="s">
        <v>2074</v>
      </c>
      <c r="B2014" s="20">
        <v>0</v>
      </c>
      <c r="C2014" s="70" t="s">
        <v>87</v>
      </c>
      <c r="D2014" s="81">
        <v>62299.8</v>
      </c>
      <c r="E2014" s="81">
        <v>598.92000000000007</v>
      </c>
      <c r="F2014" s="21">
        <v>0</v>
      </c>
      <c r="G2014" s="22">
        <f t="shared" si="31"/>
        <v>61700.880000000005</v>
      </c>
      <c r="H2014" s="21">
        <v>0</v>
      </c>
      <c r="I2014" s="21">
        <v>0</v>
      </c>
    </row>
    <row r="2015" spans="1:9" ht="15" x14ac:dyDescent="0.25">
      <c r="A2015" s="82" t="s">
        <v>2075</v>
      </c>
      <c r="B2015" s="20">
        <v>0</v>
      </c>
      <c r="C2015" s="70" t="s">
        <v>87</v>
      </c>
      <c r="D2015" s="81">
        <v>80410.459999999992</v>
      </c>
      <c r="E2015" s="81">
        <v>41970.46</v>
      </c>
      <c r="F2015" s="21">
        <v>0</v>
      </c>
      <c r="G2015" s="22">
        <f t="shared" si="31"/>
        <v>38439.999999999993</v>
      </c>
      <c r="H2015" s="21">
        <v>0</v>
      </c>
      <c r="I2015" s="21">
        <v>0</v>
      </c>
    </row>
    <row r="2016" spans="1:9" ht="15" x14ac:dyDescent="0.25">
      <c r="A2016" s="82" t="s">
        <v>2076</v>
      </c>
      <c r="B2016" s="20">
        <v>0</v>
      </c>
      <c r="C2016" s="70" t="s">
        <v>87</v>
      </c>
      <c r="D2016" s="81">
        <v>59492</v>
      </c>
      <c r="E2016" s="81">
        <v>20596.600000000002</v>
      </c>
      <c r="F2016" s="21">
        <v>0</v>
      </c>
      <c r="G2016" s="22">
        <f t="shared" si="31"/>
        <v>38895.399999999994</v>
      </c>
      <c r="H2016" s="21">
        <v>0</v>
      </c>
      <c r="I2016" s="21">
        <v>0</v>
      </c>
    </row>
    <row r="2017" spans="1:9" ht="15" x14ac:dyDescent="0.25">
      <c r="A2017" s="82" t="s">
        <v>2077</v>
      </c>
      <c r="B2017" s="20">
        <v>0</v>
      </c>
      <c r="C2017" s="70" t="s">
        <v>87</v>
      </c>
      <c r="D2017" s="81">
        <v>59402.279999999992</v>
      </c>
      <c r="E2017" s="81">
        <v>10849.68</v>
      </c>
      <c r="F2017" s="21">
        <v>0</v>
      </c>
      <c r="G2017" s="22">
        <f t="shared" si="31"/>
        <v>48552.599999999991</v>
      </c>
      <c r="H2017" s="21">
        <v>0</v>
      </c>
      <c r="I2017" s="21">
        <v>0</v>
      </c>
    </row>
    <row r="2018" spans="1:9" ht="15" x14ac:dyDescent="0.25">
      <c r="A2018" s="82" t="s">
        <v>2078</v>
      </c>
      <c r="B2018" s="20">
        <v>0</v>
      </c>
      <c r="C2018" s="70" t="s">
        <v>87</v>
      </c>
      <c r="D2018" s="81">
        <v>26688</v>
      </c>
      <c r="E2018" s="81">
        <v>10499.2</v>
      </c>
      <c r="F2018" s="21">
        <v>0</v>
      </c>
      <c r="G2018" s="22">
        <f t="shared" si="31"/>
        <v>16188.8</v>
      </c>
      <c r="H2018" s="21">
        <v>0</v>
      </c>
      <c r="I2018" s="21">
        <v>0</v>
      </c>
    </row>
    <row r="2019" spans="1:9" ht="15" x14ac:dyDescent="0.25">
      <c r="A2019" s="82" t="s">
        <v>2079</v>
      </c>
      <c r="B2019" s="20">
        <v>0</v>
      </c>
      <c r="C2019" s="70" t="s">
        <v>87</v>
      </c>
      <c r="D2019" s="81">
        <v>240801.20000000004</v>
      </c>
      <c r="E2019" s="81">
        <v>18111.8</v>
      </c>
      <c r="F2019" s="21">
        <v>0</v>
      </c>
      <c r="G2019" s="22">
        <f t="shared" si="31"/>
        <v>222689.40000000005</v>
      </c>
      <c r="H2019" s="21">
        <v>0</v>
      </c>
      <c r="I2019" s="21">
        <v>0</v>
      </c>
    </row>
    <row r="2020" spans="1:9" ht="15" x14ac:dyDescent="0.25">
      <c r="A2020" s="82" t="s">
        <v>2080</v>
      </c>
      <c r="B2020" s="20">
        <v>0</v>
      </c>
      <c r="C2020" s="70" t="s">
        <v>87</v>
      </c>
      <c r="D2020" s="81">
        <v>116982.39999999999</v>
      </c>
      <c r="E2020" s="81">
        <v>4160.8</v>
      </c>
      <c r="F2020" s="21">
        <v>0</v>
      </c>
      <c r="G2020" s="22">
        <f t="shared" si="31"/>
        <v>112821.59999999999</v>
      </c>
      <c r="H2020" s="21">
        <v>0</v>
      </c>
      <c r="I2020" s="21">
        <v>0</v>
      </c>
    </row>
    <row r="2021" spans="1:9" ht="15" x14ac:dyDescent="0.25">
      <c r="A2021" s="82" t="s">
        <v>2081</v>
      </c>
      <c r="B2021" s="20">
        <v>0</v>
      </c>
      <c r="C2021" s="70" t="s">
        <v>87</v>
      </c>
      <c r="D2021" s="81">
        <v>20294</v>
      </c>
      <c r="E2021" s="81">
        <v>12620.8</v>
      </c>
      <c r="F2021" s="21">
        <v>0</v>
      </c>
      <c r="G2021" s="22">
        <f t="shared" si="31"/>
        <v>7673.2000000000007</v>
      </c>
      <c r="H2021" s="21">
        <v>0</v>
      </c>
      <c r="I2021" s="21">
        <v>0</v>
      </c>
    </row>
    <row r="2022" spans="1:9" ht="15" x14ac:dyDescent="0.25">
      <c r="A2022" s="82" t="s">
        <v>2082</v>
      </c>
      <c r="B2022" s="20">
        <v>0</v>
      </c>
      <c r="C2022" s="70" t="s">
        <v>87</v>
      </c>
      <c r="D2022" s="81">
        <v>10675.2</v>
      </c>
      <c r="E2022" s="81">
        <v>10444.799999999999</v>
      </c>
      <c r="F2022" s="21">
        <v>0</v>
      </c>
      <c r="G2022" s="22">
        <f t="shared" si="31"/>
        <v>230.40000000000146</v>
      </c>
      <c r="H2022" s="21">
        <v>0</v>
      </c>
      <c r="I2022" s="21">
        <v>0</v>
      </c>
    </row>
    <row r="2023" spans="1:9" ht="15" x14ac:dyDescent="0.25">
      <c r="A2023" s="82" t="s">
        <v>2083</v>
      </c>
      <c r="B2023" s="20">
        <v>0</v>
      </c>
      <c r="C2023" s="70" t="s">
        <v>87</v>
      </c>
      <c r="D2023" s="81">
        <v>64968.6</v>
      </c>
      <c r="E2023" s="81">
        <v>14224</v>
      </c>
      <c r="F2023" s="21">
        <v>0</v>
      </c>
      <c r="G2023" s="22">
        <f t="shared" si="31"/>
        <v>50744.6</v>
      </c>
      <c r="H2023" s="21">
        <v>0</v>
      </c>
      <c r="I2023" s="21">
        <v>0</v>
      </c>
    </row>
    <row r="2024" spans="1:9" ht="15" x14ac:dyDescent="0.25">
      <c r="A2024" s="82" t="s">
        <v>2084</v>
      </c>
      <c r="B2024" s="20">
        <v>0</v>
      </c>
      <c r="C2024" s="70" t="s">
        <v>87</v>
      </c>
      <c r="D2024" s="81">
        <v>107252.4</v>
      </c>
      <c r="E2024" s="81">
        <v>449.20000000000005</v>
      </c>
      <c r="F2024" s="21">
        <v>0</v>
      </c>
      <c r="G2024" s="22">
        <f t="shared" si="31"/>
        <v>106803.2</v>
      </c>
      <c r="H2024" s="21">
        <v>0</v>
      </c>
      <c r="I2024" s="21">
        <v>0</v>
      </c>
    </row>
    <row r="2025" spans="1:9" ht="15" x14ac:dyDescent="0.25">
      <c r="A2025" s="82" t="s">
        <v>2085</v>
      </c>
      <c r="B2025" s="20">
        <v>0</v>
      </c>
      <c r="C2025" s="70" t="s">
        <v>87</v>
      </c>
      <c r="D2025" s="81">
        <v>7283.6</v>
      </c>
      <c r="E2025" s="81">
        <v>0</v>
      </c>
      <c r="F2025" s="21">
        <v>0</v>
      </c>
      <c r="G2025" s="22">
        <f t="shared" si="31"/>
        <v>7283.6</v>
      </c>
      <c r="H2025" s="21">
        <v>0</v>
      </c>
      <c r="I2025" s="21">
        <v>0</v>
      </c>
    </row>
    <row r="2026" spans="1:9" ht="15" x14ac:dyDescent="0.25">
      <c r="A2026" s="82" t="s">
        <v>2086</v>
      </c>
      <c r="B2026" s="20">
        <v>0</v>
      </c>
      <c r="C2026" s="70" t="s">
        <v>87</v>
      </c>
      <c r="D2026" s="81">
        <v>7617.2</v>
      </c>
      <c r="E2026" s="81">
        <v>0</v>
      </c>
      <c r="F2026" s="21">
        <v>0</v>
      </c>
      <c r="G2026" s="22">
        <f t="shared" si="31"/>
        <v>7617.2</v>
      </c>
      <c r="H2026" s="21">
        <v>0</v>
      </c>
      <c r="I2026" s="21">
        <v>0</v>
      </c>
    </row>
    <row r="2027" spans="1:9" ht="15" x14ac:dyDescent="0.25">
      <c r="A2027" s="82" t="s">
        <v>2087</v>
      </c>
      <c r="B2027" s="20">
        <v>0</v>
      </c>
      <c r="C2027" s="70" t="s">
        <v>87</v>
      </c>
      <c r="D2027" s="81">
        <v>29468</v>
      </c>
      <c r="E2027" s="81">
        <v>182</v>
      </c>
      <c r="F2027" s="21">
        <v>0</v>
      </c>
      <c r="G2027" s="22">
        <f t="shared" si="31"/>
        <v>29286</v>
      </c>
      <c r="H2027" s="21">
        <v>0</v>
      </c>
      <c r="I2027" s="21">
        <v>0</v>
      </c>
    </row>
    <row r="2028" spans="1:9" ht="15" x14ac:dyDescent="0.25">
      <c r="A2028" s="82" t="s">
        <v>2088</v>
      </c>
      <c r="B2028" s="20">
        <v>0</v>
      </c>
      <c r="C2028" s="70" t="s">
        <v>87</v>
      </c>
      <c r="D2028" s="81">
        <v>40615.799999999996</v>
      </c>
      <c r="E2028" s="81">
        <v>10544.3</v>
      </c>
      <c r="F2028" s="21">
        <v>0</v>
      </c>
      <c r="G2028" s="22">
        <f t="shared" si="31"/>
        <v>30071.499999999996</v>
      </c>
      <c r="H2028" s="21">
        <v>0</v>
      </c>
      <c r="I2028" s="21">
        <v>0</v>
      </c>
    </row>
    <row r="2029" spans="1:9" ht="15" x14ac:dyDescent="0.25">
      <c r="A2029" s="82" t="s">
        <v>2089</v>
      </c>
      <c r="B2029" s="20">
        <v>0</v>
      </c>
      <c r="C2029" s="70" t="s">
        <v>87</v>
      </c>
      <c r="D2029" s="81">
        <v>64801.80000000001</v>
      </c>
      <c r="E2029" s="81">
        <v>18316.300000000003</v>
      </c>
      <c r="F2029" s="21">
        <v>0</v>
      </c>
      <c r="G2029" s="22">
        <f t="shared" si="31"/>
        <v>46485.500000000007</v>
      </c>
      <c r="H2029" s="21">
        <v>0</v>
      </c>
      <c r="I2029" s="21">
        <v>0</v>
      </c>
    </row>
    <row r="2030" spans="1:9" ht="15" x14ac:dyDescent="0.25">
      <c r="A2030" s="82" t="s">
        <v>2090</v>
      </c>
      <c r="B2030" s="20">
        <v>0</v>
      </c>
      <c r="C2030" s="70" t="s">
        <v>87</v>
      </c>
      <c r="D2030" s="81">
        <v>31914.400000000001</v>
      </c>
      <c r="E2030" s="81">
        <v>717.6</v>
      </c>
      <c r="F2030" s="21">
        <v>0</v>
      </c>
      <c r="G2030" s="22">
        <f t="shared" si="31"/>
        <v>31196.800000000003</v>
      </c>
      <c r="H2030" s="21">
        <v>0</v>
      </c>
      <c r="I2030" s="21">
        <v>0</v>
      </c>
    </row>
    <row r="2031" spans="1:9" ht="15" x14ac:dyDescent="0.25">
      <c r="A2031" s="82" t="s">
        <v>2091</v>
      </c>
      <c r="B2031" s="20">
        <v>0</v>
      </c>
      <c r="C2031" s="70" t="s">
        <v>87</v>
      </c>
      <c r="D2031" s="81">
        <v>457394.6</v>
      </c>
      <c r="E2031" s="81">
        <v>289498</v>
      </c>
      <c r="F2031" s="21">
        <v>0</v>
      </c>
      <c r="G2031" s="22">
        <f t="shared" si="31"/>
        <v>167896.59999999998</v>
      </c>
      <c r="H2031" s="21">
        <v>0</v>
      </c>
      <c r="I2031" s="21">
        <v>0</v>
      </c>
    </row>
    <row r="2032" spans="1:9" ht="15" x14ac:dyDescent="0.25">
      <c r="A2032" s="82" t="s">
        <v>2092</v>
      </c>
      <c r="B2032" s="20">
        <v>0</v>
      </c>
      <c r="C2032" s="70" t="s">
        <v>87</v>
      </c>
      <c r="D2032" s="81">
        <v>257621.70000000004</v>
      </c>
      <c r="E2032" s="81">
        <v>235105.69999999998</v>
      </c>
      <c r="F2032" s="21">
        <v>0</v>
      </c>
      <c r="G2032" s="22">
        <f t="shared" si="31"/>
        <v>22516.000000000058</v>
      </c>
      <c r="H2032" s="21">
        <v>0</v>
      </c>
      <c r="I2032" s="21">
        <v>0</v>
      </c>
    </row>
    <row r="2033" spans="1:9" ht="15" x14ac:dyDescent="0.25">
      <c r="A2033" s="82" t="s">
        <v>2093</v>
      </c>
      <c r="B2033" s="20">
        <v>0</v>
      </c>
      <c r="C2033" s="70" t="s">
        <v>87</v>
      </c>
      <c r="D2033" s="81">
        <v>535502.79</v>
      </c>
      <c r="E2033" s="81">
        <v>419584.89</v>
      </c>
      <c r="F2033" s="21">
        <v>0</v>
      </c>
      <c r="G2033" s="22">
        <f t="shared" si="31"/>
        <v>115917.90000000002</v>
      </c>
      <c r="H2033" s="21">
        <v>0</v>
      </c>
      <c r="I2033" s="21">
        <v>0</v>
      </c>
    </row>
    <row r="2034" spans="1:9" ht="15" x14ac:dyDescent="0.25">
      <c r="A2034" s="82" t="s">
        <v>2094</v>
      </c>
      <c r="B2034" s="20">
        <v>0</v>
      </c>
      <c r="C2034" s="70" t="s">
        <v>87</v>
      </c>
      <c r="D2034" s="81">
        <v>1069439.3799999999</v>
      </c>
      <c r="E2034" s="81">
        <v>848733.64</v>
      </c>
      <c r="F2034" s="21">
        <v>0</v>
      </c>
      <c r="G2034" s="22">
        <f t="shared" si="31"/>
        <v>220705.73999999987</v>
      </c>
      <c r="H2034" s="21">
        <v>0</v>
      </c>
      <c r="I2034" s="21">
        <v>0</v>
      </c>
    </row>
    <row r="2035" spans="1:9" ht="15" x14ac:dyDescent="0.25">
      <c r="A2035" s="82" t="s">
        <v>2095</v>
      </c>
      <c r="B2035" s="20">
        <v>0</v>
      </c>
      <c r="C2035" s="70" t="s">
        <v>87</v>
      </c>
      <c r="D2035" s="81">
        <v>1142330.6000000001</v>
      </c>
      <c r="E2035" s="81">
        <v>788013.10000000009</v>
      </c>
      <c r="F2035" s="21">
        <v>0</v>
      </c>
      <c r="G2035" s="22">
        <f t="shared" si="31"/>
        <v>354317.5</v>
      </c>
      <c r="H2035" s="21">
        <v>0</v>
      </c>
      <c r="I2035" s="21">
        <v>0</v>
      </c>
    </row>
    <row r="2036" spans="1:9" ht="15" x14ac:dyDescent="0.25">
      <c r="A2036" s="82" t="s">
        <v>2096</v>
      </c>
      <c r="B2036" s="20">
        <v>0</v>
      </c>
      <c r="C2036" s="70" t="s">
        <v>87</v>
      </c>
      <c r="D2036" s="81">
        <v>1043704.9999999998</v>
      </c>
      <c r="E2036" s="81">
        <v>818332.60000000021</v>
      </c>
      <c r="F2036" s="21">
        <v>0</v>
      </c>
      <c r="G2036" s="22">
        <f t="shared" si="31"/>
        <v>225372.39999999956</v>
      </c>
      <c r="H2036" s="21">
        <v>0</v>
      </c>
      <c r="I2036" s="21">
        <v>0</v>
      </c>
    </row>
    <row r="2037" spans="1:9" ht="15" x14ac:dyDescent="0.25">
      <c r="A2037" s="82" t="s">
        <v>2097</v>
      </c>
      <c r="B2037" s="20">
        <v>0</v>
      </c>
      <c r="C2037" s="70" t="s">
        <v>87</v>
      </c>
      <c r="D2037" s="81">
        <v>484359.4</v>
      </c>
      <c r="E2037" s="81">
        <v>427756.99999999994</v>
      </c>
      <c r="F2037" s="21">
        <v>0</v>
      </c>
      <c r="G2037" s="22">
        <f t="shared" si="31"/>
        <v>56602.400000000081</v>
      </c>
      <c r="H2037" s="21">
        <v>0</v>
      </c>
      <c r="I2037" s="21">
        <v>0</v>
      </c>
    </row>
    <row r="2038" spans="1:9" ht="15" x14ac:dyDescent="0.25">
      <c r="A2038" s="82" t="s">
        <v>2098</v>
      </c>
      <c r="B2038" s="20">
        <v>0</v>
      </c>
      <c r="C2038" s="70" t="s">
        <v>87</v>
      </c>
      <c r="D2038" s="81">
        <v>911979.00000000023</v>
      </c>
      <c r="E2038" s="81">
        <v>722087.16999999993</v>
      </c>
      <c r="F2038" s="21">
        <v>0</v>
      </c>
      <c r="G2038" s="22">
        <f t="shared" si="31"/>
        <v>189891.83000000031</v>
      </c>
      <c r="H2038" s="21">
        <v>0</v>
      </c>
      <c r="I2038" s="21">
        <v>0</v>
      </c>
    </row>
    <row r="2039" spans="1:9" ht="15" x14ac:dyDescent="0.25">
      <c r="A2039" s="82" t="s">
        <v>2099</v>
      </c>
      <c r="B2039" s="20">
        <v>0</v>
      </c>
      <c r="C2039" s="70" t="s">
        <v>87</v>
      </c>
      <c r="D2039" s="81">
        <v>1726761.15</v>
      </c>
      <c r="E2039" s="81">
        <v>22242.199999999997</v>
      </c>
      <c r="F2039" s="21">
        <v>0</v>
      </c>
      <c r="G2039" s="22">
        <f t="shared" si="31"/>
        <v>1704518.95</v>
      </c>
      <c r="H2039" s="21">
        <v>0</v>
      </c>
      <c r="I2039" s="21">
        <v>0</v>
      </c>
    </row>
    <row r="2040" spans="1:9" ht="15" x14ac:dyDescent="0.25">
      <c r="A2040" s="82" t="s">
        <v>2100</v>
      </c>
      <c r="B2040" s="20">
        <v>0</v>
      </c>
      <c r="C2040" s="70" t="s">
        <v>87</v>
      </c>
      <c r="D2040" s="81">
        <v>29301.200000000001</v>
      </c>
      <c r="E2040" s="81">
        <v>1795.1</v>
      </c>
      <c r="F2040" s="21">
        <v>0</v>
      </c>
      <c r="G2040" s="22">
        <f t="shared" si="31"/>
        <v>27506.100000000002</v>
      </c>
      <c r="H2040" s="21">
        <v>0</v>
      </c>
      <c r="I2040" s="21">
        <v>0</v>
      </c>
    </row>
    <row r="2041" spans="1:9" ht="15" x14ac:dyDescent="0.25">
      <c r="A2041" s="82" t="s">
        <v>2101</v>
      </c>
      <c r="B2041" s="20">
        <v>0</v>
      </c>
      <c r="C2041" s="70" t="s">
        <v>87</v>
      </c>
      <c r="D2041" s="81">
        <v>491726.20000000013</v>
      </c>
      <c r="E2041" s="81">
        <v>317463.24999999994</v>
      </c>
      <c r="F2041" s="21">
        <v>0</v>
      </c>
      <c r="G2041" s="22">
        <f t="shared" si="31"/>
        <v>174262.95000000019</v>
      </c>
      <c r="H2041" s="21">
        <v>0</v>
      </c>
      <c r="I2041" s="21">
        <v>0</v>
      </c>
    </row>
    <row r="2042" spans="1:9" ht="15" x14ac:dyDescent="0.25">
      <c r="A2042" s="82" t="s">
        <v>2102</v>
      </c>
      <c r="B2042" s="20">
        <v>0</v>
      </c>
      <c r="C2042" s="70" t="s">
        <v>87</v>
      </c>
      <c r="D2042" s="81">
        <v>3026017.7999999961</v>
      </c>
      <c r="E2042" s="81">
        <v>1521485.9199999997</v>
      </c>
      <c r="F2042" s="21">
        <v>0</v>
      </c>
      <c r="G2042" s="22">
        <f t="shared" si="31"/>
        <v>1504531.8799999964</v>
      </c>
      <c r="H2042" s="21">
        <v>0</v>
      </c>
      <c r="I2042" s="21">
        <v>0</v>
      </c>
    </row>
    <row r="2043" spans="1:9" ht="15" x14ac:dyDescent="0.25">
      <c r="A2043" s="82" t="s">
        <v>2103</v>
      </c>
      <c r="B2043" s="20">
        <v>0</v>
      </c>
      <c r="C2043" s="70" t="s">
        <v>87</v>
      </c>
      <c r="D2043" s="81">
        <v>583029.15</v>
      </c>
      <c r="E2043" s="81">
        <v>436912.35000000003</v>
      </c>
      <c r="F2043" s="21">
        <v>0</v>
      </c>
      <c r="G2043" s="22">
        <f t="shared" si="31"/>
        <v>146116.79999999999</v>
      </c>
      <c r="H2043" s="21">
        <v>0</v>
      </c>
      <c r="I2043" s="21">
        <v>0</v>
      </c>
    </row>
    <row r="2044" spans="1:9" ht="15" x14ac:dyDescent="0.25">
      <c r="A2044" s="82" t="s">
        <v>2104</v>
      </c>
      <c r="B2044" s="20">
        <v>0</v>
      </c>
      <c r="C2044" s="70" t="s">
        <v>87</v>
      </c>
      <c r="D2044" s="81">
        <v>1311798.2800000003</v>
      </c>
      <c r="E2044" s="81">
        <v>928488.7899999998</v>
      </c>
      <c r="F2044" s="21">
        <v>0</v>
      </c>
      <c r="G2044" s="22">
        <f t="shared" si="31"/>
        <v>383309.49000000046</v>
      </c>
      <c r="H2044" s="21">
        <v>0</v>
      </c>
      <c r="I2044" s="21">
        <v>0</v>
      </c>
    </row>
    <row r="2045" spans="1:9" ht="15" x14ac:dyDescent="0.25">
      <c r="A2045" s="82" t="s">
        <v>2105</v>
      </c>
      <c r="B2045" s="20">
        <v>0</v>
      </c>
      <c r="C2045" s="70" t="s">
        <v>87</v>
      </c>
      <c r="D2045" s="81">
        <v>2236225.06</v>
      </c>
      <c r="E2045" s="81">
        <v>1694506.4099999995</v>
      </c>
      <c r="F2045" s="21">
        <v>0</v>
      </c>
      <c r="G2045" s="22">
        <f t="shared" si="31"/>
        <v>541718.65000000061</v>
      </c>
      <c r="H2045" s="21">
        <v>0</v>
      </c>
      <c r="I2045" s="21">
        <v>0</v>
      </c>
    </row>
    <row r="2046" spans="1:9" ht="15" x14ac:dyDescent="0.25">
      <c r="A2046" s="82" t="s">
        <v>2106</v>
      </c>
      <c r="B2046" s="20">
        <v>0</v>
      </c>
      <c r="C2046" s="70" t="s">
        <v>87</v>
      </c>
      <c r="D2046" s="81">
        <v>956406.59999999986</v>
      </c>
      <c r="E2046" s="81">
        <v>632514.1</v>
      </c>
      <c r="F2046" s="21">
        <v>0</v>
      </c>
      <c r="G2046" s="22">
        <f t="shared" si="31"/>
        <v>323892.49999999988</v>
      </c>
      <c r="H2046" s="21">
        <v>0</v>
      </c>
      <c r="I2046" s="21">
        <v>0</v>
      </c>
    </row>
    <row r="2047" spans="1:9" ht="15" x14ac:dyDescent="0.25">
      <c r="A2047" s="82" t="s">
        <v>2107</v>
      </c>
      <c r="B2047" s="20">
        <v>0</v>
      </c>
      <c r="C2047" s="70" t="s">
        <v>87</v>
      </c>
      <c r="D2047" s="81">
        <v>2197087.7499999991</v>
      </c>
      <c r="E2047" s="81">
        <v>1621482.03</v>
      </c>
      <c r="F2047" s="21">
        <v>0</v>
      </c>
      <c r="G2047" s="22">
        <f t="shared" si="31"/>
        <v>575605.71999999904</v>
      </c>
      <c r="H2047" s="21">
        <v>0</v>
      </c>
      <c r="I2047" s="21">
        <v>0</v>
      </c>
    </row>
    <row r="2048" spans="1:9" ht="15" x14ac:dyDescent="0.25">
      <c r="A2048" s="82" t="s">
        <v>2108</v>
      </c>
      <c r="B2048" s="20">
        <v>0</v>
      </c>
      <c r="C2048" s="70" t="s">
        <v>87</v>
      </c>
      <c r="D2048" s="81">
        <v>1088037.6699999997</v>
      </c>
      <c r="E2048" s="81">
        <v>826112.57000000007</v>
      </c>
      <c r="F2048" s="21">
        <v>0</v>
      </c>
      <c r="G2048" s="22">
        <f t="shared" si="31"/>
        <v>261925.09999999963</v>
      </c>
      <c r="H2048" s="21">
        <v>0</v>
      </c>
      <c r="I2048" s="21">
        <v>0</v>
      </c>
    </row>
    <row r="2049" spans="1:9" ht="15" x14ac:dyDescent="0.25">
      <c r="A2049" s="82" t="s">
        <v>2109</v>
      </c>
      <c r="B2049" s="20">
        <v>0</v>
      </c>
      <c r="C2049" s="70" t="s">
        <v>87</v>
      </c>
      <c r="D2049" s="81">
        <v>1092261.9999999998</v>
      </c>
      <c r="E2049" s="81">
        <v>800050.4</v>
      </c>
      <c r="F2049" s="21">
        <v>0</v>
      </c>
      <c r="G2049" s="22">
        <f t="shared" si="31"/>
        <v>292211.59999999974</v>
      </c>
      <c r="H2049" s="21">
        <v>0</v>
      </c>
      <c r="I2049" s="21">
        <v>0</v>
      </c>
    </row>
    <row r="2050" spans="1:9" ht="15" x14ac:dyDescent="0.25">
      <c r="A2050" s="82" t="s">
        <v>2110</v>
      </c>
      <c r="B2050" s="20">
        <v>0</v>
      </c>
      <c r="C2050" s="70" t="s">
        <v>87</v>
      </c>
      <c r="D2050" s="81">
        <v>1476573.6499999994</v>
      </c>
      <c r="E2050" s="81">
        <v>1056787.9300000002</v>
      </c>
      <c r="F2050" s="21">
        <v>0</v>
      </c>
      <c r="G2050" s="22">
        <f t="shared" si="31"/>
        <v>419785.71999999927</v>
      </c>
      <c r="H2050" s="21">
        <v>0</v>
      </c>
      <c r="I2050" s="21">
        <v>0</v>
      </c>
    </row>
    <row r="2051" spans="1:9" ht="15" x14ac:dyDescent="0.25">
      <c r="A2051" s="82" t="s">
        <v>2111</v>
      </c>
      <c r="B2051" s="20">
        <v>0</v>
      </c>
      <c r="C2051" s="70" t="s">
        <v>87</v>
      </c>
      <c r="D2051" s="81">
        <v>46954.200000000004</v>
      </c>
      <c r="E2051" s="81">
        <v>13488.15</v>
      </c>
      <c r="F2051" s="21">
        <v>0</v>
      </c>
      <c r="G2051" s="22">
        <f t="shared" si="31"/>
        <v>33466.050000000003</v>
      </c>
      <c r="H2051" s="21">
        <v>0</v>
      </c>
      <c r="I2051" s="21">
        <v>0</v>
      </c>
    </row>
    <row r="2052" spans="1:9" ht="15" x14ac:dyDescent="0.25">
      <c r="A2052" s="82" t="s">
        <v>2112</v>
      </c>
      <c r="B2052" s="20">
        <v>0</v>
      </c>
      <c r="C2052" s="70" t="s">
        <v>87</v>
      </c>
      <c r="D2052" s="81">
        <v>633547.78999999992</v>
      </c>
      <c r="E2052" s="81">
        <v>529266.15000000014</v>
      </c>
      <c r="F2052" s="21">
        <v>0</v>
      </c>
      <c r="G2052" s="22">
        <f t="shared" si="31"/>
        <v>104281.63999999978</v>
      </c>
      <c r="H2052" s="21">
        <v>0</v>
      </c>
      <c r="I2052" s="21">
        <v>0</v>
      </c>
    </row>
    <row r="2053" spans="1:9" ht="15" x14ac:dyDescent="0.25">
      <c r="A2053" s="82" t="s">
        <v>2113</v>
      </c>
      <c r="B2053" s="20">
        <v>0</v>
      </c>
      <c r="C2053" s="70" t="s">
        <v>87</v>
      </c>
      <c r="D2053" s="81">
        <v>1039352.5000000001</v>
      </c>
      <c r="E2053" s="81">
        <v>868605.85</v>
      </c>
      <c r="F2053" s="21">
        <v>0</v>
      </c>
      <c r="G2053" s="22">
        <f t="shared" si="31"/>
        <v>170746.65000000014</v>
      </c>
      <c r="H2053" s="21">
        <v>0</v>
      </c>
      <c r="I2053" s="21">
        <v>0</v>
      </c>
    </row>
    <row r="2054" spans="1:9" ht="15" x14ac:dyDescent="0.25">
      <c r="A2054" s="82" t="s">
        <v>2114</v>
      </c>
      <c r="B2054" s="20">
        <v>0</v>
      </c>
      <c r="C2054" s="70" t="s">
        <v>87</v>
      </c>
      <c r="D2054" s="81">
        <v>22629.200000000001</v>
      </c>
      <c r="E2054" s="81">
        <v>0</v>
      </c>
      <c r="F2054" s="21">
        <v>0</v>
      </c>
      <c r="G2054" s="22">
        <f t="shared" ref="G2054:G2117" si="32">D2054-E2054</f>
        <v>22629.200000000001</v>
      </c>
      <c r="H2054" s="21">
        <v>0</v>
      </c>
      <c r="I2054" s="21">
        <v>0</v>
      </c>
    </row>
    <row r="2055" spans="1:9" ht="15" x14ac:dyDescent="0.25">
      <c r="A2055" s="82" t="s">
        <v>2115</v>
      </c>
      <c r="B2055" s="20">
        <v>0</v>
      </c>
      <c r="C2055" s="70" t="s">
        <v>87</v>
      </c>
      <c r="D2055" s="81">
        <v>647017.19999999995</v>
      </c>
      <c r="E2055" s="81">
        <v>544139.24999999988</v>
      </c>
      <c r="F2055" s="21">
        <v>0</v>
      </c>
      <c r="G2055" s="22">
        <f t="shared" si="32"/>
        <v>102877.95000000007</v>
      </c>
      <c r="H2055" s="21">
        <v>0</v>
      </c>
      <c r="I2055" s="21">
        <v>0</v>
      </c>
    </row>
    <row r="2056" spans="1:9" ht="15" x14ac:dyDescent="0.25">
      <c r="A2056" s="82" t="s">
        <v>2116</v>
      </c>
      <c r="B2056" s="20">
        <v>0</v>
      </c>
      <c r="C2056" s="70" t="s">
        <v>87</v>
      </c>
      <c r="D2056" s="81">
        <v>703617.99999999977</v>
      </c>
      <c r="E2056" s="81">
        <v>608190.7699999999</v>
      </c>
      <c r="F2056" s="21">
        <v>0</v>
      </c>
      <c r="G2056" s="22">
        <f t="shared" si="32"/>
        <v>95427.229999999865</v>
      </c>
      <c r="H2056" s="21">
        <v>0</v>
      </c>
      <c r="I2056" s="21">
        <v>0</v>
      </c>
    </row>
    <row r="2057" spans="1:9" ht="15" x14ac:dyDescent="0.25">
      <c r="A2057" s="82" t="s">
        <v>2117</v>
      </c>
      <c r="B2057" s="20">
        <v>0</v>
      </c>
      <c r="C2057" s="70" t="s">
        <v>87</v>
      </c>
      <c r="D2057" s="81">
        <v>1684327.0000000002</v>
      </c>
      <c r="E2057" s="81">
        <v>1357970.9</v>
      </c>
      <c r="F2057" s="21">
        <v>0</v>
      </c>
      <c r="G2057" s="22">
        <f t="shared" si="32"/>
        <v>326356.10000000033</v>
      </c>
      <c r="H2057" s="21">
        <v>0</v>
      </c>
      <c r="I2057" s="21">
        <v>0</v>
      </c>
    </row>
    <row r="2058" spans="1:9" ht="15" x14ac:dyDescent="0.25">
      <c r="A2058" s="82" t="s">
        <v>2118</v>
      </c>
      <c r="B2058" s="20">
        <v>0</v>
      </c>
      <c r="C2058" s="70" t="s">
        <v>87</v>
      </c>
      <c r="D2058" s="81">
        <v>797063.25</v>
      </c>
      <c r="E2058" s="81">
        <v>654306.60000000009</v>
      </c>
      <c r="F2058" s="21">
        <v>0</v>
      </c>
      <c r="G2058" s="22">
        <f t="shared" si="32"/>
        <v>142756.64999999991</v>
      </c>
      <c r="H2058" s="21">
        <v>0</v>
      </c>
      <c r="I2058" s="21">
        <v>0</v>
      </c>
    </row>
    <row r="2059" spans="1:9" ht="15" x14ac:dyDescent="0.25">
      <c r="A2059" s="82" t="s">
        <v>2119</v>
      </c>
      <c r="B2059" s="20">
        <v>0</v>
      </c>
      <c r="C2059" s="70" t="s">
        <v>87</v>
      </c>
      <c r="D2059" s="81">
        <v>1221502</v>
      </c>
      <c r="E2059" s="81">
        <v>861310.04</v>
      </c>
      <c r="F2059" s="21">
        <v>0</v>
      </c>
      <c r="G2059" s="22">
        <f t="shared" si="32"/>
        <v>360191.95999999996</v>
      </c>
      <c r="H2059" s="21">
        <v>0</v>
      </c>
      <c r="I2059" s="21">
        <v>0</v>
      </c>
    </row>
    <row r="2060" spans="1:9" ht="15" x14ac:dyDescent="0.25">
      <c r="A2060" s="82" t="s">
        <v>2120</v>
      </c>
      <c r="B2060" s="20">
        <v>0</v>
      </c>
      <c r="C2060" s="70" t="s">
        <v>87</v>
      </c>
      <c r="D2060" s="81">
        <v>390006.20000000007</v>
      </c>
      <c r="E2060" s="81">
        <v>348213</v>
      </c>
      <c r="F2060" s="21">
        <v>0</v>
      </c>
      <c r="G2060" s="22">
        <f t="shared" si="32"/>
        <v>41793.20000000007</v>
      </c>
      <c r="H2060" s="21">
        <v>0</v>
      </c>
      <c r="I2060" s="21">
        <v>0</v>
      </c>
    </row>
    <row r="2061" spans="1:9" ht="15" x14ac:dyDescent="0.25">
      <c r="A2061" s="82" t="s">
        <v>2121</v>
      </c>
      <c r="B2061" s="20">
        <v>0</v>
      </c>
      <c r="C2061" s="70" t="s">
        <v>87</v>
      </c>
      <c r="D2061" s="81">
        <v>736922.4</v>
      </c>
      <c r="E2061" s="81">
        <v>680063.74</v>
      </c>
      <c r="F2061" s="21">
        <v>0</v>
      </c>
      <c r="G2061" s="22">
        <f t="shared" si="32"/>
        <v>56858.660000000033</v>
      </c>
      <c r="H2061" s="21">
        <v>0</v>
      </c>
      <c r="I2061" s="21">
        <v>0</v>
      </c>
    </row>
    <row r="2062" spans="1:9" ht="15" x14ac:dyDescent="0.25">
      <c r="A2062" s="82" t="s">
        <v>2122</v>
      </c>
      <c r="B2062" s="20">
        <v>0</v>
      </c>
      <c r="C2062" s="70" t="s">
        <v>87</v>
      </c>
      <c r="D2062" s="81">
        <v>835509.48</v>
      </c>
      <c r="E2062" s="81">
        <v>753446.78</v>
      </c>
      <c r="F2062" s="21">
        <v>0</v>
      </c>
      <c r="G2062" s="22">
        <f t="shared" si="32"/>
        <v>82062.699999999953</v>
      </c>
      <c r="H2062" s="21">
        <v>0</v>
      </c>
      <c r="I2062" s="21">
        <v>0</v>
      </c>
    </row>
    <row r="2063" spans="1:9" ht="15" x14ac:dyDescent="0.25">
      <c r="A2063" s="82" t="s">
        <v>2123</v>
      </c>
      <c r="B2063" s="20">
        <v>0</v>
      </c>
      <c r="C2063" s="70" t="s">
        <v>87</v>
      </c>
      <c r="D2063" s="81">
        <v>1267963.6000000001</v>
      </c>
      <c r="E2063" s="81">
        <v>1092345.7399999995</v>
      </c>
      <c r="F2063" s="21">
        <v>0</v>
      </c>
      <c r="G2063" s="22">
        <f t="shared" si="32"/>
        <v>175617.86000000057</v>
      </c>
      <c r="H2063" s="21">
        <v>0</v>
      </c>
      <c r="I2063" s="21">
        <v>0</v>
      </c>
    </row>
    <row r="2064" spans="1:9" ht="15" x14ac:dyDescent="0.25">
      <c r="A2064" s="82" t="s">
        <v>2124</v>
      </c>
      <c r="B2064" s="20">
        <v>0</v>
      </c>
      <c r="C2064" s="70" t="s">
        <v>87</v>
      </c>
      <c r="D2064" s="81">
        <v>901300.96999999986</v>
      </c>
      <c r="E2064" s="81">
        <v>788016.71999999986</v>
      </c>
      <c r="F2064" s="21">
        <v>0</v>
      </c>
      <c r="G2064" s="22">
        <f t="shared" si="32"/>
        <v>113284.25</v>
      </c>
      <c r="H2064" s="21">
        <v>0</v>
      </c>
      <c r="I2064" s="21">
        <v>0</v>
      </c>
    </row>
    <row r="2065" spans="1:9" ht="15" x14ac:dyDescent="0.25">
      <c r="A2065" s="82" t="s">
        <v>2125</v>
      </c>
      <c r="B2065" s="20">
        <v>0</v>
      </c>
      <c r="C2065" s="70" t="s">
        <v>87</v>
      </c>
      <c r="D2065" s="81">
        <v>975193.97</v>
      </c>
      <c r="E2065" s="81">
        <v>712670.58000000019</v>
      </c>
      <c r="F2065" s="21">
        <v>0</v>
      </c>
      <c r="G2065" s="22">
        <f t="shared" si="32"/>
        <v>262523.38999999978</v>
      </c>
      <c r="H2065" s="21">
        <v>0</v>
      </c>
      <c r="I2065" s="21">
        <v>0</v>
      </c>
    </row>
    <row r="2066" spans="1:9" ht="15" x14ac:dyDescent="0.25">
      <c r="A2066" s="82" t="s">
        <v>2126</v>
      </c>
      <c r="B2066" s="20">
        <v>0</v>
      </c>
      <c r="C2066" s="70" t="s">
        <v>87</v>
      </c>
      <c r="D2066" s="81">
        <v>735671.39999999979</v>
      </c>
      <c r="E2066" s="81">
        <v>551433.85</v>
      </c>
      <c r="F2066" s="21">
        <v>0</v>
      </c>
      <c r="G2066" s="22">
        <f t="shared" si="32"/>
        <v>184237.54999999981</v>
      </c>
      <c r="H2066" s="21">
        <v>0</v>
      </c>
      <c r="I2066" s="21">
        <v>0</v>
      </c>
    </row>
    <row r="2067" spans="1:9" ht="15" x14ac:dyDescent="0.25">
      <c r="A2067" s="82" t="s">
        <v>2127</v>
      </c>
      <c r="B2067" s="20">
        <v>0</v>
      </c>
      <c r="C2067" s="70" t="s">
        <v>87</v>
      </c>
      <c r="D2067" s="81">
        <v>684468.6</v>
      </c>
      <c r="E2067" s="81">
        <v>556646.72000000009</v>
      </c>
      <c r="F2067" s="21">
        <v>0</v>
      </c>
      <c r="G2067" s="22">
        <f t="shared" si="32"/>
        <v>127821.87999999989</v>
      </c>
      <c r="H2067" s="21">
        <v>0</v>
      </c>
      <c r="I2067" s="21">
        <v>0</v>
      </c>
    </row>
    <row r="2068" spans="1:9" ht="15" x14ac:dyDescent="0.25">
      <c r="A2068" s="82" t="s">
        <v>2128</v>
      </c>
      <c r="B2068" s="20">
        <v>0</v>
      </c>
      <c r="C2068" s="70" t="s">
        <v>87</v>
      </c>
      <c r="D2068" s="81">
        <v>715182.79999999993</v>
      </c>
      <c r="E2068" s="81">
        <v>569620.09</v>
      </c>
      <c r="F2068" s="21">
        <v>0</v>
      </c>
      <c r="G2068" s="22">
        <f t="shared" si="32"/>
        <v>145562.70999999996</v>
      </c>
      <c r="H2068" s="21">
        <v>0</v>
      </c>
      <c r="I2068" s="21">
        <v>0</v>
      </c>
    </row>
    <row r="2069" spans="1:9" ht="15" x14ac:dyDescent="0.25">
      <c r="A2069" s="82" t="s">
        <v>2129</v>
      </c>
      <c r="B2069" s="20">
        <v>0</v>
      </c>
      <c r="C2069" s="70" t="s">
        <v>87</v>
      </c>
      <c r="D2069" s="81">
        <v>976085.8</v>
      </c>
      <c r="E2069" s="81">
        <v>759503.9800000001</v>
      </c>
      <c r="F2069" s="21">
        <v>0</v>
      </c>
      <c r="G2069" s="22">
        <f t="shared" si="32"/>
        <v>216581.81999999995</v>
      </c>
      <c r="H2069" s="21">
        <v>0</v>
      </c>
      <c r="I2069" s="21">
        <v>0</v>
      </c>
    </row>
    <row r="2070" spans="1:9" ht="15" x14ac:dyDescent="0.25">
      <c r="A2070" s="82" t="s">
        <v>2130</v>
      </c>
      <c r="B2070" s="20">
        <v>0</v>
      </c>
      <c r="C2070" s="70" t="s">
        <v>87</v>
      </c>
      <c r="D2070" s="81">
        <v>990319.39999999991</v>
      </c>
      <c r="E2070" s="81">
        <v>869761.95</v>
      </c>
      <c r="F2070" s="21">
        <v>0</v>
      </c>
      <c r="G2070" s="22">
        <f t="shared" si="32"/>
        <v>120557.44999999995</v>
      </c>
      <c r="H2070" s="21">
        <v>0</v>
      </c>
      <c r="I2070" s="21">
        <v>0</v>
      </c>
    </row>
    <row r="2071" spans="1:9" ht="15" x14ac:dyDescent="0.25">
      <c r="A2071" s="82" t="s">
        <v>2131</v>
      </c>
      <c r="B2071" s="20">
        <v>0</v>
      </c>
      <c r="C2071" s="70" t="s">
        <v>87</v>
      </c>
      <c r="D2071" s="81">
        <v>1328055.2000000002</v>
      </c>
      <c r="E2071" s="81">
        <v>1144805.8099999998</v>
      </c>
      <c r="F2071" s="21">
        <v>0</v>
      </c>
      <c r="G2071" s="22">
        <f t="shared" si="32"/>
        <v>183249.39000000036</v>
      </c>
      <c r="H2071" s="21">
        <v>0</v>
      </c>
      <c r="I2071" s="21">
        <v>0</v>
      </c>
    </row>
    <row r="2072" spans="1:9" ht="15" x14ac:dyDescent="0.25">
      <c r="A2072" s="82" t="s">
        <v>2132</v>
      </c>
      <c r="B2072" s="20">
        <v>0</v>
      </c>
      <c r="C2072" s="70" t="s">
        <v>87</v>
      </c>
      <c r="D2072" s="81">
        <v>11815</v>
      </c>
      <c r="E2072" s="81">
        <v>0</v>
      </c>
      <c r="F2072" s="21">
        <v>0</v>
      </c>
      <c r="G2072" s="22">
        <f t="shared" si="32"/>
        <v>11815</v>
      </c>
      <c r="H2072" s="21">
        <v>0</v>
      </c>
      <c r="I2072" s="21">
        <v>0</v>
      </c>
    </row>
    <row r="2073" spans="1:9" ht="15" x14ac:dyDescent="0.25">
      <c r="A2073" s="82" t="s">
        <v>2133</v>
      </c>
      <c r="B2073" s="20">
        <v>0</v>
      </c>
      <c r="C2073" s="70" t="s">
        <v>87</v>
      </c>
      <c r="D2073" s="81">
        <v>121791.8</v>
      </c>
      <c r="E2073" s="81">
        <v>69540.699999999983</v>
      </c>
      <c r="F2073" s="21">
        <v>0</v>
      </c>
      <c r="G2073" s="22">
        <f t="shared" si="32"/>
        <v>52251.10000000002</v>
      </c>
      <c r="H2073" s="21">
        <v>0</v>
      </c>
      <c r="I2073" s="21">
        <v>0</v>
      </c>
    </row>
    <row r="2074" spans="1:9" ht="15" x14ac:dyDescent="0.25">
      <c r="A2074" s="82" t="s">
        <v>2134</v>
      </c>
      <c r="B2074" s="20">
        <v>0</v>
      </c>
      <c r="C2074" s="70" t="s">
        <v>87</v>
      </c>
      <c r="D2074" s="81">
        <v>158362.62999999998</v>
      </c>
      <c r="E2074" s="81">
        <v>61623.13</v>
      </c>
      <c r="F2074" s="21">
        <v>0</v>
      </c>
      <c r="G2074" s="22">
        <f t="shared" si="32"/>
        <v>96739.499999999971</v>
      </c>
      <c r="H2074" s="21">
        <v>0</v>
      </c>
      <c r="I2074" s="21">
        <v>0</v>
      </c>
    </row>
    <row r="2075" spans="1:9" ht="15" x14ac:dyDescent="0.25">
      <c r="A2075" s="82" t="s">
        <v>2135</v>
      </c>
      <c r="B2075" s="20">
        <v>0</v>
      </c>
      <c r="C2075" s="70" t="s">
        <v>87</v>
      </c>
      <c r="D2075" s="81">
        <v>102496</v>
      </c>
      <c r="E2075" s="81">
        <v>57328.3</v>
      </c>
      <c r="F2075" s="21">
        <v>0</v>
      </c>
      <c r="G2075" s="22">
        <f t="shared" si="32"/>
        <v>45167.7</v>
      </c>
      <c r="H2075" s="21">
        <v>0</v>
      </c>
      <c r="I2075" s="21">
        <v>0</v>
      </c>
    </row>
    <row r="2076" spans="1:9" ht="15" x14ac:dyDescent="0.25">
      <c r="A2076" s="82" t="s">
        <v>2136</v>
      </c>
      <c r="B2076" s="20">
        <v>0</v>
      </c>
      <c r="C2076" s="70" t="s">
        <v>87</v>
      </c>
      <c r="D2076" s="81">
        <v>95242.8</v>
      </c>
      <c r="E2076" s="81">
        <v>63947.199999999997</v>
      </c>
      <c r="F2076" s="21">
        <v>0</v>
      </c>
      <c r="G2076" s="22">
        <f t="shared" si="32"/>
        <v>31295.600000000006</v>
      </c>
      <c r="H2076" s="21">
        <v>0</v>
      </c>
      <c r="I2076" s="21">
        <v>0</v>
      </c>
    </row>
    <row r="2077" spans="1:9" ht="15" x14ac:dyDescent="0.25">
      <c r="A2077" s="82" t="s">
        <v>2137</v>
      </c>
      <c r="B2077" s="20">
        <v>0</v>
      </c>
      <c r="C2077" s="70" t="s">
        <v>87</v>
      </c>
      <c r="D2077" s="81">
        <v>67303.8</v>
      </c>
      <c r="E2077" s="81">
        <v>29739.799999999996</v>
      </c>
      <c r="F2077" s="21">
        <v>0</v>
      </c>
      <c r="G2077" s="22">
        <f t="shared" si="32"/>
        <v>37564.000000000007</v>
      </c>
      <c r="H2077" s="21">
        <v>0</v>
      </c>
      <c r="I2077" s="21">
        <v>0</v>
      </c>
    </row>
    <row r="2078" spans="1:9" ht="15" x14ac:dyDescent="0.25">
      <c r="A2078" s="82" t="s">
        <v>2138</v>
      </c>
      <c r="B2078" s="20">
        <v>0</v>
      </c>
      <c r="C2078" s="70" t="s">
        <v>87</v>
      </c>
      <c r="D2078" s="81">
        <v>70639.8</v>
      </c>
      <c r="E2078" s="81">
        <v>24521.599999999999</v>
      </c>
      <c r="F2078" s="21">
        <v>0</v>
      </c>
      <c r="G2078" s="22">
        <f t="shared" si="32"/>
        <v>46118.200000000004</v>
      </c>
      <c r="H2078" s="21">
        <v>0</v>
      </c>
      <c r="I2078" s="21">
        <v>0</v>
      </c>
    </row>
    <row r="2079" spans="1:9" ht="15" x14ac:dyDescent="0.25">
      <c r="A2079" s="82" t="s">
        <v>2139</v>
      </c>
      <c r="B2079" s="20">
        <v>0</v>
      </c>
      <c r="C2079" s="70" t="s">
        <v>87</v>
      </c>
      <c r="D2079" s="81">
        <v>53626.2</v>
      </c>
      <c r="E2079" s="81">
        <v>17373.599999999999</v>
      </c>
      <c r="F2079" s="21">
        <v>0</v>
      </c>
      <c r="G2079" s="22">
        <f t="shared" si="32"/>
        <v>36252.6</v>
      </c>
      <c r="H2079" s="21">
        <v>0</v>
      </c>
      <c r="I2079" s="21">
        <v>0</v>
      </c>
    </row>
    <row r="2080" spans="1:9" ht="15" x14ac:dyDescent="0.25">
      <c r="A2080" s="82" t="s">
        <v>2140</v>
      </c>
      <c r="B2080" s="20">
        <v>0</v>
      </c>
      <c r="C2080" s="70" t="s">
        <v>87</v>
      </c>
      <c r="D2080" s="81">
        <v>106613</v>
      </c>
      <c r="E2080" s="81">
        <v>104099.59999999999</v>
      </c>
      <c r="F2080" s="21">
        <v>0</v>
      </c>
      <c r="G2080" s="22">
        <f t="shared" si="32"/>
        <v>2513.4000000000087</v>
      </c>
      <c r="H2080" s="21">
        <v>0</v>
      </c>
      <c r="I2080" s="21">
        <v>0</v>
      </c>
    </row>
    <row r="2081" spans="1:9" ht="15" x14ac:dyDescent="0.25">
      <c r="A2081" s="82" t="s">
        <v>2141</v>
      </c>
      <c r="B2081" s="20">
        <v>0</v>
      </c>
      <c r="C2081" s="70" t="s">
        <v>87</v>
      </c>
      <c r="D2081" s="81">
        <v>83261</v>
      </c>
      <c r="E2081" s="81">
        <v>43791.7</v>
      </c>
      <c r="F2081" s="21">
        <v>0</v>
      </c>
      <c r="G2081" s="22">
        <f t="shared" si="32"/>
        <v>39469.300000000003</v>
      </c>
      <c r="H2081" s="21">
        <v>0</v>
      </c>
      <c r="I2081" s="21">
        <v>0</v>
      </c>
    </row>
    <row r="2082" spans="1:9" ht="15" x14ac:dyDescent="0.25">
      <c r="A2082" s="82" t="s">
        <v>2142</v>
      </c>
      <c r="B2082" s="20">
        <v>0</v>
      </c>
      <c r="C2082" s="70" t="s">
        <v>87</v>
      </c>
      <c r="D2082" s="81">
        <v>95632</v>
      </c>
      <c r="E2082" s="81">
        <v>79016</v>
      </c>
      <c r="F2082" s="21">
        <v>0</v>
      </c>
      <c r="G2082" s="22">
        <f t="shared" si="32"/>
        <v>16616</v>
      </c>
      <c r="H2082" s="21">
        <v>0</v>
      </c>
      <c r="I2082" s="21">
        <v>0</v>
      </c>
    </row>
    <row r="2083" spans="1:9" ht="15" x14ac:dyDescent="0.25">
      <c r="A2083" s="82" t="s">
        <v>2143</v>
      </c>
      <c r="B2083" s="20">
        <v>0</v>
      </c>
      <c r="C2083" s="70" t="s">
        <v>87</v>
      </c>
      <c r="D2083" s="81">
        <v>98078.400000000009</v>
      </c>
      <c r="E2083" s="81">
        <v>43517.73</v>
      </c>
      <c r="F2083" s="21">
        <v>0</v>
      </c>
      <c r="G2083" s="22">
        <f t="shared" si="32"/>
        <v>54560.670000000006</v>
      </c>
      <c r="H2083" s="21">
        <v>0</v>
      </c>
      <c r="I2083" s="21">
        <v>0</v>
      </c>
    </row>
    <row r="2084" spans="1:9" ht="15" x14ac:dyDescent="0.25">
      <c r="A2084" s="82" t="s">
        <v>4500</v>
      </c>
      <c r="B2084" s="20">
        <v>0</v>
      </c>
      <c r="C2084" s="70" t="s">
        <v>87</v>
      </c>
      <c r="D2084" s="81">
        <v>76589</v>
      </c>
      <c r="E2084" s="81">
        <v>25483.599999999999</v>
      </c>
      <c r="F2084" s="21">
        <v>0</v>
      </c>
      <c r="G2084" s="22">
        <f t="shared" si="32"/>
        <v>51105.4</v>
      </c>
      <c r="H2084" s="21">
        <v>0</v>
      </c>
      <c r="I2084" s="21">
        <v>0</v>
      </c>
    </row>
    <row r="2085" spans="1:9" ht="15" x14ac:dyDescent="0.25">
      <c r="A2085" s="82" t="s">
        <v>2144</v>
      </c>
      <c r="B2085" s="20">
        <v>0</v>
      </c>
      <c r="C2085" s="70" t="s">
        <v>87</v>
      </c>
      <c r="D2085" s="81">
        <v>154456.79999999999</v>
      </c>
      <c r="E2085" s="81">
        <v>96800.400000000009</v>
      </c>
      <c r="F2085" s="21">
        <v>0</v>
      </c>
      <c r="G2085" s="22">
        <f t="shared" si="32"/>
        <v>57656.39999999998</v>
      </c>
      <c r="H2085" s="21">
        <v>0</v>
      </c>
      <c r="I2085" s="21">
        <v>0</v>
      </c>
    </row>
    <row r="2086" spans="1:9" ht="15" x14ac:dyDescent="0.25">
      <c r="A2086" s="82" t="s">
        <v>2145</v>
      </c>
      <c r="B2086" s="20">
        <v>0</v>
      </c>
      <c r="C2086" s="70" t="s">
        <v>87</v>
      </c>
      <c r="D2086" s="81">
        <v>78952</v>
      </c>
      <c r="E2086" s="81">
        <v>64764.88</v>
      </c>
      <c r="F2086" s="21">
        <v>0</v>
      </c>
      <c r="G2086" s="22">
        <f t="shared" si="32"/>
        <v>14187.120000000003</v>
      </c>
      <c r="H2086" s="21">
        <v>0</v>
      </c>
      <c r="I2086" s="21">
        <v>0</v>
      </c>
    </row>
    <row r="2087" spans="1:9" ht="15" x14ac:dyDescent="0.25">
      <c r="A2087" s="82" t="s">
        <v>2146</v>
      </c>
      <c r="B2087" s="20">
        <v>0</v>
      </c>
      <c r="C2087" s="70" t="s">
        <v>87</v>
      </c>
      <c r="D2087" s="81">
        <v>88042.6</v>
      </c>
      <c r="E2087" s="81">
        <v>70640.399999999994</v>
      </c>
      <c r="F2087" s="21">
        <v>0</v>
      </c>
      <c r="G2087" s="22">
        <f t="shared" si="32"/>
        <v>17402.200000000012</v>
      </c>
      <c r="H2087" s="21">
        <v>0</v>
      </c>
      <c r="I2087" s="21">
        <v>0</v>
      </c>
    </row>
    <row r="2088" spans="1:9" ht="15" x14ac:dyDescent="0.25">
      <c r="A2088" s="82" t="s">
        <v>2147</v>
      </c>
      <c r="B2088" s="20">
        <v>0</v>
      </c>
      <c r="C2088" s="70" t="s">
        <v>87</v>
      </c>
      <c r="D2088" s="81">
        <v>97383.400000000009</v>
      </c>
      <c r="E2088" s="81">
        <v>62557</v>
      </c>
      <c r="F2088" s="21">
        <v>0</v>
      </c>
      <c r="G2088" s="22">
        <f t="shared" si="32"/>
        <v>34826.400000000009</v>
      </c>
      <c r="H2088" s="21">
        <v>0</v>
      </c>
      <c r="I2088" s="21">
        <v>0</v>
      </c>
    </row>
    <row r="2089" spans="1:9" ht="15" x14ac:dyDescent="0.25">
      <c r="A2089" s="82" t="s">
        <v>2148</v>
      </c>
      <c r="B2089" s="20">
        <v>0</v>
      </c>
      <c r="C2089" s="70" t="s">
        <v>87</v>
      </c>
      <c r="D2089" s="81">
        <v>105695.59999999999</v>
      </c>
      <c r="E2089" s="81">
        <v>83124.400000000009</v>
      </c>
      <c r="F2089" s="21">
        <v>0</v>
      </c>
      <c r="G2089" s="22">
        <f t="shared" si="32"/>
        <v>22571.199999999983</v>
      </c>
      <c r="H2089" s="21">
        <v>0</v>
      </c>
      <c r="I2089" s="21">
        <v>0</v>
      </c>
    </row>
    <row r="2090" spans="1:9" ht="15" x14ac:dyDescent="0.25">
      <c r="A2090" s="82" t="s">
        <v>2149</v>
      </c>
      <c r="B2090" s="20">
        <v>0</v>
      </c>
      <c r="C2090" s="70" t="s">
        <v>87</v>
      </c>
      <c r="D2090" s="81">
        <v>147089.79999999999</v>
      </c>
      <c r="E2090" s="81">
        <v>102450.6</v>
      </c>
      <c r="F2090" s="21">
        <v>0</v>
      </c>
      <c r="G2090" s="22">
        <f t="shared" si="32"/>
        <v>44639.199999999983</v>
      </c>
      <c r="H2090" s="21">
        <v>0</v>
      </c>
      <c r="I2090" s="21">
        <v>0</v>
      </c>
    </row>
    <row r="2091" spans="1:9" ht="15" x14ac:dyDescent="0.25">
      <c r="A2091" s="82" t="s">
        <v>2150</v>
      </c>
      <c r="B2091" s="20">
        <v>0</v>
      </c>
      <c r="C2091" s="70" t="s">
        <v>87</v>
      </c>
      <c r="D2091" s="81">
        <v>71630.31</v>
      </c>
      <c r="E2091" s="81">
        <v>56200</v>
      </c>
      <c r="F2091" s="21">
        <v>0</v>
      </c>
      <c r="G2091" s="22">
        <f t="shared" si="32"/>
        <v>15430.309999999998</v>
      </c>
      <c r="H2091" s="21">
        <v>0</v>
      </c>
      <c r="I2091" s="21">
        <v>0</v>
      </c>
    </row>
    <row r="2092" spans="1:9" ht="15" x14ac:dyDescent="0.25">
      <c r="A2092" s="82" t="s">
        <v>2151</v>
      </c>
      <c r="B2092" s="20">
        <v>0</v>
      </c>
      <c r="C2092" s="70" t="s">
        <v>87</v>
      </c>
      <c r="D2092" s="81">
        <v>114091.20000000001</v>
      </c>
      <c r="E2092" s="81">
        <v>76748.600000000006</v>
      </c>
      <c r="F2092" s="21">
        <v>0</v>
      </c>
      <c r="G2092" s="22">
        <f t="shared" si="32"/>
        <v>37342.600000000006</v>
      </c>
      <c r="H2092" s="21">
        <v>0</v>
      </c>
      <c r="I2092" s="21">
        <v>0</v>
      </c>
    </row>
    <row r="2093" spans="1:9" ht="15" x14ac:dyDescent="0.25">
      <c r="A2093" s="82" t="s">
        <v>2152</v>
      </c>
      <c r="B2093" s="20">
        <v>0</v>
      </c>
      <c r="C2093" s="70" t="s">
        <v>87</v>
      </c>
      <c r="D2093" s="81">
        <v>65024.2</v>
      </c>
      <c r="E2093" s="81">
        <v>38112.1</v>
      </c>
      <c r="F2093" s="21">
        <v>0</v>
      </c>
      <c r="G2093" s="22">
        <f t="shared" si="32"/>
        <v>26912.1</v>
      </c>
      <c r="H2093" s="21">
        <v>0</v>
      </c>
      <c r="I2093" s="21">
        <v>0</v>
      </c>
    </row>
    <row r="2094" spans="1:9" ht="15" x14ac:dyDescent="0.25">
      <c r="A2094" s="82" t="s">
        <v>2153</v>
      </c>
      <c r="B2094" s="20">
        <v>0</v>
      </c>
      <c r="C2094" s="70" t="s">
        <v>87</v>
      </c>
      <c r="D2094" s="81">
        <v>103277.00000000001</v>
      </c>
      <c r="E2094" s="81">
        <v>60768.399999999994</v>
      </c>
      <c r="F2094" s="21">
        <v>0</v>
      </c>
      <c r="G2094" s="22">
        <f t="shared" si="32"/>
        <v>42508.60000000002</v>
      </c>
      <c r="H2094" s="21">
        <v>0</v>
      </c>
      <c r="I2094" s="21">
        <v>0</v>
      </c>
    </row>
    <row r="2095" spans="1:9" ht="15" x14ac:dyDescent="0.25">
      <c r="A2095" s="82" t="s">
        <v>2154</v>
      </c>
      <c r="B2095" s="20">
        <v>0</v>
      </c>
      <c r="C2095" s="70" t="s">
        <v>87</v>
      </c>
      <c r="D2095" s="81">
        <v>18542.599999999999</v>
      </c>
      <c r="E2095" s="81">
        <v>0</v>
      </c>
      <c r="F2095" s="21">
        <v>0</v>
      </c>
      <c r="G2095" s="22">
        <f t="shared" si="32"/>
        <v>18542.599999999999</v>
      </c>
      <c r="H2095" s="21">
        <v>0</v>
      </c>
      <c r="I2095" s="21">
        <v>0</v>
      </c>
    </row>
    <row r="2096" spans="1:9" ht="15" x14ac:dyDescent="0.25">
      <c r="A2096" s="82" t="s">
        <v>2155</v>
      </c>
      <c r="B2096" s="20">
        <v>0</v>
      </c>
      <c r="C2096" s="70" t="s">
        <v>87</v>
      </c>
      <c r="D2096" s="81">
        <v>62113.729999999996</v>
      </c>
      <c r="E2096" s="81">
        <v>21476.53</v>
      </c>
      <c r="F2096" s="21">
        <v>0</v>
      </c>
      <c r="G2096" s="22">
        <f t="shared" si="32"/>
        <v>40637.199999999997</v>
      </c>
      <c r="H2096" s="21">
        <v>0</v>
      </c>
      <c r="I2096" s="21">
        <v>0</v>
      </c>
    </row>
    <row r="2097" spans="1:9" ht="15" x14ac:dyDescent="0.25">
      <c r="A2097" s="82" t="s">
        <v>2156</v>
      </c>
      <c r="B2097" s="20">
        <v>0</v>
      </c>
      <c r="C2097" s="70" t="s">
        <v>87</v>
      </c>
      <c r="D2097" s="81">
        <v>779771.99000000022</v>
      </c>
      <c r="E2097" s="81">
        <v>450662.89000000007</v>
      </c>
      <c r="F2097" s="21">
        <v>0</v>
      </c>
      <c r="G2097" s="22">
        <f t="shared" si="32"/>
        <v>329109.10000000015</v>
      </c>
      <c r="H2097" s="21">
        <v>0</v>
      </c>
      <c r="I2097" s="21">
        <v>0</v>
      </c>
    </row>
    <row r="2098" spans="1:9" ht="15" x14ac:dyDescent="0.25">
      <c r="A2098" s="82" t="s">
        <v>2157</v>
      </c>
      <c r="B2098" s="20">
        <v>0</v>
      </c>
      <c r="C2098" s="70" t="s">
        <v>87</v>
      </c>
      <c r="D2098" s="81">
        <v>776864.39999999991</v>
      </c>
      <c r="E2098" s="81">
        <v>458891.98</v>
      </c>
      <c r="F2098" s="21">
        <v>0</v>
      </c>
      <c r="G2098" s="22">
        <f t="shared" si="32"/>
        <v>317972.41999999993</v>
      </c>
      <c r="H2098" s="21">
        <v>0</v>
      </c>
      <c r="I2098" s="21">
        <v>0</v>
      </c>
    </row>
    <row r="2099" spans="1:9" ht="15" x14ac:dyDescent="0.25">
      <c r="A2099" s="82" t="s">
        <v>2158</v>
      </c>
      <c r="B2099" s="20">
        <v>0</v>
      </c>
      <c r="C2099" s="70" t="s">
        <v>87</v>
      </c>
      <c r="D2099" s="81">
        <v>1333526.0000000002</v>
      </c>
      <c r="E2099" s="81">
        <v>1020374.7400000002</v>
      </c>
      <c r="F2099" s="21">
        <v>0</v>
      </c>
      <c r="G2099" s="22">
        <f t="shared" si="32"/>
        <v>313151.26</v>
      </c>
      <c r="H2099" s="21">
        <v>0</v>
      </c>
      <c r="I2099" s="21">
        <v>0</v>
      </c>
    </row>
    <row r="2100" spans="1:9" ht="15" x14ac:dyDescent="0.25">
      <c r="A2100" s="82" t="s">
        <v>2159</v>
      </c>
      <c r="B2100" s="20">
        <v>0</v>
      </c>
      <c r="C2100" s="70" t="s">
        <v>87</v>
      </c>
      <c r="D2100" s="81">
        <v>72891.599999999991</v>
      </c>
      <c r="E2100" s="81">
        <v>6452.5</v>
      </c>
      <c r="F2100" s="21">
        <v>0</v>
      </c>
      <c r="G2100" s="22">
        <f t="shared" si="32"/>
        <v>66439.099999999991</v>
      </c>
      <c r="H2100" s="21">
        <v>0</v>
      </c>
      <c r="I2100" s="21">
        <v>0</v>
      </c>
    </row>
    <row r="2101" spans="1:9" ht="15" x14ac:dyDescent="0.25">
      <c r="A2101" s="82" t="s">
        <v>2160</v>
      </c>
      <c r="B2101" s="20">
        <v>0</v>
      </c>
      <c r="C2101" s="70" t="s">
        <v>87</v>
      </c>
      <c r="D2101" s="81">
        <v>702030.96</v>
      </c>
      <c r="E2101" s="81">
        <v>538556.65000000014</v>
      </c>
      <c r="F2101" s="21">
        <v>0</v>
      </c>
      <c r="G2101" s="22">
        <f t="shared" si="32"/>
        <v>163474.30999999982</v>
      </c>
      <c r="H2101" s="21">
        <v>0</v>
      </c>
      <c r="I2101" s="21">
        <v>0</v>
      </c>
    </row>
    <row r="2102" spans="1:9" ht="15" x14ac:dyDescent="0.25">
      <c r="A2102" s="82" t="s">
        <v>2161</v>
      </c>
      <c r="B2102" s="20">
        <v>0</v>
      </c>
      <c r="C2102" s="70" t="s">
        <v>87</v>
      </c>
      <c r="D2102" s="81">
        <v>833415.94</v>
      </c>
      <c r="E2102" s="81">
        <v>581969.95999999961</v>
      </c>
      <c r="F2102" s="21">
        <v>0</v>
      </c>
      <c r="G2102" s="22">
        <f t="shared" si="32"/>
        <v>251445.98000000033</v>
      </c>
      <c r="H2102" s="21">
        <v>0</v>
      </c>
      <c r="I2102" s="21">
        <v>0</v>
      </c>
    </row>
    <row r="2103" spans="1:9" ht="15" x14ac:dyDescent="0.25">
      <c r="A2103" s="82" t="s">
        <v>2162</v>
      </c>
      <c r="B2103" s="20">
        <v>0</v>
      </c>
      <c r="C2103" s="70" t="s">
        <v>87</v>
      </c>
      <c r="D2103" s="81">
        <v>692859.39999999991</v>
      </c>
      <c r="E2103" s="81">
        <v>501621.19000000006</v>
      </c>
      <c r="F2103" s="21">
        <v>0</v>
      </c>
      <c r="G2103" s="22">
        <f t="shared" si="32"/>
        <v>191238.20999999985</v>
      </c>
      <c r="H2103" s="21">
        <v>0</v>
      </c>
      <c r="I2103" s="21">
        <v>0</v>
      </c>
    </row>
    <row r="2104" spans="1:9" ht="15" x14ac:dyDescent="0.25">
      <c r="A2104" s="82" t="s">
        <v>2163</v>
      </c>
      <c r="B2104" s="20">
        <v>0</v>
      </c>
      <c r="C2104" s="70" t="s">
        <v>87</v>
      </c>
      <c r="D2104" s="81">
        <v>659514.12000000023</v>
      </c>
      <c r="E2104" s="81">
        <v>511294.7</v>
      </c>
      <c r="F2104" s="21">
        <v>0</v>
      </c>
      <c r="G2104" s="22">
        <f t="shared" si="32"/>
        <v>148219.42000000022</v>
      </c>
      <c r="H2104" s="21">
        <v>0</v>
      </c>
      <c r="I2104" s="21">
        <v>0</v>
      </c>
    </row>
    <row r="2105" spans="1:9" ht="15" x14ac:dyDescent="0.25">
      <c r="A2105" s="82" t="s">
        <v>2164</v>
      </c>
      <c r="B2105" s="20">
        <v>0</v>
      </c>
      <c r="C2105" s="70" t="s">
        <v>87</v>
      </c>
      <c r="D2105" s="81">
        <v>795316.6100000001</v>
      </c>
      <c r="E2105" s="81">
        <v>646780.57999999973</v>
      </c>
      <c r="F2105" s="21">
        <v>0</v>
      </c>
      <c r="G2105" s="22">
        <f t="shared" si="32"/>
        <v>148536.03000000038</v>
      </c>
      <c r="H2105" s="21">
        <v>0</v>
      </c>
      <c r="I2105" s="21">
        <v>0</v>
      </c>
    </row>
    <row r="2106" spans="1:9" ht="15" x14ac:dyDescent="0.25">
      <c r="A2106" s="82" t="s">
        <v>2165</v>
      </c>
      <c r="B2106" s="20">
        <v>0</v>
      </c>
      <c r="C2106" s="70" t="s">
        <v>87</v>
      </c>
      <c r="D2106" s="81">
        <v>1089172.22</v>
      </c>
      <c r="E2106" s="81">
        <v>936487</v>
      </c>
      <c r="F2106" s="21">
        <v>0</v>
      </c>
      <c r="G2106" s="22">
        <f t="shared" si="32"/>
        <v>152685.21999999997</v>
      </c>
      <c r="H2106" s="21">
        <v>0</v>
      </c>
      <c r="I2106" s="21">
        <v>0</v>
      </c>
    </row>
    <row r="2107" spans="1:9" ht="15" x14ac:dyDescent="0.25">
      <c r="A2107" s="82" t="s">
        <v>2166</v>
      </c>
      <c r="B2107" s="20">
        <v>0</v>
      </c>
      <c r="C2107" s="70" t="s">
        <v>87</v>
      </c>
      <c r="D2107" s="81">
        <v>828867.4</v>
      </c>
      <c r="E2107" s="81">
        <v>624776.12</v>
      </c>
      <c r="F2107" s="21">
        <v>0</v>
      </c>
      <c r="G2107" s="22">
        <f t="shared" si="32"/>
        <v>204091.28000000003</v>
      </c>
      <c r="H2107" s="21">
        <v>0</v>
      </c>
      <c r="I2107" s="21">
        <v>0</v>
      </c>
    </row>
    <row r="2108" spans="1:9" ht="15" x14ac:dyDescent="0.25">
      <c r="A2108" s="82" t="s">
        <v>2167</v>
      </c>
      <c r="B2108" s="20">
        <v>0</v>
      </c>
      <c r="C2108" s="70" t="s">
        <v>87</v>
      </c>
      <c r="D2108" s="81">
        <v>670512.07000000007</v>
      </c>
      <c r="E2108" s="81">
        <v>565907.47</v>
      </c>
      <c r="F2108" s="21">
        <v>0</v>
      </c>
      <c r="G2108" s="22">
        <f t="shared" si="32"/>
        <v>104604.60000000009</v>
      </c>
      <c r="H2108" s="21">
        <v>0</v>
      </c>
      <c r="I2108" s="21">
        <v>0</v>
      </c>
    </row>
    <row r="2109" spans="1:9" ht="15" x14ac:dyDescent="0.25">
      <c r="A2109" s="82" t="s">
        <v>2168</v>
      </c>
      <c r="B2109" s="20">
        <v>0</v>
      </c>
      <c r="C2109" s="70" t="s">
        <v>87</v>
      </c>
      <c r="D2109" s="81">
        <v>2674879.3699999996</v>
      </c>
      <c r="E2109" s="81">
        <v>2359282.58</v>
      </c>
      <c r="F2109" s="21">
        <v>0</v>
      </c>
      <c r="G2109" s="22">
        <f t="shared" si="32"/>
        <v>315596.78999999957</v>
      </c>
      <c r="H2109" s="21">
        <v>0</v>
      </c>
      <c r="I2109" s="21">
        <v>0</v>
      </c>
    </row>
    <row r="2110" spans="1:9" ht="15" x14ac:dyDescent="0.25">
      <c r="A2110" s="82" t="s">
        <v>2169</v>
      </c>
      <c r="B2110" s="20">
        <v>0</v>
      </c>
      <c r="C2110" s="70" t="s">
        <v>87</v>
      </c>
      <c r="D2110" s="81">
        <v>1044417.8000000003</v>
      </c>
      <c r="E2110" s="81">
        <v>874103.99999999977</v>
      </c>
      <c r="F2110" s="21">
        <v>0</v>
      </c>
      <c r="G2110" s="22">
        <f t="shared" si="32"/>
        <v>170313.80000000051</v>
      </c>
      <c r="H2110" s="21">
        <v>0</v>
      </c>
      <c r="I2110" s="21">
        <v>0</v>
      </c>
    </row>
    <row r="2111" spans="1:9" ht="15" x14ac:dyDescent="0.25">
      <c r="A2111" s="82" t="s">
        <v>2170</v>
      </c>
      <c r="B2111" s="20">
        <v>0</v>
      </c>
      <c r="C2111" s="70" t="s">
        <v>87</v>
      </c>
      <c r="D2111" s="81">
        <v>1095623.75</v>
      </c>
      <c r="E2111" s="81">
        <v>891862.48999999976</v>
      </c>
      <c r="F2111" s="21">
        <v>0</v>
      </c>
      <c r="G2111" s="22">
        <f t="shared" si="32"/>
        <v>203761.26000000024</v>
      </c>
      <c r="H2111" s="21">
        <v>0</v>
      </c>
      <c r="I2111" s="21">
        <v>0</v>
      </c>
    </row>
    <row r="2112" spans="1:9" ht="15" x14ac:dyDescent="0.25">
      <c r="A2112" s="82" t="s">
        <v>2171</v>
      </c>
      <c r="B2112" s="20">
        <v>0</v>
      </c>
      <c r="C2112" s="70" t="s">
        <v>87</v>
      </c>
      <c r="D2112" s="81">
        <v>567106.60999999987</v>
      </c>
      <c r="E2112" s="81">
        <v>388604.62999999995</v>
      </c>
      <c r="F2112" s="21">
        <v>0</v>
      </c>
      <c r="G2112" s="22">
        <f t="shared" si="32"/>
        <v>178501.97999999992</v>
      </c>
      <c r="H2112" s="21">
        <v>0</v>
      </c>
      <c r="I2112" s="21">
        <v>0</v>
      </c>
    </row>
    <row r="2113" spans="1:9" ht="15" x14ac:dyDescent="0.25">
      <c r="A2113" s="82" t="s">
        <v>2172</v>
      </c>
      <c r="B2113" s="20">
        <v>0</v>
      </c>
      <c r="C2113" s="70" t="s">
        <v>87</v>
      </c>
      <c r="D2113" s="81">
        <v>718137.29999999981</v>
      </c>
      <c r="E2113" s="81">
        <v>565112.54999999981</v>
      </c>
      <c r="F2113" s="21">
        <v>0</v>
      </c>
      <c r="G2113" s="22">
        <f t="shared" si="32"/>
        <v>153024.75</v>
      </c>
      <c r="H2113" s="21">
        <v>0</v>
      </c>
      <c r="I2113" s="21">
        <v>0</v>
      </c>
    </row>
    <row r="2114" spans="1:9" ht="15" x14ac:dyDescent="0.25">
      <c r="A2114" s="82" t="s">
        <v>2173</v>
      </c>
      <c r="B2114" s="20">
        <v>0</v>
      </c>
      <c r="C2114" s="70" t="s">
        <v>87</v>
      </c>
      <c r="D2114" s="81">
        <v>1085041</v>
      </c>
      <c r="E2114" s="81">
        <v>922035.29999999993</v>
      </c>
      <c r="F2114" s="21">
        <v>0</v>
      </c>
      <c r="G2114" s="22">
        <f t="shared" si="32"/>
        <v>163005.70000000007</v>
      </c>
      <c r="H2114" s="21">
        <v>0</v>
      </c>
      <c r="I2114" s="21">
        <v>0</v>
      </c>
    </row>
    <row r="2115" spans="1:9" ht="15" x14ac:dyDescent="0.25">
      <c r="A2115" s="82" t="s">
        <v>2174</v>
      </c>
      <c r="B2115" s="20">
        <v>0</v>
      </c>
      <c r="C2115" s="70" t="s">
        <v>87</v>
      </c>
      <c r="D2115" s="81">
        <v>1105865.5999999999</v>
      </c>
      <c r="E2115" s="81">
        <v>968295.03999999992</v>
      </c>
      <c r="F2115" s="21">
        <v>0</v>
      </c>
      <c r="G2115" s="22">
        <f t="shared" si="32"/>
        <v>137570.55999999994</v>
      </c>
      <c r="H2115" s="21">
        <v>0</v>
      </c>
      <c r="I2115" s="21">
        <v>0</v>
      </c>
    </row>
    <row r="2116" spans="1:9" ht="15" x14ac:dyDescent="0.25">
      <c r="A2116" s="82" t="s">
        <v>2175</v>
      </c>
      <c r="B2116" s="20">
        <v>0</v>
      </c>
      <c r="C2116" s="70" t="s">
        <v>87</v>
      </c>
      <c r="D2116" s="81">
        <v>948711.94</v>
      </c>
      <c r="E2116" s="81">
        <v>804779.04</v>
      </c>
      <c r="F2116" s="21">
        <v>0</v>
      </c>
      <c r="G2116" s="22">
        <f t="shared" si="32"/>
        <v>143932.89999999991</v>
      </c>
      <c r="H2116" s="21">
        <v>0</v>
      </c>
      <c r="I2116" s="21">
        <v>0</v>
      </c>
    </row>
    <row r="2117" spans="1:9" ht="15" x14ac:dyDescent="0.25">
      <c r="A2117" s="82" t="s">
        <v>2176</v>
      </c>
      <c r="B2117" s="20">
        <v>0</v>
      </c>
      <c r="C2117" s="70" t="s">
        <v>87</v>
      </c>
      <c r="D2117" s="81">
        <v>675686.21999999986</v>
      </c>
      <c r="E2117" s="81">
        <v>477514.41999999993</v>
      </c>
      <c r="F2117" s="21">
        <v>0</v>
      </c>
      <c r="G2117" s="22">
        <f t="shared" si="32"/>
        <v>198171.79999999993</v>
      </c>
      <c r="H2117" s="21">
        <v>0</v>
      </c>
      <c r="I2117" s="21">
        <v>0</v>
      </c>
    </row>
    <row r="2118" spans="1:9" ht="15" x14ac:dyDescent="0.25">
      <c r="A2118" s="82" t="s">
        <v>2177</v>
      </c>
      <c r="B2118" s="20">
        <v>0</v>
      </c>
      <c r="C2118" s="70" t="s">
        <v>87</v>
      </c>
      <c r="D2118" s="81">
        <v>660476.29999999981</v>
      </c>
      <c r="E2118" s="81">
        <v>531227.17999999982</v>
      </c>
      <c r="F2118" s="21">
        <v>0</v>
      </c>
      <c r="G2118" s="22">
        <f t="shared" ref="G2118:G2181" si="33">D2118-E2118</f>
        <v>129249.12</v>
      </c>
      <c r="H2118" s="21">
        <v>0</v>
      </c>
      <c r="I2118" s="21">
        <v>0</v>
      </c>
    </row>
    <row r="2119" spans="1:9" ht="15" x14ac:dyDescent="0.25">
      <c r="A2119" s="82" t="s">
        <v>2178</v>
      </c>
      <c r="B2119" s="20">
        <v>0</v>
      </c>
      <c r="C2119" s="70" t="s">
        <v>87</v>
      </c>
      <c r="D2119" s="81">
        <v>865822.39999999991</v>
      </c>
      <c r="E2119" s="81">
        <v>671634.70000000019</v>
      </c>
      <c r="F2119" s="21">
        <v>0</v>
      </c>
      <c r="G2119" s="22">
        <f t="shared" si="33"/>
        <v>194187.69999999972</v>
      </c>
      <c r="H2119" s="21">
        <v>0</v>
      </c>
      <c r="I2119" s="21">
        <v>0</v>
      </c>
    </row>
    <row r="2120" spans="1:9" ht="15" x14ac:dyDescent="0.25">
      <c r="A2120" s="82" t="s">
        <v>2179</v>
      </c>
      <c r="B2120" s="20">
        <v>0</v>
      </c>
      <c r="C2120" s="70" t="s">
        <v>87</v>
      </c>
      <c r="D2120" s="81">
        <v>854139.54999999993</v>
      </c>
      <c r="E2120" s="81">
        <v>528290.46</v>
      </c>
      <c r="F2120" s="21">
        <v>0</v>
      </c>
      <c r="G2120" s="22">
        <f t="shared" si="33"/>
        <v>325849.08999999997</v>
      </c>
      <c r="H2120" s="21">
        <v>0</v>
      </c>
      <c r="I2120" s="21">
        <v>0</v>
      </c>
    </row>
    <row r="2121" spans="1:9" ht="15" x14ac:dyDescent="0.25">
      <c r="A2121" s="82" t="s">
        <v>2180</v>
      </c>
      <c r="B2121" s="20">
        <v>0</v>
      </c>
      <c r="C2121" s="70" t="s">
        <v>87</v>
      </c>
      <c r="D2121" s="81">
        <v>834952.49999999988</v>
      </c>
      <c r="E2121" s="81">
        <v>639677.44000000006</v>
      </c>
      <c r="F2121" s="21">
        <v>0</v>
      </c>
      <c r="G2121" s="22">
        <f t="shared" si="33"/>
        <v>195275.05999999982</v>
      </c>
      <c r="H2121" s="21">
        <v>0</v>
      </c>
      <c r="I2121" s="21">
        <v>0</v>
      </c>
    </row>
    <row r="2122" spans="1:9" ht="15" x14ac:dyDescent="0.25">
      <c r="A2122" s="82" t="s">
        <v>2181</v>
      </c>
      <c r="B2122" s="20">
        <v>0</v>
      </c>
      <c r="C2122" s="70" t="s">
        <v>87</v>
      </c>
      <c r="D2122" s="81">
        <v>825763.67000000016</v>
      </c>
      <c r="E2122" s="81">
        <v>576647.93999999983</v>
      </c>
      <c r="F2122" s="21">
        <v>0</v>
      </c>
      <c r="G2122" s="22">
        <f t="shared" si="33"/>
        <v>249115.73000000033</v>
      </c>
      <c r="H2122" s="21">
        <v>0</v>
      </c>
      <c r="I2122" s="21">
        <v>0</v>
      </c>
    </row>
    <row r="2123" spans="1:9" ht="15" x14ac:dyDescent="0.25">
      <c r="A2123" s="82" t="s">
        <v>2182</v>
      </c>
      <c r="B2123" s="20">
        <v>0</v>
      </c>
      <c r="C2123" s="70" t="s">
        <v>87</v>
      </c>
      <c r="D2123" s="81">
        <v>816869.97999999963</v>
      </c>
      <c r="E2123" s="81">
        <v>562852.27000000014</v>
      </c>
      <c r="F2123" s="21">
        <v>0</v>
      </c>
      <c r="G2123" s="22">
        <f t="shared" si="33"/>
        <v>254017.7099999995</v>
      </c>
      <c r="H2123" s="21">
        <v>0</v>
      </c>
      <c r="I2123" s="21">
        <v>0</v>
      </c>
    </row>
    <row r="2124" spans="1:9" ht="15" x14ac:dyDescent="0.25">
      <c r="A2124" s="82" t="s">
        <v>2183</v>
      </c>
      <c r="B2124" s="20">
        <v>0</v>
      </c>
      <c r="C2124" s="70" t="s">
        <v>87</v>
      </c>
      <c r="D2124" s="81">
        <v>860057.48000000033</v>
      </c>
      <c r="E2124" s="81">
        <v>755625.33000000007</v>
      </c>
      <c r="F2124" s="21">
        <v>0</v>
      </c>
      <c r="G2124" s="22">
        <f t="shared" si="33"/>
        <v>104432.15000000026</v>
      </c>
      <c r="H2124" s="21">
        <v>0</v>
      </c>
      <c r="I2124" s="21">
        <v>0</v>
      </c>
    </row>
    <row r="2125" spans="1:9" ht="15" x14ac:dyDescent="0.25">
      <c r="A2125" s="82" t="s">
        <v>2184</v>
      </c>
      <c r="B2125" s="20">
        <v>0</v>
      </c>
      <c r="C2125" s="70" t="s">
        <v>87</v>
      </c>
      <c r="D2125" s="81">
        <v>2972004.68</v>
      </c>
      <c r="E2125" s="81">
        <v>2091356.0500000005</v>
      </c>
      <c r="F2125" s="21">
        <v>0</v>
      </c>
      <c r="G2125" s="22">
        <f t="shared" si="33"/>
        <v>880648.62999999966</v>
      </c>
      <c r="H2125" s="21">
        <v>0</v>
      </c>
      <c r="I2125" s="21">
        <v>0</v>
      </c>
    </row>
    <row r="2126" spans="1:9" ht="15" x14ac:dyDescent="0.25">
      <c r="A2126" s="82" t="s">
        <v>2185</v>
      </c>
      <c r="B2126" s="20">
        <v>0</v>
      </c>
      <c r="C2126" s="70" t="s">
        <v>87</v>
      </c>
      <c r="D2126" s="81">
        <v>1196680.3200000003</v>
      </c>
      <c r="E2126" s="81">
        <v>981113.45999999985</v>
      </c>
      <c r="F2126" s="21">
        <v>0</v>
      </c>
      <c r="G2126" s="22">
        <f t="shared" si="33"/>
        <v>215566.86000000045</v>
      </c>
      <c r="H2126" s="21">
        <v>0</v>
      </c>
      <c r="I2126" s="21">
        <v>0</v>
      </c>
    </row>
    <row r="2127" spans="1:9" ht="15" x14ac:dyDescent="0.25">
      <c r="A2127" s="82" t="s">
        <v>2186</v>
      </c>
      <c r="B2127" s="20">
        <v>0</v>
      </c>
      <c r="C2127" s="70" t="s">
        <v>87</v>
      </c>
      <c r="D2127" s="81">
        <v>1132503.0800000003</v>
      </c>
      <c r="E2127" s="81">
        <v>906332.99</v>
      </c>
      <c r="F2127" s="21">
        <v>0</v>
      </c>
      <c r="G2127" s="22">
        <f t="shared" si="33"/>
        <v>226170.09000000032</v>
      </c>
      <c r="H2127" s="21">
        <v>0</v>
      </c>
      <c r="I2127" s="21">
        <v>0</v>
      </c>
    </row>
    <row r="2128" spans="1:9" ht="15" x14ac:dyDescent="0.25">
      <c r="A2128" s="82" t="s">
        <v>2187</v>
      </c>
      <c r="B2128" s="20">
        <v>0</v>
      </c>
      <c r="C2128" s="70" t="s">
        <v>87</v>
      </c>
      <c r="D2128" s="81">
        <v>134524.19999999998</v>
      </c>
      <c r="E2128" s="81">
        <v>55399.240000000005</v>
      </c>
      <c r="F2128" s="21">
        <v>0</v>
      </c>
      <c r="G2128" s="22">
        <f t="shared" si="33"/>
        <v>79124.959999999977</v>
      </c>
      <c r="H2128" s="21">
        <v>0</v>
      </c>
      <c r="I2128" s="21">
        <v>0</v>
      </c>
    </row>
    <row r="2129" spans="1:9" ht="15" x14ac:dyDescent="0.25">
      <c r="A2129" s="82" t="s">
        <v>2188</v>
      </c>
      <c r="B2129" s="20">
        <v>0</v>
      </c>
      <c r="C2129" s="70" t="s">
        <v>87</v>
      </c>
      <c r="D2129" s="81">
        <v>161379</v>
      </c>
      <c r="E2129" s="81">
        <v>123078.59999999999</v>
      </c>
      <c r="F2129" s="21">
        <v>0</v>
      </c>
      <c r="G2129" s="22">
        <f t="shared" si="33"/>
        <v>38300.400000000009</v>
      </c>
      <c r="H2129" s="21">
        <v>0</v>
      </c>
      <c r="I2129" s="21">
        <v>0</v>
      </c>
    </row>
    <row r="2130" spans="1:9" ht="15" x14ac:dyDescent="0.25">
      <c r="A2130" s="82" t="s">
        <v>2189</v>
      </c>
      <c r="B2130" s="20">
        <v>0</v>
      </c>
      <c r="C2130" s="70" t="s">
        <v>87</v>
      </c>
      <c r="D2130" s="81">
        <v>155046.24000000002</v>
      </c>
      <c r="E2130" s="81">
        <v>88051.38</v>
      </c>
      <c r="F2130" s="21">
        <v>0</v>
      </c>
      <c r="G2130" s="22">
        <f t="shared" si="33"/>
        <v>66994.860000000015</v>
      </c>
      <c r="H2130" s="21">
        <v>0</v>
      </c>
      <c r="I2130" s="21">
        <v>0</v>
      </c>
    </row>
    <row r="2131" spans="1:9" ht="15" x14ac:dyDescent="0.25">
      <c r="A2131" s="82" t="s">
        <v>2190</v>
      </c>
      <c r="B2131" s="20">
        <v>0</v>
      </c>
      <c r="C2131" s="70" t="s">
        <v>87</v>
      </c>
      <c r="D2131" s="81">
        <v>367905.65</v>
      </c>
      <c r="E2131" s="81">
        <v>242847.5</v>
      </c>
      <c r="F2131" s="21">
        <v>0</v>
      </c>
      <c r="G2131" s="22">
        <f t="shared" si="33"/>
        <v>125058.15000000002</v>
      </c>
      <c r="H2131" s="21">
        <v>0</v>
      </c>
      <c r="I2131" s="21">
        <v>0</v>
      </c>
    </row>
    <row r="2132" spans="1:9" ht="15" x14ac:dyDescent="0.25">
      <c r="A2132" s="82" t="s">
        <v>2191</v>
      </c>
      <c r="B2132" s="20">
        <v>0</v>
      </c>
      <c r="C2132" s="70" t="s">
        <v>87</v>
      </c>
      <c r="D2132" s="81">
        <v>58129.8</v>
      </c>
      <c r="E2132" s="81">
        <v>11027.8</v>
      </c>
      <c r="F2132" s="21">
        <v>0</v>
      </c>
      <c r="G2132" s="22">
        <f t="shared" si="33"/>
        <v>47102</v>
      </c>
      <c r="H2132" s="21">
        <v>0</v>
      </c>
      <c r="I2132" s="21">
        <v>0</v>
      </c>
    </row>
    <row r="2133" spans="1:9" ht="15" x14ac:dyDescent="0.25">
      <c r="A2133" s="82" t="s">
        <v>2192</v>
      </c>
      <c r="B2133" s="20">
        <v>0</v>
      </c>
      <c r="C2133" s="70" t="s">
        <v>87</v>
      </c>
      <c r="D2133" s="81">
        <v>57712.800000000003</v>
      </c>
      <c r="E2133" s="81">
        <v>27054.399999999998</v>
      </c>
      <c r="F2133" s="21">
        <v>0</v>
      </c>
      <c r="G2133" s="22">
        <f t="shared" si="33"/>
        <v>30658.400000000005</v>
      </c>
      <c r="H2133" s="21">
        <v>0</v>
      </c>
      <c r="I2133" s="21">
        <v>0</v>
      </c>
    </row>
    <row r="2134" spans="1:9" ht="15" x14ac:dyDescent="0.25">
      <c r="A2134" s="82" t="s">
        <v>2193</v>
      </c>
      <c r="B2134" s="20">
        <v>0</v>
      </c>
      <c r="C2134" s="70" t="s">
        <v>87</v>
      </c>
      <c r="D2134" s="81">
        <v>43554.829999999994</v>
      </c>
      <c r="E2134" s="81">
        <v>7988.5999999999995</v>
      </c>
      <c r="F2134" s="21">
        <v>0</v>
      </c>
      <c r="G2134" s="22">
        <f t="shared" si="33"/>
        <v>35566.229999999996</v>
      </c>
      <c r="H2134" s="21">
        <v>0</v>
      </c>
      <c r="I2134" s="21">
        <v>0</v>
      </c>
    </row>
    <row r="2135" spans="1:9" ht="15" x14ac:dyDescent="0.25">
      <c r="A2135" s="82" t="s">
        <v>2194</v>
      </c>
      <c r="B2135" s="20">
        <v>0</v>
      </c>
      <c r="C2135" s="70" t="s">
        <v>87</v>
      </c>
      <c r="D2135" s="81">
        <v>55071.8</v>
      </c>
      <c r="E2135" s="81">
        <v>14520.8</v>
      </c>
      <c r="F2135" s="21">
        <v>0</v>
      </c>
      <c r="G2135" s="22">
        <f t="shared" si="33"/>
        <v>40551</v>
      </c>
      <c r="H2135" s="21">
        <v>0</v>
      </c>
      <c r="I2135" s="21">
        <v>0</v>
      </c>
    </row>
    <row r="2136" spans="1:9" ht="15" x14ac:dyDescent="0.25">
      <c r="A2136" s="82" t="s">
        <v>2195</v>
      </c>
      <c r="B2136" s="20">
        <v>0</v>
      </c>
      <c r="C2136" s="70" t="s">
        <v>87</v>
      </c>
      <c r="D2136" s="81">
        <v>100580.4</v>
      </c>
      <c r="E2136" s="81">
        <v>32471.9</v>
      </c>
      <c r="F2136" s="21">
        <v>0</v>
      </c>
      <c r="G2136" s="22">
        <f t="shared" si="33"/>
        <v>68108.5</v>
      </c>
      <c r="H2136" s="21">
        <v>0</v>
      </c>
      <c r="I2136" s="21">
        <v>0</v>
      </c>
    </row>
    <row r="2137" spans="1:9" ht="15" x14ac:dyDescent="0.25">
      <c r="A2137" s="82" t="s">
        <v>2196</v>
      </c>
      <c r="B2137" s="20">
        <v>0</v>
      </c>
      <c r="C2137" s="70" t="s">
        <v>87</v>
      </c>
      <c r="D2137" s="81">
        <v>33878.6</v>
      </c>
      <c r="E2137" s="81">
        <v>24147.4</v>
      </c>
      <c r="F2137" s="21">
        <v>0</v>
      </c>
      <c r="G2137" s="22">
        <f t="shared" si="33"/>
        <v>9731.1999999999971</v>
      </c>
      <c r="H2137" s="21">
        <v>0</v>
      </c>
      <c r="I2137" s="21">
        <v>0</v>
      </c>
    </row>
    <row r="2138" spans="1:9" ht="15" x14ac:dyDescent="0.25">
      <c r="A2138" s="82" t="s">
        <v>2197</v>
      </c>
      <c r="B2138" s="20">
        <v>0</v>
      </c>
      <c r="C2138" s="70" t="s">
        <v>87</v>
      </c>
      <c r="D2138" s="81">
        <v>313235.19999999995</v>
      </c>
      <c r="E2138" s="81">
        <v>225855.43000000002</v>
      </c>
      <c r="F2138" s="21">
        <v>0</v>
      </c>
      <c r="G2138" s="22">
        <f t="shared" si="33"/>
        <v>87379.769999999931</v>
      </c>
      <c r="H2138" s="21">
        <v>0</v>
      </c>
      <c r="I2138" s="21">
        <v>0</v>
      </c>
    </row>
    <row r="2139" spans="1:9" ht="15" x14ac:dyDescent="0.25">
      <c r="A2139" s="82" t="s">
        <v>2198</v>
      </c>
      <c r="B2139" s="20">
        <v>0</v>
      </c>
      <c r="C2139" s="70" t="s">
        <v>87</v>
      </c>
      <c r="D2139" s="81">
        <v>243493.36000000002</v>
      </c>
      <c r="E2139" s="81">
        <v>204718.46</v>
      </c>
      <c r="F2139" s="21">
        <v>0</v>
      </c>
      <c r="G2139" s="22">
        <f t="shared" si="33"/>
        <v>38774.900000000023</v>
      </c>
      <c r="H2139" s="21">
        <v>0</v>
      </c>
      <c r="I2139" s="21">
        <v>0</v>
      </c>
    </row>
    <row r="2140" spans="1:9" ht="15" x14ac:dyDescent="0.25">
      <c r="A2140" s="82" t="s">
        <v>2199</v>
      </c>
      <c r="B2140" s="20">
        <v>0</v>
      </c>
      <c r="C2140" s="70" t="s">
        <v>87</v>
      </c>
      <c r="D2140" s="81">
        <v>210021.80000000002</v>
      </c>
      <c r="E2140" s="81">
        <v>178522</v>
      </c>
      <c r="F2140" s="21">
        <v>0</v>
      </c>
      <c r="G2140" s="22">
        <f t="shared" si="33"/>
        <v>31499.800000000017</v>
      </c>
      <c r="H2140" s="21">
        <v>0</v>
      </c>
      <c r="I2140" s="21">
        <v>0</v>
      </c>
    </row>
    <row r="2141" spans="1:9" ht="15" x14ac:dyDescent="0.25">
      <c r="A2141" s="82" t="s">
        <v>2200</v>
      </c>
      <c r="B2141" s="20">
        <v>0</v>
      </c>
      <c r="C2141" s="70" t="s">
        <v>87</v>
      </c>
      <c r="D2141" s="81">
        <v>213202.73999999993</v>
      </c>
      <c r="E2141" s="81">
        <v>108810.36</v>
      </c>
      <c r="F2141" s="21">
        <v>0</v>
      </c>
      <c r="G2141" s="22">
        <f t="shared" si="33"/>
        <v>104392.37999999993</v>
      </c>
      <c r="H2141" s="21">
        <v>0</v>
      </c>
      <c r="I2141" s="21">
        <v>0</v>
      </c>
    </row>
    <row r="2142" spans="1:9" ht="15" x14ac:dyDescent="0.25">
      <c r="A2142" s="82" t="s">
        <v>2201</v>
      </c>
      <c r="B2142" s="20">
        <v>0</v>
      </c>
      <c r="C2142" s="70" t="s">
        <v>87</v>
      </c>
      <c r="D2142" s="81">
        <v>237498.2</v>
      </c>
      <c r="E2142" s="81">
        <v>151079.09999999998</v>
      </c>
      <c r="F2142" s="21">
        <v>0</v>
      </c>
      <c r="G2142" s="22">
        <f t="shared" si="33"/>
        <v>86419.100000000035</v>
      </c>
      <c r="H2142" s="21">
        <v>0</v>
      </c>
      <c r="I2142" s="21">
        <v>0</v>
      </c>
    </row>
    <row r="2143" spans="1:9" ht="15" x14ac:dyDescent="0.25">
      <c r="A2143" s="82" t="s">
        <v>2202</v>
      </c>
      <c r="B2143" s="20">
        <v>0</v>
      </c>
      <c r="C2143" s="70" t="s">
        <v>87</v>
      </c>
      <c r="D2143" s="81">
        <v>119361.60000000001</v>
      </c>
      <c r="E2143" s="81">
        <v>76151.189999999988</v>
      </c>
      <c r="F2143" s="21">
        <v>0</v>
      </c>
      <c r="G2143" s="22">
        <f t="shared" si="33"/>
        <v>43210.410000000018</v>
      </c>
      <c r="H2143" s="21">
        <v>0</v>
      </c>
      <c r="I2143" s="21">
        <v>0</v>
      </c>
    </row>
    <row r="2144" spans="1:9" ht="15" x14ac:dyDescent="0.25">
      <c r="A2144" s="82" t="s">
        <v>2203</v>
      </c>
      <c r="B2144" s="20">
        <v>0</v>
      </c>
      <c r="C2144" s="70" t="s">
        <v>87</v>
      </c>
      <c r="D2144" s="81">
        <v>190970.19999999998</v>
      </c>
      <c r="E2144" s="81">
        <v>172321.2</v>
      </c>
      <c r="F2144" s="21">
        <v>0</v>
      </c>
      <c r="G2144" s="22">
        <f t="shared" si="33"/>
        <v>18648.999999999971</v>
      </c>
      <c r="H2144" s="21">
        <v>0</v>
      </c>
      <c r="I2144" s="21">
        <v>0</v>
      </c>
    </row>
    <row r="2145" spans="1:9" ht="15" x14ac:dyDescent="0.25">
      <c r="A2145" s="82" t="s">
        <v>2204</v>
      </c>
      <c r="B2145" s="20">
        <v>0</v>
      </c>
      <c r="C2145" s="70" t="s">
        <v>87</v>
      </c>
      <c r="D2145" s="81">
        <v>286373.37</v>
      </c>
      <c r="E2145" s="81">
        <v>235696.37</v>
      </c>
      <c r="F2145" s="21">
        <v>0</v>
      </c>
      <c r="G2145" s="22">
        <f t="shared" si="33"/>
        <v>50677</v>
      </c>
      <c r="H2145" s="21">
        <v>0</v>
      </c>
      <c r="I2145" s="21">
        <v>0</v>
      </c>
    </row>
    <row r="2146" spans="1:9" ht="15" x14ac:dyDescent="0.25">
      <c r="A2146" s="82" t="s">
        <v>2205</v>
      </c>
      <c r="B2146" s="20">
        <v>0</v>
      </c>
      <c r="C2146" s="70" t="s">
        <v>87</v>
      </c>
      <c r="D2146" s="81">
        <v>671517.09999999986</v>
      </c>
      <c r="E2146" s="81">
        <v>545773.89999999979</v>
      </c>
      <c r="F2146" s="21">
        <v>0</v>
      </c>
      <c r="G2146" s="22">
        <f t="shared" si="33"/>
        <v>125743.20000000007</v>
      </c>
      <c r="H2146" s="21">
        <v>0</v>
      </c>
      <c r="I2146" s="21">
        <v>0</v>
      </c>
    </row>
    <row r="2147" spans="1:9" ht="15" x14ac:dyDescent="0.25">
      <c r="A2147" s="82" t="s">
        <v>2206</v>
      </c>
      <c r="B2147" s="20">
        <v>0</v>
      </c>
      <c r="C2147" s="70" t="s">
        <v>87</v>
      </c>
      <c r="D2147" s="81">
        <v>738383.49999999988</v>
      </c>
      <c r="E2147" s="81">
        <v>573061.47000000009</v>
      </c>
      <c r="F2147" s="21">
        <v>0</v>
      </c>
      <c r="G2147" s="22">
        <f t="shared" si="33"/>
        <v>165322.0299999998</v>
      </c>
      <c r="H2147" s="21">
        <v>0</v>
      </c>
      <c r="I2147" s="21">
        <v>0</v>
      </c>
    </row>
    <row r="2148" spans="1:9" ht="15" x14ac:dyDescent="0.25">
      <c r="A2148" s="82" t="s">
        <v>2207</v>
      </c>
      <c r="B2148" s="20">
        <v>0</v>
      </c>
      <c r="C2148" s="70" t="s">
        <v>87</v>
      </c>
      <c r="D2148" s="81">
        <v>893634.60000000021</v>
      </c>
      <c r="E2148" s="81">
        <v>773996.40000000014</v>
      </c>
      <c r="F2148" s="21">
        <v>0</v>
      </c>
      <c r="G2148" s="22">
        <f t="shared" si="33"/>
        <v>119638.20000000007</v>
      </c>
      <c r="H2148" s="21">
        <v>0</v>
      </c>
      <c r="I2148" s="21">
        <v>0</v>
      </c>
    </row>
    <row r="2149" spans="1:9" ht="15" x14ac:dyDescent="0.25">
      <c r="A2149" s="82" t="s">
        <v>2208</v>
      </c>
      <c r="B2149" s="20">
        <v>0</v>
      </c>
      <c r="C2149" s="70" t="s">
        <v>87</v>
      </c>
      <c r="D2149" s="81">
        <v>209056.00000000003</v>
      </c>
      <c r="E2149" s="81">
        <v>175079.4</v>
      </c>
      <c r="F2149" s="21">
        <v>0</v>
      </c>
      <c r="G2149" s="22">
        <f t="shared" si="33"/>
        <v>33976.600000000035</v>
      </c>
      <c r="H2149" s="21">
        <v>0</v>
      </c>
      <c r="I2149" s="21">
        <v>0</v>
      </c>
    </row>
    <row r="2150" spans="1:9" ht="15" x14ac:dyDescent="0.25">
      <c r="A2150" s="82" t="s">
        <v>2209</v>
      </c>
      <c r="B2150" s="20">
        <v>0</v>
      </c>
      <c r="C2150" s="70" t="s">
        <v>87</v>
      </c>
      <c r="D2150" s="81">
        <v>231018</v>
      </c>
      <c r="E2150" s="81">
        <v>156906.80000000002</v>
      </c>
      <c r="F2150" s="21">
        <v>0</v>
      </c>
      <c r="G2150" s="22">
        <f t="shared" si="33"/>
        <v>74111.199999999983</v>
      </c>
      <c r="H2150" s="21">
        <v>0</v>
      </c>
      <c r="I2150" s="21">
        <v>0</v>
      </c>
    </row>
    <row r="2151" spans="1:9" ht="15" x14ac:dyDescent="0.25">
      <c r="A2151" s="82" t="s">
        <v>2210</v>
      </c>
      <c r="B2151" s="20">
        <v>0</v>
      </c>
      <c r="C2151" s="70" t="s">
        <v>87</v>
      </c>
      <c r="D2151" s="81">
        <v>18125.599999999999</v>
      </c>
      <c r="E2151" s="81">
        <v>0</v>
      </c>
      <c r="F2151" s="21">
        <v>0</v>
      </c>
      <c r="G2151" s="22">
        <f t="shared" si="33"/>
        <v>18125.599999999999</v>
      </c>
      <c r="H2151" s="21">
        <v>0</v>
      </c>
      <c r="I2151" s="21">
        <v>0</v>
      </c>
    </row>
    <row r="2152" spans="1:9" ht="15" x14ac:dyDescent="0.25">
      <c r="A2152" s="82" t="s">
        <v>2211</v>
      </c>
      <c r="B2152" s="20">
        <v>0</v>
      </c>
      <c r="C2152" s="70" t="s">
        <v>87</v>
      </c>
      <c r="D2152" s="81">
        <v>132011.30000000002</v>
      </c>
      <c r="E2152" s="81">
        <v>94731.12000000001</v>
      </c>
      <c r="F2152" s="21">
        <v>0</v>
      </c>
      <c r="G2152" s="22">
        <f t="shared" si="33"/>
        <v>37280.180000000008</v>
      </c>
      <c r="H2152" s="21">
        <v>0</v>
      </c>
      <c r="I2152" s="21">
        <v>0</v>
      </c>
    </row>
    <row r="2153" spans="1:9" ht="15" x14ac:dyDescent="0.25">
      <c r="A2153" s="82" t="s">
        <v>2212</v>
      </c>
      <c r="B2153" s="20">
        <v>0</v>
      </c>
      <c r="C2153" s="70" t="s">
        <v>87</v>
      </c>
      <c r="D2153" s="81">
        <v>228188.66</v>
      </c>
      <c r="E2153" s="81">
        <v>152008.95999999999</v>
      </c>
      <c r="F2153" s="21">
        <v>0</v>
      </c>
      <c r="G2153" s="22">
        <f t="shared" si="33"/>
        <v>76179.700000000012</v>
      </c>
      <c r="H2153" s="21">
        <v>0</v>
      </c>
      <c r="I2153" s="21">
        <v>0</v>
      </c>
    </row>
    <row r="2154" spans="1:9" ht="15" x14ac:dyDescent="0.25">
      <c r="A2154" s="82" t="s">
        <v>2213</v>
      </c>
      <c r="B2154" s="20">
        <v>0</v>
      </c>
      <c r="C2154" s="70" t="s">
        <v>87</v>
      </c>
      <c r="D2154" s="81">
        <v>193273</v>
      </c>
      <c r="E2154" s="81">
        <v>169541.81999999998</v>
      </c>
      <c r="F2154" s="21">
        <v>0</v>
      </c>
      <c r="G2154" s="22">
        <f t="shared" si="33"/>
        <v>23731.180000000022</v>
      </c>
      <c r="H2154" s="21">
        <v>0</v>
      </c>
      <c r="I2154" s="21">
        <v>0</v>
      </c>
    </row>
    <row r="2155" spans="1:9" ht="15" x14ac:dyDescent="0.25">
      <c r="A2155" s="82" t="s">
        <v>2214</v>
      </c>
      <c r="B2155" s="20">
        <v>0</v>
      </c>
      <c r="C2155" s="70" t="s">
        <v>87</v>
      </c>
      <c r="D2155" s="81">
        <v>17814.240000000002</v>
      </c>
      <c r="E2155" s="81">
        <v>0</v>
      </c>
      <c r="F2155" s="21">
        <v>0</v>
      </c>
      <c r="G2155" s="22">
        <f t="shared" si="33"/>
        <v>17814.240000000002</v>
      </c>
      <c r="H2155" s="21">
        <v>0</v>
      </c>
      <c r="I2155" s="21">
        <v>0</v>
      </c>
    </row>
    <row r="2156" spans="1:9" ht="15" x14ac:dyDescent="0.25">
      <c r="A2156" s="82" t="s">
        <v>2215</v>
      </c>
      <c r="B2156" s="20">
        <v>0</v>
      </c>
      <c r="C2156" s="70" t="s">
        <v>87</v>
      </c>
      <c r="D2156" s="81">
        <v>429482.2</v>
      </c>
      <c r="E2156" s="81">
        <v>306632.88</v>
      </c>
      <c r="F2156" s="21">
        <v>0</v>
      </c>
      <c r="G2156" s="22">
        <f t="shared" si="33"/>
        <v>122849.32</v>
      </c>
      <c r="H2156" s="21">
        <v>0</v>
      </c>
      <c r="I2156" s="21">
        <v>0</v>
      </c>
    </row>
    <row r="2157" spans="1:9" ht="15" x14ac:dyDescent="0.25">
      <c r="A2157" s="82" t="s">
        <v>2216</v>
      </c>
      <c r="B2157" s="20">
        <v>0</v>
      </c>
      <c r="C2157" s="70" t="s">
        <v>87</v>
      </c>
      <c r="D2157" s="81">
        <v>440373.20000000013</v>
      </c>
      <c r="E2157" s="81">
        <v>290042</v>
      </c>
      <c r="F2157" s="21">
        <v>0</v>
      </c>
      <c r="G2157" s="22">
        <f t="shared" si="33"/>
        <v>150331.20000000013</v>
      </c>
      <c r="H2157" s="21">
        <v>0</v>
      </c>
      <c r="I2157" s="21">
        <v>0</v>
      </c>
    </row>
    <row r="2158" spans="1:9" ht="15" x14ac:dyDescent="0.25">
      <c r="A2158" s="82" t="s">
        <v>2217</v>
      </c>
      <c r="B2158" s="20">
        <v>0</v>
      </c>
      <c r="C2158" s="70" t="s">
        <v>87</v>
      </c>
      <c r="D2158" s="81">
        <v>419946.79999999993</v>
      </c>
      <c r="E2158" s="81">
        <v>334134.60000000003</v>
      </c>
      <c r="F2158" s="21">
        <v>0</v>
      </c>
      <c r="G2158" s="22">
        <f t="shared" si="33"/>
        <v>85812.199999999895</v>
      </c>
      <c r="H2158" s="21">
        <v>0</v>
      </c>
      <c r="I2158" s="21">
        <v>0</v>
      </c>
    </row>
    <row r="2159" spans="1:9" ht="15" x14ac:dyDescent="0.25">
      <c r="A2159" s="82" t="s">
        <v>2218</v>
      </c>
      <c r="B2159" s="20">
        <v>0</v>
      </c>
      <c r="C2159" s="70" t="s">
        <v>87</v>
      </c>
      <c r="D2159" s="81">
        <v>415081.8</v>
      </c>
      <c r="E2159" s="81">
        <v>287337.87</v>
      </c>
      <c r="F2159" s="21">
        <v>0</v>
      </c>
      <c r="G2159" s="22">
        <f t="shared" si="33"/>
        <v>127743.93</v>
      </c>
      <c r="H2159" s="21">
        <v>0</v>
      </c>
      <c r="I2159" s="21">
        <v>0</v>
      </c>
    </row>
    <row r="2160" spans="1:9" ht="15" x14ac:dyDescent="0.25">
      <c r="A2160" s="82" t="s">
        <v>2219</v>
      </c>
      <c r="B2160" s="20">
        <v>0</v>
      </c>
      <c r="C2160" s="70" t="s">
        <v>87</v>
      </c>
      <c r="D2160" s="81">
        <v>955295.00000000012</v>
      </c>
      <c r="E2160" s="81">
        <v>834157.22</v>
      </c>
      <c r="F2160" s="21">
        <v>0</v>
      </c>
      <c r="G2160" s="22">
        <f t="shared" si="33"/>
        <v>121137.78000000014</v>
      </c>
      <c r="H2160" s="21">
        <v>0</v>
      </c>
      <c r="I2160" s="21">
        <v>0</v>
      </c>
    </row>
    <row r="2161" spans="1:9" ht="15" x14ac:dyDescent="0.25">
      <c r="A2161" s="82" t="s">
        <v>2220</v>
      </c>
      <c r="B2161" s="20">
        <v>0</v>
      </c>
      <c r="C2161" s="70" t="s">
        <v>87</v>
      </c>
      <c r="D2161" s="81">
        <v>610682.60000000021</v>
      </c>
      <c r="E2161" s="81">
        <v>484344.20000000013</v>
      </c>
      <c r="F2161" s="21">
        <v>0</v>
      </c>
      <c r="G2161" s="22">
        <f t="shared" si="33"/>
        <v>126338.40000000008</v>
      </c>
      <c r="H2161" s="21">
        <v>0</v>
      </c>
      <c r="I2161" s="21">
        <v>0</v>
      </c>
    </row>
    <row r="2162" spans="1:9" ht="15" x14ac:dyDescent="0.25">
      <c r="A2162" s="82" t="s">
        <v>2221</v>
      </c>
      <c r="B2162" s="20">
        <v>0</v>
      </c>
      <c r="C2162" s="70" t="s">
        <v>87</v>
      </c>
      <c r="D2162" s="81">
        <v>19265.400000000001</v>
      </c>
      <c r="E2162" s="81">
        <v>0</v>
      </c>
      <c r="F2162" s="21">
        <v>0</v>
      </c>
      <c r="G2162" s="22">
        <f t="shared" si="33"/>
        <v>19265.400000000001</v>
      </c>
      <c r="H2162" s="21">
        <v>0</v>
      </c>
      <c r="I2162" s="21">
        <v>0</v>
      </c>
    </row>
    <row r="2163" spans="1:9" ht="15" x14ac:dyDescent="0.25">
      <c r="A2163" s="82" t="s">
        <v>2222</v>
      </c>
      <c r="B2163" s="20">
        <v>0</v>
      </c>
      <c r="C2163" s="70" t="s">
        <v>87</v>
      </c>
      <c r="D2163" s="81">
        <v>1423568.8799999997</v>
      </c>
      <c r="E2163" s="81">
        <v>1117139.42</v>
      </c>
      <c r="F2163" s="21">
        <v>0</v>
      </c>
      <c r="G2163" s="22">
        <f t="shared" si="33"/>
        <v>306429.45999999973</v>
      </c>
      <c r="H2163" s="21">
        <v>0</v>
      </c>
      <c r="I2163" s="21">
        <v>0</v>
      </c>
    </row>
    <row r="2164" spans="1:9" ht="15" x14ac:dyDescent="0.25">
      <c r="A2164" s="82" t="s">
        <v>2223</v>
      </c>
      <c r="B2164" s="20">
        <v>0</v>
      </c>
      <c r="C2164" s="70" t="s">
        <v>87</v>
      </c>
      <c r="D2164" s="81">
        <v>858420.3</v>
      </c>
      <c r="E2164" s="81">
        <v>712197.67999999982</v>
      </c>
      <c r="F2164" s="21">
        <v>0</v>
      </c>
      <c r="G2164" s="22">
        <f t="shared" si="33"/>
        <v>146222.62000000023</v>
      </c>
      <c r="H2164" s="21">
        <v>0</v>
      </c>
      <c r="I2164" s="21">
        <v>0</v>
      </c>
    </row>
    <row r="2165" spans="1:9" ht="15" x14ac:dyDescent="0.25">
      <c r="A2165" s="82" t="s">
        <v>2224</v>
      </c>
      <c r="B2165" s="20">
        <v>0</v>
      </c>
      <c r="C2165" s="70" t="s">
        <v>87</v>
      </c>
      <c r="D2165" s="81">
        <v>874559.16000000038</v>
      </c>
      <c r="E2165" s="81">
        <v>632946.89000000013</v>
      </c>
      <c r="F2165" s="21">
        <v>0</v>
      </c>
      <c r="G2165" s="22">
        <f t="shared" si="33"/>
        <v>241612.27000000025</v>
      </c>
      <c r="H2165" s="21">
        <v>0</v>
      </c>
      <c r="I2165" s="21">
        <v>0</v>
      </c>
    </row>
    <row r="2166" spans="1:9" ht="15" x14ac:dyDescent="0.25">
      <c r="A2166" s="82" t="s">
        <v>2225</v>
      </c>
      <c r="B2166" s="20">
        <v>0</v>
      </c>
      <c r="C2166" s="70" t="s">
        <v>87</v>
      </c>
      <c r="D2166" s="81">
        <v>554837.60000000009</v>
      </c>
      <c r="E2166" s="81">
        <v>375716.77999999997</v>
      </c>
      <c r="F2166" s="21">
        <v>0</v>
      </c>
      <c r="G2166" s="22">
        <f t="shared" si="33"/>
        <v>179120.82000000012</v>
      </c>
      <c r="H2166" s="21">
        <v>0</v>
      </c>
      <c r="I2166" s="21">
        <v>0</v>
      </c>
    </row>
    <row r="2167" spans="1:9" ht="15" x14ac:dyDescent="0.25">
      <c r="A2167" s="82" t="s">
        <v>2226</v>
      </c>
      <c r="B2167" s="20">
        <v>0</v>
      </c>
      <c r="C2167" s="70" t="s">
        <v>87</v>
      </c>
      <c r="D2167" s="81">
        <v>1040938.2</v>
      </c>
      <c r="E2167" s="81">
        <v>799026.30000000028</v>
      </c>
      <c r="F2167" s="21">
        <v>0</v>
      </c>
      <c r="G2167" s="22">
        <f t="shared" si="33"/>
        <v>241911.89999999967</v>
      </c>
      <c r="H2167" s="21">
        <v>0</v>
      </c>
      <c r="I2167" s="21">
        <v>0</v>
      </c>
    </row>
    <row r="2168" spans="1:9" ht="15" x14ac:dyDescent="0.25">
      <c r="A2168" s="82" t="s">
        <v>2227</v>
      </c>
      <c r="B2168" s="20">
        <v>0</v>
      </c>
      <c r="C2168" s="70" t="s">
        <v>87</v>
      </c>
      <c r="D2168" s="81">
        <v>993991.40000000014</v>
      </c>
      <c r="E2168" s="81">
        <v>780144.03000000014</v>
      </c>
      <c r="F2168" s="21">
        <v>0</v>
      </c>
      <c r="G2168" s="22">
        <f t="shared" si="33"/>
        <v>213847.37</v>
      </c>
      <c r="H2168" s="21">
        <v>0</v>
      </c>
      <c r="I2168" s="21">
        <v>0</v>
      </c>
    </row>
    <row r="2169" spans="1:9" ht="15" x14ac:dyDescent="0.25">
      <c r="A2169" s="82" t="s">
        <v>2228</v>
      </c>
      <c r="B2169" s="20">
        <v>0</v>
      </c>
      <c r="C2169" s="70" t="s">
        <v>87</v>
      </c>
      <c r="D2169" s="81">
        <v>890839.90000000014</v>
      </c>
      <c r="E2169" s="81">
        <v>649366.1</v>
      </c>
      <c r="F2169" s="21">
        <v>0</v>
      </c>
      <c r="G2169" s="22">
        <f t="shared" si="33"/>
        <v>241473.80000000016</v>
      </c>
      <c r="H2169" s="21">
        <v>0</v>
      </c>
      <c r="I2169" s="21">
        <v>0</v>
      </c>
    </row>
    <row r="2170" spans="1:9" ht="15" x14ac:dyDescent="0.25">
      <c r="A2170" s="82" t="s">
        <v>2229</v>
      </c>
      <c r="B2170" s="20">
        <v>0</v>
      </c>
      <c r="C2170" s="70" t="s">
        <v>87</v>
      </c>
      <c r="D2170" s="81">
        <v>934495.95000000019</v>
      </c>
      <c r="E2170" s="81">
        <v>633276.34999999974</v>
      </c>
      <c r="F2170" s="21">
        <v>0</v>
      </c>
      <c r="G2170" s="22">
        <f t="shared" si="33"/>
        <v>301219.60000000044</v>
      </c>
      <c r="H2170" s="21">
        <v>0</v>
      </c>
      <c r="I2170" s="21">
        <v>0</v>
      </c>
    </row>
    <row r="2171" spans="1:9" ht="15" x14ac:dyDescent="0.25">
      <c r="A2171" s="82" t="s">
        <v>2230</v>
      </c>
      <c r="B2171" s="20">
        <v>0</v>
      </c>
      <c r="C2171" s="70" t="s">
        <v>87</v>
      </c>
      <c r="D2171" s="81">
        <v>881505.02</v>
      </c>
      <c r="E2171" s="81">
        <v>661189.9</v>
      </c>
      <c r="F2171" s="21">
        <v>0</v>
      </c>
      <c r="G2171" s="22">
        <f t="shared" si="33"/>
        <v>220315.12</v>
      </c>
      <c r="H2171" s="21">
        <v>0</v>
      </c>
      <c r="I2171" s="21">
        <v>0</v>
      </c>
    </row>
    <row r="2172" spans="1:9" ht="15" x14ac:dyDescent="0.25">
      <c r="A2172" s="82" t="s">
        <v>2231</v>
      </c>
      <c r="B2172" s="20">
        <v>0</v>
      </c>
      <c r="C2172" s="70" t="s">
        <v>87</v>
      </c>
      <c r="D2172" s="81">
        <v>803456.8</v>
      </c>
      <c r="E2172" s="81">
        <v>605607.30000000005</v>
      </c>
      <c r="F2172" s="21">
        <v>0</v>
      </c>
      <c r="G2172" s="22">
        <f t="shared" si="33"/>
        <v>197849.5</v>
      </c>
      <c r="H2172" s="21">
        <v>0</v>
      </c>
      <c r="I2172" s="21">
        <v>0</v>
      </c>
    </row>
    <row r="2173" spans="1:9" ht="15" x14ac:dyDescent="0.25">
      <c r="A2173" s="82" t="s">
        <v>2232</v>
      </c>
      <c r="B2173" s="20">
        <v>0</v>
      </c>
      <c r="C2173" s="70" t="s">
        <v>87</v>
      </c>
      <c r="D2173" s="81">
        <v>864391.34999999963</v>
      </c>
      <c r="E2173" s="81">
        <v>712876.95</v>
      </c>
      <c r="F2173" s="21">
        <v>0</v>
      </c>
      <c r="G2173" s="22">
        <f t="shared" si="33"/>
        <v>151514.39999999967</v>
      </c>
      <c r="H2173" s="21">
        <v>0</v>
      </c>
      <c r="I2173" s="21">
        <v>0</v>
      </c>
    </row>
    <row r="2174" spans="1:9" ht="15" x14ac:dyDescent="0.25">
      <c r="A2174" s="82" t="s">
        <v>2233</v>
      </c>
      <c r="B2174" s="20">
        <v>0</v>
      </c>
      <c r="C2174" s="70" t="s">
        <v>87</v>
      </c>
      <c r="D2174" s="81">
        <v>863210.93999999971</v>
      </c>
      <c r="E2174" s="81">
        <v>622796.69999999995</v>
      </c>
      <c r="F2174" s="21">
        <v>0</v>
      </c>
      <c r="G2174" s="22">
        <f t="shared" si="33"/>
        <v>240414.23999999976</v>
      </c>
      <c r="H2174" s="21">
        <v>0</v>
      </c>
      <c r="I2174" s="21">
        <v>0</v>
      </c>
    </row>
    <row r="2175" spans="1:9" ht="15" x14ac:dyDescent="0.25">
      <c r="A2175" s="82" t="s">
        <v>2234</v>
      </c>
      <c r="B2175" s="20">
        <v>0</v>
      </c>
      <c r="C2175" s="70" t="s">
        <v>87</v>
      </c>
      <c r="D2175" s="81">
        <v>707259.8</v>
      </c>
      <c r="E2175" s="81">
        <v>461200.23</v>
      </c>
      <c r="F2175" s="21">
        <v>0</v>
      </c>
      <c r="G2175" s="22">
        <f t="shared" si="33"/>
        <v>246059.57000000007</v>
      </c>
      <c r="H2175" s="21">
        <v>0</v>
      </c>
      <c r="I2175" s="21">
        <v>0</v>
      </c>
    </row>
    <row r="2176" spans="1:9" ht="15" x14ac:dyDescent="0.25">
      <c r="A2176" s="82" t="s">
        <v>2235</v>
      </c>
      <c r="B2176" s="20">
        <v>0</v>
      </c>
      <c r="C2176" s="70" t="s">
        <v>87</v>
      </c>
      <c r="D2176" s="81">
        <v>50926.400000000001</v>
      </c>
      <c r="E2176" s="81">
        <v>35065.5</v>
      </c>
      <c r="F2176" s="21">
        <v>0</v>
      </c>
      <c r="G2176" s="22">
        <f t="shared" si="33"/>
        <v>15860.900000000001</v>
      </c>
      <c r="H2176" s="21">
        <v>0</v>
      </c>
      <c r="I2176" s="21">
        <v>0</v>
      </c>
    </row>
    <row r="2177" spans="1:9" ht="15" x14ac:dyDescent="0.25">
      <c r="A2177" s="82" t="s">
        <v>2236</v>
      </c>
      <c r="B2177" s="20">
        <v>0</v>
      </c>
      <c r="C2177" s="70" t="s">
        <v>87</v>
      </c>
      <c r="D2177" s="81">
        <v>150092.19999999998</v>
      </c>
      <c r="E2177" s="81">
        <v>106176.09999999999</v>
      </c>
      <c r="F2177" s="21">
        <v>0</v>
      </c>
      <c r="G2177" s="22">
        <f t="shared" si="33"/>
        <v>43916.099999999991</v>
      </c>
      <c r="H2177" s="21">
        <v>0</v>
      </c>
      <c r="I2177" s="21">
        <v>0</v>
      </c>
    </row>
    <row r="2178" spans="1:9" ht="15" x14ac:dyDescent="0.25">
      <c r="A2178" s="82" t="s">
        <v>2237</v>
      </c>
      <c r="B2178" s="20">
        <v>0</v>
      </c>
      <c r="C2178" s="70" t="s">
        <v>87</v>
      </c>
      <c r="D2178" s="81">
        <v>141127.83000000002</v>
      </c>
      <c r="E2178" s="81">
        <v>82563.37</v>
      </c>
      <c r="F2178" s="21">
        <v>0</v>
      </c>
      <c r="G2178" s="22">
        <f t="shared" si="33"/>
        <v>58564.460000000021</v>
      </c>
      <c r="H2178" s="21">
        <v>0</v>
      </c>
      <c r="I2178" s="21">
        <v>0</v>
      </c>
    </row>
    <row r="2179" spans="1:9" ht="15" x14ac:dyDescent="0.25">
      <c r="A2179" s="82" t="s">
        <v>2238</v>
      </c>
      <c r="B2179" s="20">
        <v>0</v>
      </c>
      <c r="C2179" s="70" t="s">
        <v>87</v>
      </c>
      <c r="D2179" s="81">
        <v>49941.32</v>
      </c>
      <c r="E2179" s="81">
        <v>23232.82</v>
      </c>
      <c r="F2179" s="21">
        <v>0</v>
      </c>
      <c r="G2179" s="22">
        <f t="shared" si="33"/>
        <v>26708.5</v>
      </c>
      <c r="H2179" s="21">
        <v>0</v>
      </c>
      <c r="I2179" s="21">
        <v>0</v>
      </c>
    </row>
    <row r="2180" spans="1:9" ht="15" x14ac:dyDescent="0.25">
      <c r="A2180" s="82" t="s">
        <v>2239</v>
      </c>
      <c r="B2180" s="20">
        <v>0</v>
      </c>
      <c r="C2180" s="70" t="s">
        <v>87</v>
      </c>
      <c r="D2180" s="81">
        <v>85329.23</v>
      </c>
      <c r="E2180" s="81">
        <v>38123.83</v>
      </c>
      <c r="F2180" s="21">
        <v>0</v>
      </c>
      <c r="G2180" s="22">
        <f t="shared" si="33"/>
        <v>47205.399999999994</v>
      </c>
      <c r="H2180" s="21">
        <v>0</v>
      </c>
      <c r="I2180" s="21">
        <v>0</v>
      </c>
    </row>
    <row r="2181" spans="1:9" ht="15" x14ac:dyDescent="0.25">
      <c r="A2181" s="82" t="s">
        <v>2240</v>
      </c>
      <c r="B2181" s="20">
        <v>0</v>
      </c>
      <c r="C2181" s="70" t="s">
        <v>87</v>
      </c>
      <c r="D2181" s="81">
        <v>310727.5</v>
      </c>
      <c r="E2181" s="81">
        <v>254879.2</v>
      </c>
      <c r="F2181" s="21">
        <v>0</v>
      </c>
      <c r="G2181" s="22">
        <f t="shared" si="33"/>
        <v>55848.299999999988</v>
      </c>
      <c r="H2181" s="21">
        <v>0</v>
      </c>
      <c r="I2181" s="21">
        <v>0</v>
      </c>
    </row>
    <row r="2182" spans="1:9" ht="15" x14ac:dyDescent="0.25">
      <c r="A2182" s="82" t="s">
        <v>2241</v>
      </c>
      <c r="B2182" s="20">
        <v>0</v>
      </c>
      <c r="C2182" s="70" t="s">
        <v>87</v>
      </c>
      <c r="D2182" s="81">
        <v>24916.800000000003</v>
      </c>
      <c r="E2182" s="81">
        <v>23815.200000000001</v>
      </c>
      <c r="F2182" s="21">
        <v>0</v>
      </c>
      <c r="G2182" s="22">
        <f t="shared" ref="G2182:G2245" si="34">D2182-E2182</f>
        <v>1101.6000000000022</v>
      </c>
      <c r="H2182" s="21">
        <v>0</v>
      </c>
      <c r="I2182" s="21">
        <v>0</v>
      </c>
    </row>
    <row r="2183" spans="1:9" ht="15" x14ac:dyDescent="0.25">
      <c r="A2183" s="82" t="s">
        <v>2242</v>
      </c>
      <c r="B2183" s="20">
        <v>0</v>
      </c>
      <c r="C2183" s="70" t="s">
        <v>87</v>
      </c>
      <c r="D2183" s="81">
        <v>66134.880000000005</v>
      </c>
      <c r="E2183" s="81">
        <v>50519.08</v>
      </c>
      <c r="F2183" s="21">
        <v>0</v>
      </c>
      <c r="G2183" s="22">
        <f t="shared" si="34"/>
        <v>15615.800000000003</v>
      </c>
      <c r="H2183" s="21">
        <v>0</v>
      </c>
      <c r="I2183" s="21">
        <v>0</v>
      </c>
    </row>
    <row r="2184" spans="1:9" ht="15" x14ac:dyDescent="0.25">
      <c r="A2184" s="82" t="s">
        <v>2243</v>
      </c>
      <c r="B2184" s="20">
        <v>0</v>
      </c>
      <c r="C2184" s="70" t="s">
        <v>87</v>
      </c>
      <c r="D2184" s="81">
        <v>63717.599999999999</v>
      </c>
      <c r="E2184" s="81">
        <v>29344.400000000001</v>
      </c>
      <c r="F2184" s="21">
        <v>0</v>
      </c>
      <c r="G2184" s="22">
        <f t="shared" si="34"/>
        <v>34373.199999999997</v>
      </c>
      <c r="H2184" s="21">
        <v>0</v>
      </c>
      <c r="I2184" s="21">
        <v>0</v>
      </c>
    </row>
    <row r="2185" spans="1:9" ht="15" x14ac:dyDescent="0.25">
      <c r="A2185" s="82" t="s">
        <v>2244</v>
      </c>
      <c r="B2185" s="20">
        <v>0</v>
      </c>
      <c r="C2185" s="70" t="s">
        <v>87</v>
      </c>
      <c r="D2185" s="81">
        <v>86708.2</v>
      </c>
      <c r="E2185" s="81">
        <v>68321.86</v>
      </c>
      <c r="F2185" s="21">
        <v>0</v>
      </c>
      <c r="G2185" s="22">
        <f t="shared" si="34"/>
        <v>18386.339999999997</v>
      </c>
      <c r="H2185" s="21">
        <v>0</v>
      </c>
      <c r="I2185" s="21">
        <v>0</v>
      </c>
    </row>
    <row r="2186" spans="1:9" ht="15" x14ac:dyDescent="0.25">
      <c r="A2186" s="82" t="s">
        <v>2245</v>
      </c>
      <c r="B2186" s="20">
        <v>0</v>
      </c>
      <c r="C2186" s="70" t="s">
        <v>87</v>
      </c>
      <c r="D2186" s="81">
        <v>75318.66</v>
      </c>
      <c r="E2186" s="81">
        <v>13345.6</v>
      </c>
      <c r="F2186" s="21">
        <v>0</v>
      </c>
      <c r="G2186" s="22">
        <f t="shared" si="34"/>
        <v>61973.060000000005</v>
      </c>
      <c r="H2186" s="21">
        <v>0</v>
      </c>
      <c r="I2186" s="21">
        <v>0</v>
      </c>
    </row>
    <row r="2187" spans="1:9" ht="15" x14ac:dyDescent="0.25">
      <c r="A2187" s="82" t="s">
        <v>2246</v>
      </c>
      <c r="B2187" s="20">
        <v>0</v>
      </c>
      <c r="C2187" s="70" t="s">
        <v>87</v>
      </c>
      <c r="D2187" s="81">
        <v>317187.40999999997</v>
      </c>
      <c r="E2187" s="81">
        <v>260621.45000000004</v>
      </c>
      <c r="F2187" s="21">
        <v>0</v>
      </c>
      <c r="G2187" s="22">
        <f t="shared" si="34"/>
        <v>56565.959999999934</v>
      </c>
      <c r="H2187" s="21">
        <v>0</v>
      </c>
      <c r="I2187" s="21">
        <v>0</v>
      </c>
    </row>
    <row r="2188" spans="1:9" ht="15" x14ac:dyDescent="0.25">
      <c r="A2188" s="82" t="s">
        <v>2247</v>
      </c>
      <c r="B2188" s="20">
        <v>0</v>
      </c>
      <c r="C2188" s="70" t="s">
        <v>87</v>
      </c>
      <c r="D2188" s="81">
        <v>30163</v>
      </c>
      <c r="E2188" s="81">
        <v>19457.91</v>
      </c>
      <c r="F2188" s="21">
        <v>0</v>
      </c>
      <c r="G2188" s="22">
        <f t="shared" si="34"/>
        <v>10705.09</v>
      </c>
      <c r="H2188" s="21">
        <v>0</v>
      </c>
      <c r="I2188" s="21">
        <v>0</v>
      </c>
    </row>
    <row r="2189" spans="1:9" ht="15" x14ac:dyDescent="0.25">
      <c r="A2189" s="82" t="s">
        <v>2248</v>
      </c>
      <c r="B2189" s="20">
        <v>0</v>
      </c>
      <c r="C2189" s="70" t="s">
        <v>87</v>
      </c>
      <c r="D2189" s="81">
        <v>87431</v>
      </c>
      <c r="E2189" s="81">
        <v>17670.099999999999</v>
      </c>
      <c r="F2189" s="21">
        <v>0</v>
      </c>
      <c r="G2189" s="22">
        <f t="shared" si="34"/>
        <v>69760.899999999994</v>
      </c>
      <c r="H2189" s="21">
        <v>0</v>
      </c>
      <c r="I2189" s="21">
        <v>0</v>
      </c>
    </row>
    <row r="2190" spans="1:9" ht="15" x14ac:dyDescent="0.25">
      <c r="A2190" s="82" t="s">
        <v>2249</v>
      </c>
      <c r="B2190" s="20">
        <v>0</v>
      </c>
      <c r="C2190" s="70" t="s">
        <v>87</v>
      </c>
      <c r="D2190" s="81">
        <v>66497.600000000006</v>
      </c>
      <c r="E2190" s="81">
        <v>53330.799999999996</v>
      </c>
      <c r="F2190" s="21">
        <v>0</v>
      </c>
      <c r="G2190" s="22">
        <f t="shared" si="34"/>
        <v>13166.80000000001</v>
      </c>
      <c r="H2190" s="21">
        <v>0</v>
      </c>
      <c r="I2190" s="21">
        <v>0</v>
      </c>
    </row>
    <row r="2191" spans="1:9" ht="15" x14ac:dyDescent="0.25">
      <c r="A2191" s="82" t="s">
        <v>2250</v>
      </c>
      <c r="B2191" s="20">
        <v>0</v>
      </c>
      <c r="C2191" s="70" t="s">
        <v>87</v>
      </c>
      <c r="D2191" s="81">
        <v>66581</v>
      </c>
      <c r="E2191" s="81">
        <v>32147.679999999997</v>
      </c>
      <c r="F2191" s="21">
        <v>0</v>
      </c>
      <c r="G2191" s="22">
        <f t="shared" si="34"/>
        <v>34433.320000000007</v>
      </c>
      <c r="H2191" s="21">
        <v>0</v>
      </c>
      <c r="I2191" s="21">
        <v>0</v>
      </c>
    </row>
    <row r="2192" spans="1:9" ht="15" x14ac:dyDescent="0.25">
      <c r="A2192" s="82" t="s">
        <v>2251</v>
      </c>
      <c r="B2192" s="20">
        <v>0</v>
      </c>
      <c r="C2192" s="70" t="s">
        <v>87</v>
      </c>
      <c r="D2192" s="81">
        <v>57045.600000000006</v>
      </c>
      <c r="E2192" s="81">
        <v>18361.400000000001</v>
      </c>
      <c r="F2192" s="21">
        <v>0</v>
      </c>
      <c r="G2192" s="22">
        <f t="shared" si="34"/>
        <v>38684.200000000004</v>
      </c>
      <c r="H2192" s="21">
        <v>0</v>
      </c>
      <c r="I2192" s="21">
        <v>0</v>
      </c>
    </row>
    <row r="2193" spans="1:9" ht="15" x14ac:dyDescent="0.25">
      <c r="A2193" s="82" t="s">
        <v>2252</v>
      </c>
      <c r="B2193" s="20">
        <v>0</v>
      </c>
      <c r="C2193" s="70" t="s">
        <v>87</v>
      </c>
      <c r="D2193" s="81">
        <v>68695.960000000006</v>
      </c>
      <c r="E2193" s="81">
        <v>18931.96</v>
      </c>
      <c r="F2193" s="21">
        <v>0</v>
      </c>
      <c r="G2193" s="22">
        <f t="shared" si="34"/>
        <v>49764.000000000007</v>
      </c>
      <c r="H2193" s="21">
        <v>0</v>
      </c>
      <c r="I2193" s="21">
        <v>0</v>
      </c>
    </row>
    <row r="2194" spans="1:9" ht="15" x14ac:dyDescent="0.25">
      <c r="A2194" s="82" t="s">
        <v>2253</v>
      </c>
      <c r="B2194" s="20">
        <v>0</v>
      </c>
      <c r="C2194" s="70" t="s">
        <v>87</v>
      </c>
      <c r="D2194" s="81">
        <v>354647.7</v>
      </c>
      <c r="E2194" s="81">
        <v>257262.89999999997</v>
      </c>
      <c r="F2194" s="21">
        <v>0</v>
      </c>
      <c r="G2194" s="22">
        <f t="shared" si="34"/>
        <v>97384.800000000047</v>
      </c>
      <c r="H2194" s="21">
        <v>0</v>
      </c>
      <c r="I2194" s="21">
        <v>0</v>
      </c>
    </row>
    <row r="2195" spans="1:9" ht="15" x14ac:dyDescent="0.25">
      <c r="A2195" s="82" t="s">
        <v>2254</v>
      </c>
      <c r="B2195" s="20">
        <v>0</v>
      </c>
      <c r="C2195" s="70" t="s">
        <v>87</v>
      </c>
      <c r="D2195" s="81">
        <v>74726.399999999994</v>
      </c>
      <c r="E2195" s="81">
        <v>34351.1</v>
      </c>
      <c r="F2195" s="21">
        <v>0</v>
      </c>
      <c r="G2195" s="22">
        <f t="shared" si="34"/>
        <v>40375.299999999996</v>
      </c>
      <c r="H2195" s="21">
        <v>0</v>
      </c>
      <c r="I2195" s="21">
        <v>0</v>
      </c>
    </row>
    <row r="2196" spans="1:9" ht="15" x14ac:dyDescent="0.25">
      <c r="A2196" s="82" t="s">
        <v>2255</v>
      </c>
      <c r="B2196" s="20">
        <v>0</v>
      </c>
      <c r="C2196" s="70" t="s">
        <v>87</v>
      </c>
      <c r="D2196" s="81">
        <v>319393.45999999996</v>
      </c>
      <c r="E2196" s="81">
        <v>272279.33000000007</v>
      </c>
      <c r="F2196" s="21">
        <v>0</v>
      </c>
      <c r="G2196" s="22">
        <f t="shared" si="34"/>
        <v>47114.129999999888</v>
      </c>
      <c r="H2196" s="21">
        <v>0</v>
      </c>
      <c r="I2196" s="21">
        <v>0</v>
      </c>
    </row>
    <row r="2197" spans="1:9" ht="15" x14ac:dyDescent="0.25">
      <c r="A2197" s="82" t="s">
        <v>2256</v>
      </c>
      <c r="B2197" s="20">
        <v>0</v>
      </c>
      <c r="C2197" s="70" t="s">
        <v>87</v>
      </c>
      <c r="D2197" s="81">
        <v>72613.599999999991</v>
      </c>
      <c r="E2197" s="81">
        <v>56954.399999999994</v>
      </c>
      <c r="F2197" s="21">
        <v>0</v>
      </c>
      <c r="G2197" s="22">
        <f t="shared" si="34"/>
        <v>15659.199999999997</v>
      </c>
      <c r="H2197" s="21">
        <v>0</v>
      </c>
      <c r="I2197" s="21">
        <v>0</v>
      </c>
    </row>
    <row r="2198" spans="1:9" ht="15" x14ac:dyDescent="0.25">
      <c r="A2198" s="82" t="s">
        <v>2257</v>
      </c>
      <c r="B2198" s="20">
        <v>0</v>
      </c>
      <c r="C2198" s="70" t="s">
        <v>87</v>
      </c>
      <c r="D2198" s="81">
        <v>345476.69999999995</v>
      </c>
      <c r="E2198" s="81">
        <v>295316.10000000003</v>
      </c>
      <c r="F2198" s="21">
        <v>0</v>
      </c>
      <c r="G2198" s="22">
        <f t="shared" si="34"/>
        <v>50160.599999999919</v>
      </c>
      <c r="H2198" s="21">
        <v>0</v>
      </c>
      <c r="I2198" s="21">
        <v>0</v>
      </c>
    </row>
    <row r="2199" spans="1:9" ht="15" x14ac:dyDescent="0.25">
      <c r="A2199" s="82" t="s">
        <v>2258</v>
      </c>
      <c r="B2199" s="20">
        <v>0</v>
      </c>
      <c r="C2199" s="70" t="s">
        <v>87</v>
      </c>
      <c r="D2199" s="81">
        <v>356118</v>
      </c>
      <c r="E2199" s="81">
        <v>244597.88000000003</v>
      </c>
      <c r="F2199" s="21">
        <v>0</v>
      </c>
      <c r="G2199" s="22">
        <f t="shared" si="34"/>
        <v>111520.11999999997</v>
      </c>
      <c r="H2199" s="21">
        <v>0</v>
      </c>
      <c r="I2199" s="21">
        <v>0</v>
      </c>
    </row>
    <row r="2200" spans="1:9" ht="15" x14ac:dyDescent="0.25">
      <c r="A2200" s="82" t="s">
        <v>2259</v>
      </c>
      <c r="B2200" s="20">
        <v>0</v>
      </c>
      <c r="C2200" s="70" t="s">
        <v>87</v>
      </c>
      <c r="D2200" s="81">
        <v>86660.319999999992</v>
      </c>
      <c r="E2200" s="81">
        <v>72471.200000000012</v>
      </c>
      <c r="F2200" s="21">
        <v>0</v>
      </c>
      <c r="G2200" s="22">
        <f t="shared" si="34"/>
        <v>14189.119999999981</v>
      </c>
      <c r="H2200" s="21">
        <v>0</v>
      </c>
      <c r="I2200" s="21">
        <v>0</v>
      </c>
    </row>
    <row r="2201" spans="1:9" ht="15" x14ac:dyDescent="0.25">
      <c r="A2201" s="82" t="s">
        <v>2260</v>
      </c>
      <c r="B2201" s="20">
        <v>0</v>
      </c>
      <c r="C2201" s="70" t="s">
        <v>87</v>
      </c>
      <c r="D2201" s="81">
        <v>19849.2</v>
      </c>
      <c r="E2201" s="81">
        <v>19420.8</v>
      </c>
      <c r="F2201" s="21">
        <v>0</v>
      </c>
      <c r="G2201" s="22">
        <f t="shared" si="34"/>
        <v>428.40000000000146</v>
      </c>
      <c r="H2201" s="21">
        <v>0</v>
      </c>
      <c r="I2201" s="21">
        <v>0</v>
      </c>
    </row>
    <row r="2202" spans="1:9" ht="15" x14ac:dyDescent="0.25">
      <c r="A2202" s="82" t="s">
        <v>2261</v>
      </c>
      <c r="B2202" s="20">
        <v>0</v>
      </c>
      <c r="C2202" s="70" t="s">
        <v>87</v>
      </c>
      <c r="D2202" s="81">
        <v>5813.6</v>
      </c>
      <c r="E2202" s="81">
        <v>4919.2</v>
      </c>
      <c r="F2202" s="21">
        <v>0</v>
      </c>
      <c r="G2202" s="22">
        <f t="shared" si="34"/>
        <v>894.40000000000055</v>
      </c>
      <c r="H2202" s="21">
        <v>0</v>
      </c>
      <c r="I2202" s="21">
        <v>0</v>
      </c>
    </row>
    <row r="2203" spans="1:9" ht="15" x14ac:dyDescent="0.25">
      <c r="A2203" s="82" t="s">
        <v>2262</v>
      </c>
      <c r="B2203" s="20">
        <v>0</v>
      </c>
      <c r="C2203" s="70" t="s">
        <v>87</v>
      </c>
      <c r="D2203" s="81">
        <v>10147.4</v>
      </c>
      <c r="E2203" s="81">
        <v>2155.6</v>
      </c>
      <c r="F2203" s="21">
        <v>0</v>
      </c>
      <c r="G2203" s="22">
        <f t="shared" si="34"/>
        <v>7991.7999999999993</v>
      </c>
      <c r="H2203" s="21">
        <v>0</v>
      </c>
      <c r="I2203" s="21">
        <v>0</v>
      </c>
    </row>
    <row r="2204" spans="1:9" ht="15" x14ac:dyDescent="0.25">
      <c r="A2204" s="82" t="s">
        <v>2263</v>
      </c>
      <c r="B2204" s="20">
        <v>0</v>
      </c>
      <c r="C2204" s="70" t="s">
        <v>87</v>
      </c>
      <c r="D2204" s="81">
        <v>13733.2</v>
      </c>
      <c r="E2204" s="81">
        <v>13436.8</v>
      </c>
      <c r="F2204" s="21">
        <v>0</v>
      </c>
      <c r="G2204" s="22">
        <f t="shared" si="34"/>
        <v>296.40000000000146</v>
      </c>
      <c r="H2204" s="21">
        <v>0</v>
      </c>
      <c r="I2204" s="21">
        <v>0</v>
      </c>
    </row>
    <row r="2205" spans="1:9" ht="15" x14ac:dyDescent="0.25">
      <c r="A2205" s="82" t="s">
        <v>2264</v>
      </c>
      <c r="B2205" s="20">
        <v>0</v>
      </c>
      <c r="C2205" s="70" t="s">
        <v>87</v>
      </c>
      <c r="D2205" s="81">
        <v>6712.2</v>
      </c>
      <c r="E2205" s="81">
        <v>5553.9</v>
      </c>
      <c r="F2205" s="21">
        <v>0</v>
      </c>
      <c r="G2205" s="22">
        <f t="shared" si="34"/>
        <v>1158.3000000000002</v>
      </c>
      <c r="H2205" s="21">
        <v>0</v>
      </c>
      <c r="I2205" s="21">
        <v>0</v>
      </c>
    </row>
    <row r="2206" spans="1:9" ht="15" x14ac:dyDescent="0.25">
      <c r="A2206" s="82" t="s">
        <v>2265</v>
      </c>
      <c r="B2206" s="20">
        <v>0</v>
      </c>
      <c r="C2206" s="70" t="s">
        <v>87</v>
      </c>
      <c r="D2206" s="81">
        <v>103721.80000000002</v>
      </c>
      <c r="E2206" s="81">
        <v>17739.759999999998</v>
      </c>
      <c r="F2206" s="21">
        <v>0</v>
      </c>
      <c r="G2206" s="22">
        <f t="shared" si="34"/>
        <v>85982.040000000023</v>
      </c>
      <c r="H2206" s="21">
        <v>0</v>
      </c>
      <c r="I2206" s="21">
        <v>0</v>
      </c>
    </row>
    <row r="2207" spans="1:9" ht="15" x14ac:dyDescent="0.25">
      <c r="A2207" s="82" t="s">
        <v>2266</v>
      </c>
      <c r="B2207" s="20">
        <v>0</v>
      </c>
      <c r="C2207" s="70" t="s">
        <v>87</v>
      </c>
      <c r="D2207" s="81">
        <v>29051</v>
      </c>
      <c r="E2207" s="81">
        <v>7279.3</v>
      </c>
      <c r="F2207" s="21">
        <v>0</v>
      </c>
      <c r="G2207" s="22">
        <f t="shared" si="34"/>
        <v>21771.7</v>
      </c>
      <c r="H2207" s="21">
        <v>0</v>
      </c>
      <c r="I2207" s="21">
        <v>0</v>
      </c>
    </row>
    <row r="2208" spans="1:9" ht="15" x14ac:dyDescent="0.25">
      <c r="A2208" s="82" t="s">
        <v>2267</v>
      </c>
      <c r="B2208" s="20">
        <v>0</v>
      </c>
      <c r="C2208" s="70" t="s">
        <v>87</v>
      </c>
      <c r="D2208" s="81">
        <v>36445.800000000003</v>
      </c>
      <c r="E2208" s="81">
        <v>316</v>
      </c>
      <c r="F2208" s="21">
        <v>0</v>
      </c>
      <c r="G2208" s="22">
        <f t="shared" si="34"/>
        <v>36129.800000000003</v>
      </c>
      <c r="H2208" s="21">
        <v>0</v>
      </c>
      <c r="I2208" s="21">
        <v>0</v>
      </c>
    </row>
    <row r="2209" spans="1:9" ht="15" x14ac:dyDescent="0.25">
      <c r="A2209" s="82" t="s">
        <v>2268</v>
      </c>
      <c r="B2209" s="20">
        <v>0</v>
      </c>
      <c r="C2209" s="70" t="s">
        <v>87</v>
      </c>
      <c r="D2209" s="81">
        <v>86930.599999999991</v>
      </c>
      <c r="E2209" s="81">
        <v>53679.4</v>
      </c>
      <c r="F2209" s="21">
        <v>0</v>
      </c>
      <c r="G2209" s="22">
        <f t="shared" si="34"/>
        <v>33251.19999999999</v>
      </c>
      <c r="H2209" s="21">
        <v>0</v>
      </c>
      <c r="I2209" s="21">
        <v>0</v>
      </c>
    </row>
    <row r="2210" spans="1:9" ht="15" x14ac:dyDescent="0.25">
      <c r="A2210" s="82" t="s">
        <v>2269</v>
      </c>
      <c r="B2210" s="20">
        <v>0</v>
      </c>
      <c r="C2210" s="70" t="s">
        <v>87</v>
      </c>
      <c r="D2210" s="81">
        <v>61688.200000000004</v>
      </c>
      <c r="E2210" s="81">
        <v>30877.3</v>
      </c>
      <c r="F2210" s="21">
        <v>0</v>
      </c>
      <c r="G2210" s="22">
        <f t="shared" si="34"/>
        <v>30810.900000000005</v>
      </c>
      <c r="H2210" s="21">
        <v>0</v>
      </c>
      <c r="I2210" s="21">
        <v>0</v>
      </c>
    </row>
    <row r="2211" spans="1:9" ht="15" x14ac:dyDescent="0.25">
      <c r="A2211" s="82" t="s">
        <v>2270</v>
      </c>
      <c r="B2211" s="20">
        <v>0</v>
      </c>
      <c r="C2211" s="70" t="s">
        <v>87</v>
      </c>
      <c r="D2211" s="81">
        <v>67887.599999999991</v>
      </c>
      <c r="E2211" s="81">
        <v>5828.22</v>
      </c>
      <c r="F2211" s="21">
        <v>0</v>
      </c>
      <c r="G2211" s="22">
        <f t="shared" si="34"/>
        <v>62059.37999999999</v>
      </c>
      <c r="H2211" s="21">
        <v>0</v>
      </c>
      <c r="I2211" s="21">
        <v>0</v>
      </c>
    </row>
    <row r="2212" spans="1:9" ht="15" x14ac:dyDescent="0.25">
      <c r="A2212" s="82" t="s">
        <v>2271</v>
      </c>
      <c r="B2212" s="20">
        <v>0</v>
      </c>
      <c r="C2212" s="70" t="s">
        <v>87</v>
      </c>
      <c r="D2212" s="81">
        <v>62188.600000000006</v>
      </c>
      <c r="E2212" s="81">
        <v>21319</v>
      </c>
      <c r="F2212" s="21">
        <v>0</v>
      </c>
      <c r="G2212" s="22">
        <f t="shared" si="34"/>
        <v>40869.600000000006</v>
      </c>
      <c r="H2212" s="21">
        <v>0</v>
      </c>
      <c r="I2212" s="21">
        <v>0</v>
      </c>
    </row>
    <row r="2213" spans="1:9" ht="15" x14ac:dyDescent="0.25">
      <c r="A2213" s="82" t="s">
        <v>2272</v>
      </c>
      <c r="B2213" s="20">
        <v>0</v>
      </c>
      <c r="C2213" s="70" t="s">
        <v>87</v>
      </c>
      <c r="D2213" s="81">
        <v>62800.2</v>
      </c>
      <c r="E2213" s="81">
        <v>1143.4000000000001</v>
      </c>
      <c r="F2213" s="21">
        <v>0</v>
      </c>
      <c r="G2213" s="22">
        <f t="shared" si="34"/>
        <v>61656.799999999996</v>
      </c>
      <c r="H2213" s="21">
        <v>0</v>
      </c>
      <c r="I2213" s="21">
        <v>0</v>
      </c>
    </row>
    <row r="2214" spans="1:9" ht="15" x14ac:dyDescent="0.25">
      <c r="A2214" s="82" t="s">
        <v>2273</v>
      </c>
      <c r="B2214" s="20">
        <v>0</v>
      </c>
      <c r="C2214" s="70" t="s">
        <v>87</v>
      </c>
      <c r="D2214" s="81">
        <v>21739.599999999999</v>
      </c>
      <c r="E2214" s="81">
        <v>598.79999999999995</v>
      </c>
      <c r="F2214" s="21">
        <v>0</v>
      </c>
      <c r="G2214" s="22">
        <f t="shared" si="34"/>
        <v>21140.799999999999</v>
      </c>
      <c r="H2214" s="21">
        <v>0</v>
      </c>
      <c r="I2214" s="21">
        <v>0</v>
      </c>
    </row>
    <row r="2215" spans="1:9" ht="15" x14ac:dyDescent="0.25">
      <c r="A2215" s="82" t="s">
        <v>2274</v>
      </c>
      <c r="B2215" s="20">
        <v>0</v>
      </c>
      <c r="C2215" s="70" t="s">
        <v>87</v>
      </c>
      <c r="D2215" s="81">
        <v>61410.2</v>
      </c>
      <c r="E2215" s="81">
        <v>3496.1</v>
      </c>
      <c r="F2215" s="21">
        <v>0</v>
      </c>
      <c r="G2215" s="22">
        <f t="shared" si="34"/>
        <v>57914.1</v>
      </c>
      <c r="H2215" s="21">
        <v>0</v>
      </c>
      <c r="I2215" s="21">
        <v>0</v>
      </c>
    </row>
    <row r="2216" spans="1:9" ht="15" x14ac:dyDescent="0.25">
      <c r="A2216" s="82" t="s">
        <v>2275</v>
      </c>
      <c r="B2216" s="20">
        <v>0</v>
      </c>
      <c r="C2216" s="70" t="s">
        <v>87</v>
      </c>
      <c r="D2216" s="81">
        <v>2472954.4999999991</v>
      </c>
      <c r="E2216" s="81">
        <v>1799927.6099999999</v>
      </c>
      <c r="F2216" s="21">
        <v>0</v>
      </c>
      <c r="G2216" s="22">
        <f t="shared" si="34"/>
        <v>673026.8899999992</v>
      </c>
      <c r="H2216" s="21">
        <v>0</v>
      </c>
      <c r="I2216" s="21">
        <v>0</v>
      </c>
    </row>
    <row r="2217" spans="1:9" ht="15" x14ac:dyDescent="0.25">
      <c r="A2217" s="82" t="s">
        <v>2276</v>
      </c>
      <c r="B2217" s="20">
        <v>0</v>
      </c>
      <c r="C2217" s="70" t="s">
        <v>87</v>
      </c>
      <c r="D2217" s="81">
        <v>3641624.7200000016</v>
      </c>
      <c r="E2217" s="81">
        <v>2939043.1300000008</v>
      </c>
      <c r="F2217" s="21">
        <v>0</v>
      </c>
      <c r="G2217" s="22">
        <f t="shared" si="34"/>
        <v>702581.59000000078</v>
      </c>
      <c r="H2217" s="21">
        <v>0</v>
      </c>
      <c r="I2217" s="21">
        <v>0</v>
      </c>
    </row>
    <row r="2218" spans="1:9" ht="15" x14ac:dyDescent="0.25">
      <c r="A2218" s="82" t="s">
        <v>2276</v>
      </c>
      <c r="B2218" s="20">
        <v>0</v>
      </c>
      <c r="C2218" s="70" t="s">
        <v>87</v>
      </c>
      <c r="D2218" s="81">
        <v>17344.25</v>
      </c>
      <c r="E2218" s="81">
        <v>16898</v>
      </c>
      <c r="F2218" s="21">
        <v>0</v>
      </c>
      <c r="G2218" s="22">
        <f t="shared" si="34"/>
        <v>446.25</v>
      </c>
      <c r="H2218" s="21">
        <v>0</v>
      </c>
      <c r="I2218" s="21">
        <v>0</v>
      </c>
    </row>
    <row r="2219" spans="1:9" ht="15" x14ac:dyDescent="0.25">
      <c r="A2219" s="82" t="s">
        <v>4501</v>
      </c>
      <c r="B2219" s="20">
        <v>0</v>
      </c>
      <c r="C2219" s="70" t="s">
        <v>87</v>
      </c>
      <c r="D2219" s="81">
        <v>2548075.2299999995</v>
      </c>
      <c r="E2219" s="81">
        <v>1918280.679999999</v>
      </c>
      <c r="F2219" s="21">
        <v>0</v>
      </c>
      <c r="G2219" s="22">
        <f t="shared" si="34"/>
        <v>629794.55000000051</v>
      </c>
      <c r="H2219" s="21">
        <v>0</v>
      </c>
      <c r="I2219" s="21">
        <v>0</v>
      </c>
    </row>
    <row r="2220" spans="1:9" ht="15" x14ac:dyDescent="0.25">
      <c r="A2220" s="82" t="s">
        <v>2277</v>
      </c>
      <c r="B2220" s="20">
        <v>0</v>
      </c>
      <c r="C2220" s="70" t="s">
        <v>87</v>
      </c>
      <c r="D2220" s="81">
        <v>1298914.8500000001</v>
      </c>
      <c r="E2220" s="81">
        <v>650320.7699999999</v>
      </c>
      <c r="F2220" s="21">
        <v>0</v>
      </c>
      <c r="G2220" s="22">
        <f t="shared" si="34"/>
        <v>648594.08000000019</v>
      </c>
      <c r="H2220" s="21">
        <v>0</v>
      </c>
      <c r="I2220" s="21">
        <v>0</v>
      </c>
    </row>
    <row r="2221" spans="1:9" ht="15" x14ac:dyDescent="0.25">
      <c r="A2221" s="82" t="s">
        <v>2278</v>
      </c>
      <c r="B2221" s="20">
        <v>0</v>
      </c>
      <c r="C2221" s="70" t="s">
        <v>87</v>
      </c>
      <c r="D2221" s="81">
        <v>521184.12999999995</v>
      </c>
      <c r="E2221" s="81">
        <v>215313.64</v>
      </c>
      <c r="F2221" s="21">
        <v>0</v>
      </c>
      <c r="G2221" s="22">
        <f t="shared" si="34"/>
        <v>305870.48999999993</v>
      </c>
      <c r="H2221" s="21">
        <v>0</v>
      </c>
      <c r="I2221" s="21">
        <v>0</v>
      </c>
    </row>
    <row r="2222" spans="1:9" ht="15" x14ac:dyDescent="0.25">
      <c r="A2222" s="82" t="s">
        <v>2279</v>
      </c>
      <c r="B2222" s="20">
        <v>0</v>
      </c>
      <c r="C2222" s="70" t="s">
        <v>87</v>
      </c>
      <c r="D2222" s="81">
        <v>2182680.1300000004</v>
      </c>
      <c r="E2222" s="81">
        <v>793205.79000000015</v>
      </c>
      <c r="F2222" s="21">
        <v>0</v>
      </c>
      <c r="G2222" s="22">
        <f t="shared" si="34"/>
        <v>1389474.3400000003</v>
      </c>
      <c r="H2222" s="21">
        <v>0</v>
      </c>
      <c r="I2222" s="21">
        <v>0</v>
      </c>
    </row>
    <row r="2223" spans="1:9" ht="15" x14ac:dyDescent="0.25">
      <c r="A2223" s="82" t="s">
        <v>2280</v>
      </c>
      <c r="B2223" s="20">
        <v>0</v>
      </c>
      <c r="C2223" s="70" t="s">
        <v>87</v>
      </c>
      <c r="D2223" s="81">
        <v>886819.79</v>
      </c>
      <c r="E2223" s="81">
        <v>337486.35</v>
      </c>
      <c r="F2223" s="21">
        <v>0</v>
      </c>
      <c r="G2223" s="22">
        <f t="shared" si="34"/>
        <v>549333.44000000006</v>
      </c>
      <c r="H2223" s="21">
        <v>0</v>
      </c>
      <c r="I2223" s="21">
        <v>0</v>
      </c>
    </row>
    <row r="2224" spans="1:9" ht="15" x14ac:dyDescent="0.25">
      <c r="A2224" s="82" t="s">
        <v>2281</v>
      </c>
      <c r="B2224" s="20">
        <v>0</v>
      </c>
      <c r="C2224" s="70" t="s">
        <v>87</v>
      </c>
      <c r="D2224" s="81">
        <v>1056773.9199999997</v>
      </c>
      <c r="E2224" s="81">
        <v>606041.18000000005</v>
      </c>
      <c r="F2224" s="21">
        <v>0</v>
      </c>
      <c r="G2224" s="22">
        <f t="shared" si="34"/>
        <v>450732.73999999964</v>
      </c>
      <c r="H2224" s="21">
        <v>0</v>
      </c>
      <c r="I2224" s="21">
        <v>0</v>
      </c>
    </row>
    <row r="2225" spans="1:9" ht="15" x14ac:dyDescent="0.25">
      <c r="A2225" s="82" t="s">
        <v>2282</v>
      </c>
      <c r="B2225" s="20">
        <v>0</v>
      </c>
      <c r="C2225" s="70" t="s">
        <v>87</v>
      </c>
      <c r="D2225" s="81">
        <v>422423.31999999995</v>
      </c>
      <c r="E2225" s="81">
        <v>286520.56</v>
      </c>
      <c r="F2225" s="21">
        <v>0</v>
      </c>
      <c r="G2225" s="22">
        <f t="shared" si="34"/>
        <v>135902.75999999995</v>
      </c>
      <c r="H2225" s="21">
        <v>0</v>
      </c>
      <c r="I2225" s="21">
        <v>0</v>
      </c>
    </row>
    <row r="2226" spans="1:9" ht="15" x14ac:dyDescent="0.25">
      <c r="A2226" s="82" t="s">
        <v>2283</v>
      </c>
      <c r="B2226" s="20">
        <v>0</v>
      </c>
      <c r="C2226" s="70" t="s">
        <v>87</v>
      </c>
      <c r="D2226" s="81">
        <v>778228.89999999991</v>
      </c>
      <c r="E2226" s="81">
        <v>351041.12999999989</v>
      </c>
      <c r="F2226" s="21">
        <v>0</v>
      </c>
      <c r="G2226" s="22">
        <f t="shared" si="34"/>
        <v>427187.77</v>
      </c>
      <c r="H2226" s="21">
        <v>0</v>
      </c>
      <c r="I2226" s="21">
        <v>0</v>
      </c>
    </row>
    <row r="2227" spans="1:9" ht="15" x14ac:dyDescent="0.25">
      <c r="A2227" s="82" t="s">
        <v>4502</v>
      </c>
      <c r="B2227" s="20">
        <v>0</v>
      </c>
      <c r="C2227" s="70" t="s">
        <v>87</v>
      </c>
      <c r="D2227" s="81">
        <v>4311.9399999999996</v>
      </c>
      <c r="E2227" s="81">
        <v>0</v>
      </c>
      <c r="F2227" s="21">
        <v>0</v>
      </c>
      <c r="G2227" s="22">
        <f t="shared" si="34"/>
        <v>4311.9399999999996</v>
      </c>
      <c r="H2227" s="21">
        <v>0</v>
      </c>
      <c r="I2227" s="21">
        <v>0</v>
      </c>
    </row>
    <row r="2228" spans="1:9" ht="15" x14ac:dyDescent="0.25">
      <c r="A2228" s="82" t="s">
        <v>2284</v>
      </c>
      <c r="B2228" s="20">
        <v>0</v>
      </c>
      <c r="C2228" s="70" t="s">
        <v>87</v>
      </c>
      <c r="D2228" s="81">
        <v>402565.36999999994</v>
      </c>
      <c r="E2228" s="81">
        <v>161582.52000000002</v>
      </c>
      <c r="F2228" s="21">
        <v>0</v>
      </c>
      <c r="G2228" s="22">
        <f t="shared" si="34"/>
        <v>240982.84999999992</v>
      </c>
      <c r="H2228" s="21">
        <v>0</v>
      </c>
      <c r="I2228" s="21">
        <v>0</v>
      </c>
    </row>
    <row r="2229" spans="1:9" ht="15" x14ac:dyDescent="0.25">
      <c r="A2229" s="82" t="s">
        <v>2285</v>
      </c>
      <c r="B2229" s="20">
        <v>0</v>
      </c>
      <c r="C2229" s="70" t="s">
        <v>87</v>
      </c>
      <c r="D2229" s="81">
        <v>937711.93</v>
      </c>
      <c r="E2229" s="81">
        <v>699960.79</v>
      </c>
      <c r="F2229" s="21">
        <v>0</v>
      </c>
      <c r="G2229" s="22">
        <f t="shared" si="34"/>
        <v>237751.14</v>
      </c>
      <c r="H2229" s="21">
        <v>0</v>
      </c>
      <c r="I2229" s="21">
        <v>0</v>
      </c>
    </row>
    <row r="2230" spans="1:9" ht="15" x14ac:dyDescent="0.25">
      <c r="A2230" s="82" t="s">
        <v>2286</v>
      </c>
      <c r="B2230" s="20">
        <v>0</v>
      </c>
      <c r="C2230" s="70" t="s">
        <v>87</v>
      </c>
      <c r="D2230" s="81">
        <v>1042987</v>
      </c>
      <c r="E2230" s="81">
        <v>495824.35000000003</v>
      </c>
      <c r="F2230" s="21">
        <v>0</v>
      </c>
      <c r="G2230" s="22">
        <f t="shared" si="34"/>
        <v>547162.64999999991</v>
      </c>
      <c r="H2230" s="21">
        <v>0</v>
      </c>
      <c r="I2230" s="21">
        <v>0</v>
      </c>
    </row>
    <row r="2231" spans="1:9" ht="15" x14ac:dyDescent="0.25">
      <c r="A2231" s="82" t="s">
        <v>2287</v>
      </c>
      <c r="B2231" s="20">
        <v>0</v>
      </c>
      <c r="C2231" s="70" t="s">
        <v>87</v>
      </c>
      <c r="D2231" s="81">
        <v>374130.7800000002</v>
      </c>
      <c r="E2231" s="81">
        <v>257148.01999999996</v>
      </c>
      <c r="F2231" s="21">
        <v>0</v>
      </c>
      <c r="G2231" s="22">
        <f t="shared" si="34"/>
        <v>116982.76000000024</v>
      </c>
      <c r="H2231" s="21">
        <v>0</v>
      </c>
      <c r="I2231" s="21">
        <v>0</v>
      </c>
    </row>
    <row r="2232" spans="1:9" ht="15" x14ac:dyDescent="0.25">
      <c r="A2232" s="82" t="s">
        <v>2288</v>
      </c>
      <c r="B2232" s="20">
        <v>0</v>
      </c>
      <c r="C2232" s="70" t="s">
        <v>87</v>
      </c>
      <c r="D2232" s="81">
        <v>1193722.3900000001</v>
      </c>
      <c r="E2232" s="81">
        <v>948224.26999999979</v>
      </c>
      <c r="F2232" s="21">
        <v>0</v>
      </c>
      <c r="G2232" s="22">
        <f t="shared" si="34"/>
        <v>245498.12000000034</v>
      </c>
      <c r="H2232" s="21">
        <v>0</v>
      </c>
      <c r="I2232" s="21">
        <v>0</v>
      </c>
    </row>
    <row r="2233" spans="1:9" ht="15" x14ac:dyDescent="0.25">
      <c r="A2233" s="82" t="s">
        <v>2289</v>
      </c>
      <c r="B2233" s="20">
        <v>0</v>
      </c>
      <c r="C2233" s="70" t="s">
        <v>87</v>
      </c>
      <c r="D2233" s="81">
        <v>1043495.6000000007</v>
      </c>
      <c r="E2233" s="81">
        <v>793071.70999999961</v>
      </c>
      <c r="F2233" s="21">
        <v>0</v>
      </c>
      <c r="G2233" s="22">
        <f t="shared" si="34"/>
        <v>250423.89000000106</v>
      </c>
      <c r="H2233" s="21">
        <v>0</v>
      </c>
      <c r="I2233" s="21">
        <v>0</v>
      </c>
    </row>
    <row r="2234" spans="1:9" ht="15" x14ac:dyDescent="0.25">
      <c r="A2234" s="82" t="s">
        <v>2290</v>
      </c>
      <c r="B2234" s="20">
        <v>0</v>
      </c>
      <c r="C2234" s="70" t="s">
        <v>87</v>
      </c>
      <c r="D2234" s="81">
        <v>3249567.7800000012</v>
      </c>
      <c r="E2234" s="81">
        <v>2183654.35</v>
      </c>
      <c r="F2234" s="21">
        <v>0</v>
      </c>
      <c r="G2234" s="22">
        <f t="shared" si="34"/>
        <v>1065913.4300000011</v>
      </c>
      <c r="H2234" s="21">
        <v>0</v>
      </c>
      <c r="I2234" s="21">
        <v>0</v>
      </c>
    </row>
    <row r="2235" spans="1:9" ht="15" x14ac:dyDescent="0.25">
      <c r="A2235" s="82" t="s">
        <v>2291</v>
      </c>
      <c r="B2235" s="20">
        <v>0</v>
      </c>
      <c r="C2235" s="70" t="s">
        <v>87</v>
      </c>
      <c r="D2235" s="81">
        <v>997346.20000000042</v>
      </c>
      <c r="E2235" s="81">
        <v>650347.95999999973</v>
      </c>
      <c r="F2235" s="21">
        <v>0</v>
      </c>
      <c r="G2235" s="22">
        <f t="shared" si="34"/>
        <v>346998.24000000069</v>
      </c>
      <c r="H2235" s="21">
        <v>0</v>
      </c>
      <c r="I2235" s="21">
        <v>0</v>
      </c>
    </row>
    <row r="2236" spans="1:9" ht="15" x14ac:dyDescent="0.25">
      <c r="A2236" s="82" t="s">
        <v>2292</v>
      </c>
      <c r="B2236" s="20">
        <v>0</v>
      </c>
      <c r="C2236" s="70" t="s">
        <v>87</v>
      </c>
      <c r="D2236" s="81">
        <v>22347.99</v>
      </c>
      <c r="E2236" s="81">
        <v>2690.38</v>
      </c>
      <c r="F2236" s="21">
        <v>0</v>
      </c>
      <c r="G2236" s="22">
        <f t="shared" si="34"/>
        <v>19657.61</v>
      </c>
      <c r="H2236" s="21">
        <v>0</v>
      </c>
      <c r="I2236" s="21">
        <v>0</v>
      </c>
    </row>
    <row r="2237" spans="1:9" ht="15" x14ac:dyDescent="0.25">
      <c r="A2237" s="82" t="s">
        <v>2293</v>
      </c>
      <c r="B2237" s="20">
        <v>0</v>
      </c>
      <c r="C2237" s="70" t="s">
        <v>87</v>
      </c>
      <c r="D2237" s="81">
        <v>813533.61999999988</v>
      </c>
      <c r="E2237" s="81">
        <v>396100.47</v>
      </c>
      <c r="F2237" s="21">
        <v>0</v>
      </c>
      <c r="G2237" s="22">
        <f t="shared" si="34"/>
        <v>417433.14999999991</v>
      </c>
      <c r="H2237" s="21">
        <v>0</v>
      </c>
      <c r="I2237" s="21">
        <v>0</v>
      </c>
    </row>
    <row r="2238" spans="1:9" ht="15" x14ac:dyDescent="0.25">
      <c r="A2238" s="82" t="s">
        <v>2294</v>
      </c>
      <c r="B2238" s="20">
        <v>0</v>
      </c>
      <c r="C2238" s="70" t="s">
        <v>87</v>
      </c>
      <c r="D2238" s="81">
        <v>96211.699999999983</v>
      </c>
      <c r="E2238" s="81">
        <v>48055.86</v>
      </c>
      <c r="F2238" s="21">
        <v>0</v>
      </c>
      <c r="G2238" s="22">
        <f t="shared" si="34"/>
        <v>48155.839999999982</v>
      </c>
      <c r="H2238" s="21">
        <v>0</v>
      </c>
      <c r="I2238" s="21">
        <v>0</v>
      </c>
    </row>
    <row r="2239" spans="1:9" ht="15" x14ac:dyDescent="0.25">
      <c r="A2239" s="82" t="s">
        <v>2295</v>
      </c>
      <c r="B2239" s="20">
        <v>0</v>
      </c>
      <c r="C2239" s="70" t="s">
        <v>87</v>
      </c>
      <c r="D2239" s="81">
        <v>132606</v>
      </c>
      <c r="E2239" s="81">
        <v>100192.20000000001</v>
      </c>
      <c r="F2239" s="21">
        <v>0</v>
      </c>
      <c r="G2239" s="22">
        <f t="shared" si="34"/>
        <v>32413.799999999988</v>
      </c>
      <c r="H2239" s="21">
        <v>0</v>
      </c>
      <c r="I2239" s="21">
        <v>0</v>
      </c>
    </row>
    <row r="2240" spans="1:9" ht="15" x14ac:dyDescent="0.25">
      <c r="A2240" s="82" t="s">
        <v>2296</v>
      </c>
      <c r="B2240" s="20">
        <v>0</v>
      </c>
      <c r="C2240" s="70" t="s">
        <v>87</v>
      </c>
      <c r="D2240" s="81">
        <v>115204.40000000001</v>
      </c>
      <c r="E2240" s="81">
        <v>45352.6</v>
      </c>
      <c r="F2240" s="21">
        <v>0</v>
      </c>
      <c r="G2240" s="22">
        <f t="shared" si="34"/>
        <v>69851.800000000017</v>
      </c>
      <c r="H2240" s="21">
        <v>0</v>
      </c>
      <c r="I2240" s="21">
        <v>0</v>
      </c>
    </row>
    <row r="2241" spans="1:9" ht="15" x14ac:dyDescent="0.25">
      <c r="A2241" s="82" t="s">
        <v>2297</v>
      </c>
      <c r="B2241" s="20">
        <v>0</v>
      </c>
      <c r="C2241" s="70" t="s">
        <v>87</v>
      </c>
      <c r="D2241" s="81">
        <v>132800.6</v>
      </c>
      <c r="E2241" s="81">
        <v>82975.290000000008</v>
      </c>
      <c r="F2241" s="21">
        <v>0</v>
      </c>
      <c r="G2241" s="22">
        <f t="shared" si="34"/>
        <v>49825.31</v>
      </c>
      <c r="H2241" s="21">
        <v>0</v>
      </c>
      <c r="I2241" s="21">
        <v>0</v>
      </c>
    </row>
    <row r="2242" spans="1:9" ht="15" x14ac:dyDescent="0.25">
      <c r="A2242" s="82" t="s">
        <v>2298</v>
      </c>
      <c r="B2242" s="20">
        <v>0</v>
      </c>
      <c r="C2242" s="70" t="s">
        <v>87</v>
      </c>
      <c r="D2242" s="81">
        <v>1692337.9900000002</v>
      </c>
      <c r="E2242" s="81">
        <v>1437098.81</v>
      </c>
      <c r="F2242" s="21">
        <v>0</v>
      </c>
      <c r="G2242" s="22">
        <f t="shared" si="34"/>
        <v>255239.18000000017</v>
      </c>
      <c r="H2242" s="21">
        <v>0</v>
      </c>
      <c r="I2242" s="21">
        <v>0</v>
      </c>
    </row>
    <row r="2243" spans="1:9" ht="15" x14ac:dyDescent="0.25">
      <c r="A2243" s="82" t="s">
        <v>2299</v>
      </c>
      <c r="B2243" s="20">
        <v>0</v>
      </c>
      <c r="C2243" s="70" t="s">
        <v>87</v>
      </c>
      <c r="D2243" s="81">
        <v>459446.13</v>
      </c>
      <c r="E2243" s="81">
        <v>286214.53000000003</v>
      </c>
      <c r="F2243" s="21">
        <v>0</v>
      </c>
      <c r="G2243" s="22">
        <f t="shared" si="34"/>
        <v>173231.59999999998</v>
      </c>
      <c r="H2243" s="21">
        <v>0</v>
      </c>
      <c r="I2243" s="21">
        <v>0</v>
      </c>
    </row>
    <row r="2244" spans="1:9" ht="15" x14ac:dyDescent="0.25">
      <c r="A2244" s="82" t="s">
        <v>2300</v>
      </c>
      <c r="B2244" s="20">
        <v>0</v>
      </c>
      <c r="C2244" s="70" t="s">
        <v>87</v>
      </c>
      <c r="D2244" s="81">
        <v>1202431.3</v>
      </c>
      <c r="E2244" s="81">
        <v>632190.69999999995</v>
      </c>
      <c r="F2244" s="21">
        <v>0</v>
      </c>
      <c r="G2244" s="22">
        <f t="shared" si="34"/>
        <v>570240.60000000009</v>
      </c>
      <c r="H2244" s="21">
        <v>0</v>
      </c>
      <c r="I2244" s="21">
        <v>0</v>
      </c>
    </row>
    <row r="2245" spans="1:9" ht="15" x14ac:dyDescent="0.25">
      <c r="A2245" s="82" t="s">
        <v>2301</v>
      </c>
      <c r="B2245" s="20">
        <v>0</v>
      </c>
      <c r="C2245" s="70" t="s">
        <v>87</v>
      </c>
      <c r="D2245" s="81">
        <v>1159125.0000000002</v>
      </c>
      <c r="E2245" s="81">
        <v>769888.89999999979</v>
      </c>
      <c r="F2245" s="21">
        <v>0</v>
      </c>
      <c r="G2245" s="22">
        <f t="shared" si="34"/>
        <v>389236.10000000044</v>
      </c>
      <c r="H2245" s="21">
        <v>0</v>
      </c>
      <c r="I2245" s="21">
        <v>0</v>
      </c>
    </row>
    <row r="2246" spans="1:9" ht="15" x14ac:dyDescent="0.25">
      <c r="A2246" s="82" t="s">
        <v>2302</v>
      </c>
      <c r="B2246" s="20">
        <v>0</v>
      </c>
      <c r="C2246" s="70" t="s">
        <v>87</v>
      </c>
      <c r="D2246" s="81">
        <v>1003724.86</v>
      </c>
      <c r="E2246" s="81">
        <v>507951.62999999995</v>
      </c>
      <c r="F2246" s="21">
        <v>0</v>
      </c>
      <c r="G2246" s="22">
        <f t="shared" ref="G2246:G2309" si="35">D2246-E2246</f>
        <v>495773.23000000004</v>
      </c>
      <c r="H2246" s="21">
        <v>0</v>
      </c>
      <c r="I2246" s="21">
        <v>0</v>
      </c>
    </row>
    <row r="2247" spans="1:9" ht="15" x14ac:dyDescent="0.25">
      <c r="A2247" s="82" t="s">
        <v>2303</v>
      </c>
      <c r="B2247" s="20">
        <v>0</v>
      </c>
      <c r="C2247" s="70" t="s">
        <v>87</v>
      </c>
      <c r="D2247" s="81">
        <v>628749.72</v>
      </c>
      <c r="E2247" s="81">
        <v>451323.44000000012</v>
      </c>
      <c r="F2247" s="21">
        <v>0</v>
      </c>
      <c r="G2247" s="22">
        <f t="shared" si="35"/>
        <v>177426.27999999985</v>
      </c>
      <c r="H2247" s="21">
        <v>0</v>
      </c>
      <c r="I2247" s="21">
        <v>0</v>
      </c>
    </row>
    <row r="2248" spans="1:9" ht="15" x14ac:dyDescent="0.25">
      <c r="A2248" s="82" t="s">
        <v>2304</v>
      </c>
      <c r="B2248" s="20">
        <v>0</v>
      </c>
      <c r="C2248" s="70" t="s">
        <v>87</v>
      </c>
      <c r="D2248" s="81">
        <v>55653.47</v>
      </c>
      <c r="E2248" s="81">
        <v>33268</v>
      </c>
      <c r="F2248" s="21">
        <v>0</v>
      </c>
      <c r="G2248" s="22">
        <f t="shared" si="35"/>
        <v>22385.47</v>
      </c>
      <c r="H2248" s="21">
        <v>0</v>
      </c>
      <c r="I2248" s="21">
        <v>0</v>
      </c>
    </row>
    <row r="2249" spans="1:9" ht="15" x14ac:dyDescent="0.25">
      <c r="A2249" s="82" t="s">
        <v>2305</v>
      </c>
      <c r="B2249" s="20">
        <v>0</v>
      </c>
      <c r="C2249" s="70" t="s">
        <v>87</v>
      </c>
      <c r="D2249" s="81">
        <v>10091.4</v>
      </c>
      <c r="E2249" s="81">
        <v>9873.6</v>
      </c>
      <c r="F2249" s="21">
        <v>0</v>
      </c>
      <c r="G2249" s="22">
        <f t="shared" si="35"/>
        <v>217.79999999999927</v>
      </c>
      <c r="H2249" s="21">
        <v>0</v>
      </c>
      <c r="I2249" s="21">
        <v>0</v>
      </c>
    </row>
    <row r="2250" spans="1:9" ht="15" x14ac:dyDescent="0.25">
      <c r="A2250" s="82" t="s">
        <v>2306</v>
      </c>
      <c r="B2250" s="20">
        <v>0</v>
      </c>
      <c r="C2250" s="70" t="s">
        <v>87</v>
      </c>
      <c r="D2250" s="81">
        <v>65052.000000000007</v>
      </c>
      <c r="E2250" s="81">
        <v>45071.6</v>
      </c>
      <c r="F2250" s="21">
        <v>0</v>
      </c>
      <c r="G2250" s="22">
        <f t="shared" si="35"/>
        <v>19980.400000000009</v>
      </c>
      <c r="H2250" s="21">
        <v>0</v>
      </c>
      <c r="I2250" s="21">
        <v>0</v>
      </c>
    </row>
    <row r="2251" spans="1:9" ht="15" x14ac:dyDescent="0.25">
      <c r="A2251" s="82" t="s">
        <v>2307</v>
      </c>
      <c r="B2251" s="20">
        <v>0</v>
      </c>
      <c r="C2251" s="70" t="s">
        <v>87</v>
      </c>
      <c r="D2251" s="81">
        <v>80612.84</v>
      </c>
      <c r="E2251" s="81">
        <v>65664.840000000011</v>
      </c>
      <c r="F2251" s="21">
        <v>0</v>
      </c>
      <c r="G2251" s="22">
        <f t="shared" si="35"/>
        <v>14947.999999999985</v>
      </c>
      <c r="H2251" s="21">
        <v>0</v>
      </c>
      <c r="I2251" s="21">
        <v>0</v>
      </c>
    </row>
    <row r="2252" spans="1:9" ht="15" x14ac:dyDescent="0.25">
      <c r="A2252" s="82" t="s">
        <v>2308</v>
      </c>
      <c r="B2252" s="20">
        <v>0</v>
      </c>
      <c r="C2252" s="70" t="s">
        <v>87</v>
      </c>
      <c r="D2252" s="81">
        <v>46231.4</v>
      </c>
      <c r="E2252" s="81">
        <v>32691.499999999996</v>
      </c>
      <c r="F2252" s="21">
        <v>0</v>
      </c>
      <c r="G2252" s="22">
        <f t="shared" si="35"/>
        <v>13539.900000000005</v>
      </c>
      <c r="H2252" s="21">
        <v>0</v>
      </c>
      <c r="I2252" s="21">
        <v>0</v>
      </c>
    </row>
    <row r="2253" spans="1:9" ht="15" x14ac:dyDescent="0.25">
      <c r="A2253" s="82" t="s">
        <v>2309</v>
      </c>
      <c r="B2253" s="20">
        <v>0</v>
      </c>
      <c r="C2253" s="70" t="s">
        <v>87</v>
      </c>
      <c r="D2253" s="81">
        <v>54988.4</v>
      </c>
      <c r="E2253" s="81">
        <v>34799.399999999994</v>
      </c>
      <c r="F2253" s="21">
        <v>0</v>
      </c>
      <c r="G2253" s="22">
        <f t="shared" si="35"/>
        <v>20189.000000000007</v>
      </c>
      <c r="H2253" s="21">
        <v>0</v>
      </c>
      <c r="I2253" s="21">
        <v>0</v>
      </c>
    </row>
    <row r="2254" spans="1:9" ht="15" x14ac:dyDescent="0.25">
      <c r="A2254" s="82" t="s">
        <v>2310</v>
      </c>
      <c r="B2254" s="20">
        <v>0</v>
      </c>
      <c r="C2254" s="70" t="s">
        <v>87</v>
      </c>
      <c r="D2254" s="81">
        <v>75115.600000000006</v>
      </c>
      <c r="E2254" s="81">
        <v>40445.9</v>
      </c>
      <c r="F2254" s="21">
        <v>0</v>
      </c>
      <c r="G2254" s="22">
        <f t="shared" si="35"/>
        <v>34669.700000000004</v>
      </c>
      <c r="H2254" s="21">
        <v>0</v>
      </c>
      <c r="I2254" s="21">
        <v>0</v>
      </c>
    </row>
    <row r="2255" spans="1:9" ht="15" x14ac:dyDescent="0.25">
      <c r="A2255" s="82" t="s">
        <v>2311</v>
      </c>
      <c r="B2255" s="20">
        <v>0</v>
      </c>
      <c r="C2255" s="70" t="s">
        <v>87</v>
      </c>
      <c r="D2255" s="81">
        <v>55294.2</v>
      </c>
      <c r="E2255" s="81">
        <v>19640.399999999998</v>
      </c>
      <c r="F2255" s="21">
        <v>0</v>
      </c>
      <c r="G2255" s="22">
        <f t="shared" si="35"/>
        <v>35653.800000000003</v>
      </c>
      <c r="H2255" s="21">
        <v>0</v>
      </c>
      <c r="I2255" s="21">
        <v>0</v>
      </c>
    </row>
    <row r="2256" spans="1:9" ht="15" x14ac:dyDescent="0.25">
      <c r="A2256" s="82" t="s">
        <v>2312</v>
      </c>
      <c r="B2256" s="20">
        <v>0</v>
      </c>
      <c r="C2256" s="70" t="s">
        <v>87</v>
      </c>
      <c r="D2256" s="81">
        <v>108169.79999999997</v>
      </c>
      <c r="E2256" s="81">
        <v>82447.200000000012</v>
      </c>
      <c r="F2256" s="21">
        <v>0</v>
      </c>
      <c r="G2256" s="22">
        <f t="shared" si="35"/>
        <v>25722.599999999962</v>
      </c>
      <c r="H2256" s="21">
        <v>0</v>
      </c>
      <c r="I2256" s="21">
        <v>0</v>
      </c>
    </row>
    <row r="2257" spans="1:9" ht="15" x14ac:dyDescent="0.25">
      <c r="A2257" s="82" t="s">
        <v>2313</v>
      </c>
      <c r="B2257" s="20">
        <v>0</v>
      </c>
      <c r="C2257" s="70" t="s">
        <v>87</v>
      </c>
      <c r="D2257" s="81">
        <v>92157</v>
      </c>
      <c r="E2257" s="81">
        <v>54103.4</v>
      </c>
      <c r="F2257" s="21">
        <v>0</v>
      </c>
      <c r="G2257" s="22">
        <f t="shared" si="35"/>
        <v>38053.599999999999</v>
      </c>
      <c r="H2257" s="21">
        <v>0</v>
      </c>
      <c r="I2257" s="21">
        <v>0</v>
      </c>
    </row>
    <row r="2258" spans="1:9" ht="15" x14ac:dyDescent="0.25">
      <c r="A2258" s="82" t="s">
        <v>2314</v>
      </c>
      <c r="B2258" s="20">
        <v>0</v>
      </c>
      <c r="C2258" s="70" t="s">
        <v>87</v>
      </c>
      <c r="D2258" s="81">
        <v>71890.799999999988</v>
      </c>
      <c r="E2258" s="81">
        <v>14795.5</v>
      </c>
      <c r="F2258" s="21">
        <v>0</v>
      </c>
      <c r="G2258" s="22">
        <f t="shared" si="35"/>
        <v>57095.299999999988</v>
      </c>
      <c r="H2258" s="21">
        <v>0</v>
      </c>
      <c r="I2258" s="21">
        <v>0</v>
      </c>
    </row>
    <row r="2259" spans="1:9" ht="15" x14ac:dyDescent="0.25">
      <c r="A2259" s="82" t="s">
        <v>2315</v>
      </c>
      <c r="B2259" s="20">
        <v>0</v>
      </c>
      <c r="C2259" s="70" t="s">
        <v>87</v>
      </c>
      <c r="D2259" s="81">
        <v>1143082.0799999996</v>
      </c>
      <c r="E2259" s="81">
        <v>999725.62000000011</v>
      </c>
      <c r="F2259" s="21">
        <v>0</v>
      </c>
      <c r="G2259" s="22">
        <f t="shared" si="35"/>
        <v>143356.4599999995</v>
      </c>
      <c r="H2259" s="21">
        <v>0</v>
      </c>
      <c r="I2259" s="21">
        <v>0</v>
      </c>
    </row>
    <row r="2260" spans="1:9" ht="15" x14ac:dyDescent="0.25">
      <c r="A2260" s="82" t="s">
        <v>2316</v>
      </c>
      <c r="B2260" s="20">
        <v>0</v>
      </c>
      <c r="C2260" s="70" t="s">
        <v>87</v>
      </c>
      <c r="D2260" s="81">
        <v>320962.86000000004</v>
      </c>
      <c r="E2260" s="81">
        <v>249382.67</v>
      </c>
      <c r="F2260" s="21">
        <v>0</v>
      </c>
      <c r="G2260" s="22">
        <f t="shared" si="35"/>
        <v>71580.190000000031</v>
      </c>
      <c r="H2260" s="21">
        <v>0</v>
      </c>
      <c r="I2260" s="21">
        <v>0</v>
      </c>
    </row>
    <row r="2261" spans="1:9" ht="15" x14ac:dyDescent="0.25">
      <c r="A2261" s="82" t="s">
        <v>2317</v>
      </c>
      <c r="B2261" s="20">
        <v>0</v>
      </c>
      <c r="C2261" s="70" t="s">
        <v>87</v>
      </c>
      <c r="D2261" s="81">
        <v>1230460.43</v>
      </c>
      <c r="E2261" s="81">
        <v>971744.38000000012</v>
      </c>
      <c r="F2261" s="21">
        <v>0</v>
      </c>
      <c r="G2261" s="22">
        <f t="shared" si="35"/>
        <v>258716.04999999981</v>
      </c>
      <c r="H2261" s="21">
        <v>0</v>
      </c>
      <c r="I2261" s="21">
        <v>0</v>
      </c>
    </row>
    <row r="2262" spans="1:9" ht="15" x14ac:dyDescent="0.25">
      <c r="A2262" s="82" t="s">
        <v>2318</v>
      </c>
      <c r="B2262" s="20">
        <v>0</v>
      </c>
      <c r="C2262" s="70" t="s">
        <v>87</v>
      </c>
      <c r="D2262" s="81">
        <v>507189.68999999994</v>
      </c>
      <c r="E2262" s="81">
        <v>321373.7699999999</v>
      </c>
      <c r="F2262" s="21">
        <v>0</v>
      </c>
      <c r="G2262" s="22">
        <f t="shared" si="35"/>
        <v>185815.92000000004</v>
      </c>
      <c r="H2262" s="21">
        <v>0</v>
      </c>
      <c r="I2262" s="21">
        <v>0</v>
      </c>
    </row>
    <row r="2263" spans="1:9" ht="15" x14ac:dyDescent="0.25">
      <c r="A2263" s="82" t="s">
        <v>2319</v>
      </c>
      <c r="B2263" s="20">
        <v>0</v>
      </c>
      <c r="C2263" s="70" t="s">
        <v>87</v>
      </c>
      <c r="D2263" s="81">
        <v>873378.90999999992</v>
      </c>
      <c r="E2263" s="81">
        <v>713895.01</v>
      </c>
      <c r="F2263" s="21">
        <v>0</v>
      </c>
      <c r="G2263" s="22">
        <f t="shared" si="35"/>
        <v>159483.89999999991</v>
      </c>
      <c r="H2263" s="21">
        <v>0</v>
      </c>
      <c r="I2263" s="21">
        <v>0</v>
      </c>
    </row>
    <row r="2264" spans="1:9" ht="15" x14ac:dyDescent="0.25">
      <c r="A2264" s="82" t="s">
        <v>2320</v>
      </c>
      <c r="B2264" s="20">
        <v>0</v>
      </c>
      <c r="C2264" s="70" t="s">
        <v>87</v>
      </c>
      <c r="D2264" s="81">
        <v>708613.04999999981</v>
      </c>
      <c r="E2264" s="81">
        <v>534625.60000000009</v>
      </c>
      <c r="F2264" s="21">
        <v>0</v>
      </c>
      <c r="G2264" s="22">
        <f t="shared" si="35"/>
        <v>173987.44999999972</v>
      </c>
      <c r="H2264" s="21">
        <v>0</v>
      </c>
      <c r="I2264" s="21">
        <v>0</v>
      </c>
    </row>
    <row r="2265" spans="1:9" ht="15" x14ac:dyDescent="0.25">
      <c r="A2265" s="82" t="s">
        <v>2321</v>
      </c>
      <c r="B2265" s="20">
        <v>0</v>
      </c>
      <c r="C2265" s="70" t="s">
        <v>87</v>
      </c>
      <c r="D2265" s="81">
        <v>864970.46999999986</v>
      </c>
      <c r="E2265" s="81">
        <v>727972.91000000015</v>
      </c>
      <c r="F2265" s="21">
        <v>0</v>
      </c>
      <c r="G2265" s="22">
        <f t="shared" si="35"/>
        <v>136997.55999999971</v>
      </c>
      <c r="H2265" s="21">
        <v>0</v>
      </c>
      <c r="I2265" s="21">
        <v>0</v>
      </c>
    </row>
    <row r="2266" spans="1:9" ht="15" x14ac:dyDescent="0.25">
      <c r="A2266" s="82" t="s">
        <v>2322</v>
      </c>
      <c r="B2266" s="20">
        <v>0</v>
      </c>
      <c r="C2266" s="70" t="s">
        <v>87</v>
      </c>
      <c r="D2266" s="81">
        <v>845316.85000000009</v>
      </c>
      <c r="E2266" s="81">
        <v>663825.37</v>
      </c>
      <c r="F2266" s="21">
        <v>0</v>
      </c>
      <c r="G2266" s="22">
        <f t="shared" si="35"/>
        <v>181491.4800000001</v>
      </c>
      <c r="H2266" s="21">
        <v>0</v>
      </c>
      <c r="I2266" s="21">
        <v>0</v>
      </c>
    </row>
    <row r="2267" spans="1:9" ht="15" x14ac:dyDescent="0.25">
      <c r="A2267" s="82" t="s">
        <v>2323</v>
      </c>
      <c r="B2267" s="20">
        <v>0</v>
      </c>
      <c r="C2267" s="70" t="s">
        <v>87</v>
      </c>
      <c r="D2267" s="81">
        <v>828343.63000000035</v>
      </c>
      <c r="E2267" s="81">
        <v>592422.42999999993</v>
      </c>
      <c r="F2267" s="21">
        <v>0</v>
      </c>
      <c r="G2267" s="22">
        <f t="shared" si="35"/>
        <v>235921.20000000042</v>
      </c>
      <c r="H2267" s="21">
        <v>0</v>
      </c>
      <c r="I2267" s="21">
        <v>0</v>
      </c>
    </row>
    <row r="2268" spans="1:9" ht="15" x14ac:dyDescent="0.25">
      <c r="A2268" s="82" t="s">
        <v>2324</v>
      </c>
      <c r="B2268" s="20">
        <v>0</v>
      </c>
      <c r="C2268" s="70" t="s">
        <v>87</v>
      </c>
      <c r="D2268" s="81">
        <v>1175272.9500000002</v>
      </c>
      <c r="E2268" s="81">
        <v>956142.39999999979</v>
      </c>
      <c r="F2268" s="21">
        <v>0</v>
      </c>
      <c r="G2268" s="22">
        <f t="shared" si="35"/>
        <v>219130.5500000004</v>
      </c>
      <c r="H2268" s="21">
        <v>0</v>
      </c>
      <c r="I2268" s="21">
        <v>0</v>
      </c>
    </row>
    <row r="2269" spans="1:9" ht="15" x14ac:dyDescent="0.25">
      <c r="A2269" s="82" t="s">
        <v>2325</v>
      </c>
      <c r="B2269" s="20">
        <v>0</v>
      </c>
      <c r="C2269" s="70" t="s">
        <v>87</v>
      </c>
      <c r="D2269" s="81">
        <v>15873.8</v>
      </c>
      <c r="E2269" s="81">
        <v>479</v>
      </c>
      <c r="F2269" s="21">
        <v>0</v>
      </c>
      <c r="G2269" s="22">
        <f t="shared" si="35"/>
        <v>15394.8</v>
      </c>
      <c r="H2269" s="21">
        <v>0</v>
      </c>
      <c r="I2269" s="21">
        <v>0</v>
      </c>
    </row>
    <row r="2270" spans="1:9" ht="15" x14ac:dyDescent="0.25">
      <c r="A2270" s="82" t="s">
        <v>2326</v>
      </c>
      <c r="B2270" s="20">
        <v>0</v>
      </c>
      <c r="C2270" s="70" t="s">
        <v>87</v>
      </c>
      <c r="D2270" s="81">
        <v>1123038.5099999995</v>
      </c>
      <c r="E2270" s="81">
        <v>835596.94999999984</v>
      </c>
      <c r="F2270" s="21">
        <v>0</v>
      </c>
      <c r="G2270" s="22">
        <f t="shared" si="35"/>
        <v>287441.55999999971</v>
      </c>
      <c r="H2270" s="21">
        <v>0</v>
      </c>
      <c r="I2270" s="21">
        <v>0</v>
      </c>
    </row>
    <row r="2271" spans="1:9" ht="15" x14ac:dyDescent="0.25">
      <c r="A2271" s="82" t="s">
        <v>2327</v>
      </c>
      <c r="B2271" s="20">
        <v>0</v>
      </c>
      <c r="C2271" s="70" t="s">
        <v>87</v>
      </c>
      <c r="D2271" s="81">
        <v>678491.65000000026</v>
      </c>
      <c r="E2271" s="81">
        <v>535006.39</v>
      </c>
      <c r="F2271" s="21">
        <v>0</v>
      </c>
      <c r="G2271" s="22">
        <f t="shared" si="35"/>
        <v>143485.26000000024</v>
      </c>
      <c r="H2271" s="21">
        <v>0</v>
      </c>
      <c r="I2271" s="21">
        <v>0</v>
      </c>
    </row>
    <row r="2272" spans="1:9" ht="15" x14ac:dyDescent="0.25">
      <c r="A2272" s="82" t="s">
        <v>2328</v>
      </c>
      <c r="B2272" s="20">
        <v>0</v>
      </c>
      <c r="C2272" s="70" t="s">
        <v>87</v>
      </c>
      <c r="D2272" s="81">
        <v>158710.19999999998</v>
      </c>
      <c r="E2272" s="81">
        <v>129117.5</v>
      </c>
      <c r="F2272" s="21">
        <v>0</v>
      </c>
      <c r="G2272" s="22">
        <f t="shared" si="35"/>
        <v>29592.699999999983</v>
      </c>
      <c r="H2272" s="21">
        <v>0</v>
      </c>
      <c r="I2272" s="21">
        <v>0</v>
      </c>
    </row>
    <row r="2273" spans="1:9" ht="15" x14ac:dyDescent="0.25">
      <c r="A2273" s="82" t="s">
        <v>2329</v>
      </c>
      <c r="B2273" s="20">
        <v>0</v>
      </c>
      <c r="C2273" s="70" t="s">
        <v>87</v>
      </c>
      <c r="D2273" s="81">
        <v>173722.19999999998</v>
      </c>
      <c r="E2273" s="81">
        <v>124022.65000000001</v>
      </c>
      <c r="F2273" s="21">
        <v>0</v>
      </c>
      <c r="G2273" s="22">
        <f t="shared" si="35"/>
        <v>49699.549999999974</v>
      </c>
      <c r="H2273" s="21">
        <v>0</v>
      </c>
      <c r="I2273" s="21">
        <v>0</v>
      </c>
    </row>
    <row r="2274" spans="1:9" ht="15" x14ac:dyDescent="0.25">
      <c r="A2274" s="82" t="s">
        <v>2330</v>
      </c>
      <c r="B2274" s="20">
        <v>0</v>
      </c>
      <c r="C2274" s="70" t="s">
        <v>87</v>
      </c>
      <c r="D2274" s="81">
        <v>298989.92000000004</v>
      </c>
      <c r="E2274" s="81">
        <v>226584.7</v>
      </c>
      <c r="F2274" s="21">
        <v>0</v>
      </c>
      <c r="G2274" s="22">
        <f t="shared" si="35"/>
        <v>72405.22000000003</v>
      </c>
      <c r="H2274" s="21">
        <v>0</v>
      </c>
      <c r="I2274" s="21">
        <v>0</v>
      </c>
    </row>
    <row r="2275" spans="1:9" ht="15" x14ac:dyDescent="0.25">
      <c r="A2275" s="82" t="s">
        <v>2331</v>
      </c>
      <c r="B2275" s="20">
        <v>0</v>
      </c>
      <c r="C2275" s="70" t="s">
        <v>87</v>
      </c>
      <c r="D2275" s="81">
        <v>312332.99999999994</v>
      </c>
      <c r="E2275" s="81">
        <v>219935.1</v>
      </c>
      <c r="F2275" s="21">
        <v>0</v>
      </c>
      <c r="G2275" s="22">
        <f t="shared" si="35"/>
        <v>92397.899999999936</v>
      </c>
      <c r="H2275" s="21">
        <v>0</v>
      </c>
      <c r="I2275" s="21">
        <v>0</v>
      </c>
    </row>
    <row r="2276" spans="1:9" ht="15" x14ac:dyDescent="0.25">
      <c r="A2276" s="82" t="s">
        <v>2332</v>
      </c>
      <c r="B2276" s="20">
        <v>0</v>
      </c>
      <c r="C2276" s="70" t="s">
        <v>87</v>
      </c>
      <c r="D2276" s="81">
        <v>331556.18000000005</v>
      </c>
      <c r="E2276" s="81">
        <v>209086.58000000002</v>
      </c>
      <c r="F2276" s="21">
        <v>0</v>
      </c>
      <c r="G2276" s="22">
        <f t="shared" si="35"/>
        <v>122469.60000000003</v>
      </c>
      <c r="H2276" s="21">
        <v>0</v>
      </c>
      <c r="I2276" s="21">
        <v>0</v>
      </c>
    </row>
    <row r="2277" spans="1:9" ht="15" x14ac:dyDescent="0.25">
      <c r="A2277" s="82" t="s">
        <v>2333</v>
      </c>
      <c r="B2277" s="20">
        <v>0</v>
      </c>
      <c r="C2277" s="70" t="s">
        <v>87</v>
      </c>
      <c r="D2277" s="81">
        <v>289092.10000000003</v>
      </c>
      <c r="E2277" s="81">
        <v>243214.6</v>
      </c>
      <c r="F2277" s="21">
        <v>0</v>
      </c>
      <c r="G2277" s="22">
        <f t="shared" si="35"/>
        <v>45877.500000000029</v>
      </c>
      <c r="H2277" s="21">
        <v>0</v>
      </c>
      <c r="I2277" s="21">
        <v>0</v>
      </c>
    </row>
    <row r="2278" spans="1:9" ht="15" x14ac:dyDescent="0.25">
      <c r="A2278" s="82" t="s">
        <v>2334</v>
      </c>
      <c r="B2278" s="20">
        <v>0</v>
      </c>
      <c r="C2278" s="70" t="s">
        <v>87</v>
      </c>
      <c r="D2278" s="81">
        <v>168634.80000000002</v>
      </c>
      <c r="E2278" s="81">
        <v>127794.60000000002</v>
      </c>
      <c r="F2278" s="21">
        <v>0</v>
      </c>
      <c r="G2278" s="22">
        <f t="shared" si="35"/>
        <v>40840.199999999997</v>
      </c>
      <c r="H2278" s="21">
        <v>0</v>
      </c>
      <c r="I2278" s="21">
        <v>0</v>
      </c>
    </row>
    <row r="2279" spans="1:9" ht="15" x14ac:dyDescent="0.25">
      <c r="A2279" s="82" t="s">
        <v>2335</v>
      </c>
      <c r="B2279" s="20">
        <v>0</v>
      </c>
      <c r="C2279" s="70" t="s">
        <v>87</v>
      </c>
      <c r="D2279" s="81">
        <v>161128.79999999999</v>
      </c>
      <c r="E2279" s="81">
        <v>132580.20000000001</v>
      </c>
      <c r="F2279" s="21">
        <v>0</v>
      </c>
      <c r="G2279" s="22">
        <f t="shared" si="35"/>
        <v>28548.599999999977</v>
      </c>
      <c r="H2279" s="21">
        <v>0</v>
      </c>
      <c r="I2279" s="21">
        <v>0</v>
      </c>
    </row>
    <row r="2280" spans="1:9" ht="15" x14ac:dyDescent="0.25">
      <c r="A2280" s="82" t="s">
        <v>2336</v>
      </c>
      <c r="B2280" s="20">
        <v>0</v>
      </c>
      <c r="C2280" s="70" t="s">
        <v>87</v>
      </c>
      <c r="D2280" s="81">
        <v>40727</v>
      </c>
      <c r="E2280" s="81">
        <v>16598.2</v>
      </c>
      <c r="F2280" s="21">
        <v>0</v>
      </c>
      <c r="G2280" s="22">
        <f t="shared" si="35"/>
        <v>24128.799999999999</v>
      </c>
      <c r="H2280" s="21">
        <v>0</v>
      </c>
      <c r="I2280" s="21">
        <v>0</v>
      </c>
    </row>
    <row r="2281" spans="1:9" ht="15" x14ac:dyDescent="0.25">
      <c r="A2281" s="82" t="s">
        <v>2337</v>
      </c>
      <c r="B2281" s="20">
        <v>0</v>
      </c>
      <c r="C2281" s="70" t="s">
        <v>87</v>
      </c>
      <c r="D2281" s="81">
        <v>145810.99999999997</v>
      </c>
      <c r="E2281" s="81">
        <v>105420.4</v>
      </c>
      <c r="F2281" s="21">
        <v>0</v>
      </c>
      <c r="G2281" s="22">
        <f t="shared" si="35"/>
        <v>40390.599999999977</v>
      </c>
      <c r="H2281" s="21">
        <v>0</v>
      </c>
      <c r="I2281" s="21">
        <v>0</v>
      </c>
    </row>
    <row r="2282" spans="1:9" ht="15" x14ac:dyDescent="0.25">
      <c r="A2282" s="82" t="s">
        <v>2338</v>
      </c>
      <c r="B2282" s="20">
        <v>0</v>
      </c>
      <c r="C2282" s="70" t="s">
        <v>87</v>
      </c>
      <c r="D2282" s="81">
        <v>297663.3</v>
      </c>
      <c r="E2282" s="81">
        <v>206068.09999999998</v>
      </c>
      <c r="F2282" s="21">
        <v>0</v>
      </c>
      <c r="G2282" s="22">
        <f t="shared" si="35"/>
        <v>91595.200000000012</v>
      </c>
      <c r="H2282" s="21">
        <v>0</v>
      </c>
      <c r="I2282" s="21">
        <v>0</v>
      </c>
    </row>
    <row r="2283" spans="1:9" ht="15" x14ac:dyDescent="0.25">
      <c r="A2283" s="82" t="s">
        <v>2339</v>
      </c>
      <c r="B2283" s="20">
        <v>0</v>
      </c>
      <c r="C2283" s="70" t="s">
        <v>87</v>
      </c>
      <c r="D2283" s="81">
        <v>138527.39999999997</v>
      </c>
      <c r="E2283" s="81">
        <v>100980.70000000001</v>
      </c>
      <c r="F2283" s="21">
        <v>0</v>
      </c>
      <c r="G2283" s="22">
        <f t="shared" si="35"/>
        <v>37546.699999999953</v>
      </c>
      <c r="H2283" s="21">
        <v>0</v>
      </c>
      <c r="I2283" s="21">
        <v>0</v>
      </c>
    </row>
    <row r="2284" spans="1:9" ht="15" x14ac:dyDescent="0.25">
      <c r="A2284" s="82" t="s">
        <v>2340</v>
      </c>
      <c r="B2284" s="20">
        <v>0</v>
      </c>
      <c r="C2284" s="70" t="s">
        <v>87</v>
      </c>
      <c r="D2284" s="81">
        <v>176224.2</v>
      </c>
      <c r="E2284" s="81">
        <v>138177.37</v>
      </c>
      <c r="F2284" s="21">
        <v>0</v>
      </c>
      <c r="G2284" s="22">
        <f t="shared" si="35"/>
        <v>38046.830000000016</v>
      </c>
      <c r="H2284" s="21">
        <v>0</v>
      </c>
      <c r="I2284" s="21">
        <v>0</v>
      </c>
    </row>
    <row r="2285" spans="1:9" ht="15" x14ac:dyDescent="0.25">
      <c r="A2285" s="82" t="s">
        <v>2341</v>
      </c>
      <c r="B2285" s="20">
        <v>0</v>
      </c>
      <c r="C2285" s="70" t="s">
        <v>87</v>
      </c>
      <c r="D2285" s="81">
        <v>174973.2</v>
      </c>
      <c r="E2285" s="81">
        <v>147651.80000000002</v>
      </c>
      <c r="F2285" s="21">
        <v>0</v>
      </c>
      <c r="G2285" s="22">
        <f t="shared" si="35"/>
        <v>27321.399999999994</v>
      </c>
      <c r="H2285" s="21">
        <v>0</v>
      </c>
      <c r="I2285" s="21">
        <v>0</v>
      </c>
    </row>
    <row r="2286" spans="1:9" ht="15" x14ac:dyDescent="0.25">
      <c r="A2286" s="82" t="s">
        <v>2342</v>
      </c>
      <c r="B2286" s="20">
        <v>0</v>
      </c>
      <c r="C2286" s="70" t="s">
        <v>87</v>
      </c>
      <c r="D2286" s="81">
        <v>177947.80000000002</v>
      </c>
      <c r="E2286" s="81">
        <v>162602.80000000002</v>
      </c>
      <c r="F2286" s="21">
        <v>0</v>
      </c>
      <c r="G2286" s="22">
        <f t="shared" si="35"/>
        <v>15345</v>
      </c>
      <c r="H2286" s="21">
        <v>0</v>
      </c>
      <c r="I2286" s="21">
        <v>0</v>
      </c>
    </row>
    <row r="2287" spans="1:9" ht="15" x14ac:dyDescent="0.25">
      <c r="A2287" s="82" t="s">
        <v>2343</v>
      </c>
      <c r="B2287" s="20">
        <v>0</v>
      </c>
      <c r="C2287" s="70" t="s">
        <v>87</v>
      </c>
      <c r="D2287" s="81">
        <v>987956.39999999991</v>
      </c>
      <c r="E2287" s="81">
        <v>762317.20000000007</v>
      </c>
      <c r="F2287" s="21">
        <v>0</v>
      </c>
      <c r="G2287" s="22">
        <f t="shared" si="35"/>
        <v>225639.19999999984</v>
      </c>
      <c r="H2287" s="21">
        <v>0</v>
      </c>
      <c r="I2287" s="21">
        <v>0</v>
      </c>
    </row>
    <row r="2288" spans="1:9" ht="15" x14ac:dyDescent="0.25">
      <c r="A2288" s="82" t="s">
        <v>2344</v>
      </c>
      <c r="B2288" s="20">
        <v>0</v>
      </c>
      <c r="C2288" s="70" t="s">
        <v>87</v>
      </c>
      <c r="D2288" s="81">
        <v>831609.2</v>
      </c>
      <c r="E2288" s="81">
        <v>701881.26</v>
      </c>
      <c r="F2288" s="21">
        <v>0</v>
      </c>
      <c r="G2288" s="22">
        <f t="shared" si="35"/>
        <v>129727.93999999994</v>
      </c>
      <c r="H2288" s="21">
        <v>0</v>
      </c>
      <c r="I2288" s="21">
        <v>0</v>
      </c>
    </row>
    <row r="2289" spans="1:9" ht="15" x14ac:dyDescent="0.25">
      <c r="A2289" s="82" t="s">
        <v>2345</v>
      </c>
      <c r="B2289" s="20">
        <v>0</v>
      </c>
      <c r="C2289" s="70" t="s">
        <v>87</v>
      </c>
      <c r="D2289" s="81">
        <v>60492.800000000003</v>
      </c>
      <c r="E2289" s="81">
        <v>3762.7</v>
      </c>
      <c r="F2289" s="21">
        <v>0</v>
      </c>
      <c r="G2289" s="22">
        <f t="shared" si="35"/>
        <v>56730.100000000006</v>
      </c>
      <c r="H2289" s="21">
        <v>0</v>
      </c>
      <c r="I2289" s="21">
        <v>0</v>
      </c>
    </row>
    <row r="2290" spans="1:9" ht="15" x14ac:dyDescent="0.25">
      <c r="A2290" s="82" t="s">
        <v>2346</v>
      </c>
      <c r="B2290" s="20">
        <v>0</v>
      </c>
      <c r="C2290" s="70" t="s">
        <v>87</v>
      </c>
      <c r="D2290" s="81">
        <v>696805.26999999979</v>
      </c>
      <c r="E2290" s="81">
        <v>605524.40000000026</v>
      </c>
      <c r="F2290" s="21">
        <v>0</v>
      </c>
      <c r="G2290" s="22">
        <f t="shared" si="35"/>
        <v>91280.86999999953</v>
      </c>
      <c r="H2290" s="21">
        <v>0</v>
      </c>
      <c r="I2290" s="21">
        <v>0</v>
      </c>
    </row>
    <row r="2291" spans="1:9" ht="15" x14ac:dyDescent="0.25">
      <c r="A2291" s="82" t="s">
        <v>2347</v>
      </c>
      <c r="B2291" s="20">
        <v>0</v>
      </c>
      <c r="C2291" s="70" t="s">
        <v>87</v>
      </c>
      <c r="D2291" s="81">
        <v>658804.39999999991</v>
      </c>
      <c r="E2291" s="81">
        <v>496911.50000000006</v>
      </c>
      <c r="F2291" s="21">
        <v>0</v>
      </c>
      <c r="G2291" s="22">
        <f t="shared" si="35"/>
        <v>161892.89999999985</v>
      </c>
      <c r="H2291" s="21">
        <v>0</v>
      </c>
      <c r="I2291" s="21">
        <v>0</v>
      </c>
    </row>
    <row r="2292" spans="1:9" ht="15" x14ac:dyDescent="0.25">
      <c r="A2292" s="82" t="s">
        <v>2348</v>
      </c>
      <c r="B2292" s="20">
        <v>0</v>
      </c>
      <c r="C2292" s="70" t="s">
        <v>87</v>
      </c>
      <c r="D2292" s="81">
        <v>872058.20000000007</v>
      </c>
      <c r="E2292" s="81">
        <v>686910.49999999988</v>
      </c>
      <c r="F2292" s="21">
        <v>0</v>
      </c>
      <c r="G2292" s="22">
        <f t="shared" si="35"/>
        <v>185147.70000000019</v>
      </c>
      <c r="H2292" s="21">
        <v>0</v>
      </c>
      <c r="I2292" s="21">
        <v>0</v>
      </c>
    </row>
    <row r="2293" spans="1:9" ht="15" x14ac:dyDescent="0.25">
      <c r="A2293" s="82" t="s">
        <v>2349</v>
      </c>
      <c r="B2293" s="20">
        <v>0</v>
      </c>
      <c r="C2293" s="70" t="s">
        <v>87</v>
      </c>
      <c r="D2293" s="81">
        <v>427842.84000000008</v>
      </c>
      <c r="E2293" s="81">
        <v>302763.69999999995</v>
      </c>
      <c r="F2293" s="21">
        <v>0</v>
      </c>
      <c r="G2293" s="22">
        <f t="shared" si="35"/>
        <v>125079.14000000013</v>
      </c>
      <c r="H2293" s="21">
        <v>0</v>
      </c>
      <c r="I2293" s="21">
        <v>0</v>
      </c>
    </row>
    <row r="2294" spans="1:9" ht="15" x14ac:dyDescent="0.25">
      <c r="A2294" s="82" t="s">
        <v>2350</v>
      </c>
      <c r="B2294" s="20">
        <v>0</v>
      </c>
      <c r="C2294" s="70" t="s">
        <v>87</v>
      </c>
      <c r="D2294" s="81">
        <v>398818.8</v>
      </c>
      <c r="E2294" s="81">
        <v>342102.19999999995</v>
      </c>
      <c r="F2294" s="21">
        <v>0</v>
      </c>
      <c r="G2294" s="22">
        <f t="shared" si="35"/>
        <v>56716.600000000035</v>
      </c>
      <c r="H2294" s="21">
        <v>0</v>
      </c>
      <c r="I2294" s="21">
        <v>0</v>
      </c>
    </row>
    <row r="2295" spans="1:9" ht="15" x14ac:dyDescent="0.25">
      <c r="A2295" s="82" t="s">
        <v>2351</v>
      </c>
      <c r="B2295" s="20">
        <v>0</v>
      </c>
      <c r="C2295" s="70" t="s">
        <v>87</v>
      </c>
      <c r="D2295" s="81">
        <v>392292.3000000001</v>
      </c>
      <c r="E2295" s="81">
        <v>308382.09999999992</v>
      </c>
      <c r="F2295" s="21">
        <v>0</v>
      </c>
      <c r="G2295" s="22">
        <f t="shared" si="35"/>
        <v>83910.200000000186</v>
      </c>
      <c r="H2295" s="21">
        <v>0</v>
      </c>
      <c r="I2295" s="21">
        <v>0</v>
      </c>
    </row>
    <row r="2296" spans="1:9" ht="15" x14ac:dyDescent="0.25">
      <c r="A2296" s="82" t="s">
        <v>2352</v>
      </c>
      <c r="B2296" s="20">
        <v>0</v>
      </c>
      <c r="C2296" s="70" t="s">
        <v>87</v>
      </c>
      <c r="D2296" s="81">
        <v>250078.26</v>
      </c>
      <c r="E2296" s="81">
        <v>188984.39999999997</v>
      </c>
      <c r="F2296" s="21">
        <v>0</v>
      </c>
      <c r="G2296" s="22">
        <f t="shared" si="35"/>
        <v>61093.860000000044</v>
      </c>
      <c r="H2296" s="21">
        <v>0</v>
      </c>
      <c r="I2296" s="21">
        <v>0</v>
      </c>
    </row>
    <row r="2297" spans="1:9" ht="15" x14ac:dyDescent="0.25">
      <c r="A2297" s="82" t="s">
        <v>2353</v>
      </c>
      <c r="B2297" s="20">
        <v>0</v>
      </c>
      <c r="C2297" s="70" t="s">
        <v>87</v>
      </c>
      <c r="D2297" s="81">
        <v>200666.80000000002</v>
      </c>
      <c r="E2297" s="81">
        <v>53288.6</v>
      </c>
      <c r="F2297" s="21">
        <v>0</v>
      </c>
      <c r="G2297" s="22">
        <f t="shared" si="35"/>
        <v>147378.20000000001</v>
      </c>
      <c r="H2297" s="21">
        <v>0</v>
      </c>
      <c r="I2297" s="21">
        <v>0</v>
      </c>
    </row>
    <row r="2298" spans="1:9" ht="15" x14ac:dyDescent="0.25">
      <c r="A2298" s="82" t="s">
        <v>2354</v>
      </c>
      <c r="B2298" s="20">
        <v>0</v>
      </c>
      <c r="C2298" s="70" t="s">
        <v>87</v>
      </c>
      <c r="D2298" s="81">
        <v>345826.2</v>
      </c>
      <c r="E2298" s="81">
        <v>222731.5</v>
      </c>
      <c r="F2298" s="21">
        <v>0</v>
      </c>
      <c r="G2298" s="22">
        <f t="shared" si="35"/>
        <v>123094.70000000001</v>
      </c>
      <c r="H2298" s="21">
        <v>0</v>
      </c>
      <c r="I2298" s="21">
        <v>0</v>
      </c>
    </row>
    <row r="2299" spans="1:9" ht="15" x14ac:dyDescent="0.25">
      <c r="A2299" s="82" t="s">
        <v>2355</v>
      </c>
      <c r="B2299" s="20">
        <v>0</v>
      </c>
      <c r="C2299" s="70" t="s">
        <v>87</v>
      </c>
      <c r="D2299" s="81">
        <v>1624131.6000000003</v>
      </c>
      <c r="E2299" s="81">
        <v>1361211.4799999991</v>
      </c>
      <c r="F2299" s="21">
        <v>0</v>
      </c>
      <c r="G2299" s="22">
        <f t="shared" si="35"/>
        <v>262920.12000000128</v>
      </c>
      <c r="H2299" s="21">
        <v>0</v>
      </c>
      <c r="I2299" s="21">
        <v>0</v>
      </c>
    </row>
    <row r="2300" spans="1:9" ht="15" x14ac:dyDescent="0.25">
      <c r="A2300" s="82" t="s">
        <v>2356</v>
      </c>
      <c r="B2300" s="20">
        <v>0</v>
      </c>
      <c r="C2300" s="70" t="s">
        <v>87</v>
      </c>
      <c r="D2300" s="81">
        <v>1655331.0399999998</v>
      </c>
      <c r="E2300" s="81">
        <v>1321009.5500000003</v>
      </c>
      <c r="F2300" s="21">
        <v>0</v>
      </c>
      <c r="G2300" s="22">
        <f t="shared" si="35"/>
        <v>334321.48999999953</v>
      </c>
      <c r="H2300" s="21">
        <v>0</v>
      </c>
      <c r="I2300" s="21">
        <v>0</v>
      </c>
    </row>
    <row r="2301" spans="1:9" ht="15" x14ac:dyDescent="0.25">
      <c r="A2301" s="82" t="s">
        <v>2357</v>
      </c>
      <c r="B2301" s="20">
        <v>0</v>
      </c>
      <c r="C2301" s="70" t="s">
        <v>87</v>
      </c>
      <c r="D2301" s="81">
        <v>1144664.3399999996</v>
      </c>
      <c r="E2301" s="81">
        <v>872040.58999999973</v>
      </c>
      <c r="F2301" s="21">
        <v>0</v>
      </c>
      <c r="G2301" s="22">
        <f t="shared" si="35"/>
        <v>272623.74999999988</v>
      </c>
      <c r="H2301" s="21">
        <v>0</v>
      </c>
      <c r="I2301" s="21">
        <v>0</v>
      </c>
    </row>
    <row r="2302" spans="1:9" ht="15" x14ac:dyDescent="0.25">
      <c r="A2302" s="82" t="s">
        <v>2358</v>
      </c>
      <c r="B2302" s="20">
        <v>0</v>
      </c>
      <c r="C2302" s="70" t="s">
        <v>87</v>
      </c>
      <c r="D2302" s="81">
        <v>553925.67999999993</v>
      </c>
      <c r="E2302" s="81">
        <v>445952.82999999996</v>
      </c>
      <c r="F2302" s="21">
        <v>0</v>
      </c>
      <c r="G2302" s="22">
        <f t="shared" si="35"/>
        <v>107972.84999999998</v>
      </c>
      <c r="H2302" s="21">
        <v>0</v>
      </c>
      <c r="I2302" s="21">
        <v>0</v>
      </c>
    </row>
    <row r="2303" spans="1:9" ht="15" x14ac:dyDescent="0.25">
      <c r="A2303" s="82" t="s">
        <v>2359</v>
      </c>
      <c r="B2303" s="20">
        <v>0</v>
      </c>
      <c r="C2303" s="70" t="s">
        <v>87</v>
      </c>
      <c r="D2303" s="81">
        <v>1181463.7999999996</v>
      </c>
      <c r="E2303" s="81">
        <v>980497.28</v>
      </c>
      <c r="F2303" s="21">
        <v>0</v>
      </c>
      <c r="G2303" s="22">
        <f t="shared" si="35"/>
        <v>200966.51999999955</v>
      </c>
      <c r="H2303" s="21">
        <v>0</v>
      </c>
      <c r="I2303" s="21">
        <v>0</v>
      </c>
    </row>
    <row r="2304" spans="1:9" ht="15" x14ac:dyDescent="0.25">
      <c r="A2304" s="82" t="s">
        <v>2360</v>
      </c>
      <c r="B2304" s="20">
        <v>0</v>
      </c>
      <c r="C2304" s="70" t="s">
        <v>87</v>
      </c>
      <c r="D2304" s="81">
        <v>1455374.96</v>
      </c>
      <c r="E2304" s="81">
        <v>1248472.7299999997</v>
      </c>
      <c r="F2304" s="21">
        <v>0</v>
      </c>
      <c r="G2304" s="22">
        <f t="shared" si="35"/>
        <v>206902.23000000021</v>
      </c>
      <c r="H2304" s="21">
        <v>0</v>
      </c>
      <c r="I2304" s="21">
        <v>0</v>
      </c>
    </row>
    <row r="2305" spans="1:9" ht="15" x14ac:dyDescent="0.25">
      <c r="A2305" s="82" t="s">
        <v>4503</v>
      </c>
      <c r="B2305" s="20">
        <v>0</v>
      </c>
      <c r="C2305" s="70" t="s">
        <v>87</v>
      </c>
      <c r="D2305" s="81">
        <v>1626802.0099999995</v>
      </c>
      <c r="E2305" s="81">
        <v>1353464.9700000004</v>
      </c>
      <c r="F2305" s="21">
        <v>0</v>
      </c>
      <c r="G2305" s="22">
        <f t="shared" si="35"/>
        <v>273337.03999999911</v>
      </c>
      <c r="H2305" s="21">
        <v>0</v>
      </c>
      <c r="I2305" s="21">
        <v>0</v>
      </c>
    </row>
    <row r="2306" spans="1:9" ht="15" x14ac:dyDescent="0.25">
      <c r="A2306" s="82" t="s">
        <v>2361</v>
      </c>
      <c r="B2306" s="20">
        <v>0</v>
      </c>
      <c r="C2306" s="70" t="s">
        <v>87</v>
      </c>
      <c r="D2306" s="81">
        <v>1907997.3999999997</v>
      </c>
      <c r="E2306" s="81">
        <v>1495624.24</v>
      </c>
      <c r="F2306" s="21">
        <v>0</v>
      </c>
      <c r="G2306" s="22">
        <f t="shared" si="35"/>
        <v>412373.15999999968</v>
      </c>
      <c r="H2306" s="21">
        <v>0</v>
      </c>
      <c r="I2306" s="21">
        <v>0</v>
      </c>
    </row>
    <row r="2307" spans="1:9" ht="15" x14ac:dyDescent="0.25">
      <c r="A2307" s="82" t="s">
        <v>2362</v>
      </c>
      <c r="B2307" s="20">
        <v>0</v>
      </c>
      <c r="C2307" s="70" t="s">
        <v>87</v>
      </c>
      <c r="D2307" s="81">
        <v>115481.2</v>
      </c>
      <c r="E2307" s="81">
        <v>66416.800000000003</v>
      </c>
      <c r="F2307" s="21">
        <v>0</v>
      </c>
      <c r="G2307" s="22">
        <f t="shared" si="35"/>
        <v>49064.399999999994</v>
      </c>
      <c r="H2307" s="21">
        <v>0</v>
      </c>
      <c r="I2307" s="21">
        <v>0</v>
      </c>
    </row>
    <row r="2308" spans="1:9" ht="15" x14ac:dyDescent="0.25">
      <c r="A2308" s="82" t="s">
        <v>2363</v>
      </c>
      <c r="B2308" s="20">
        <v>0</v>
      </c>
      <c r="C2308" s="70" t="s">
        <v>87</v>
      </c>
      <c r="D2308" s="81">
        <v>113368.40000000001</v>
      </c>
      <c r="E2308" s="81">
        <v>79919.8</v>
      </c>
      <c r="F2308" s="21">
        <v>0</v>
      </c>
      <c r="G2308" s="22">
        <f t="shared" si="35"/>
        <v>33448.600000000006</v>
      </c>
      <c r="H2308" s="21">
        <v>0</v>
      </c>
      <c r="I2308" s="21">
        <v>0</v>
      </c>
    </row>
    <row r="2309" spans="1:9" ht="15" x14ac:dyDescent="0.25">
      <c r="A2309" s="82" t="s">
        <v>2364</v>
      </c>
      <c r="B2309" s="20">
        <v>0</v>
      </c>
      <c r="C2309" s="70" t="s">
        <v>87</v>
      </c>
      <c r="D2309" s="81">
        <v>113479.6</v>
      </c>
      <c r="E2309" s="81">
        <v>41930.800000000003</v>
      </c>
      <c r="F2309" s="21">
        <v>0</v>
      </c>
      <c r="G2309" s="22">
        <f t="shared" si="35"/>
        <v>71548.800000000003</v>
      </c>
      <c r="H2309" s="21">
        <v>0</v>
      </c>
      <c r="I2309" s="21">
        <v>0</v>
      </c>
    </row>
    <row r="2310" spans="1:9" ht="15" x14ac:dyDescent="0.25">
      <c r="A2310" s="82" t="s">
        <v>2365</v>
      </c>
      <c r="B2310" s="20">
        <v>0</v>
      </c>
      <c r="C2310" s="70" t="s">
        <v>87</v>
      </c>
      <c r="D2310" s="81">
        <v>111799.90999999999</v>
      </c>
      <c r="E2310" s="81">
        <v>53980.700000000004</v>
      </c>
      <c r="F2310" s="21">
        <v>0</v>
      </c>
      <c r="G2310" s="22">
        <f t="shared" ref="G2310:G2373" si="36">D2310-E2310</f>
        <v>57819.209999999985</v>
      </c>
      <c r="H2310" s="21">
        <v>0</v>
      </c>
      <c r="I2310" s="21">
        <v>0</v>
      </c>
    </row>
    <row r="2311" spans="1:9" ht="15" x14ac:dyDescent="0.25">
      <c r="A2311" s="82" t="s">
        <v>2366</v>
      </c>
      <c r="B2311" s="20">
        <v>0</v>
      </c>
      <c r="C2311" s="70" t="s">
        <v>87</v>
      </c>
      <c r="D2311" s="81">
        <v>61048.800000000003</v>
      </c>
      <c r="E2311" s="81">
        <v>37750.600000000006</v>
      </c>
      <c r="F2311" s="21">
        <v>0</v>
      </c>
      <c r="G2311" s="22">
        <f t="shared" si="36"/>
        <v>23298.199999999997</v>
      </c>
      <c r="H2311" s="21">
        <v>0</v>
      </c>
      <c r="I2311" s="21">
        <v>0</v>
      </c>
    </row>
    <row r="2312" spans="1:9" ht="15" x14ac:dyDescent="0.25">
      <c r="A2312" s="82" t="s">
        <v>2367</v>
      </c>
      <c r="B2312" s="20">
        <v>0</v>
      </c>
      <c r="C2312" s="70" t="s">
        <v>87</v>
      </c>
      <c r="D2312" s="81">
        <v>102470.79999999999</v>
      </c>
      <c r="E2312" s="81">
        <v>61177.4</v>
      </c>
      <c r="F2312" s="21">
        <v>0</v>
      </c>
      <c r="G2312" s="22">
        <f t="shared" si="36"/>
        <v>41293.399999999987</v>
      </c>
      <c r="H2312" s="21">
        <v>0</v>
      </c>
      <c r="I2312" s="21">
        <v>0</v>
      </c>
    </row>
    <row r="2313" spans="1:9" ht="15" x14ac:dyDescent="0.25">
      <c r="A2313" s="82" t="s">
        <v>2368</v>
      </c>
      <c r="B2313" s="20">
        <v>0</v>
      </c>
      <c r="C2313" s="70" t="s">
        <v>87</v>
      </c>
      <c r="D2313" s="81">
        <v>115759.19999999998</v>
      </c>
      <c r="E2313" s="81">
        <v>8150</v>
      </c>
      <c r="F2313" s="21">
        <v>0</v>
      </c>
      <c r="G2313" s="22">
        <f t="shared" si="36"/>
        <v>107609.19999999998</v>
      </c>
      <c r="H2313" s="21">
        <v>0</v>
      </c>
      <c r="I2313" s="21">
        <v>0</v>
      </c>
    </row>
    <row r="2314" spans="1:9" ht="15" x14ac:dyDescent="0.25">
      <c r="A2314" s="82" t="s">
        <v>2369</v>
      </c>
      <c r="B2314" s="20">
        <v>0</v>
      </c>
      <c r="C2314" s="70" t="s">
        <v>87</v>
      </c>
      <c r="D2314" s="81">
        <v>95048.2</v>
      </c>
      <c r="E2314" s="81">
        <v>67848.399999999994</v>
      </c>
      <c r="F2314" s="21">
        <v>0</v>
      </c>
      <c r="G2314" s="22">
        <f t="shared" si="36"/>
        <v>27199.800000000003</v>
      </c>
      <c r="H2314" s="21">
        <v>0</v>
      </c>
      <c r="I2314" s="21">
        <v>0</v>
      </c>
    </row>
    <row r="2315" spans="1:9" ht="15" x14ac:dyDescent="0.25">
      <c r="A2315" s="82" t="s">
        <v>2370</v>
      </c>
      <c r="B2315" s="20">
        <v>0</v>
      </c>
      <c r="C2315" s="70" t="s">
        <v>87</v>
      </c>
      <c r="D2315" s="81">
        <v>116037.19999999998</v>
      </c>
      <c r="E2315" s="81">
        <v>17320.5</v>
      </c>
      <c r="F2315" s="21">
        <v>0</v>
      </c>
      <c r="G2315" s="22">
        <f t="shared" si="36"/>
        <v>98716.699999999983</v>
      </c>
      <c r="H2315" s="21">
        <v>0</v>
      </c>
      <c r="I2315" s="21">
        <v>0</v>
      </c>
    </row>
    <row r="2316" spans="1:9" ht="15" x14ac:dyDescent="0.25">
      <c r="A2316" s="82" t="s">
        <v>2371</v>
      </c>
      <c r="B2316" s="20">
        <v>0</v>
      </c>
      <c r="C2316" s="70" t="s">
        <v>87</v>
      </c>
      <c r="D2316" s="81">
        <v>102763.26</v>
      </c>
      <c r="E2316" s="81">
        <v>36630.660000000003</v>
      </c>
      <c r="F2316" s="21">
        <v>0</v>
      </c>
      <c r="G2316" s="22">
        <f t="shared" si="36"/>
        <v>66132.599999999991</v>
      </c>
      <c r="H2316" s="21">
        <v>0</v>
      </c>
      <c r="I2316" s="21">
        <v>0</v>
      </c>
    </row>
    <row r="2317" spans="1:9" ht="15" x14ac:dyDescent="0.25">
      <c r="A2317" s="82" t="s">
        <v>2372</v>
      </c>
      <c r="B2317" s="20">
        <v>0</v>
      </c>
      <c r="C2317" s="70" t="s">
        <v>87</v>
      </c>
      <c r="D2317" s="81">
        <v>104083.2</v>
      </c>
      <c r="E2317" s="81">
        <v>50880.7</v>
      </c>
      <c r="F2317" s="21">
        <v>0</v>
      </c>
      <c r="G2317" s="22">
        <f t="shared" si="36"/>
        <v>53202.5</v>
      </c>
      <c r="H2317" s="21">
        <v>0</v>
      </c>
      <c r="I2317" s="21">
        <v>0</v>
      </c>
    </row>
    <row r="2318" spans="1:9" ht="15" x14ac:dyDescent="0.25">
      <c r="A2318" s="82" t="s">
        <v>2373</v>
      </c>
      <c r="B2318" s="20">
        <v>0</v>
      </c>
      <c r="C2318" s="70" t="s">
        <v>87</v>
      </c>
      <c r="D2318" s="81">
        <v>75477.000000000015</v>
      </c>
      <c r="E2318" s="81">
        <v>67081.2</v>
      </c>
      <c r="F2318" s="21">
        <v>0</v>
      </c>
      <c r="G2318" s="22">
        <f t="shared" si="36"/>
        <v>8395.8000000000175</v>
      </c>
      <c r="H2318" s="21">
        <v>0</v>
      </c>
      <c r="I2318" s="21">
        <v>0</v>
      </c>
    </row>
    <row r="2319" spans="1:9" ht="15" x14ac:dyDescent="0.25">
      <c r="A2319" s="82" t="s">
        <v>2374</v>
      </c>
      <c r="B2319" s="20">
        <v>0</v>
      </c>
      <c r="C2319" s="70" t="s">
        <v>87</v>
      </c>
      <c r="D2319" s="81">
        <v>46314.8</v>
      </c>
      <c r="E2319" s="81">
        <v>28736.5</v>
      </c>
      <c r="F2319" s="21">
        <v>0</v>
      </c>
      <c r="G2319" s="22">
        <f t="shared" si="36"/>
        <v>17578.300000000003</v>
      </c>
      <c r="H2319" s="21">
        <v>0</v>
      </c>
      <c r="I2319" s="21">
        <v>0</v>
      </c>
    </row>
    <row r="2320" spans="1:9" ht="15" x14ac:dyDescent="0.25">
      <c r="A2320" s="82" t="s">
        <v>2375</v>
      </c>
      <c r="B2320" s="20">
        <v>0</v>
      </c>
      <c r="C2320" s="70" t="s">
        <v>87</v>
      </c>
      <c r="D2320" s="81">
        <v>91684.4</v>
      </c>
      <c r="E2320" s="81">
        <v>18280.599999999999</v>
      </c>
      <c r="F2320" s="21">
        <v>0</v>
      </c>
      <c r="G2320" s="22">
        <f t="shared" si="36"/>
        <v>73403.799999999988</v>
      </c>
      <c r="H2320" s="21">
        <v>0</v>
      </c>
      <c r="I2320" s="21">
        <v>0</v>
      </c>
    </row>
    <row r="2321" spans="1:9" ht="15" x14ac:dyDescent="0.25">
      <c r="A2321" s="82" t="s">
        <v>2376</v>
      </c>
      <c r="B2321" s="20">
        <v>0</v>
      </c>
      <c r="C2321" s="70" t="s">
        <v>87</v>
      </c>
      <c r="D2321" s="81">
        <v>72669.2</v>
      </c>
      <c r="E2321" s="81">
        <v>56279.199999999997</v>
      </c>
      <c r="F2321" s="21">
        <v>0</v>
      </c>
      <c r="G2321" s="22">
        <f t="shared" si="36"/>
        <v>16390</v>
      </c>
      <c r="H2321" s="21">
        <v>0</v>
      </c>
      <c r="I2321" s="21">
        <v>0</v>
      </c>
    </row>
    <row r="2322" spans="1:9" ht="15" x14ac:dyDescent="0.25">
      <c r="A2322" s="82" t="s">
        <v>2377</v>
      </c>
      <c r="B2322" s="20">
        <v>0</v>
      </c>
      <c r="C2322" s="70" t="s">
        <v>87</v>
      </c>
      <c r="D2322" s="81">
        <v>156488.20000000001</v>
      </c>
      <c r="E2322" s="81">
        <v>139688.68999999997</v>
      </c>
      <c r="F2322" s="21">
        <v>0</v>
      </c>
      <c r="G2322" s="22">
        <f t="shared" si="36"/>
        <v>16799.510000000038</v>
      </c>
      <c r="H2322" s="21">
        <v>0</v>
      </c>
      <c r="I2322" s="21">
        <v>0</v>
      </c>
    </row>
    <row r="2323" spans="1:9" ht="15" x14ac:dyDescent="0.25">
      <c r="A2323" s="82" t="s">
        <v>2378</v>
      </c>
      <c r="B2323" s="20">
        <v>0</v>
      </c>
      <c r="C2323" s="70" t="s">
        <v>87</v>
      </c>
      <c r="D2323" s="81">
        <v>108166.2</v>
      </c>
      <c r="E2323" s="81">
        <v>87315</v>
      </c>
      <c r="F2323" s="21">
        <v>0</v>
      </c>
      <c r="G2323" s="22">
        <f t="shared" si="36"/>
        <v>20851.199999999997</v>
      </c>
      <c r="H2323" s="21">
        <v>0</v>
      </c>
      <c r="I2323" s="21">
        <v>0</v>
      </c>
    </row>
    <row r="2324" spans="1:9" ht="15" x14ac:dyDescent="0.25">
      <c r="A2324" s="82" t="s">
        <v>2379</v>
      </c>
      <c r="B2324" s="20">
        <v>0</v>
      </c>
      <c r="C2324" s="70" t="s">
        <v>87</v>
      </c>
      <c r="D2324" s="81">
        <v>157570.4</v>
      </c>
      <c r="E2324" s="81">
        <v>141899.68000000002</v>
      </c>
      <c r="F2324" s="21">
        <v>0</v>
      </c>
      <c r="G2324" s="22">
        <f t="shared" si="36"/>
        <v>15670.719999999972</v>
      </c>
      <c r="H2324" s="21">
        <v>0</v>
      </c>
      <c r="I2324" s="21">
        <v>0</v>
      </c>
    </row>
    <row r="2325" spans="1:9" ht="15" x14ac:dyDescent="0.25">
      <c r="A2325" s="82" t="s">
        <v>2380</v>
      </c>
      <c r="B2325" s="20">
        <v>0</v>
      </c>
      <c r="C2325" s="70" t="s">
        <v>87</v>
      </c>
      <c r="D2325" s="81">
        <v>152445.59999999998</v>
      </c>
      <c r="E2325" s="81">
        <v>124131.59999999999</v>
      </c>
      <c r="F2325" s="21">
        <v>0</v>
      </c>
      <c r="G2325" s="22">
        <f t="shared" si="36"/>
        <v>28313.999999999985</v>
      </c>
      <c r="H2325" s="21">
        <v>0</v>
      </c>
      <c r="I2325" s="21">
        <v>0</v>
      </c>
    </row>
    <row r="2326" spans="1:9" ht="15" x14ac:dyDescent="0.25">
      <c r="A2326" s="82" t="s">
        <v>2381</v>
      </c>
      <c r="B2326" s="20">
        <v>0</v>
      </c>
      <c r="C2326" s="70" t="s">
        <v>87</v>
      </c>
      <c r="D2326" s="81">
        <v>46719.8</v>
      </c>
      <c r="E2326" s="81">
        <v>37043.100000000006</v>
      </c>
      <c r="F2326" s="21">
        <v>0</v>
      </c>
      <c r="G2326" s="22">
        <f t="shared" si="36"/>
        <v>9676.6999999999971</v>
      </c>
      <c r="H2326" s="21">
        <v>0</v>
      </c>
      <c r="I2326" s="21">
        <v>0</v>
      </c>
    </row>
    <row r="2327" spans="1:9" ht="15" x14ac:dyDescent="0.25">
      <c r="A2327" s="82" t="s">
        <v>2382</v>
      </c>
      <c r="B2327" s="20">
        <v>0</v>
      </c>
      <c r="C2327" s="70" t="s">
        <v>87</v>
      </c>
      <c r="D2327" s="81">
        <v>203273.60000000001</v>
      </c>
      <c r="E2327" s="81">
        <v>124053.94</v>
      </c>
      <c r="F2327" s="21">
        <v>0</v>
      </c>
      <c r="G2327" s="22">
        <f t="shared" si="36"/>
        <v>79219.66</v>
      </c>
      <c r="H2327" s="21">
        <v>0</v>
      </c>
      <c r="I2327" s="21">
        <v>0</v>
      </c>
    </row>
    <row r="2328" spans="1:9" ht="15" x14ac:dyDescent="0.25">
      <c r="A2328" s="82" t="s">
        <v>2383</v>
      </c>
      <c r="B2328" s="20">
        <v>0</v>
      </c>
      <c r="C2328" s="70" t="s">
        <v>87</v>
      </c>
      <c r="D2328" s="81">
        <v>130882.4</v>
      </c>
      <c r="E2328" s="81">
        <v>95267.5</v>
      </c>
      <c r="F2328" s="21">
        <v>0</v>
      </c>
      <c r="G2328" s="22">
        <f t="shared" si="36"/>
        <v>35614.899999999994</v>
      </c>
      <c r="H2328" s="21">
        <v>0</v>
      </c>
      <c r="I2328" s="21">
        <v>0</v>
      </c>
    </row>
    <row r="2329" spans="1:9" ht="15" x14ac:dyDescent="0.25">
      <c r="A2329" s="82" t="s">
        <v>2384</v>
      </c>
      <c r="B2329" s="20">
        <v>0</v>
      </c>
      <c r="C2329" s="70" t="s">
        <v>87</v>
      </c>
      <c r="D2329" s="81">
        <v>391700.25999999995</v>
      </c>
      <c r="E2329" s="81">
        <v>177439.48</v>
      </c>
      <c r="F2329" s="21">
        <v>0</v>
      </c>
      <c r="G2329" s="22">
        <f t="shared" si="36"/>
        <v>214260.77999999994</v>
      </c>
      <c r="H2329" s="21">
        <v>0</v>
      </c>
      <c r="I2329" s="21">
        <v>0</v>
      </c>
    </row>
    <row r="2330" spans="1:9" ht="15" x14ac:dyDescent="0.25">
      <c r="A2330" s="82" t="s">
        <v>2385</v>
      </c>
      <c r="B2330" s="20">
        <v>0</v>
      </c>
      <c r="C2330" s="70" t="s">
        <v>87</v>
      </c>
      <c r="D2330" s="81">
        <v>774099.59999999974</v>
      </c>
      <c r="E2330" s="81">
        <v>637268.42000000004</v>
      </c>
      <c r="F2330" s="21">
        <v>0</v>
      </c>
      <c r="G2330" s="22">
        <f t="shared" si="36"/>
        <v>136831.1799999997</v>
      </c>
      <c r="H2330" s="21">
        <v>0</v>
      </c>
      <c r="I2330" s="21">
        <v>0</v>
      </c>
    </row>
    <row r="2331" spans="1:9" ht="15" x14ac:dyDescent="0.25">
      <c r="A2331" s="82" t="s">
        <v>2386</v>
      </c>
      <c r="B2331" s="20">
        <v>0</v>
      </c>
      <c r="C2331" s="70" t="s">
        <v>87</v>
      </c>
      <c r="D2331" s="81">
        <v>673185.40000000026</v>
      </c>
      <c r="E2331" s="81">
        <v>575502.5</v>
      </c>
      <c r="F2331" s="21">
        <v>0</v>
      </c>
      <c r="G2331" s="22">
        <f t="shared" si="36"/>
        <v>97682.900000000256</v>
      </c>
      <c r="H2331" s="21">
        <v>0</v>
      </c>
      <c r="I2331" s="21">
        <v>0</v>
      </c>
    </row>
    <row r="2332" spans="1:9" ht="15" x14ac:dyDescent="0.25">
      <c r="A2332" s="82" t="s">
        <v>2387</v>
      </c>
      <c r="B2332" s="20">
        <v>0</v>
      </c>
      <c r="C2332" s="70" t="s">
        <v>87</v>
      </c>
      <c r="D2332" s="81">
        <v>1075835.5399999996</v>
      </c>
      <c r="E2332" s="81">
        <v>839473.92000000027</v>
      </c>
      <c r="F2332" s="21">
        <v>0</v>
      </c>
      <c r="G2332" s="22">
        <f t="shared" si="36"/>
        <v>236361.6199999993</v>
      </c>
      <c r="H2332" s="21">
        <v>0</v>
      </c>
      <c r="I2332" s="21">
        <v>0</v>
      </c>
    </row>
    <row r="2333" spans="1:9" ht="15" x14ac:dyDescent="0.25">
      <c r="A2333" s="82" t="s">
        <v>2388</v>
      </c>
      <c r="B2333" s="20">
        <v>0</v>
      </c>
      <c r="C2333" s="70" t="s">
        <v>87</v>
      </c>
      <c r="D2333" s="81">
        <v>201692.2</v>
      </c>
      <c r="E2333" s="81">
        <v>54870.499999999993</v>
      </c>
      <c r="F2333" s="21">
        <v>0</v>
      </c>
      <c r="G2333" s="22">
        <f t="shared" si="36"/>
        <v>146821.70000000001</v>
      </c>
      <c r="H2333" s="21">
        <v>0</v>
      </c>
      <c r="I2333" s="21">
        <v>0</v>
      </c>
    </row>
    <row r="2334" spans="1:9" ht="15" x14ac:dyDescent="0.25">
      <c r="A2334" s="82" t="s">
        <v>2389</v>
      </c>
      <c r="B2334" s="20">
        <v>0</v>
      </c>
      <c r="C2334" s="70" t="s">
        <v>87</v>
      </c>
      <c r="D2334" s="81">
        <v>857313.20000000007</v>
      </c>
      <c r="E2334" s="81">
        <v>722815.50000000012</v>
      </c>
      <c r="F2334" s="21">
        <v>0</v>
      </c>
      <c r="G2334" s="22">
        <f t="shared" si="36"/>
        <v>134497.69999999995</v>
      </c>
      <c r="H2334" s="21">
        <v>0</v>
      </c>
      <c r="I2334" s="21">
        <v>0</v>
      </c>
    </row>
    <row r="2335" spans="1:9" ht="15" x14ac:dyDescent="0.25">
      <c r="A2335" s="82" t="s">
        <v>2390</v>
      </c>
      <c r="B2335" s="20">
        <v>0</v>
      </c>
      <c r="C2335" s="70" t="s">
        <v>87</v>
      </c>
      <c r="D2335" s="81">
        <v>135302.39999999997</v>
      </c>
      <c r="E2335" s="81">
        <v>76798.350000000006</v>
      </c>
      <c r="F2335" s="21">
        <v>0</v>
      </c>
      <c r="G2335" s="22">
        <f t="shared" si="36"/>
        <v>58504.049999999959</v>
      </c>
      <c r="H2335" s="21">
        <v>0</v>
      </c>
      <c r="I2335" s="21">
        <v>0</v>
      </c>
    </row>
    <row r="2336" spans="1:9" ht="15" x14ac:dyDescent="0.25">
      <c r="A2336" s="82" t="s">
        <v>2391</v>
      </c>
      <c r="B2336" s="20">
        <v>0</v>
      </c>
      <c r="C2336" s="70" t="s">
        <v>87</v>
      </c>
      <c r="D2336" s="81">
        <v>985760.2000000003</v>
      </c>
      <c r="E2336" s="81">
        <v>812403.84000000008</v>
      </c>
      <c r="F2336" s="21">
        <v>0</v>
      </c>
      <c r="G2336" s="22">
        <f t="shared" si="36"/>
        <v>173356.36000000022</v>
      </c>
      <c r="H2336" s="21">
        <v>0</v>
      </c>
      <c r="I2336" s="21">
        <v>0</v>
      </c>
    </row>
    <row r="2337" spans="1:9" ht="15" x14ac:dyDescent="0.25">
      <c r="A2337" s="82" t="s">
        <v>2392</v>
      </c>
      <c r="B2337" s="20">
        <v>0</v>
      </c>
      <c r="C2337" s="70" t="s">
        <v>87</v>
      </c>
      <c r="D2337" s="81">
        <v>1146681.8300000003</v>
      </c>
      <c r="E2337" s="81">
        <v>851167.35999999952</v>
      </c>
      <c r="F2337" s="21">
        <v>0</v>
      </c>
      <c r="G2337" s="22">
        <f t="shared" si="36"/>
        <v>295514.47000000079</v>
      </c>
      <c r="H2337" s="21">
        <v>0</v>
      </c>
      <c r="I2337" s="21">
        <v>0</v>
      </c>
    </row>
    <row r="2338" spans="1:9" ht="15" x14ac:dyDescent="0.25">
      <c r="A2338" s="82" t="s">
        <v>2393</v>
      </c>
      <c r="B2338" s="20">
        <v>0</v>
      </c>
      <c r="C2338" s="70" t="s">
        <v>87</v>
      </c>
      <c r="D2338" s="81">
        <v>1004386.1999999996</v>
      </c>
      <c r="E2338" s="81">
        <v>774535.30000000028</v>
      </c>
      <c r="F2338" s="21">
        <v>0</v>
      </c>
      <c r="G2338" s="22">
        <f t="shared" si="36"/>
        <v>229850.89999999932</v>
      </c>
      <c r="H2338" s="21">
        <v>0</v>
      </c>
      <c r="I2338" s="21">
        <v>0</v>
      </c>
    </row>
    <row r="2339" spans="1:9" ht="15" x14ac:dyDescent="0.25">
      <c r="A2339" s="82" t="s">
        <v>2394</v>
      </c>
      <c r="B2339" s="20">
        <v>0</v>
      </c>
      <c r="C2339" s="70" t="s">
        <v>87</v>
      </c>
      <c r="D2339" s="81">
        <v>1592940</v>
      </c>
      <c r="E2339" s="81">
        <v>1107587.4599999997</v>
      </c>
      <c r="F2339" s="21">
        <v>0</v>
      </c>
      <c r="G2339" s="22">
        <f t="shared" si="36"/>
        <v>485352.54000000027</v>
      </c>
      <c r="H2339" s="21">
        <v>0</v>
      </c>
      <c r="I2339" s="21">
        <v>0</v>
      </c>
    </row>
    <row r="2340" spans="1:9" ht="15" x14ac:dyDescent="0.25">
      <c r="A2340" s="82" t="s">
        <v>2395</v>
      </c>
      <c r="B2340" s="20">
        <v>0</v>
      </c>
      <c r="C2340" s="70" t="s">
        <v>87</v>
      </c>
      <c r="D2340" s="81">
        <v>1838914.4</v>
      </c>
      <c r="E2340" s="81">
        <v>1537403.1099999999</v>
      </c>
      <c r="F2340" s="21">
        <v>0</v>
      </c>
      <c r="G2340" s="22">
        <f t="shared" si="36"/>
        <v>301511.29000000004</v>
      </c>
      <c r="H2340" s="21">
        <v>0</v>
      </c>
      <c r="I2340" s="21">
        <v>0</v>
      </c>
    </row>
    <row r="2341" spans="1:9" ht="15" x14ac:dyDescent="0.25">
      <c r="A2341" s="82" t="s">
        <v>2396</v>
      </c>
      <c r="B2341" s="20">
        <v>0</v>
      </c>
      <c r="C2341" s="70" t="s">
        <v>87</v>
      </c>
      <c r="D2341" s="81">
        <v>1057507.2</v>
      </c>
      <c r="E2341" s="81">
        <v>757586.4800000001</v>
      </c>
      <c r="F2341" s="21">
        <v>0</v>
      </c>
      <c r="G2341" s="22">
        <f t="shared" si="36"/>
        <v>299920.71999999986</v>
      </c>
      <c r="H2341" s="21">
        <v>0</v>
      </c>
      <c r="I2341" s="21">
        <v>0</v>
      </c>
    </row>
    <row r="2342" spans="1:9" ht="15" x14ac:dyDescent="0.25">
      <c r="A2342" s="82" t="s">
        <v>2397</v>
      </c>
      <c r="B2342" s="20">
        <v>0</v>
      </c>
      <c r="C2342" s="70" t="s">
        <v>87</v>
      </c>
      <c r="D2342" s="81">
        <v>858739.52000000014</v>
      </c>
      <c r="E2342" s="81">
        <v>587083.29999999993</v>
      </c>
      <c r="F2342" s="21">
        <v>0</v>
      </c>
      <c r="G2342" s="22">
        <f t="shared" si="36"/>
        <v>271656.2200000002</v>
      </c>
      <c r="H2342" s="21">
        <v>0</v>
      </c>
      <c r="I2342" s="21">
        <v>0</v>
      </c>
    </row>
    <row r="2343" spans="1:9" ht="15" x14ac:dyDescent="0.25">
      <c r="A2343" s="82" t="s">
        <v>2398</v>
      </c>
      <c r="B2343" s="20">
        <v>0</v>
      </c>
      <c r="C2343" s="70" t="s">
        <v>87</v>
      </c>
      <c r="D2343" s="81">
        <v>618071.56000000017</v>
      </c>
      <c r="E2343" s="81">
        <v>475341.08000000007</v>
      </c>
      <c r="F2343" s="21">
        <v>0</v>
      </c>
      <c r="G2343" s="22">
        <f t="shared" si="36"/>
        <v>142730.4800000001</v>
      </c>
      <c r="H2343" s="21">
        <v>0</v>
      </c>
      <c r="I2343" s="21">
        <v>0</v>
      </c>
    </row>
    <row r="2344" spans="1:9" ht="15" x14ac:dyDescent="0.25">
      <c r="A2344" s="82" t="s">
        <v>2399</v>
      </c>
      <c r="B2344" s="20">
        <v>0</v>
      </c>
      <c r="C2344" s="70" t="s">
        <v>87</v>
      </c>
      <c r="D2344" s="81">
        <v>218619.19999999995</v>
      </c>
      <c r="E2344" s="81">
        <v>128287</v>
      </c>
      <c r="F2344" s="21">
        <v>0</v>
      </c>
      <c r="G2344" s="22">
        <f t="shared" si="36"/>
        <v>90332.199999999953</v>
      </c>
      <c r="H2344" s="21">
        <v>0</v>
      </c>
      <c r="I2344" s="21">
        <v>0</v>
      </c>
    </row>
    <row r="2345" spans="1:9" ht="15" x14ac:dyDescent="0.25">
      <c r="A2345" s="82" t="s">
        <v>2400</v>
      </c>
      <c r="B2345" s="20">
        <v>0</v>
      </c>
      <c r="C2345" s="70" t="s">
        <v>87</v>
      </c>
      <c r="D2345" s="81">
        <v>288175.5</v>
      </c>
      <c r="E2345" s="81">
        <v>125775</v>
      </c>
      <c r="F2345" s="21">
        <v>0</v>
      </c>
      <c r="G2345" s="22">
        <f t="shared" si="36"/>
        <v>162400.5</v>
      </c>
      <c r="H2345" s="21">
        <v>0</v>
      </c>
      <c r="I2345" s="21">
        <v>0</v>
      </c>
    </row>
    <row r="2346" spans="1:9" ht="15" x14ac:dyDescent="0.25">
      <c r="A2346" s="82" t="s">
        <v>2401</v>
      </c>
      <c r="B2346" s="20">
        <v>0</v>
      </c>
      <c r="C2346" s="70" t="s">
        <v>87</v>
      </c>
      <c r="D2346" s="81">
        <v>249224.8</v>
      </c>
      <c r="E2346" s="81">
        <v>173092.2</v>
      </c>
      <c r="F2346" s="21">
        <v>0</v>
      </c>
      <c r="G2346" s="22">
        <f t="shared" si="36"/>
        <v>76132.599999999977</v>
      </c>
      <c r="H2346" s="21">
        <v>0</v>
      </c>
      <c r="I2346" s="21">
        <v>0</v>
      </c>
    </row>
    <row r="2347" spans="1:9" ht="15" x14ac:dyDescent="0.25">
      <c r="A2347" s="82" t="s">
        <v>2402</v>
      </c>
      <c r="B2347" s="20">
        <v>0</v>
      </c>
      <c r="C2347" s="70" t="s">
        <v>87</v>
      </c>
      <c r="D2347" s="81">
        <v>189707.2</v>
      </c>
      <c r="E2347" s="81">
        <v>170591.55</v>
      </c>
      <c r="F2347" s="21">
        <v>0</v>
      </c>
      <c r="G2347" s="22">
        <f t="shared" si="36"/>
        <v>19115.650000000023</v>
      </c>
      <c r="H2347" s="21">
        <v>0</v>
      </c>
      <c r="I2347" s="21">
        <v>0</v>
      </c>
    </row>
    <row r="2348" spans="1:9" ht="15" x14ac:dyDescent="0.25">
      <c r="A2348" s="82" t="s">
        <v>2403</v>
      </c>
      <c r="B2348" s="20">
        <v>0</v>
      </c>
      <c r="C2348" s="70" t="s">
        <v>87</v>
      </c>
      <c r="D2348" s="81">
        <v>167759.09999999998</v>
      </c>
      <c r="E2348" s="81">
        <v>115948.7</v>
      </c>
      <c r="F2348" s="21">
        <v>0</v>
      </c>
      <c r="G2348" s="22">
        <f t="shared" si="36"/>
        <v>51810.39999999998</v>
      </c>
      <c r="H2348" s="21">
        <v>0</v>
      </c>
      <c r="I2348" s="21">
        <v>0</v>
      </c>
    </row>
    <row r="2349" spans="1:9" ht="15" x14ac:dyDescent="0.25">
      <c r="A2349" s="82" t="s">
        <v>2404</v>
      </c>
      <c r="B2349" s="20">
        <v>0</v>
      </c>
      <c r="C2349" s="70" t="s">
        <v>87</v>
      </c>
      <c r="D2349" s="81">
        <v>200424.50000000003</v>
      </c>
      <c r="E2349" s="81">
        <v>166792.1</v>
      </c>
      <c r="F2349" s="21">
        <v>0</v>
      </c>
      <c r="G2349" s="22">
        <f t="shared" si="36"/>
        <v>33632.400000000023</v>
      </c>
      <c r="H2349" s="21">
        <v>0</v>
      </c>
      <c r="I2349" s="21">
        <v>0</v>
      </c>
    </row>
    <row r="2350" spans="1:9" ht="15" x14ac:dyDescent="0.25">
      <c r="A2350" s="82" t="s">
        <v>2405</v>
      </c>
      <c r="B2350" s="20">
        <v>0</v>
      </c>
      <c r="C2350" s="70" t="s">
        <v>87</v>
      </c>
      <c r="D2350" s="81">
        <v>188372.84</v>
      </c>
      <c r="E2350" s="81">
        <v>157839.94000000003</v>
      </c>
      <c r="F2350" s="21">
        <v>0</v>
      </c>
      <c r="G2350" s="22">
        <f t="shared" si="36"/>
        <v>30532.899999999965</v>
      </c>
      <c r="H2350" s="21">
        <v>0</v>
      </c>
      <c r="I2350" s="21">
        <v>0</v>
      </c>
    </row>
    <row r="2351" spans="1:9" ht="15" x14ac:dyDescent="0.25">
      <c r="A2351" s="82" t="s">
        <v>2406</v>
      </c>
      <c r="B2351" s="20">
        <v>0</v>
      </c>
      <c r="C2351" s="70" t="s">
        <v>87</v>
      </c>
      <c r="D2351" s="81">
        <v>193793.8</v>
      </c>
      <c r="E2351" s="81">
        <v>107183.6</v>
      </c>
      <c r="F2351" s="21">
        <v>0</v>
      </c>
      <c r="G2351" s="22">
        <f t="shared" si="36"/>
        <v>86610.199999999983</v>
      </c>
      <c r="H2351" s="21">
        <v>0</v>
      </c>
      <c r="I2351" s="21">
        <v>0</v>
      </c>
    </row>
    <row r="2352" spans="1:9" ht="15" x14ac:dyDescent="0.25">
      <c r="A2352" s="82" t="s">
        <v>2407</v>
      </c>
      <c r="B2352" s="20">
        <v>0</v>
      </c>
      <c r="C2352" s="70" t="s">
        <v>87</v>
      </c>
      <c r="D2352" s="81">
        <v>1146750.2000000004</v>
      </c>
      <c r="E2352" s="81">
        <v>811569.61999999988</v>
      </c>
      <c r="F2352" s="21">
        <v>0</v>
      </c>
      <c r="G2352" s="22">
        <f t="shared" si="36"/>
        <v>335180.58000000054</v>
      </c>
      <c r="H2352" s="21">
        <v>0</v>
      </c>
      <c r="I2352" s="21">
        <v>0</v>
      </c>
    </row>
    <row r="2353" spans="1:9" ht="15" x14ac:dyDescent="0.25">
      <c r="A2353" s="82" t="s">
        <v>2408</v>
      </c>
      <c r="B2353" s="20">
        <v>0</v>
      </c>
      <c r="C2353" s="70" t="s">
        <v>87</v>
      </c>
      <c r="D2353" s="81">
        <v>176038.19999999998</v>
      </c>
      <c r="E2353" s="81">
        <v>143148.29999999999</v>
      </c>
      <c r="F2353" s="21">
        <v>0</v>
      </c>
      <c r="G2353" s="22">
        <f t="shared" si="36"/>
        <v>32889.899999999994</v>
      </c>
      <c r="H2353" s="21">
        <v>0</v>
      </c>
      <c r="I2353" s="21">
        <v>0</v>
      </c>
    </row>
    <row r="2354" spans="1:9" ht="15" x14ac:dyDescent="0.25">
      <c r="A2354" s="82" t="s">
        <v>2409</v>
      </c>
      <c r="B2354" s="20">
        <v>0</v>
      </c>
      <c r="C2354" s="70" t="s">
        <v>87</v>
      </c>
      <c r="D2354" s="81">
        <v>190012.92</v>
      </c>
      <c r="E2354" s="81">
        <v>184741.32</v>
      </c>
      <c r="F2354" s="21">
        <v>0</v>
      </c>
      <c r="G2354" s="22">
        <f t="shared" si="36"/>
        <v>5271.6000000000058</v>
      </c>
      <c r="H2354" s="21">
        <v>0</v>
      </c>
      <c r="I2354" s="21">
        <v>0</v>
      </c>
    </row>
    <row r="2355" spans="1:9" ht="15" x14ac:dyDescent="0.25">
      <c r="A2355" s="82" t="s">
        <v>2410</v>
      </c>
      <c r="B2355" s="20">
        <v>0</v>
      </c>
      <c r="C2355" s="70" t="s">
        <v>87</v>
      </c>
      <c r="D2355" s="81">
        <v>192542.8</v>
      </c>
      <c r="E2355" s="81">
        <v>147621.5</v>
      </c>
      <c r="F2355" s="21">
        <v>0</v>
      </c>
      <c r="G2355" s="22">
        <f t="shared" si="36"/>
        <v>44921.299999999988</v>
      </c>
      <c r="H2355" s="21">
        <v>0</v>
      </c>
      <c r="I2355" s="21">
        <v>0</v>
      </c>
    </row>
    <row r="2356" spans="1:9" ht="15" x14ac:dyDescent="0.25">
      <c r="A2356" s="82" t="s">
        <v>2411</v>
      </c>
      <c r="B2356" s="20">
        <v>0</v>
      </c>
      <c r="C2356" s="70" t="s">
        <v>87</v>
      </c>
      <c r="D2356" s="81">
        <v>195212.11</v>
      </c>
      <c r="E2356" s="81">
        <v>127362.81000000001</v>
      </c>
      <c r="F2356" s="21">
        <v>0</v>
      </c>
      <c r="G2356" s="22">
        <f t="shared" si="36"/>
        <v>67849.299999999974</v>
      </c>
      <c r="H2356" s="21">
        <v>0</v>
      </c>
      <c r="I2356" s="21">
        <v>0</v>
      </c>
    </row>
    <row r="2357" spans="1:9" ht="15" x14ac:dyDescent="0.25">
      <c r="A2357" s="82" t="s">
        <v>2412</v>
      </c>
      <c r="B2357" s="20">
        <v>0</v>
      </c>
      <c r="C2357" s="70" t="s">
        <v>87</v>
      </c>
      <c r="D2357" s="81">
        <v>1237868.7799999998</v>
      </c>
      <c r="E2357" s="81">
        <v>876101.87999999977</v>
      </c>
      <c r="F2357" s="21">
        <v>0</v>
      </c>
      <c r="G2357" s="22">
        <f t="shared" si="36"/>
        <v>361766.9</v>
      </c>
      <c r="H2357" s="21">
        <v>0</v>
      </c>
      <c r="I2357" s="21">
        <v>0</v>
      </c>
    </row>
    <row r="2358" spans="1:9" ht="15" x14ac:dyDescent="0.25">
      <c r="A2358" s="82" t="s">
        <v>2413</v>
      </c>
      <c r="B2358" s="20">
        <v>0</v>
      </c>
      <c r="C2358" s="70" t="s">
        <v>87</v>
      </c>
      <c r="D2358" s="81">
        <v>209361.8</v>
      </c>
      <c r="E2358" s="81">
        <v>162969.80000000002</v>
      </c>
      <c r="F2358" s="21">
        <v>0</v>
      </c>
      <c r="G2358" s="22">
        <f t="shared" si="36"/>
        <v>46391.999999999971</v>
      </c>
      <c r="H2358" s="21">
        <v>0</v>
      </c>
      <c r="I2358" s="21">
        <v>0</v>
      </c>
    </row>
    <row r="2359" spans="1:9" ht="15" x14ac:dyDescent="0.25">
      <c r="A2359" s="82" t="s">
        <v>2414</v>
      </c>
      <c r="B2359" s="20">
        <v>0</v>
      </c>
      <c r="C2359" s="70" t="s">
        <v>87</v>
      </c>
      <c r="D2359" s="81">
        <v>189206.8</v>
      </c>
      <c r="E2359" s="81">
        <v>138902.39999999999</v>
      </c>
      <c r="F2359" s="21">
        <v>0</v>
      </c>
      <c r="G2359" s="22">
        <f t="shared" si="36"/>
        <v>50304.399999999994</v>
      </c>
      <c r="H2359" s="21">
        <v>0</v>
      </c>
      <c r="I2359" s="21">
        <v>0</v>
      </c>
    </row>
    <row r="2360" spans="1:9" ht="15" x14ac:dyDescent="0.25">
      <c r="A2360" s="82" t="s">
        <v>2415</v>
      </c>
      <c r="B2360" s="20">
        <v>0</v>
      </c>
      <c r="C2360" s="70" t="s">
        <v>87</v>
      </c>
      <c r="D2360" s="81">
        <v>1082511.0999999999</v>
      </c>
      <c r="E2360" s="81">
        <v>790902.42000000039</v>
      </c>
      <c r="F2360" s="21">
        <v>0</v>
      </c>
      <c r="G2360" s="22">
        <f t="shared" si="36"/>
        <v>291608.67999999947</v>
      </c>
      <c r="H2360" s="21">
        <v>0</v>
      </c>
      <c r="I2360" s="21">
        <v>0</v>
      </c>
    </row>
    <row r="2361" spans="1:9" ht="15" x14ac:dyDescent="0.25">
      <c r="A2361" s="82" t="s">
        <v>2416</v>
      </c>
      <c r="B2361" s="20">
        <v>0</v>
      </c>
      <c r="C2361" s="70" t="s">
        <v>87</v>
      </c>
      <c r="D2361" s="81">
        <v>231688.02000000002</v>
      </c>
      <c r="E2361" s="81">
        <v>92692.52</v>
      </c>
      <c r="F2361" s="21">
        <v>0</v>
      </c>
      <c r="G2361" s="22">
        <f t="shared" si="36"/>
        <v>138995.5</v>
      </c>
      <c r="H2361" s="21">
        <v>0</v>
      </c>
      <c r="I2361" s="21">
        <v>0</v>
      </c>
    </row>
    <row r="2362" spans="1:9" ht="15" x14ac:dyDescent="0.25">
      <c r="A2362" s="82" t="s">
        <v>2417</v>
      </c>
      <c r="B2362" s="20">
        <v>0</v>
      </c>
      <c r="C2362" s="70" t="s">
        <v>87</v>
      </c>
      <c r="D2362" s="81">
        <v>501088.78000000014</v>
      </c>
      <c r="E2362" s="81">
        <v>285595.97999999986</v>
      </c>
      <c r="F2362" s="21">
        <v>0</v>
      </c>
      <c r="G2362" s="22">
        <f t="shared" si="36"/>
        <v>215492.80000000028</v>
      </c>
      <c r="H2362" s="21">
        <v>0</v>
      </c>
      <c r="I2362" s="21">
        <v>0</v>
      </c>
    </row>
    <row r="2363" spans="1:9" ht="15" x14ac:dyDescent="0.25">
      <c r="A2363" s="82" t="s">
        <v>2418</v>
      </c>
      <c r="B2363" s="20">
        <v>0</v>
      </c>
      <c r="C2363" s="70" t="s">
        <v>87</v>
      </c>
      <c r="D2363" s="81">
        <v>1089933.45</v>
      </c>
      <c r="E2363" s="81">
        <v>911093.73999999987</v>
      </c>
      <c r="F2363" s="21">
        <v>0</v>
      </c>
      <c r="G2363" s="22">
        <f t="shared" si="36"/>
        <v>178839.71000000008</v>
      </c>
      <c r="H2363" s="21">
        <v>0</v>
      </c>
      <c r="I2363" s="21">
        <v>0</v>
      </c>
    </row>
    <row r="2364" spans="1:9" ht="15" x14ac:dyDescent="0.25">
      <c r="A2364" s="82" t="s">
        <v>2419</v>
      </c>
      <c r="B2364" s="20">
        <v>0</v>
      </c>
      <c r="C2364" s="70" t="s">
        <v>87</v>
      </c>
      <c r="D2364" s="81">
        <v>89858.85</v>
      </c>
      <c r="E2364" s="81">
        <v>28335</v>
      </c>
      <c r="F2364" s="21">
        <v>0</v>
      </c>
      <c r="G2364" s="22">
        <f t="shared" si="36"/>
        <v>61523.850000000006</v>
      </c>
      <c r="H2364" s="21">
        <v>0</v>
      </c>
      <c r="I2364" s="21">
        <v>0</v>
      </c>
    </row>
    <row r="2365" spans="1:9" ht="15" x14ac:dyDescent="0.25">
      <c r="A2365" s="82" t="s">
        <v>2420</v>
      </c>
      <c r="B2365" s="20">
        <v>0</v>
      </c>
      <c r="C2365" s="70" t="s">
        <v>87</v>
      </c>
      <c r="D2365" s="81">
        <v>173638.80000000002</v>
      </c>
      <c r="E2365" s="81">
        <v>131004.54</v>
      </c>
      <c r="F2365" s="21">
        <v>0</v>
      </c>
      <c r="G2365" s="22">
        <f t="shared" si="36"/>
        <v>42634.260000000024</v>
      </c>
      <c r="H2365" s="21">
        <v>0</v>
      </c>
      <c r="I2365" s="21">
        <v>0</v>
      </c>
    </row>
    <row r="2366" spans="1:9" ht="15" x14ac:dyDescent="0.25">
      <c r="A2366" s="82" t="s">
        <v>2421</v>
      </c>
      <c r="B2366" s="20">
        <v>0</v>
      </c>
      <c r="C2366" s="70" t="s">
        <v>87</v>
      </c>
      <c r="D2366" s="81">
        <v>25576</v>
      </c>
      <c r="E2366" s="81">
        <v>0</v>
      </c>
      <c r="F2366" s="21">
        <v>0</v>
      </c>
      <c r="G2366" s="22">
        <f t="shared" si="36"/>
        <v>25576</v>
      </c>
      <c r="H2366" s="21">
        <v>0</v>
      </c>
      <c r="I2366" s="21">
        <v>0</v>
      </c>
    </row>
    <row r="2367" spans="1:9" ht="15" x14ac:dyDescent="0.25">
      <c r="A2367" s="82" t="s">
        <v>2422</v>
      </c>
      <c r="B2367" s="20">
        <v>0</v>
      </c>
      <c r="C2367" s="70" t="s">
        <v>87</v>
      </c>
      <c r="D2367" s="81">
        <v>827114.2200000002</v>
      </c>
      <c r="E2367" s="81">
        <v>786813.42</v>
      </c>
      <c r="F2367" s="21">
        <v>0</v>
      </c>
      <c r="G2367" s="22">
        <f t="shared" si="36"/>
        <v>40300.800000000163</v>
      </c>
      <c r="H2367" s="21">
        <v>0</v>
      </c>
      <c r="I2367" s="21">
        <v>0</v>
      </c>
    </row>
    <row r="2368" spans="1:9" ht="15" x14ac:dyDescent="0.25">
      <c r="A2368" s="82" t="s">
        <v>2423</v>
      </c>
      <c r="B2368" s="20">
        <v>0</v>
      </c>
      <c r="C2368" s="70" t="s">
        <v>87</v>
      </c>
      <c r="D2368" s="81">
        <v>801905.4</v>
      </c>
      <c r="E2368" s="81">
        <v>696105.46</v>
      </c>
      <c r="F2368" s="21">
        <v>0</v>
      </c>
      <c r="G2368" s="22">
        <f t="shared" si="36"/>
        <v>105799.94000000006</v>
      </c>
      <c r="H2368" s="21">
        <v>0</v>
      </c>
      <c r="I2368" s="21">
        <v>0</v>
      </c>
    </row>
    <row r="2369" spans="1:9" ht="15" x14ac:dyDescent="0.25">
      <c r="A2369" s="82" t="s">
        <v>2424</v>
      </c>
      <c r="B2369" s="20">
        <v>0</v>
      </c>
      <c r="C2369" s="70" t="s">
        <v>87</v>
      </c>
      <c r="D2369" s="81">
        <v>885421.12999999977</v>
      </c>
      <c r="E2369" s="81">
        <v>675093.19</v>
      </c>
      <c r="F2369" s="21">
        <v>0</v>
      </c>
      <c r="G2369" s="22">
        <f t="shared" si="36"/>
        <v>210327.93999999983</v>
      </c>
      <c r="H2369" s="21">
        <v>0</v>
      </c>
      <c r="I2369" s="21">
        <v>0</v>
      </c>
    </row>
    <row r="2370" spans="1:9" ht="15" x14ac:dyDescent="0.25">
      <c r="A2370" s="82" t="s">
        <v>2425</v>
      </c>
      <c r="B2370" s="20">
        <v>0</v>
      </c>
      <c r="C2370" s="70" t="s">
        <v>87</v>
      </c>
      <c r="D2370" s="81">
        <v>630337.20000000007</v>
      </c>
      <c r="E2370" s="81">
        <v>466912.09999999992</v>
      </c>
      <c r="F2370" s="21">
        <v>0</v>
      </c>
      <c r="G2370" s="22">
        <f t="shared" si="36"/>
        <v>163425.10000000015</v>
      </c>
      <c r="H2370" s="21">
        <v>0</v>
      </c>
      <c r="I2370" s="21">
        <v>0</v>
      </c>
    </row>
    <row r="2371" spans="1:9" ht="15" x14ac:dyDescent="0.25">
      <c r="A2371" s="82" t="s">
        <v>2426</v>
      </c>
      <c r="B2371" s="20">
        <v>0</v>
      </c>
      <c r="C2371" s="70" t="s">
        <v>87</v>
      </c>
      <c r="D2371" s="81">
        <v>1120521.4999999995</v>
      </c>
      <c r="E2371" s="81">
        <v>839752.00000000023</v>
      </c>
      <c r="F2371" s="21">
        <v>0</v>
      </c>
      <c r="G2371" s="22">
        <f t="shared" si="36"/>
        <v>280769.4999999993</v>
      </c>
      <c r="H2371" s="21">
        <v>0</v>
      </c>
      <c r="I2371" s="21">
        <v>0</v>
      </c>
    </row>
    <row r="2372" spans="1:9" ht="15" x14ac:dyDescent="0.25">
      <c r="A2372" s="82" t="s">
        <v>2427</v>
      </c>
      <c r="B2372" s="20">
        <v>0</v>
      </c>
      <c r="C2372" s="70" t="s">
        <v>87</v>
      </c>
      <c r="D2372" s="81">
        <v>565513.50999999989</v>
      </c>
      <c r="E2372" s="81">
        <v>413260.31000000006</v>
      </c>
      <c r="F2372" s="21">
        <v>0</v>
      </c>
      <c r="G2372" s="22">
        <f t="shared" si="36"/>
        <v>152253.19999999984</v>
      </c>
      <c r="H2372" s="21">
        <v>0</v>
      </c>
      <c r="I2372" s="21">
        <v>0</v>
      </c>
    </row>
    <row r="2373" spans="1:9" ht="15" x14ac:dyDescent="0.25">
      <c r="A2373" s="82" t="s">
        <v>2428</v>
      </c>
      <c r="B2373" s="20">
        <v>0</v>
      </c>
      <c r="C2373" s="70" t="s">
        <v>87</v>
      </c>
      <c r="D2373" s="81">
        <v>1034870.2400000001</v>
      </c>
      <c r="E2373" s="81">
        <v>902624.3</v>
      </c>
      <c r="F2373" s="21">
        <v>0</v>
      </c>
      <c r="G2373" s="22">
        <f t="shared" si="36"/>
        <v>132245.94000000006</v>
      </c>
      <c r="H2373" s="21">
        <v>0</v>
      </c>
      <c r="I2373" s="21">
        <v>0</v>
      </c>
    </row>
    <row r="2374" spans="1:9" ht="15" x14ac:dyDescent="0.25">
      <c r="A2374" s="82" t="s">
        <v>2429</v>
      </c>
      <c r="B2374" s="20">
        <v>0</v>
      </c>
      <c r="C2374" s="70" t="s">
        <v>87</v>
      </c>
      <c r="D2374" s="81">
        <v>561021.6</v>
      </c>
      <c r="E2374" s="81">
        <v>530424.4</v>
      </c>
      <c r="F2374" s="21">
        <v>0</v>
      </c>
      <c r="G2374" s="22">
        <f t="shared" ref="G2374:G2437" si="37">D2374-E2374</f>
        <v>30597.199999999953</v>
      </c>
      <c r="H2374" s="21">
        <v>0</v>
      </c>
      <c r="I2374" s="21">
        <v>0</v>
      </c>
    </row>
    <row r="2375" spans="1:9" ht="15" x14ac:dyDescent="0.25">
      <c r="A2375" s="82" t="s">
        <v>2430</v>
      </c>
      <c r="B2375" s="20">
        <v>0</v>
      </c>
      <c r="C2375" s="70" t="s">
        <v>87</v>
      </c>
      <c r="D2375" s="81">
        <v>543868</v>
      </c>
      <c r="E2375" s="81">
        <v>441877.55999999994</v>
      </c>
      <c r="F2375" s="21">
        <v>0</v>
      </c>
      <c r="G2375" s="22">
        <f t="shared" si="37"/>
        <v>101990.44000000006</v>
      </c>
      <c r="H2375" s="21">
        <v>0</v>
      </c>
      <c r="I2375" s="21">
        <v>0</v>
      </c>
    </row>
    <row r="2376" spans="1:9" ht="15" x14ac:dyDescent="0.25">
      <c r="A2376" s="82" t="s">
        <v>2431</v>
      </c>
      <c r="B2376" s="20">
        <v>0</v>
      </c>
      <c r="C2376" s="70" t="s">
        <v>87</v>
      </c>
      <c r="D2376" s="81">
        <v>1008361.5999999999</v>
      </c>
      <c r="E2376" s="81">
        <v>850111.24</v>
      </c>
      <c r="F2376" s="21">
        <v>0</v>
      </c>
      <c r="G2376" s="22">
        <f t="shared" si="37"/>
        <v>158250.35999999987</v>
      </c>
      <c r="H2376" s="21">
        <v>0</v>
      </c>
      <c r="I2376" s="21">
        <v>0</v>
      </c>
    </row>
    <row r="2377" spans="1:9" ht="15" x14ac:dyDescent="0.25">
      <c r="A2377" s="82" t="s">
        <v>2432</v>
      </c>
      <c r="B2377" s="20">
        <v>0</v>
      </c>
      <c r="C2377" s="70" t="s">
        <v>87</v>
      </c>
      <c r="D2377" s="81">
        <v>1128068.3999999999</v>
      </c>
      <c r="E2377" s="81">
        <v>773087.06000000017</v>
      </c>
      <c r="F2377" s="21">
        <v>0</v>
      </c>
      <c r="G2377" s="22">
        <f t="shared" si="37"/>
        <v>354981.33999999973</v>
      </c>
      <c r="H2377" s="21">
        <v>0</v>
      </c>
      <c r="I2377" s="21">
        <v>0</v>
      </c>
    </row>
    <row r="2378" spans="1:9" ht="15" x14ac:dyDescent="0.25">
      <c r="A2378" s="82" t="s">
        <v>2433</v>
      </c>
      <c r="B2378" s="20">
        <v>0</v>
      </c>
      <c r="C2378" s="70" t="s">
        <v>87</v>
      </c>
      <c r="D2378" s="81">
        <v>644876.59999999974</v>
      </c>
      <c r="E2378" s="81">
        <v>517405.84</v>
      </c>
      <c r="F2378" s="21">
        <v>0</v>
      </c>
      <c r="G2378" s="22">
        <f t="shared" si="37"/>
        <v>127470.75999999972</v>
      </c>
      <c r="H2378" s="21">
        <v>0</v>
      </c>
      <c r="I2378" s="21">
        <v>0</v>
      </c>
    </row>
    <row r="2379" spans="1:9" ht="15" x14ac:dyDescent="0.25">
      <c r="A2379" s="82" t="s">
        <v>2434</v>
      </c>
      <c r="B2379" s="20">
        <v>0</v>
      </c>
      <c r="C2379" s="70" t="s">
        <v>87</v>
      </c>
      <c r="D2379" s="81">
        <v>148007.20000000001</v>
      </c>
      <c r="E2379" s="81">
        <v>19911.400000000001</v>
      </c>
      <c r="F2379" s="21">
        <v>0</v>
      </c>
      <c r="G2379" s="22">
        <f t="shared" si="37"/>
        <v>128095.80000000002</v>
      </c>
      <c r="H2379" s="21">
        <v>0</v>
      </c>
      <c r="I2379" s="21">
        <v>0</v>
      </c>
    </row>
    <row r="2380" spans="1:9" ht="15" x14ac:dyDescent="0.25">
      <c r="A2380" s="82" t="s">
        <v>2435</v>
      </c>
      <c r="B2380" s="20">
        <v>0</v>
      </c>
      <c r="C2380" s="70" t="s">
        <v>87</v>
      </c>
      <c r="D2380" s="81">
        <v>118928.4</v>
      </c>
      <c r="E2380" s="81">
        <v>74658.5</v>
      </c>
      <c r="F2380" s="21">
        <v>0</v>
      </c>
      <c r="G2380" s="22">
        <f t="shared" si="37"/>
        <v>44269.899999999994</v>
      </c>
      <c r="H2380" s="21">
        <v>0</v>
      </c>
      <c r="I2380" s="21">
        <v>0</v>
      </c>
    </row>
    <row r="2381" spans="1:9" ht="15" x14ac:dyDescent="0.25">
      <c r="A2381" s="82" t="s">
        <v>2436</v>
      </c>
      <c r="B2381" s="20">
        <v>0</v>
      </c>
      <c r="C2381" s="70" t="s">
        <v>87</v>
      </c>
      <c r="D2381" s="81">
        <v>29885</v>
      </c>
      <c r="E2381" s="81">
        <v>0</v>
      </c>
      <c r="F2381" s="21">
        <v>0</v>
      </c>
      <c r="G2381" s="22">
        <f t="shared" si="37"/>
        <v>29885</v>
      </c>
      <c r="H2381" s="21">
        <v>0</v>
      </c>
      <c r="I2381" s="21">
        <v>0</v>
      </c>
    </row>
    <row r="2382" spans="1:9" ht="15" x14ac:dyDescent="0.25">
      <c r="A2382" s="82" t="s">
        <v>2437</v>
      </c>
      <c r="B2382" s="20">
        <v>0</v>
      </c>
      <c r="C2382" s="70" t="s">
        <v>87</v>
      </c>
      <c r="D2382" s="81">
        <v>157514.79999999999</v>
      </c>
      <c r="E2382" s="81">
        <v>13464</v>
      </c>
      <c r="F2382" s="21">
        <v>0</v>
      </c>
      <c r="G2382" s="22">
        <f t="shared" si="37"/>
        <v>144050.79999999999</v>
      </c>
      <c r="H2382" s="21">
        <v>0</v>
      </c>
      <c r="I2382" s="21">
        <v>0</v>
      </c>
    </row>
    <row r="2383" spans="1:9" ht="15" x14ac:dyDescent="0.25">
      <c r="A2383" s="82" t="s">
        <v>2438</v>
      </c>
      <c r="B2383" s="20">
        <v>0</v>
      </c>
      <c r="C2383" s="70" t="s">
        <v>87</v>
      </c>
      <c r="D2383" s="81">
        <v>116843.4</v>
      </c>
      <c r="E2383" s="81">
        <v>25598.899999999998</v>
      </c>
      <c r="F2383" s="21">
        <v>0</v>
      </c>
      <c r="G2383" s="22">
        <f t="shared" si="37"/>
        <v>91244.5</v>
      </c>
      <c r="H2383" s="21">
        <v>0</v>
      </c>
      <c r="I2383" s="21">
        <v>0</v>
      </c>
    </row>
    <row r="2384" spans="1:9" ht="15" x14ac:dyDescent="0.25">
      <c r="A2384" s="82" t="s">
        <v>2439</v>
      </c>
      <c r="B2384" s="20">
        <v>0</v>
      </c>
      <c r="C2384" s="70" t="s">
        <v>87</v>
      </c>
      <c r="D2384" s="81">
        <v>74292</v>
      </c>
      <c r="E2384" s="81">
        <v>13756.2</v>
      </c>
      <c r="F2384" s="21">
        <v>0</v>
      </c>
      <c r="G2384" s="22">
        <f t="shared" si="37"/>
        <v>60535.8</v>
      </c>
      <c r="H2384" s="21">
        <v>0</v>
      </c>
      <c r="I2384" s="21">
        <v>0</v>
      </c>
    </row>
    <row r="2385" spans="1:9" ht="15" x14ac:dyDescent="0.25">
      <c r="A2385" s="82" t="s">
        <v>2440</v>
      </c>
      <c r="B2385" s="20">
        <v>0</v>
      </c>
      <c r="C2385" s="70" t="s">
        <v>87</v>
      </c>
      <c r="D2385" s="81">
        <v>97646.920000000013</v>
      </c>
      <c r="E2385" s="81">
        <v>46721.84</v>
      </c>
      <c r="F2385" s="21">
        <v>0</v>
      </c>
      <c r="G2385" s="22">
        <f t="shared" si="37"/>
        <v>50925.080000000016</v>
      </c>
      <c r="H2385" s="21">
        <v>0</v>
      </c>
      <c r="I2385" s="21">
        <v>0</v>
      </c>
    </row>
    <row r="2386" spans="1:9" ht="15" x14ac:dyDescent="0.25">
      <c r="A2386" s="82" t="s">
        <v>2441</v>
      </c>
      <c r="B2386" s="20">
        <v>0</v>
      </c>
      <c r="C2386" s="70" t="s">
        <v>87</v>
      </c>
      <c r="D2386" s="81">
        <v>424750.30000000005</v>
      </c>
      <c r="E2386" s="81">
        <v>214125.3</v>
      </c>
      <c r="F2386" s="21">
        <v>0</v>
      </c>
      <c r="G2386" s="22">
        <f t="shared" si="37"/>
        <v>210625.00000000006</v>
      </c>
      <c r="H2386" s="21">
        <v>0</v>
      </c>
      <c r="I2386" s="21">
        <v>0</v>
      </c>
    </row>
    <row r="2387" spans="1:9" ht="15" x14ac:dyDescent="0.25">
      <c r="A2387" s="82" t="s">
        <v>2442</v>
      </c>
      <c r="B2387" s="20">
        <v>0</v>
      </c>
      <c r="C2387" s="70" t="s">
        <v>87</v>
      </c>
      <c r="D2387" s="81">
        <v>23101.800000000003</v>
      </c>
      <c r="E2387" s="81">
        <v>0</v>
      </c>
      <c r="F2387" s="21">
        <v>0</v>
      </c>
      <c r="G2387" s="22">
        <f t="shared" si="37"/>
        <v>23101.800000000003</v>
      </c>
      <c r="H2387" s="21">
        <v>0</v>
      </c>
      <c r="I2387" s="21">
        <v>0</v>
      </c>
    </row>
    <row r="2388" spans="1:9" ht="15" x14ac:dyDescent="0.25">
      <c r="A2388" s="82" t="s">
        <v>2443</v>
      </c>
      <c r="B2388" s="20">
        <v>0</v>
      </c>
      <c r="C2388" s="70" t="s">
        <v>87</v>
      </c>
      <c r="D2388" s="81">
        <v>77812.2</v>
      </c>
      <c r="E2388" s="81">
        <v>30369.18</v>
      </c>
      <c r="F2388" s="21">
        <v>0</v>
      </c>
      <c r="G2388" s="22">
        <f t="shared" si="37"/>
        <v>47443.02</v>
      </c>
      <c r="H2388" s="21">
        <v>0</v>
      </c>
      <c r="I2388" s="21">
        <v>0</v>
      </c>
    </row>
    <row r="2389" spans="1:9" ht="15" x14ac:dyDescent="0.25">
      <c r="A2389" s="82" t="s">
        <v>2444</v>
      </c>
      <c r="B2389" s="20">
        <v>0</v>
      </c>
      <c r="C2389" s="70" t="s">
        <v>87</v>
      </c>
      <c r="D2389" s="81">
        <v>64931.700000000004</v>
      </c>
      <c r="E2389" s="81">
        <v>28001.3</v>
      </c>
      <c r="F2389" s="21">
        <v>0</v>
      </c>
      <c r="G2389" s="22">
        <f t="shared" si="37"/>
        <v>36930.400000000009</v>
      </c>
      <c r="H2389" s="21">
        <v>0</v>
      </c>
      <c r="I2389" s="21">
        <v>0</v>
      </c>
    </row>
    <row r="2390" spans="1:9" ht="15" x14ac:dyDescent="0.25">
      <c r="A2390" s="82" t="s">
        <v>2445</v>
      </c>
      <c r="B2390" s="20">
        <v>0</v>
      </c>
      <c r="C2390" s="70" t="s">
        <v>87</v>
      </c>
      <c r="D2390" s="81">
        <v>42256</v>
      </c>
      <c r="E2390" s="81">
        <v>32329.7</v>
      </c>
      <c r="F2390" s="21">
        <v>0</v>
      </c>
      <c r="G2390" s="22">
        <f t="shared" si="37"/>
        <v>9926.2999999999993</v>
      </c>
      <c r="H2390" s="21">
        <v>0</v>
      </c>
      <c r="I2390" s="21">
        <v>0</v>
      </c>
    </row>
    <row r="2391" spans="1:9" ht="15" x14ac:dyDescent="0.25">
      <c r="A2391" s="82" t="s">
        <v>2446</v>
      </c>
      <c r="B2391" s="20">
        <v>0</v>
      </c>
      <c r="C2391" s="70" t="s">
        <v>87</v>
      </c>
      <c r="D2391" s="81">
        <v>56406.2</v>
      </c>
      <c r="E2391" s="81">
        <v>20761.400000000001</v>
      </c>
      <c r="F2391" s="21">
        <v>0</v>
      </c>
      <c r="G2391" s="22">
        <f t="shared" si="37"/>
        <v>35644.799999999996</v>
      </c>
      <c r="H2391" s="21">
        <v>0</v>
      </c>
      <c r="I2391" s="21">
        <v>0</v>
      </c>
    </row>
    <row r="2392" spans="1:9" ht="15" x14ac:dyDescent="0.25">
      <c r="A2392" s="82" t="s">
        <v>2447</v>
      </c>
      <c r="B2392" s="20">
        <v>0</v>
      </c>
      <c r="C2392" s="70" t="s">
        <v>87</v>
      </c>
      <c r="D2392" s="81">
        <v>88404</v>
      </c>
      <c r="E2392" s="81">
        <v>59155.6</v>
      </c>
      <c r="F2392" s="21">
        <v>0</v>
      </c>
      <c r="G2392" s="22">
        <f t="shared" si="37"/>
        <v>29248.400000000001</v>
      </c>
      <c r="H2392" s="21">
        <v>0</v>
      </c>
      <c r="I2392" s="21">
        <v>0</v>
      </c>
    </row>
    <row r="2393" spans="1:9" ht="15" x14ac:dyDescent="0.25">
      <c r="A2393" s="82" t="s">
        <v>2448</v>
      </c>
      <c r="B2393" s="20">
        <v>0</v>
      </c>
      <c r="C2393" s="70" t="s">
        <v>87</v>
      </c>
      <c r="D2393" s="81">
        <v>12009.6</v>
      </c>
      <c r="E2393" s="81">
        <v>0</v>
      </c>
      <c r="F2393" s="21">
        <v>0</v>
      </c>
      <c r="G2393" s="22">
        <f t="shared" si="37"/>
        <v>12009.6</v>
      </c>
      <c r="H2393" s="21">
        <v>0</v>
      </c>
      <c r="I2393" s="21">
        <v>0</v>
      </c>
    </row>
    <row r="2394" spans="1:9" ht="15" x14ac:dyDescent="0.25">
      <c r="A2394" s="82" t="s">
        <v>2449</v>
      </c>
      <c r="B2394" s="20">
        <v>0</v>
      </c>
      <c r="C2394" s="70" t="s">
        <v>87</v>
      </c>
      <c r="D2394" s="81">
        <v>1690716.4600000004</v>
      </c>
      <c r="E2394" s="81">
        <v>1342038.6300000004</v>
      </c>
      <c r="F2394" s="21">
        <v>0</v>
      </c>
      <c r="G2394" s="22">
        <f t="shared" si="37"/>
        <v>348677.83000000007</v>
      </c>
      <c r="H2394" s="21">
        <v>0</v>
      </c>
      <c r="I2394" s="21">
        <v>0</v>
      </c>
    </row>
    <row r="2395" spans="1:9" ht="15" x14ac:dyDescent="0.25">
      <c r="A2395" s="82" t="s">
        <v>2450</v>
      </c>
      <c r="B2395" s="20">
        <v>0</v>
      </c>
      <c r="C2395" s="70" t="s">
        <v>87</v>
      </c>
      <c r="D2395" s="81">
        <v>983756.77000000037</v>
      </c>
      <c r="E2395" s="81">
        <v>756771.00999999989</v>
      </c>
      <c r="F2395" s="21">
        <v>0</v>
      </c>
      <c r="G2395" s="22">
        <f t="shared" si="37"/>
        <v>226985.76000000047</v>
      </c>
      <c r="H2395" s="21">
        <v>0</v>
      </c>
      <c r="I2395" s="21">
        <v>0</v>
      </c>
    </row>
    <row r="2396" spans="1:9" ht="15" x14ac:dyDescent="0.25">
      <c r="A2396" s="82" t="s">
        <v>2451</v>
      </c>
      <c r="B2396" s="20">
        <v>0</v>
      </c>
      <c r="C2396" s="70" t="s">
        <v>87</v>
      </c>
      <c r="D2396" s="81">
        <v>1068168.3499999996</v>
      </c>
      <c r="E2396" s="81">
        <v>874218.63000000047</v>
      </c>
      <c r="F2396" s="21">
        <v>0</v>
      </c>
      <c r="G2396" s="22">
        <f t="shared" si="37"/>
        <v>193949.71999999916</v>
      </c>
      <c r="H2396" s="21">
        <v>0</v>
      </c>
      <c r="I2396" s="21">
        <v>0</v>
      </c>
    </row>
    <row r="2397" spans="1:9" ht="15" x14ac:dyDescent="0.25">
      <c r="A2397" s="82" t="s">
        <v>2452</v>
      </c>
      <c r="B2397" s="20">
        <v>0</v>
      </c>
      <c r="C2397" s="70" t="s">
        <v>87</v>
      </c>
      <c r="D2397" s="81">
        <v>1375811.8499999999</v>
      </c>
      <c r="E2397" s="81">
        <v>1089303.3500000001</v>
      </c>
      <c r="F2397" s="21">
        <v>0</v>
      </c>
      <c r="G2397" s="22">
        <f t="shared" si="37"/>
        <v>286508.49999999977</v>
      </c>
      <c r="H2397" s="21">
        <v>0</v>
      </c>
      <c r="I2397" s="21">
        <v>0</v>
      </c>
    </row>
    <row r="2398" spans="1:9" ht="15" x14ac:dyDescent="0.25">
      <c r="A2398" s="82" t="s">
        <v>2453</v>
      </c>
      <c r="B2398" s="20">
        <v>0</v>
      </c>
      <c r="C2398" s="70" t="s">
        <v>87</v>
      </c>
      <c r="D2398" s="81">
        <v>86346.799999999988</v>
      </c>
      <c r="E2398" s="81">
        <v>0</v>
      </c>
      <c r="F2398" s="21">
        <v>0</v>
      </c>
      <c r="G2398" s="22">
        <f t="shared" si="37"/>
        <v>86346.799999999988</v>
      </c>
      <c r="H2398" s="21">
        <v>0</v>
      </c>
      <c r="I2398" s="21">
        <v>0</v>
      </c>
    </row>
    <row r="2399" spans="1:9" ht="15" x14ac:dyDescent="0.25">
      <c r="A2399" s="82" t="s">
        <v>2454</v>
      </c>
      <c r="B2399" s="20">
        <v>0</v>
      </c>
      <c r="C2399" s="70" t="s">
        <v>87</v>
      </c>
      <c r="D2399" s="81">
        <v>748640.21000000008</v>
      </c>
      <c r="E2399" s="81">
        <v>582077.01</v>
      </c>
      <c r="F2399" s="21">
        <v>0</v>
      </c>
      <c r="G2399" s="22">
        <f t="shared" si="37"/>
        <v>166563.20000000007</v>
      </c>
      <c r="H2399" s="21">
        <v>0</v>
      </c>
      <c r="I2399" s="21">
        <v>0</v>
      </c>
    </row>
    <row r="2400" spans="1:9" ht="15" x14ac:dyDescent="0.25">
      <c r="A2400" s="82" t="s">
        <v>2455</v>
      </c>
      <c r="B2400" s="20">
        <v>0</v>
      </c>
      <c r="C2400" s="70" t="s">
        <v>87</v>
      </c>
      <c r="D2400" s="81">
        <v>53014.6</v>
      </c>
      <c r="E2400" s="81">
        <v>8024</v>
      </c>
      <c r="F2400" s="21">
        <v>0</v>
      </c>
      <c r="G2400" s="22">
        <f t="shared" si="37"/>
        <v>44990.6</v>
      </c>
      <c r="H2400" s="21">
        <v>0</v>
      </c>
      <c r="I2400" s="21">
        <v>0</v>
      </c>
    </row>
    <row r="2401" spans="1:9" ht="15" x14ac:dyDescent="0.25">
      <c r="A2401" s="82" t="s">
        <v>2456</v>
      </c>
      <c r="B2401" s="20">
        <v>0</v>
      </c>
      <c r="C2401" s="70" t="s">
        <v>87</v>
      </c>
      <c r="D2401" s="81">
        <v>1477532.2399999998</v>
      </c>
      <c r="E2401" s="81">
        <v>1116769.8400000001</v>
      </c>
      <c r="F2401" s="21">
        <v>0</v>
      </c>
      <c r="G2401" s="22">
        <f t="shared" si="37"/>
        <v>360762.39999999967</v>
      </c>
      <c r="H2401" s="21">
        <v>0</v>
      </c>
      <c r="I2401" s="21">
        <v>0</v>
      </c>
    </row>
    <row r="2402" spans="1:9" ht="15" x14ac:dyDescent="0.25">
      <c r="A2402" s="82" t="s">
        <v>2457</v>
      </c>
      <c r="B2402" s="20">
        <v>0</v>
      </c>
      <c r="C2402" s="70" t="s">
        <v>87</v>
      </c>
      <c r="D2402" s="81">
        <v>954972.06000000017</v>
      </c>
      <c r="E2402" s="81">
        <v>634525.80999999994</v>
      </c>
      <c r="F2402" s="21">
        <v>0</v>
      </c>
      <c r="G2402" s="22">
        <f t="shared" si="37"/>
        <v>320446.25000000023</v>
      </c>
      <c r="H2402" s="21">
        <v>0</v>
      </c>
      <c r="I2402" s="21">
        <v>0</v>
      </c>
    </row>
    <row r="2403" spans="1:9" ht="15" x14ac:dyDescent="0.25">
      <c r="A2403" s="82" t="s">
        <v>2458</v>
      </c>
      <c r="B2403" s="20">
        <v>0</v>
      </c>
      <c r="C2403" s="70" t="s">
        <v>87</v>
      </c>
      <c r="D2403" s="81">
        <v>867059.90000000037</v>
      </c>
      <c r="E2403" s="81">
        <v>708784.45999999985</v>
      </c>
      <c r="F2403" s="21">
        <v>0</v>
      </c>
      <c r="G2403" s="22">
        <f t="shared" si="37"/>
        <v>158275.44000000053</v>
      </c>
      <c r="H2403" s="21">
        <v>0</v>
      </c>
      <c r="I2403" s="21">
        <v>0</v>
      </c>
    </row>
    <row r="2404" spans="1:9" ht="15" x14ac:dyDescent="0.25">
      <c r="A2404" s="82" t="s">
        <v>2459</v>
      </c>
      <c r="B2404" s="20">
        <v>0</v>
      </c>
      <c r="C2404" s="70" t="s">
        <v>87</v>
      </c>
      <c r="D2404" s="81">
        <v>1507950.4000000001</v>
      </c>
      <c r="E2404" s="81">
        <v>1075704.3300000003</v>
      </c>
      <c r="F2404" s="21">
        <v>0</v>
      </c>
      <c r="G2404" s="22">
        <f t="shared" si="37"/>
        <v>432246.06999999983</v>
      </c>
      <c r="H2404" s="21">
        <v>0</v>
      </c>
      <c r="I2404" s="21">
        <v>0</v>
      </c>
    </row>
    <row r="2405" spans="1:9" ht="15" x14ac:dyDescent="0.25">
      <c r="A2405" s="82" t="s">
        <v>2460</v>
      </c>
      <c r="B2405" s="20">
        <v>0</v>
      </c>
      <c r="C2405" s="70" t="s">
        <v>87</v>
      </c>
      <c r="D2405" s="81">
        <v>552919.49</v>
      </c>
      <c r="E2405" s="81">
        <v>388476.51999999996</v>
      </c>
      <c r="F2405" s="21">
        <v>0</v>
      </c>
      <c r="G2405" s="22">
        <f t="shared" si="37"/>
        <v>164442.97000000003</v>
      </c>
      <c r="H2405" s="21">
        <v>0</v>
      </c>
      <c r="I2405" s="21">
        <v>0</v>
      </c>
    </row>
    <row r="2406" spans="1:9" ht="15" x14ac:dyDescent="0.25">
      <c r="A2406" s="82" t="s">
        <v>2461</v>
      </c>
      <c r="B2406" s="20">
        <v>0</v>
      </c>
      <c r="C2406" s="70" t="s">
        <v>87</v>
      </c>
      <c r="D2406" s="81">
        <v>77423</v>
      </c>
      <c r="E2406" s="81">
        <v>20783.599999999999</v>
      </c>
      <c r="F2406" s="21">
        <v>0</v>
      </c>
      <c r="G2406" s="22">
        <f t="shared" si="37"/>
        <v>56639.4</v>
      </c>
      <c r="H2406" s="21">
        <v>0</v>
      </c>
      <c r="I2406" s="21">
        <v>0</v>
      </c>
    </row>
    <row r="2407" spans="1:9" ht="15" x14ac:dyDescent="0.25">
      <c r="A2407" s="82" t="s">
        <v>2462</v>
      </c>
      <c r="B2407" s="20">
        <v>0</v>
      </c>
      <c r="C2407" s="70" t="s">
        <v>87</v>
      </c>
      <c r="D2407" s="81">
        <v>118900.59999999999</v>
      </c>
      <c r="E2407" s="81">
        <v>60899.619999999995</v>
      </c>
      <c r="F2407" s="21">
        <v>0</v>
      </c>
      <c r="G2407" s="22">
        <f t="shared" si="37"/>
        <v>58000.979999999996</v>
      </c>
      <c r="H2407" s="21">
        <v>0</v>
      </c>
      <c r="I2407" s="21">
        <v>0</v>
      </c>
    </row>
    <row r="2408" spans="1:9" ht="15" x14ac:dyDescent="0.25">
      <c r="A2408" s="82" t="s">
        <v>2463</v>
      </c>
      <c r="B2408" s="20">
        <v>0</v>
      </c>
      <c r="C2408" s="70" t="s">
        <v>87</v>
      </c>
      <c r="D2408" s="81">
        <v>87538.77</v>
      </c>
      <c r="E2408" s="81">
        <v>52538.270000000004</v>
      </c>
      <c r="F2408" s="21">
        <v>0</v>
      </c>
      <c r="G2408" s="22">
        <f t="shared" si="37"/>
        <v>35000.5</v>
      </c>
      <c r="H2408" s="21">
        <v>0</v>
      </c>
      <c r="I2408" s="21">
        <v>0</v>
      </c>
    </row>
    <row r="2409" spans="1:9" ht="15" x14ac:dyDescent="0.25">
      <c r="A2409" s="82" t="s">
        <v>2464</v>
      </c>
      <c r="B2409" s="20">
        <v>0</v>
      </c>
      <c r="C2409" s="70" t="s">
        <v>87</v>
      </c>
      <c r="D2409" s="81">
        <v>8534.6</v>
      </c>
      <c r="E2409" s="81">
        <v>0</v>
      </c>
      <c r="F2409" s="21">
        <v>0</v>
      </c>
      <c r="G2409" s="22">
        <f t="shared" si="37"/>
        <v>8534.6</v>
      </c>
      <c r="H2409" s="21">
        <v>0</v>
      </c>
      <c r="I2409" s="21">
        <v>0</v>
      </c>
    </row>
    <row r="2410" spans="1:9" ht="15" x14ac:dyDescent="0.25">
      <c r="A2410" s="82" t="s">
        <v>2465</v>
      </c>
      <c r="B2410" s="20">
        <v>0</v>
      </c>
      <c r="C2410" s="70" t="s">
        <v>87</v>
      </c>
      <c r="D2410" s="81">
        <v>8534.6</v>
      </c>
      <c r="E2410" s="81">
        <v>0</v>
      </c>
      <c r="F2410" s="21">
        <v>0</v>
      </c>
      <c r="G2410" s="22">
        <f t="shared" si="37"/>
        <v>8534.6</v>
      </c>
      <c r="H2410" s="21">
        <v>0</v>
      </c>
      <c r="I2410" s="21">
        <v>0</v>
      </c>
    </row>
    <row r="2411" spans="1:9" ht="15" x14ac:dyDescent="0.25">
      <c r="A2411" s="82" t="s">
        <v>2466</v>
      </c>
      <c r="B2411" s="20">
        <v>0</v>
      </c>
      <c r="C2411" s="70" t="s">
        <v>87</v>
      </c>
      <c r="D2411" s="81">
        <v>56322.8</v>
      </c>
      <c r="E2411" s="81">
        <v>38631.599999999999</v>
      </c>
      <c r="F2411" s="21">
        <v>0</v>
      </c>
      <c r="G2411" s="22">
        <f t="shared" si="37"/>
        <v>17691.200000000004</v>
      </c>
      <c r="H2411" s="21">
        <v>0</v>
      </c>
      <c r="I2411" s="21">
        <v>0</v>
      </c>
    </row>
    <row r="2412" spans="1:9" ht="15" x14ac:dyDescent="0.25">
      <c r="A2412" s="82" t="s">
        <v>2467</v>
      </c>
      <c r="B2412" s="20">
        <v>0</v>
      </c>
      <c r="C2412" s="70" t="s">
        <v>87</v>
      </c>
      <c r="D2412" s="81">
        <v>55231.61</v>
      </c>
      <c r="E2412" s="81">
        <v>11012.800000000001</v>
      </c>
      <c r="F2412" s="21">
        <v>0</v>
      </c>
      <c r="G2412" s="22">
        <f t="shared" si="37"/>
        <v>44218.81</v>
      </c>
      <c r="H2412" s="21">
        <v>0</v>
      </c>
      <c r="I2412" s="21">
        <v>0</v>
      </c>
    </row>
    <row r="2413" spans="1:9" ht="15" x14ac:dyDescent="0.25">
      <c r="A2413" s="82" t="s">
        <v>2468</v>
      </c>
      <c r="B2413" s="20">
        <v>0</v>
      </c>
      <c r="C2413" s="70" t="s">
        <v>87</v>
      </c>
      <c r="D2413" s="81">
        <v>619411.42999999982</v>
      </c>
      <c r="E2413" s="81">
        <v>473118.67000000004</v>
      </c>
      <c r="F2413" s="21">
        <v>0</v>
      </c>
      <c r="G2413" s="22">
        <f t="shared" si="37"/>
        <v>146292.75999999978</v>
      </c>
      <c r="H2413" s="21">
        <v>0</v>
      </c>
      <c r="I2413" s="21">
        <v>0</v>
      </c>
    </row>
    <row r="2414" spans="1:9" ht="15" x14ac:dyDescent="0.25">
      <c r="A2414" s="82" t="s">
        <v>2469</v>
      </c>
      <c r="B2414" s="20">
        <v>0</v>
      </c>
      <c r="C2414" s="70" t="s">
        <v>87</v>
      </c>
      <c r="D2414" s="81">
        <v>1181019.7999999998</v>
      </c>
      <c r="E2414" s="81">
        <v>886369.67000000016</v>
      </c>
      <c r="F2414" s="21">
        <v>0</v>
      </c>
      <c r="G2414" s="22">
        <f t="shared" si="37"/>
        <v>294650.12999999966</v>
      </c>
      <c r="H2414" s="21">
        <v>0</v>
      </c>
      <c r="I2414" s="21">
        <v>0</v>
      </c>
    </row>
    <row r="2415" spans="1:9" ht="15" x14ac:dyDescent="0.25">
      <c r="A2415" s="82" t="s">
        <v>2470</v>
      </c>
      <c r="B2415" s="20">
        <v>0</v>
      </c>
      <c r="C2415" s="70" t="s">
        <v>87</v>
      </c>
      <c r="D2415" s="81">
        <v>1678685.5500000007</v>
      </c>
      <c r="E2415" s="81">
        <v>1248191.28</v>
      </c>
      <c r="F2415" s="21">
        <v>0</v>
      </c>
      <c r="G2415" s="22">
        <f t="shared" si="37"/>
        <v>430494.27000000072</v>
      </c>
      <c r="H2415" s="21">
        <v>0</v>
      </c>
      <c r="I2415" s="21">
        <v>0</v>
      </c>
    </row>
    <row r="2416" spans="1:9" ht="15" x14ac:dyDescent="0.25">
      <c r="A2416" s="82" t="s">
        <v>2471</v>
      </c>
      <c r="B2416" s="20">
        <v>0</v>
      </c>
      <c r="C2416" s="70" t="s">
        <v>87</v>
      </c>
      <c r="D2416" s="81">
        <v>954838.55000000028</v>
      </c>
      <c r="E2416" s="81">
        <v>843091.64999999991</v>
      </c>
      <c r="F2416" s="21">
        <v>0</v>
      </c>
      <c r="G2416" s="22">
        <f t="shared" si="37"/>
        <v>111746.90000000037</v>
      </c>
      <c r="H2416" s="21">
        <v>0</v>
      </c>
      <c r="I2416" s="21">
        <v>0</v>
      </c>
    </row>
    <row r="2417" spans="1:9" ht="15" x14ac:dyDescent="0.25">
      <c r="A2417" s="82" t="s">
        <v>2472</v>
      </c>
      <c r="B2417" s="20">
        <v>0</v>
      </c>
      <c r="C2417" s="70" t="s">
        <v>87</v>
      </c>
      <c r="D2417" s="81">
        <v>1023976.4900000001</v>
      </c>
      <c r="E2417" s="81">
        <v>881595.07000000041</v>
      </c>
      <c r="F2417" s="21">
        <v>0</v>
      </c>
      <c r="G2417" s="22">
        <f t="shared" si="37"/>
        <v>142381.41999999969</v>
      </c>
      <c r="H2417" s="21">
        <v>0</v>
      </c>
      <c r="I2417" s="21">
        <v>0</v>
      </c>
    </row>
    <row r="2418" spans="1:9" ht="15" x14ac:dyDescent="0.25">
      <c r="A2418" s="82" t="s">
        <v>2473</v>
      </c>
      <c r="B2418" s="20">
        <v>0</v>
      </c>
      <c r="C2418" s="70" t="s">
        <v>87</v>
      </c>
      <c r="D2418" s="81">
        <v>2245052.4800000004</v>
      </c>
      <c r="E2418" s="81">
        <v>1934925.3700000003</v>
      </c>
      <c r="F2418" s="21">
        <v>0</v>
      </c>
      <c r="G2418" s="22">
        <f t="shared" si="37"/>
        <v>310127.1100000001</v>
      </c>
      <c r="H2418" s="21">
        <v>0</v>
      </c>
      <c r="I2418" s="21">
        <v>0</v>
      </c>
    </row>
    <row r="2419" spans="1:9" ht="15" x14ac:dyDescent="0.25">
      <c r="A2419" s="82" t="s">
        <v>2474</v>
      </c>
      <c r="B2419" s="20">
        <v>0</v>
      </c>
      <c r="C2419" s="70" t="s">
        <v>87</v>
      </c>
      <c r="D2419" s="81">
        <v>1647892.7800000003</v>
      </c>
      <c r="E2419" s="81">
        <v>1310620.4499999997</v>
      </c>
      <c r="F2419" s="21">
        <v>0</v>
      </c>
      <c r="G2419" s="22">
        <f t="shared" si="37"/>
        <v>337272.33000000054</v>
      </c>
      <c r="H2419" s="21">
        <v>0</v>
      </c>
      <c r="I2419" s="21">
        <v>0</v>
      </c>
    </row>
    <row r="2420" spans="1:9" ht="15" x14ac:dyDescent="0.25">
      <c r="A2420" s="82" t="s">
        <v>2475</v>
      </c>
      <c r="B2420" s="20">
        <v>0</v>
      </c>
      <c r="C2420" s="70" t="s">
        <v>87</v>
      </c>
      <c r="D2420" s="81">
        <v>405538.16</v>
      </c>
      <c r="E2420" s="81">
        <v>303306.88</v>
      </c>
      <c r="F2420" s="21">
        <v>0</v>
      </c>
      <c r="G2420" s="22">
        <f t="shared" si="37"/>
        <v>102231.27999999997</v>
      </c>
      <c r="H2420" s="21">
        <v>0</v>
      </c>
      <c r="I2420" s="21">
        <v>0</v>
      </c>
    </row>
    <row r="2421" spans="1:9" ht="15" x14ac:dyDescent="0.25">
      <c r="A2421" s="82" t="s">
        <v>2476</v>
      </c>
      <c r="B2421" s="20">
        <v>0</v>
      </c>
      <c r="C2421" s="70" t="s">
        <v>87</v>
      </c>
      <c r="D2421" s="81">
        <v>171853</v>
      </c>
      <c r="E2421" s="81">
        <v>132431.21</v>
      </c>
      <c r="F2421" s="21">
        <v>0</v>
      </c>
      <c r="G2421" s="22">
        <f t="shared" si="37"/>
        <v>39421.790000000008</v>
      </c>
      <c r="H2421" s="21">
        <v>0</v>
      </c>
      <c r="I2421" s="21">
        <v>0</v>
      </c>
    </row>
    <row r="2422" spans="1:9" ht="15" x14ac:dyDescent="0.25">
      <c r="A2422" s="82" t="s">
        <v>2477</v>
      </c>
      <c r="B2422" s="20">
        <v>0</v>
      </c>
      <c r="C2422" s="70" t="s">
        <v>87</v>
      </c>
      <c r="D2422" s="81">
        <v>175140</v>
      </c>
      <c r="E2422" s="81">
        <v>110930.90000000001</v>
      </c>
      <c r="F2422" s="21">
        <v>0</v>
      </c>
      <c r="G2422" s="22">
        <f t="shared" si="37"/>
        <v>64209.099999999991</v>
      </c>
      <c r="H2422" s="21">
        <v>0</v>
      </c>
      <c r="I2422" s="21">
        <v>0</v>
      </c>
    </row>
    <row r="2423" spans="1:9" ht="15" x14ac:dyDescent="0.25">
      <c r="A2423" s="82" t="s">
        <v>2478</v>
      </c>
      <c r="B2423" s="20">
        <v>0</v>
      </c>
      <c r="C2423" s="70" t="s">
        <v>87</v>
      </c>
      <c r="D2423" s="81">
        <v>75977.399999999994</v>
      </c>
      <c r="E2423" s="81">
        <v>33882.699999999997</v>
      </c>
      <c r="F2423" s="21">
        <v>0</v>
      </c>
      <c r="G2423" s="22">
        <f t="shared" si="37"/>
        <v>42094.7</v>
      </c>
      <c r="H2423" s="21">
        <v>0</v>
      </c>
      <c r="I2423" s="21">
        <v>0</v>
      </c>
    </row>
    <row r="2424" spans="1:9" ht="15" x14ac:dyDescent="0.25">
      <c r="A2424" s="82" t="s">
        <v>2479</v>
      </c>
      <c r="B2424" s="20">
        <v>0</v>
      </c>
      <c r="C2424" s="70" t="s">
        <v>87</v>
      </c>
      <c r="D2424" s="81">
        <v>28272.6</v>
      </c>
      <c r="E2424" s="81">
        <v>15830.4</v>
      </c>
      <c r="F2424" s="21">
        <v>0</v>
      </c>
      <c r="G2424" s="22">
        <f t="shared" si="37"/>
        <v>12442.199999999999</v>
      </c>
      <c r="H2424" s="21">
        <v>0</v>
      </c>
      <c r="I2424" s="21">
        <v>0</v>
      </c>
    </row>
    <row r="2425" spans="1:9" ht="15" x14ac:dyDescent="0.25">
      <c r="A2425" s="82" t="s">
        <v>2480</v>
      </c>
      <c r="B2425" s="20">
        <v>0</v>
      </c>
      <c r="C2425" s="70" t="s">
        <v>87</v>
      </c>
      <c r="D2425" s="81">
        <v>3015.3</v>
      </c>
      <c r="E2425" s="81">
        <v>2753.1</v>
      </c>
      <c r="F2425" s="21">
        <v>0</v>
      </c>
      <c r="G2425" s="22">
        <f t="shared" si="37"/>
        <v>262.20000000000027</v>
      </c>
      <c r="H2425" s="21">
        <v>0</v>
      </c>
      <c r="I2425" s="21">
        <v>0</v>
      </c>
    </row>
    <row r="2426" spans="1:9" ht="15" x14ac:dyDescent="0.25">
      <c r="A2426" s="82" t="s">
        <v>2481</v>
      </c>
      <c r="B2426" s="20">
        <v>0</v>
      </c>
      <c r="C2426" s="70" t="s">
        <v>87</v>
      </c>
      <c r="D2426" s="81">
        <v>939796.9500000003</v>
      </c>
      <c r="E2426" s="81">
        <v>772572.7899999998</v>
      </c>
      <c r="F2426" s="21">
        <v>0</v>
      </c>
      <c r="G2426" s="22">
        <f t="shared" si="37"/>
        <v>167224.1600000005</v>
      </c>
      <c r="H2426" s="21">
        <v>0</v>
      </c>
      <c r="I2426" s="21">
        <v>0</v>
      </c>
    </row>
    <row r="2427" spans="1:9" ht="15" x14ac:dyDescent="0.25">
      <c r="A2427" s="82" t="s">
        <v>2482</v>
      </c>
      <c r="B2427" s="20">
        <v>0</v>
      </c>
      <c r="C2427" s="70" t="s">
        <v>87</v>
      </c>
      <c r="D2427" s="81">
        <v>358465.20000000007</v>
      </c>
      <c r="E2427" s="81">
        <v>294604.2</v>
      </c>
      <c r="F2427" s="21">
        <v>0</v>
      </c>
      <c r="G2427" s="22">
        <f t="shared" si="37"/>
        <v>63861.000000000058</v>
      </c>
      <c r="H2427" s="21">
        <v>0</v>
      </c>
      <c r="I2427" s="21">
        <v>0</v>
      </c>
    </row>
    <row r="2428" spans="1:9" ht="15" x14ac:dyDescent="0.25">
      <c r="A2428" s="82" t="s">
        <v>2483</v>
      </c>
      <c r="B2428" s="20">
        <v>0</v>
      </c>
      <c r="C2428" s="70" t="s">
        <v>87</v>
      </c>
      <c r="D2428" s="81">
        <v>368904.47999999986</v>
      </c>
      <c r="E2428" s="81">
        <v>303228.47000000003</v>
      </c>
      <c r="F2428" s="21">
        <v>0</v>
      </c>
      <c r="G2428" s="22">
        <f t="shared" si="37"/>
        <v>65676.009999999835</v>
      </c>
      <c r="H2428" s="21">
        <v>0</v>
      </c>
      <c r="I2428" s="21">
        <v>0</v>
      </c>
    </row>
    <row r="2429" spans="1:9" ht="15" x14ac:dyDescent="0.25">
      <c r="A2429" s="82" t="s">
        <v>2484</v>
      </c>
      <c r="B2429" s="20">
        <v>0</v>
      </c>
      <c r="C2429" s="70" t="s">
        <v>87</v>
      </c>
      <c r="D2429" s="81">
        <v>305831.09999999998</v>
      </c>
      <c r="E2429" s="81">
        <v>185499.7</v>
      </c>
      <c r="F2429" s="21">
        <v>0</v>
      </c>
      <c r="G2429" s="22">
        <f t="shared" si="37"/>
        <v>120331.39999999997</v>
      </c>
      <c r="H2429" s="21">
        <v>0</v>
      </c>
      <c r="I2429" s="21">
        <v>0</v>
      </c>
    </row>
    <row r="2430" spans="1:9" ht="15" x14ac:dyDescent="0.25">
      <c r="A2430" s="82" t="s">
        <v>2485</v>
      </c>
      <c r="B2430" s="20">
        <v>0</v>
      </c>
      <c r="C2430" s="70" t="s">
        <v>87</v>
      </c>
      <c r="D2430" s="81">
        <v>288420.81999999995</v>
      </c>
      <c r="E2430" s="81">
        <v>169331.00000000003</v>
      </c>
      <c r="F2430" s="21">
        <v>0</v>
      </c>
      <c r="G2430" s="22">
        <f t="shared" si="37"/>
        <v>119089.81999999992</v>
      </c>
      <c r="H2430" s="21">
        <v>0</v>
      </c>
      <c r="I2430" s="21">
        <v>0</v>
      </c>
    </row>
    <row r="2431" spans="1:9" ht="15" x14ac:dyDescent="0.25">
      <c r="A2431" s="82" t="s">
        <v>2486</v>
      </c>
      <c r="B2431" s="20">
        <v>0</v>
      </c>
      <c r="C2431" s="70" t="s">
        <v>87</v>
      </c>
      <c r="D2431" s="81">
        <v>177950.49</v>
      </c>
      <c r="E2431" s="81">
        <v>139715.63999999998</v>
      </c>
      <c r="F2431" s="21">
        <v>0</v>
      </c>
      <c r="G2431" s="22">
        <f t="shared" si="37"/>
        <v>38234.850000000006</v>
      </c>
      <c r="H2431" s="21">
        <v>0</v>
      </c>
      <c r="I2431" s="21">
        <v>0</v>
      </c>
    </row>
    <row r="2432" spans="1:9" ht="15" x14ac:dyDescent="0.25">
      <c r="A2432" s="82" t="s">
        <v>2487</v>
      </c>
      <c r="B2432" s="20">
        <v>0</v>
      </c>
      <c r="C2432" s="70" t="s">
        <v>87</v>
      </c>
      <c r="D2432" s="81">
        <v>748109.37000000023</v>
      </c>
      <c r="E2432" s="81">
        <v>529843.3899999999</v>
      </c>
      <c r="F2432" s="21">
        <v>0</v>
      </c>
      <c r="G2432" s="22">
        <f t="shared" si="37"/>
        <v>218265.98000000033</v>
      </c>
      <c r="H2432" s="21">
        <v>0</v>
      </c>
      <c r="I2432" s="21">
        <v>0</v>
      </c>
    </row>
    <row r="2433" spans="1:9" ht="15" x14ac:dyDescent="0.25">
      <c r="A2433" s="82" t="s">
        <v>2488</v>
      </c>
      <c r="B2433" s="20">
        <v>0</v>
      </c>
      <c r="C2433" s="70" t="s">
        <v>87</v>
      </c>
      <c r="D2433" s="81">
        <v>480177.60000000003</v>
      </c>
      <c r="E2433" s="81">
        <v>381314.69999999995</v>
      </c>
      <c r="F2433" s="21">
        <v>0</v>
      </c>
      <c r="G2433" s="22">
        <f t="shared" si="37"/>
        <v>98862.900000000081</v>
      </c>
      <c r="H2433" s="21">
        <v>0</v>
      </c>
      <c r="I2433" s="21">
        <v>0</v>
      </c>
    </row>
    <row r="2434" spans="1:9" ht="15" x14ac:dyDescent="0.25">
      <c r="A2434" s="82" t="s">
        <v>2489</v>
      </c>
      <c r="B2434" s="20">
        <v>0</v>
      </c>
      <c r="C2434" s="70" t="s">
        <v>87</v>
      </c>
      <c r="D2434" s="81">
        <v>227265</v>
      </c>
      <c r="E2434" s="81">
        <v>126259.8</v>
      </c>
      <c r="F2434" s="21">
        <v>0</v>
      </c>
      <c r="G2434" s="22">
        <f t="shared" si="37"/>
        <v>101005.2</v>
      </c>
      <c r="H2434" s="21">
        <v>0</v>
      </c>
      <c r="I2434" s="21">
        <v>0</v>
      </c>
    </row>
    <row r="2435" spans="1:9" ht="15" x14ac:dyDescent="0.25">
      <c r="A2435" s="82" t="s">
        <v>2490</v>
      </c>
      <c r="B2435" s="20">
        <v>0</v>
      </c>
      <c r="C2435" s="70" t="s">
        <v>87</v>
      </c>
      <c r="D2435" s="81">
        <v>160350.40000000002</v>
      </c>
      <c r="E2435" s="81">
        <v>128467.84999999999</v>
      </c>
      <c r="F2435" s="21">
        <v>0</v>
      </c>
      <c r="G2435" s="22">
        <f t="shared" si="37"/>
        <v>31882.550000000032</v>
      </c>
      <c r="H2435" s="21">
        <v>0</v>
      </c>
      <c r="I2435" s="21">
        <v>0</v>
      </c>
    </row>
    <row r="2436" spans="1:9" ht="15" x14ac:dyDescent="0.25">
      <c r="A2436" s="82" t="s">
        <v>2491</v>
      </c>
      <c r="B2436" s="20">
        <v>0</v>
      </c>
      <c r="C2436" s="70" t="s">
        <v>87</v>
      </c>
      <c r="D2436" s="81">
        <v>164159.00000000003</v>
      </c>
      <c r="E2436" s="81">
        <v>99744.3</v>
      </c>
      <c r="F2436" s="21">
        <v>0</v>
      </c>
      <c r="G2436" s="22">
        <f t="shared" si="37"/>
        <v>64414.700000000026</v>
      </c>
      <c r="H2436" s="21">
        <v>0</v>
      </c>
      <c r="I2436" s="21">
        <v>0</v>
      </c>
    </row>
    <row r="2437" spans="1:9" ht="15" x14ac:dyDescent="0.25">
      <c r="A2437" s="82" t="s">
        <v>2492</v>
      </c>
      <c r="B2437" s="20">
        <v>0</v>
      </c>
      <c r="C2437" s="70" t="s">
        <v>87</v>
      </c>
      <c r="D2437" s="81">
        <v>208972.60000000003</v>
      </c>
      <c r="E2437" s="81">
        <v>134854.1</v>
      </c>
      <c r="F2437" s="21">
        <v>0</v>
      </c>
      <c r="G2437" s="22">
        <f t="shared" si="37"/>
        <v>74118.500000000029</v>
      </c>
      <c r="H2437" s="21">
        <v>0</v>
      </c>
      <c r="I2437" s="21">
        <v>0</v>
      </c>
    </row>
    <row r="2438" spans="1:9" ht="15" x14ac:dyDescent="0.25">
      <c r="A2438" s="82" t="s">
        <v>2493</v>
      </c>
      <c r="B2438" s="20">
        <v>0</v>
      </c>
      <c r="C2438" s="70" t="s">
        <v>87</v>
      </c>
      <c r="D2438" s="81">
        <v>252149.12000000002</v>
      </c>
      <c r="E2438" s="81">
        <v>211338.38999999996</v>
      </c>
      <c r="F2438" s="21">
        <v>0</v>
      </c>
      <c r="G2438" s="22">
        <f t="shared" ref="G2438:G2501" si="38">D2438-E2438</f>
        <v>40810.730000000069</v>
      </c>
      <c r="H2438" s="21">
        <v>0</v>
      </c>
      <c r="I2438" s="21">
        <v>0</v>
      </c>
    </row>
    <row r="2439" spans="1:9" ht="15" x14ac:dyDescent="0.25">
      <c r="A2439" s="82" t="s">
        <v>2494</v>
      </c>
      <c r="B2439" s="20">
        <v>0</v>
      </c>
      <c r="C2439" s="70" t="s">
        <v>87</v>
      </c>
      <c r="D2439" s="81">
        <v>217340.40000000002</v>
      </c>
      <c r="E2439" s="81">
        <v>130963.20000000001</v>
      </c>
      <c r="F2439" s="21">
        <v>0</v>
      </c>
      <c r="G2439" s="22">
        <f t="shared" si="38"/>
        <v>86377.200000000012</v>
      </c>
      <c r="H2439" s="21">
        <v>0</v>
      </c>
      <c r="I2439" s="21">
        <v>0</v>
      </c>
    </row>
    <row r="2440" spans="1:9" ht="15" x14ac:dyDescent="0.25">
      <c r="A2440" s="82" t="s">
        <v>2495</v>
      </c>
      <c r="B2440" s="20">
        <v>0</v>
      </c>
      <c r="C2440" s="70" t="s">
        <v>87</v>
      </c>
      <c r="D2440" s="81">
        <v>256215.92000000004</v>
      </c>
      <c r="E2440" s="81">
        <v>197084.7</v>
      </c>
      <c r="F2440" s="21">
        <v>0</v>
      </c>
      <c r="G2440" s="22">
        <f t="shared" si="38"/>
        <v>59131.22000000003</v>
      </c>
      <c r="H2440" s="21">
        <v>0</v>
      </c>
      <c r="I2440" s="21">
        <v>0</v>
      </c>
    </row>
    <row r="2441" spans="1:9" ht="15" x14ac:dyDescent="0.25">
      <c r="A2441" s="82" t="s">
        <v>2496</v>
      </c>
      <c r="B2441" s="20">
        <v>0</v>
      </c>
      <c r="C2441" s="70" t="s">
        <v>87</v>
      </c>
      <c r="D2441" s="81">
        <v>257528</v>
      </c>
      <c r="E2441" s="81">
        <v>194303.18000000002</v>
      </c>
      <c r="F2441" s="21">
        <v>0</v>
      </c>
      <c r="G2441" s="22">
        <f t="shared" si="38"/>
        <v>63224.819999999978</v>
      </c>
      <c r="H2441" s="21">
        <v>0</v>
      </c>
      <c r="I2441" s="21">
        <v>0</v>
      </c>
    </row>
    <row r="2442" spans="1:9" ht="15" x14ac:dyDescent="0.25">
      <c r="A2442" s="82" t="s">
        <v>2497</v>
      </c>
      <c r="B2442" s="20">
        <v>0</v>
      </c>
      <c r="C2442" s="70" t="s">
        <v>87</v>
      </c>
      <c r="D2442" s="81">
        <v>252533.16999999998</v>
      </c>
      <c r="E2442" s="81">
        <v>171721.80000000002</v>
      </c>
      <c r="F2442" s="21">
        <v>0</v>
      </c>
      <c r="G2442" s="22">
        <f t="shared" si="38"/>
        <v>80811.369999999966</v>
      </c>
      <c r="H2442" s="21">
        <v>0</v>
      </c>
      <c r="I2442" s="21">
        <v>0</v>
      </c>
    </row>
    <row r="2443" spans="1:9" ht="15" x14ac:dyDescent="0.25">
      <c r="A2443" s="82" t="s">
        <v>2498</v>
      </c>
      <c r="B2443" s="20">
        <v>0</v>
      </c>
      <c r="C2443" s="70" t="s">
        <v>87</v>
      </c>
      <c r="D2443" s="81">
        <v>27077.200000000001</v>
      </c>
      <c r="E2443" s="81">
        <v>0</v>
      </c>
      <c r="F2443" s="21">
        <v>0</v>
      </c>
      <c r="G2443" s="22">
        <f t="shared" si="38"/>
        <v>27077.200000000001</v>
      </c>
      <c r="H2443" s="21">
        <v>0</v>
      </c>
      <c r="I2443" s="21">
        <v>0</v>
      </c>
    </row>
    <row r="2444" spans="1:9" ht="15" x14ac:dyDescent="0.25">
      <c r="A2444" s="82" t="s">
        <v>2499</v>
      </c>
      <c r="B2444" s="20">
        <v>0</v>
      </c>
      <c r="C2444" s="70" t="s">
        <v>87</v>
      </c>
      <c r="D2444" s="81">
        <v>35028</v>
      </c>
      <c r="E2444" s="81">
        <v>0</v>
      </c>
      <c r="F2444" s="21">
        <v>0</v>
      </c>
      <c r="G2444" s="22">
        <f t="shared" si="38"/>
        <v>35028</v>
      </c>
      <c r="H2444" s="21">
        <v>0</v>
      </c>
      <c r="I2444" s="21">
        <v>0</v>
      </c>
    </row>
    <row r="2445" spans="1:9" ht="15" x14ac:dyDescent="0.25">
      <c r="A2445" s="82" t="s">
        <v>2500</v>
      </c>
      <c r="B2445" s="20">
        <v>0</v>
      </c>
      <c r="C2445" s="70" t="s">
        <v>87</v>
      </c>
      <c r="D2445" s="81">
        <v>47399</v>
      </c>
      <c r="E2445" s="81">
        <v>836</v>
      </c>
      <c r="F2445" s="21">
        <v>0</v>
      </c>
      <c r="G2445" s="22">
        <f t="shared" si="38"/>
        <v>46563</v>
      </c>
      <c r="H2445" s="21">
        <v>0</v>
      </c>
      <c r="I2445" s="21">
        <v>0</v>
      </c>
    </row>
    <row r="2446" spans="1:9" ht="15" x14ac:dyDescent="0.25">
      <c r="A2446" s="82" t="s">
        <v>2501</v>
      </c>
      <c r="B2446" s="20">
        <v>0</v>
      </c>
      <c r="C2446" s="70" t="s">
        <v>87</v>
      </c>
      <c r="D2446" s="81">
        <v>6866.6</v>
      </c>
      <c r="E2446" s="81">
        <v>0</v>
      </c>
      <c r="F2446" s="21">
        <v>0</v>
      </c>
      <c r="G2446" s="22">
        <f t="shared" si="38"/>
        <v>6866.6</v>
      </c>
      <c r="H2446" s="21">
        <v>0</v>
      </c>
      <c r="I2446" s="21">
        <v>0</v>
      </c>
    </row>
    <row r="2447" spans="1:9" ht="15" x14ac:dyDescent="0.25">
      <c r="A2447" s="82" t="s">
        <v>2502</v>
      </c>
      <c r="B2447" s="20">
        <v>0</v>
      </c>
      <c r="C2447" s="70" t="s">
        <v>87</v>
      </c>
      <c r="D2447" s="81">
        <v>1933120.17</v>
      </c>
      <c r="E2447" s="81">
        <v>1555385.3399999996</v>
      </c>
      <c r="F2447" s="21">
        <v>0</v>
      </c>
      <c r="G2447" s="22">
        <f t="shared" si="38"/>
        <v>377734.83000000031</v>
      </c>
      <c r="H2447" s="21">
        <v>0</v>
      </c>
      <c r="I2447" s="21">
        <v>0</v>
      </c>
    </row>
    <row r="2448" spans="1:9" ht="15" x14ac:dyDescent="0.25">
      <c r="A2448" s="82" t="s">
        <v>2503</v>
      </c>
      <c r="B2448" s="20">
        <v>0</v>
      </c>
      <c r="C2448" s="70" t="s">
        <v>87</v>
      </c>
      <c r="D2448" s="81">
        <v>119790.19999999998</v>
      </c>
      <c r="E2448" s="81">
        <v>16134.400000000001</v>
      </c>
      <c r="F2448" s="21">
        <v>0</v>
      </c>
      <c r="G2448" s="22">
        <f t="shared" si="38"/>
        <v>103655.79999999999</v>
      </c>
      <c r="H2448" s="21">
        <v>0</v>
      </c>
      <c r="I2448" s="21">
        <v>0</v>
      </c>
    </row>
    <row r="2449" spans="1:9" ht="15" x14ac:dyDescent="0.25">
      <c r="A2449" s="82" t="s">
        <v>2504</v>
      </c>
      <c r="B2449" s="20">
        <v>0</v>
      </c>
      <c r="C2449" s="70" t="s">
        <v>87</v>
      </c>
      <c r="D2449" s="81">
        <v>68971.8</v>
      </c>
      <c r="E2449" s="81">
        <v>11566</v>
      </c>
      <c r="F2449" s="21">
        <v>0</v>
      </c>
      <c r="G2449" s="22">
        <f t="shared" si="38"/>
        <v>57405.8</v>
      </c>
      <c r="H2449" s="21">
        <v>0</v>
      </c>
      <c r="I2449" s="21">
        <v>0</v>
      </c>
    </row>
    <row r="2450" spans="1:9" ht="15" x14ac:dyDescent="0.25">
      <c r="A2450" s="82" t="s">
        <v>2505</v>
      </c>
      <c r="B2450" s="20">
        <v>0</v>
      </c>
      <c r="C2450" s="70" t="s">
        <v>87</v>
      </c>
      <c r="D2450" s="81">
        <v>107613.80000000002</v>
      </c>
      <c r="E2450" s="81">
        <v>44037.4</v>
      </c>
      <c r="F2450" s="21">
        <v>0</v>
      </c>
      <c r="G2450" s="22">
        <f t="shared" si="38"/>
        <v>63576.400000000016</v>
      </c>
      <c r="H2450" s="21">
        <v>0</v>
      </c>
      <c r="I2450" s="21">
        <v>0</v>
      </c>
    </row>
    <row r="2451" spans="1:9" ht="15" x14ac:dyDescent="0.25">
      <c r="A2451" s="82" t="s">
        <v>2506</v>
      </c>
      <c r="B2451" s="20">
        <v>0</v>
      </c>
      <c r="C2451" s="70" t="s">
        <v>87</v>
      </c>
      <c r="D2451" s="81">
        <v>37446.6</v>
      </c>
      <c r="E2451" s="81">
        <v>0</v>
      </c>
      <c r="F2451" s="21">
        <v>0</v>
      </c>
      <c r="G2451" s="22">
        <f t="shared" si="38"/>
        <v>37446.6</v>
      </c>
      <c r="H2451" s="21">
        <v>0</v>
      </c>
      <c r="I2451" s="21">
        <v>0</v>
      </c>
    </row>
    <row r="2452" spans="1:9" ht="15" x14ac:dyDescent="0.25">
      <c r="A2452" s="82" t="s">
        <v>2507</v>
      </c>
      <c r="B2452" s="20">
        <v>0</v>
      </c>
      <c r="C2452" s="70" t="s">
        <v>87</v>
      </c>
      <c r="D2452" s="81">
        <v>83400</v>
      </c>
      <c r="E2452" s="81">
        <v>13421.399999999998</v>
      </c>
      <c r="F2452" s="21">
        <v>0</v>
      </c>
      <c r="G2452" s="22">
        <f t="shared" si="38"/>
        <v>69978.600000000006</v>
      </c>
      <c r="H2452" s="21">
        <v>0</v>
      </c>
      <c r="I2452" s="21">
        <v>0</v>
      </c>
    </row>
    <row r="2453" spans="1:9" ht="15" x14ac:dyDescent="0.25">
      <c r="A2453" s="82" t="s">
        <v>2508</v>
      </c>
      <c r="B2453" s="20">
        <v>0</v>
      </c>
      <c r="C2453" s="70" t="s">
        <v>87</v>
      </c>
      <c r="D2453" s="81">
        <v>51930.399999999994</v>
      </c>
      <c r="E2453" s="81">
        <v>29477.09</v>
      </c>
      <c r="F2453" s="21">
        <v>0</v>
      </c>
      <c r="G2453" s="22">
        <f t="shared" si="38"/>
        <v>22453.309999999994</v>
      </c>
      <c r="H2453" s="21">
        <v>0</v>
      </c>
      <c r="I2453" s="21">
        <v>0</v>
      </c>
    </row>
    <row r="2454" spans="1:9" ht="15" x14ac:dyDescent="0.25">
      <c r="A2454" s="82" t="s">
        <v>2509</v>
      </c>
      <c r="B2454" s="20">
        <v>0</v>
      </c>
      <c r="C2454" s="70" t="s">
        <v>87</v>
      </c>
      <c r="D2454" s="81">
        <v>218758.20000000004</v>
      </c>
      <c r="E2454" s="81">
        <v>108081.46</v>
      </c>
      <c r="F2454" s="21">
        <v>0</v>
      </c>
      <c r="G2454" s="22">
        <f t="shared" si="38"/>
        <v>110676.74000000003</v>
      </c>
      <c r="H2454" s="21">
        <v>0</v>
      </c>
      <c r="I2454" s="21">
        <v>0</v>
      </c>
    </row>
    <row r="2455" spans="1:9" ht="15" x14ac:dyDescent="0.25">
      <c r="A2455" s="82" t="s">
        <v>2510</v>
      </c>
      <c r="B2455" s="20">
        <v>0</v>
      </c>
      <c r="C2455" s="70" t="s">
        <v>87</v>
      </c>
      <c r="D2455" s="81">
        <v>236161</v>
      </c>
      <c r="E2455" s="81">
        <v>166428.30000000002</v>
      </c>
      <c r="F2455" s="21">
        <v>0</v>
      </c>
      <c r="G2455" s="22">
        <f t="shared" si="38"/>
        <v>69732.699999999983</v>
      </c>
      <c r="H2455" s="21">
        <v>0</v>
      </c>
      <c r="I2455" s="21">
        <v>0</v>
      </c>
    </row>
    <row r="2456" spans="1:9" ht="15" x14ac:dyDescent="0.25">
      <c r="A2456" s="82" t="s">
        <v>2511</v>
      </c>
      <c r="B2456" s="20">
        <v>0</v>
      </c>
      <c r="C2456" s="70" t="s">
        <v>87</v>
      </c>
      <c r="D2456" s="81">
        <v>236800.39999999997</v>
      </c>
      <c r="E2456" s="81">
        <v>197353.93000000002</v>
      </c>
      <c r="F2456" s="21">
        <v>0</v>
      </c>
      <c r="G2456" s="22">
        <f t="shared" si="38"/>
        <v>39446.469999999943</v>
      </c>
      <c r="H2456" s="21">
        <v>0</v>
      </c>
      <c r="I2456" s="21">
        <v>0</v>
      </c>
    </row>
    <row r="2457" spans="1:9" ht="15" x14ac:dyDescent="0.25">
      <c r="A2457" s="82" t="s">
        <v>2512</v>
      </c>
      <c r="B2457" s="20">
        <v>0</v>
      </c>
      <c r="C2457" s="70" t="s">
        <v>87</v>
      </c>
      <c r="D2457" s="81">
        <v>6714.4</v>
      </c>
      <c r="E2457" s="81">
        <v>6714.4</v>
      </c>
      <c r="F2457" s="21">
        <v>0</v>
      </c>
      <c r="G2457" s="22">
        <f t="shared" si="38"/>
        <v>0</v>
      </c>
      <c r="H2457" s="21">
        <v>0</v>
      </c>
      <c r="I2457" s="21">
        <v>0</v>
      </c>
    </row>
    <row r="2458" spans="1:9" ht="15" x14ac:dyDescent="0.25">
      <c r="A2458" s="82" t="s">
        <v>2513</v>
      </c>
      <c r="B2458" s="20">
        <v>0</v>
      </c>
      <c r="C2458" s="70" t="s">
        <v>87</v>
      </c>
      <c r="D2458" s="81">
        <v>33559</v>
      </c>
      <c r="E2458" s="81">
        <v>18931.199999999997</v>
      </c>
      <c r="F2458" s="21">
        <v>0</v>
      </c>
      <c r="G2458" s="22">
        <f t="shared" si="38"/>
        <v>14627.800000000003</v>
      </c>
      <c r="H2458" s="21">
        <v>0</v>
      </c>
      <c r="I2458" s="21">
        <v>0</v>
      </c>
    </row>
    <row r="2459" spans="1:9" ht="15" x14ac:dyDescent="0.25">
      <c r="A2459" s="82" t="s">
        <v>2514</v>
      </c>
      <c r="B2459" s="20">
        <v>0</v>
      </c>
      <c r="C2459" s="70" t="s">
        <v>87</v>
      </c>
      <c r="D2459" s="81">
        <v>79174.400000000009</v>
      </c>
      <c r="E2459" s="81">
        <v>4038.6499999999996</v>
      </c>
      <c r="F2459" s="21">
        <v>0</v>
      </c>
      <c r="G2459" s="22">
        <f t="shared" si="38"/>
        <v>75135.750000000015</v>
      </c>
      <c r="H2459" s="21">
        <v>0</v>
      </c>
      <c r="I2459" s="21">
        <v>0</v>
      </c>
    </row>
    <row r="2460" spans="1:9" ht="15" x14ac:dyDescent="0.25">
      <c r="A2460" s="82" t="s">
        <v>2515</v>
      </c>
      <c r="B2460" s="20">
        <v>0</v>
      </c>
      <c r="C2460" s="70" t="s">
        <v>87</v>
      </c>
      <c r="D2460" s="81">
        <v>180262.80000000002</v>
      </c>
      <c r="E2460" s="81">
        <v>85473.8</v>
      </c>
      <c r="F2460" s="21">
        <v>0</v>
      </c>
      <c r="G2460" s="22">
        <f t="shared" si="38"/>
        <v>94789.000000000015</v>
      </c>
      <c r="H2460" s="21">
        <v>0</v>
      </c>
      <c r="I2460" s="21">
        <v>0</v>
      </c>
    </row>
    <row r="2461" spans="1:9" ht="15" x14ac:dyDescent="0.25">
      <c r="A2461" s="82" t="s">
        <v>2516</v>
      </c>
      <c r="B2461" s="20">
        <v>0</v>
      </c>
      <c r="C2461" s="70" t="s">
        <v>87</v>
      </c>
      <c r="D2461" s="81">
        <v>226048.80000000002</v>
      </c>
      <c r="E2461" s="81">
        <v>119347.5</v>
      </c>
      <c r="F2461" s="21">
        <v>0</v>
      </c>
      <c r="G2461" s="22">
        <f t="shared" si="38"/>
        <v>106701.30000000002</v>
      </c>
      <c r="H2461" s="21">
        <v>0</v>
      </c>
      <c r="I2461" s="21">
        <v>0</v>
      </c>
    </row>
    <row r="2462" spans="1:9" ht="15" x14ac:dyDescent="0.25">
      <c r="A2462" s="82" t="s">
        <v>2517</v>
      </c>
      <c r="B2462" s="20">
        <v>0</v>
      </c>
      <c r="C2462" s="70" t="s">
        <v>87</v>
      </c>
      <c r="D2462" s="81">
        <v>139278</v>
      </c>
      <c r="E2462" s="81">
        <v>57150.7</v>
      </c>
      <c r="F2462" s="21">
        <v>0</v>
      </c>
      <c r="G2462" s="22">
        <f t="shared" si="38"/>
        <v>82127.3</v>
      </c>
      <c r="H2462" s="21">
        <v>0</v>
      </c>
      <c r="I2462" s="21">
        <v>0</v>
      </c>
    </row>
    <row r="2463" spans="1:9" ht="15" x14ac:dyDescent="0.25">
      <c r="A2463" s="82" t="s">
        <v>2518</v>
      </c>
      <c r="B2463" s="20">
        <v>0</v>
      </c>
      <c r="C2463" s="70" t="s">
        <v>87</v>
      </c>
      <c r="D2463" s="81">
        <v>24380.6</v>
      </c>
      <c r="E2463" s="81">
        <v>0</v>
      </c>
      <c r="F2463" s="21">
        <v>0</v>
      </c>
      <c r="G2463" s="22">
        <f t="shared" si="38"/>
        <v>24380.6</v>
      </c>
      <c r="H2463" s="21">
        <v>0</v>
      </c>
      <c r="I2463" s="21">
        <v>0</v>
      </c>
    </row>
    <row r="2464" spans="1:9" ht="15" x14ac:dyDescent="0.25">
      <c r="A2464" s="82" t="s">
        <v>2519</v>
      </c>
      <c r="B2464" s="20">
        <v>0</v>
      </c>
      <c r="C2464" s="70" t="s">
        <v>87</v>
      </c>
      <c r="D2464" s="81">
        <v>95890.54</v>
      </c>
      <c r="E2464" s="81">
        <v>5009</v>
      </c>
      <c r="F2464" s="21">
        <v>0</v>
      </c>
      <c r="G2464" s="22">
        <f t="shared" si="38"/>
        <v>90881.54</v>
      </c>
      <c r="H2464" s="21">
        <v>0</v>
      </c>
      <c r="I2464" s="21">
        <v>0</v>
      </c>
    </row>
    <row r="2465" spans="1:9" ht="15" x14ac:dyDescent="0.25">
      <c r="A2465" s="82" t="s">
        <v>2520</v>
      </c>
      <c r="B2465" s="20">
        <v>0</v>
      </c>
      <c r="C2465" s="70" t="s">
        <v>87</v>
      </c>
      <c r="D2465" s="81">
        <v>11286.8</v>
      </c>
      <c r="E2465" s="81">
        <v>0</v>
      </c>
      <c r="F2465" s="21">
        <v>0</v>
      </c>
      <c r="G2465" s="22">
        <f t="shared" si="38"/>
        <v>11286.8</v>
      </c>
      <c r="H2465" s="21">
        <v>0</v>
      </c>
      <c r="I2465" s="21">
        <v>0</v>
      </c>
    </row>
    <row r="2466" spans="1:9" ht="15" x14ac:dyDescent="0.25">
      <c r="A2466" s="82" t="s">
        <v>2521</v>
      </c>
      <c r="B2466" s="20">
        <v>0</v>
      </c>
      <c r="C2466" s="70" t="s">
        <v>87</v>
      </c>
      <c r="D2466" s="81">
        <v>76005.27</v>
      </c>
      <c r="E2466" s="81">
        <v>59652.85</v>
      </c>
      <c r="F2466" s="21">
        <v>0</v>
      </c>
      <c r="G2466" s="22">
        <f t="shared" si="38"/>
        <v>16352.420000000006</v>
      </c>
      <c r="H2466" s="21">
        <v>0</v>
      </c>
      <c r="I2466" s="21">
        <v>0</v>
      </c>
    </row>
    <row r="2467" spans="1:9" ht="15" x14ac:dyDescent="0.25">
      <c r="A2467" s="82" t="s">
        <v>2522</v>
      </c>
      <c r="B2467" s="20">
        <v>0</v>
      </c>
      <c r="C2467" s="70" t="s">
        <v>87</v>
      </c>
      <c r="D2467" s="81">
        <v>15790.400000000001</v>
      </c>
      <c r="E2467" s="81">
        <v>1158.4000000000001</v>
      </c>
      <c r="F2467" s="21">
        <v>0</v>
      </c>
      <c r="G2467" s="22">
        <f t="shared" si="38"/>
        <v>14632.000000000002</v>
      </c>
      <c r="H2467" s="21">
        <v>0</v>
      </c>
      <c r="I2467" s="21">
        <v>0</v>
      </c>
    </row>
    <row r="2468" spans="1:9" ht="15" x14ac:dyDescent="0.25">
      <c r="A2468" s="82" t="s">
        <v>2523</v>
      </c>
      <c r="B2468" s="20">
        <v>0</v>
      </c>
      <c r="C2468" s="70" t="s">
        <v>87</v>
      </c>
      <c r="D2468" s="81">
        <v>1066430.4999999998</v>
      </c>
      <c r="E2468" s="81">
        <v>15555.5</v>
      </c>
      <c r="F2468" s="21">
        <v>0</v>
      </c>
      <c r="G2468" s="22">
        <f t="shared" si="38"/>
        <v>1050874.9999999998</v>
      </c>
      <c r="H2468" s="21">
        <v>0</v>
      </c>
      <c r="I2468" s="21">
        <v>0</v>
      </c>
    </row>
    <row r="2469" spans="1:9" ht="15" x14ac:dyDescent="0.25">
      <c r="A2469" s="82" t="s">
        <v>2524</v>
      </c>
      <c r="B2469" s="20">
        <v>0</v>
      </c>
      <c r="C2469" s="70" t="s">
        <v>87</v>
      </c>
      <c r="D2469" s="81">
        <v>1091025.7900000003</v>
      </c>
      <c r="E2469" s="81">
        <v>877145.39000000013</v>
      </c>
      <c r="F2469" s="21">
        <v>0</v>
      </c>
      <c r="G2469" s="22">
        <f t="shared" si="38"/>
        <v>213880.40000000014</v>
      </c>
      <c r="H2469" s="21">
        <v>0</v>
      </c>
      <c r="I2469" s="21">
        <v>0</v>
      </c>
    </row>
    <row r="2470" spans="1:9" ht="15" x14ac:dyDescent="0.25">
      <c r="A2470" s="82" t="s">
        <v>2525</v>
      </c>
      <c r="B2470" s="20">
        <v>0</v>
      </c>
      <c r="C2470" s="70" t="s">
        <v>87</v>
      </c>
      <c r="D2470" s="81">
        <v>1107004.2200000002</v>
      </c>
      <c r="E2470" s="81">
        <v>961542.87999999966</v>
      </c>
      <c r="F2470" s="21">
        <v>0</v>
      </c>
      <c r="G2470" s="22">
        <f t="shared" si="38"/>
        <v>145461.34000000055</v>
      </c>
      <c r="H2470" s="21">
        <v>0</v>
      </c>
      <c r="I2470" s="21">
        <v>0</v>
      </c>
    </row>
    <row r="2471" spans="1:9" ht="15" x14ac:dyDescent="0.25">
      <c r="A2471" s="82" t="s">
        <v>2526</v>
      </c>
      <c r="B2471" s="20">
        <v>0</v>
      </c>
      <c r="C2471" s="70" t="s">
        <v>87</v>
      </c>
      <c r="D2471" s="81">
        <v>402552.48000000016</v>
      </c>
      <c r="E2471" s="81">
        <v>286455.38</v>
      </c>
      <c r="F2471" s="21">
        <v>0</v>
      </c>
      <c r="G2471" s="22">
        <f t="shared" si="38"/>
        <v>116097.10000000015</v>
      </c>
      <c r="H2471" s="21">
        <v>0</v>
      </c>
      <c r="I2471" s="21">
        <v>0</v>
      </c>
    </row>
    <row r="2472" spans="1:9" ht="15" x14ac:dyDescent="0.25">
      <c r="A2472" s="82" t="s">
        <v>2527</v>
      </c>
      <c r="B2472" s="20">
        <v>0</v>
      </c>
      <c r="C2472" s="70" t="s">
        <v>87</v>
      </c>
      <c r="D2472" s="81">
        <v>255250</v>
      </c>
      <c r="E2472" s="81">
        <v>190793.99999999997</v>
      </c>
      <c r="F2472" s="21">
        <v>0</v>
      </c>
      <c r="G2472" s="22">
        <f t="shared" si="38"/>
        <v>64456.000000000029</v>
      </c>
      <c r="H2472" s="21">
        <v>0</v>
      </c>
      <c r="I2472" s="21">
        <v>0</v>
      </c>
    </row>
    <row r="2473" spans="1:9" ht="15" x14ac:dyDescent="0.25">
      <c r="A2473" s="82" t="s">
        <v>2528</v>
      </c>
      <c r="B2473" s="20">
        <v>0</v>
      </c>
      <c r="C2473" s="70" t="s">
        <v>87</v>
      </c>
      <c r="D2473" s="81">
        <v>191152.8</v>
      </c>
      <c r="E2473" s="81">
        <v>175859.1</v>
      </c>
      <c r="F2473" s="21">
        <v>0</v>
      </c>
      <c r="G2473" s="22">
        <f t="shared" si="38"/>
        <v>15293.699999999983</v>
      </c>
      <c r="H2473" s="21">
        <v>0</v>
      </c>
      <c r="I2473" s="21">
        <v>0</v>
      </c>
    </row>
    <row r="2474" spans="1:9" ht="15" x14ac:dyDescent="0.25">
      <c r="A2474" s="82" t="s">
        <v>2529</v>
      </c>
      <c r="B2474" s="20">
        <v>0</v>
      </c>
      <c r="C2474" s="70" t="s">
        <v>87</v>
      </c>
      <c r="D2474" s="81">
        <v>670910.59999999974</v>
      </c>
      <c r="E2474" s="81">
        <v>579496.92000000016</v>
      </c>
      <c r="F2474" s="21">
        <v>0</v>
      </c>
      <c r="G2474" s="22">
        <f t="shared" si="38"/>
        <v>91413.679999999586</v>
      </c>
      <c r="H2474" s="21">
        <v>0</v>
      </c>
      <c r="I2474" s="21">
        <v>0</v>
      </c>
    </row>
    <row r="2475" spans="1:9" ht="15" x14ac:dyDescent="0.25">
      <c r="A2475" s="82" t="s">
        <v>2530</v>
      </c>
      <c r="B2475" s="20">
        <v>0</v>
      </c>
      <c r="C2475" s="70" t="s">
        <v>87</v>
      </c>
      <c r="D2475" s="81">
        <v>567396.53000000026</v>
      </c>
      <c r="E2475" s="81">
        <v>487761.54999999993</v>
      </c>
      <c r="F2475" s="21">
        <v>0</v>
      </c>
      <c r="G2475" s="22">
        <f t="shared" si="38"/>
        <v>79634.980000000331</v>
      </c>
      <c r="H2475" s="21">
        <v>0</v>
      </c>
      <c r="I2475" s="21">
        <v>0</v>
      </c>
    </row>
    <row r="2476" spans="1:9" ht="15" x14ac:dyDescent="0.25">
      <c r="A2476" s="82" t="s">
        <v>2531</v>
      </c>
      <c r="B2476" s="20">
        <v>0</v>
      </c>
      <c r="C2476" s="70" t="s">
        <v>87</v>
      </c>
      <c r="D2476" s="81">
        <v>76983.3</v>
      </c>
      <c r="E2476" s="81">
        <v>73579.100000000006</v>
      </c>
      <c r="F2476" s="21">
        <v>0</v>
      </c>
      <c r="G2476" s="22">
        <f t="shared" si="38"/>
        <v>3404.1999999999971</v>
      </c>
      <c r="H2476" s="21">
        <v>0</v>
      </c>
      <c r="I2476" s="21">
        <v>0</v>
      </c>
    </row>
    <row r="2477" spans="1:9" ht="15" x14ac:dyDescent="0.25">
      <c r="A2477" s="82" t="s">
        <v>2532</v>
      </c>
      <c r="B2477" s="20">
        <v>0</v>
      </c>
      <c r="C2477" s="70" t="s">
        <v>87</v>
      </c>
      <c r="D2477" s="81">
        <v>466518.90000000008</v>
      </c>
      <c r="E2477" s="81">
        <v>334314.31999999995</v>
      </c>
      <c r="F2477" s="21">
        <v>0</v>
      </c>
      <c r="G2477" s="22">
        <f t="shared" si="38"/>
        <v>132204.58000000013</v>
      </c>
      <c r="H2477" s="21">
        <v>0</v>
      </c>
      <c r="I2477" s="21">
        <v>0</v>
      </c>
    </row>
    <row r="2478" spans="1:9" ht="15" x14ac:dyDescent="0.25">
      <c r="A2478" s="82" t="s">
        <v>2533</v>
      </c>
      <c r="B2478" s="20">
        <v>0</v>
      </c>
      <c r="C2478" s="70" t="s">
        <v>87</v>
      </c>
      <c r="D2478" s="81">
        <v>719747.05999999982</v>
      </c>
      <c r="E2478" s="81">
        <v>554021.46</v>
      </c>
      <c r="F2478" s="21">
        <v>0</v>
      </c>
      <c r="G2478" s="22">
        <f t="shared" si="38"/>
        <v>165725.59999999986</v>
      </c>
      <c r="H2478" s="21">
        <v>0</v>
      </c>
      <c r="I2478" s="21">
        <v>0</v>
      </c>
    </row>
    <row r="2479" spans="1:9" ht="15" x14ac:dyDescent="0.25">
      <c r="A2479" s="82" t="s">
        <v>2534</v>
      </c>
      <c r="B2479" s="20">
        <v>0</v>
      </c>
      <c r="C2479" s="70" t="s">
        <v>87</v>
      </c>
      <c r="D2479" s="81">
        <v>854776.69</v>
      </c>
      <c r="E2479" s="81">
        <v>626283.89000000013</v>
      </c>
      <c r="F2479" s="21">
        <v>0</v>
      </c>
      <c r="G2479" s="22">
        <f t="shared" si="38"/>
        <v>228492.79999999981</v>
      </c>
      <c r="H2479" s="21">
        <v>0</v>
      </c>
      <c r="I2479" s="21">
        <v>0</v>
      </c>
    </row>
    <row r="2480" spans="1:9" ht="15" x14ac:dyDescent="0.25">
      <c r="A2480" s="82" t="s">
        <v>2535</v>
      </c>
      <c r="B2480" s="20">
        <v>0</v>
      </c>
      <c r="C2480" s="70" t="s">
        <v>87</v>
      </c>
      <c r="D2480" s="81">
        <v>90980</v>
      </c>
      <c r="E2480" s="81">
        <v>77238.399999999994</v>
      </c>
      <c r="F2480" s="21">
        <v>0</v>
      </c>
      <c r="G2480" s="22">
        <f t="shared" si="38"/>
        <v>13741.600000000006</v>
      </c>
      <c r="H2480" s="21">
        <v>0</v>
      </c>
      <c r="I2480" s="21">
        <v>0</v>
      </c>
    </row>
    <row r="2481" spans="1:9" ht="15" x14ac:dyDescent="0.25">
      <c r="A2481" s="82" t="s">
        <v>2536</v>
      </c>
      <c r="B2481" s="20">
        <v>0</v>
      </c>
      <c r="C2481" s="70" t="s">
        <v>87</v>
      </c>
      <c r="D2481" s="81">
        <v>63788.200000000012</v>
      </c>
      <c r="E2481" s="81">
        <v>52941.2</v>
      </c>
      <c r="F2481" s="21">
        <v>0</v>
      </c>
      <c r="G2481" s="22">
        <f t="shared" si="38"/>
        <v>10847.000000000015</v>
      </c>
      <c r="H2481" s="21">
        <v>0</v>
      </c>
      <c r="I2481" s="21">
        <v>0</v>
      </c>
    </row>
    <row r="2482" spans="1:9" ht="15" x14ac:dyDescent="0.25">
      <c r="A2482" s="82" t="s">
        <v>2537</v>
      </c>
      <c r="B2482" s="20">
        <v>0</v>
      </c>
      <c r="C2482" s="70" t="s">
        <v>87</v>
      </c>
      <c r="D2482" s="81">
        <v>94376.2</v>
      </c>
      <c r="E2482" s="81">
        <v>81005.200000000012</v>
      </c>
      <c r="F2482" s="21">
        <v>0</v>
      </c>
      <c r="G2482" s="22">
        <f t="shared" si="38"/>
        <v>13370.999999999985</v>
      </c>
      <c r="H2482" s="21">
        <v>0</v>
      </c>
      <c r="I2482" s="21">
        <v>0</v>
      </c>
    </row>
    <row r="2483" spans="1:9" ht="15" x14ac:dyDescent="0.25">
      <c r="A2483" s="82" t="s">
        <v>2538</v>
      </c>
      <c r="B2483" s="20">
        <v>0</v>
      </c>
      <c r="C2483" s="70" t="s">
        <v>87</v>
      </c>
      <c r="D2483" s="81">
        <v>19209.8</v>
      </c>
      <c r="E2483" s="81">
        <v>0</v>
      </c>
      <c r="F2483" s="21">
        <v>0</v>
      </c>
      <c r="G2483" s="22">
        <f t="shared" si="38"/>
        <v>19209.8</v>
      </c>
      <c r="H2483" s="21">
        <v>0</v>
      </c>
      <c r="I2483" s="21">
        <v>0</v>
      </c>
    </row>
    <row r="2484" spans="1:9" ht="15" x14ac:dyDescent="0.25">
      <c r="A2484" s="82" t="s">
        <v>2539</v>
      </c>
      <c r="B2484" s="20">
        <v>0</v>
      </c>
      <c r="C2484" s="70" t="s">
        <v>87</v>
      </c>
      <c r="D2484" s="81">
        <v>11537</v>
      </c>
      <c r="E2484" s="81">
        <v>0</v>
      </c>
      <c r="F2484" s="21">
        <v>0</v>
      </c>
      <c r="G2484" s="22">
        <f t="shared" si="38"/>
        <v>11537</v>
      </c>
      <c r="H2484" s="21">
        <v>0</v>
      </c>
      <c r="I2484" s="21">
        <v>0</v>
      </c>
    </row>
    <row r="2485" spans="1:9" ht="15" x14ac:dyDescent="0.25">
      <c r="A2485" s="82" t="s">
        <v>2540</v>
      </c>
      <c r="B2485" s="20">
        <v>0</v>
      </c>
      <c r="C2485" s="70" t="s">
        <v>87</v>
      </c>
      <c r="D2485" s="81">
        <v>14539.4</v>
      </c>
      <c r="E2485" s="81">
        <v>0</v>
      </c>
      <c r="F2485" s="21">
        <v>0</v>
      </c>
      <c r="G2485" s="22">
        <f t="shared" si="38"/>
        <v>14539.4</v>
      </c>
      <c r="H2485" s="21">
        <v>0</v>
      </c>
      <c r="I2485" s="21">
        <v>0</v>
      </c>
    </row>
    <row r="2486" spans="1:9" ht="15" x14ac:dyDescent="0.25">
      <c r="A2486" s="82" t="s">
        <v>2541</v>
      </c>
      <c r="B2486" s="20">
        <v>0</v>
      </c>
      <c r="C2486" s="70" t="s">
        <v>87</v>
      </c>
      <c r="D2486" s="81">
        <v>79702.599999999991</v>
      </c>
      <c r="E2486" s="81">
        <v>40863.9</v>
      </c>
      <c r="F2486" s="21">
        <v>0</v>
      </c>
      <c r="G2486" s="22">
        <f t="shared" si="38"/>
        <v>38838.69999999999</v>
      </c>
      <c r="H2486" s="21">
        <v>0</v>
      </c>
      <c r="I2486" s="21">
        <v>0</v>
      </c>
    </row>
    <row r="2487" spans="1:9" ht="15" x14ac:dyDescent="0.25">
      <c r="A2487" s="82" t="s">
        <v>2542</v>
      </c>
      <c r="B2487" s="20">
        <v>0</v>
      </c>
      <c r="C2487" s="70" t="s">
        <v>87</v>
      </c>
      <c r="D2487" s="81">
        <v>92685.2</v>
      </c>
      <c r="E2487" s="81">
        <v>71827.400000000009</v>
      </c>
      <c r="F2487" s="21">
        <v>0</v>
      </c>
      <c r="G2487" s="22">
        <f t="shared" si="38"/>
        <v>20857.799999999988</v>
      </c>
      <c r="H2487" s="21">
        <v>0</v>
      </c>
      <c r="I2487" s="21">
        <v>0</v>
      </c>
    </row>
    <row r="2488" spans="1:9" ht="15" x14ac:dyDescent="0.25">
      <c r="A2488" s="82" t="s">
        <v>2543</v>
      </c>
      <c r="B2488" s="20">
        <v>0</v>
      </c>
      <c r="C2488" s="70" t="s">
        <v>87</v>
      </c>
      <c r="D2488" s="81">
        <v>45119.4</v>
      </c>
      <c r="E2488" s="81">
        <v>20336.3</v>
      </c>
      <c r="F2488" s="21">
        <v>0</v>
      </c>
      <c r="G2488" s="22">
        <f t="shared" si="38"/>
        <v>24783.100000000002</v>
      </c>
      <c r="H2488" s="21">
        <v>0</v>
      </c>
      <c r="I2488" s="21">
        <v>0</v>
      </c>
    </row>
    <row r="2489" spans="1:9" ht="15" x14ac:dyDescent="0.25">
      <c r="A2489" s="82" t="s">
        <v>2544</v>
      </c>
      <c r="B2489" s="20">
        <v>0</v>
      </c>
      <c r="C2489" s="70" t="s">
        <v>87</v>
      </c>
      <c r="D2489" s="81">
        <v>68443.599999999991</v>
      </c>
      <c r="E2489" s="81">
        <v>19675.879999999997</v>
      </c>
      <c r="F2489" s="21">
        <v>0</v>
      </c>
      <c r="G2489" s="22">
        <f t="shared" si="38"/>
        <v>48767.719999999994</v>
      </c>
      <c r="H2489" s="21">
        <v>0</v>
      </c>
      <c r="I2489" s="21">
        <v>0</v>
      </c>
    </row>
    <row r="2490" spans="1:9" ht="15" x14ac:dyDescent="0.25">
      <c r="A2490" s="82" t="s">
        <v>2545</v>
      </c>
      <c r="B2490" s="20">
        <v>0</v>
      </c>
      <c r="C2490" s="70" t="s">
        <v>87</v>
      </c>
      <c r="D2490" s="81">
        <v>92524.95</v>
      </c>
      <c r="E2490" s="81">
        <v>43171.4</v>
      </c>
      <c r="F2490" s="21">
        <v>0</v>
      </c>
      <c r="G2490" s="22">
        <f t="shared" si="38"/>
        <v>49353.549999999996</v>
      </c>
      <c r="H2490" s="21">
        <v>0</v>
      </c>
      <c r="I2490" s="21">
        <v>0</v>
      </c>
    </row>
    <row r="2491" spans="1:9" ht="15" x14ac:dyDescent="0.25">
      <c r="A2491" s="82" t="s">
        <v>2546</v>
      </c>
      <c r="B2491" s="20">
        <v>0</v>
      </c>
      <c r="C2491" s="70" t="s">
        <v>87</v>
      </c>
      <c r="D2491" s="81">
        <v>77951.199999999997</v>
      </c>
      <c r="E2491" s="81">
        <v>28009.300000000003</v>
      </c>
      <c r="F2491" s="21">
        <v>0</v>
      </c>
      <c r="G2491" s="22">
        <f t="shared" si="38"/>
        <v>49941.899999999994</v>
      </c>
      <c r="H2491" s="21">
        <v>0</v>
      </c>
      <c r="I2491" s="21">
        <v>0</v>
      </c>
    </row>
    <row r="2492" spans="1:9" ht="15" x14ac:dyDescent="0.25">
      <c r="A2492" s="82" t="s">
        <v>2547</v>
      </c>
      <c r="B2492" s="20">
        <v>0</v>
      </c>
      <c r="C2492" s="70" t="s">
        <v>87</v>
      </c>
      <c r="D2492" s="81">
        <v>82204.599999999991</v>
      </c>
      <c r="E2492" s="81">
        <v>8567.2199999999993</v>
      </c>
      <c r="F2492" s="21">
        <v>0</v>
      </c>
      <c r="G2492" s="22">
        <f t="shared" si="38"/>
        <v>73637.37999999999</v>
      </c>
      <c r="H2492" s="21">
        <v>0</v>
      </c>
      <c r="I2492" s="21">
        <v>0</v>
      </c>
    </row>
    <row r="2493" spans="1:9" ht="15" x14ac:dyDescent="0.25">
      <c r="A2493" s="82" t="s">
        <v>2548</v>
      </c>
      <c r="B2493" s="20">
        <v>0</v>
      </c>
      <c r="C2493" s="70" t="s">
        <v>87</v>
      </c>
      <c r="D2493" s="81">
        <v>87542.2</v>
      </c>
      <c r="E2493" s="81">
        <v>29495.200000000001</v>
      </c>
      <c r="F2493" s="21">
        <v>0</v>
      </c>
      <c r="G2493" s="22">
        <f t="shared" si="38"/>
        <v>58047</v>
      </c>
      <c r="H2493" s="21">
        <v>0</v>
      </c>
      <c r="I2493" s="21">
        <v>0</v>
      </c>
    </row>
    <row r="2494" spans="1:9" ht="15" x14ac:dyDescent="0.25">
      <c r="A2494" s="82" t="s">
        <v>2549</v>
      </c>
      <c r="B2494" s="20">
        <v>0</v>
      </c>
      <c r="C2494" s="70" t="s">
        <v>87</v>
      </c>
      <c r="D2494" s="81">
        <v>5393.2</v>
      </c>
      <c r="E2494" s="81">
        <v>4248.6000000000004</v>
      </c>
      <c r="F2494" s="21">
        <v>0</v>
      </c>
      <c r="G2494" s="22">
        <f t="shared" si="38"/>
        <v>1144.5999999999995</v>
      </c>
      <c r="H2494" s="21">
        <v>0</v>
      </c>
      <c r="I2494" s="21">
        <v>0</v>
      </c>
    </row>
    <row r="2495" spans="1:9" ht="15" x14ac:dyDescent="0.25">
      <c r="A2495" s="82" t="s">
        <v>2550</v>
      </c>
      <c r="B2495" s="20">
        <v>0</v>
      </c>
      <c r="C2495" s="70" t="s">
        <v>87</v>
      </c>
      <c r="D2495" s="81">
        <v>38280.6</v>
      </c>
      <c r="E2495" s="81">
        <v>1293.6999999999998</v>
      </c>
      <c r="F2495" s="21">
        <v>0</v>
      </c>
      <c r="G2495" s="22">
        <f t="shared" si="38"/>
        <v>36986.9</v>
      </c>
      <c r="H2495" s="21">
        <v>0</v>
      </c>
      <c r="I2495" s="21">
        <v>0</v>
      </c>
    </row>
    <row r="2496" spans="1:9" ht="15" x14ac:dyDescent="0.25">
      <c r="A2496" s="82" t="s">
        <v>2551</v>
      </c>
      <c r="B2496" s="20">
        <v>0</v>
      </c>
      <c r="C2496" s="70" t="s">
        <v>87</v>
      </c>
      <c r="D2496" s="81">
        <v>11120</v>
      </c>
      <c r="E2496" s="81">
        <v>0</v>
      </c>
      <c r="F2496" s="21">
        <v>0</v>
      </c>
      <c r="G2496" s="22">
        <f t="shared" si="38"/>
        <v>11120</v>
      </c>
      <c r="H2496" s="21">
        <v>0</v>
      </c>
      <c r="I2496" s="21">
        <v>0</v>
      </c>
    </row>
    <row r="2497" spans="1:9" ht="15" x14ac:dyDescent="0.25">
      <c r="A2497" s="82" t="s">
        <v>2552</v>
      </c>
      <c r="B2497" s="20">
        <v>0</v>
      </c>
      <c r="C2497" s="70" t="s">
        <v>87</v>
      </c>
      <c r="D2497" s="81">
        <v>104414.80000000002</v>
      </c>
      <c r="E2497" s="81">
        <v>10763.4</v>
      </c>
      <c r="F2497" s="21">
        <v>0</v>
      </c>
      <c r="G2497" s="22">
        <f t="shared" si="38"/>
        <v>93651.400000000023</v>
      </c>
      <c r="H2497" s="21">
        <v>0</v>
      </c>
      <c r="I2497" s="21">
        <v>0</v>
      </c>
    </row>
    <row r="2498" spans="1:9" ht="15" x14ac:dyDescent="0.25">
      <c r="A2498" s="82" t="s">
        <v>2553</v>
      </c>
      <c r="B2498" s="20">
        <v>0</v>
      </c>
      <c r="C2498" s="70" t="s">
        <v>87</v>
      </c>
      <c r="D2498" s="81">
        <v>63662</v>
      </c>
      <c r="E2498" s="81">
        <v>37237.5</v>
      </c>
      <c r="F2498" s="21">
        <v>0</v>
      </c>
      <c r="G2498" s="22">
        <f t="shared" si="38"/>
        <v>26424.5</v>
      </c>
      <c r="H2498" s="21">
        <v>0</v>
      </c>
      <c r="I2498" s="21">
        <v>0</v>
      </c>
    </row>
    <row r="2499" spans="1:9" ht="15" x14ac:dyDescent="0.25">
      <c r="A2499" s="82" t="s">
        <v>2554</v>
      </c>
      <c r="B2499" s="20">
        <v>0</v>
      </c>
      <c r="C2499" s="70" t="s">
        <v>87</v>
      </c>
      <c r="D2499" s="81">
        <v>129027.71999999999</v>
      </c>
      <c r="E2499" s="81">
        <v>33509.919999999998</v>
      </c>
      <c r="F2499" s="21">
        <v>0</v>
      </c>
      <c r="G2499" s="22">
        <f t="shared" si="38"/>
        <v>95517.799999999988</v>
      </c>
      <c r="H2499" s="21">
        <v>0</v>
      </c>
      <c r="I2499" s="21">
        <v>0</v>
      </c>
    </row>
    <row r="2500" spans="1:9" ht="15" x14ac:dyDescent="0.25">
      <c r="A2500" s="82" t="s">
        <v>2555</v>
      </c>
      <c r="B2500" s="20">
        <v>0</v>
      </c>
      <c r="C2500" s="70" t="s">
        <v>87</v>
      </c>
      <c r="D2500" s="81">
        <v>567436.97</v>
      </c>
      <c r="E2500" s="81">
        <v>300345.30000000005</v>
      </c>
      <c r="F2500" s="21">
        <v>0</v>
      </c>
      <c r="G2500" s="22">
        <f t="shared" si="38"/>
        <v>267091.66999999993</v>
      </c>
      <c r="H2500" s="21">
        <v>0</v>
      </c>
      <c r="I2500" s="21">
        <v>0</v>
      </c>
    </row>
    <row r="2501" spans="1:9" ht="15" x14ac:dyDescent="0.25">
      <c r="A2501" s="82" t="s">
        <v>2556</v>
      </c>
      <c r="B2501" s="20">
        <v>0</v>
      </c>
      <c r="C2501" s="70" t="s">
        <v>87</v>
      </c>
      <c r="D2501" s="81">
        <v>73475.399999999994</v>
      </c>
      <c r="E2501" s="81">
        <v>32520.21</v>
      </c>
      <c r="F2501" s="21">
        <v>0</v>
      </c>
      <c r="G2501" s="22">
        <f t="shared" si="38"/>
        <v>40955.189999999995</v>
      </c>
      <c r="H2501" s="21">
        <v>0</v>
      </c>
      <c r="I2501" s="21">
        <v>0</v>
      </c>
    </row>
    <row r="2502" spans="1:9" ht="15" x14ac:dyDescent="0.25">
      <c r="A2502" s="82" t="s">
        <v>2557</v>
      </c>
      <c r="B2502" s="20">
        <v>0</v>
      </c>
      <c r="C2502" s="70" t="s">
        <v>87</v>
      </c>
      <c r="D2502" s="81">
        <v>194366.65000000002</v>
      </c>
      <c r="E2502" s="81">
        <v>99125.1</v>
      </c>
      <c r="F2502" s="21">
        <v>0</v>
      </c>
      <c r="G2502" s="22">
        <f t="shared" ref="G2502:G2565" si="39">D2502-E2502</f>
        <v>95241.550000000017</v>
      </c>
      <c r="H2502" s="21">
        <v>0</v>
      </c>
      <c r="I2502" s="21">
        <v>0</v>
      </c>
    </row>
    <row r="2503" spans="1:9" ht="15" x14ac:dyDescent="0.25">
      <c r="A2503" s="82" t="s">
        <v>2558</v>
      </c>
      <c r="B2503" s="20">
        <v>0</v>
      </c>
      <c r="C2503" s="70" t="s">
        <v>87</v>
      </c>
      <c r="D2503" s="81">
        <v>12899.2</v>
      </c>
      <c r="E2503" s="81">
        <v>1856</v>
      </c>
      <c r="F2503" s="21">
        <v>0</v>
      </c>
      <c r="G2503" s="22">
        <f t="shared" si="39"/>
        <v>11043.2</v>
      </c>
      <c r="H2503" s="21">
        <v>0</v>
      </c>
      <c r="I2503" s="21">
        <v>0</v>
      </c>
    </row>
    <row r="2504" spans="1:9" ht="15" x14ac:dyDescent="0.25">
      <c r="A2504" s="82" t="s">
        <v>2559</v>
      </c>
      <c r="B2504" s="20">
        <v>0</v>
      </c>
      <c r="C2504" s="70" t="s">
        <v>87</v>
      </c>
      <c r="D2504" s="81">
        <v>18542.599999999999</v>
      </c>
      <c r="E2504" s="81">
        <v>0</v>
      </c>
      <c r="F2504" s="21">
        <v>0</v>
      </c>
      <c r="G2504" s="22">
        <f t="shared" si="39"/>
        <v>18542.599999999999</v>
      </c>
      <c r="H2504" s="21">
        <v>0</v>
      </c>
      <c r="I2504" s="21">
        <v>0</v>
      </c>
    </row>
    <row r="2505" spans="1:9" ht="15" x14ac:dyDescent="0.25">
      <c r="A2505" s="82" t="s">
        <v>2560</v>
      </c>
      <c r="B2505" s="20">
        <v>0</v>
      </c>
      <c r="C2505" s="70" t="s">
        <v>87</v>
      </c>
      <c r="D2505" s="81">
        <v>1044115.1000000001</v>
      </c>
      <c r="E2505" s="81">
        <v>886034.33</v>
      </c>
      <c r="F2505" s="21">
        <v>0</v>
      </c>
      <c r="G2505" s="22">
        <f t="shared" si="39"/>
        <v>158080.77000000014</v>
      </c>
      <c r="H2505" s="21">
        <v>0</v>
      </c>
      <c r="I2505" s="21">
        <v>0</v>
      </c>
    </row>
    <row r="2506" spans="1:9" ht="15" x14ac:dyDescent="0.25">
      <c r="A2506" s="82" t="s">
        <v>2561</v>
      </c>
      <c r="B2506" s="20">
        <v>0</v>
      </c>
      <c r="C2506" s="70" t="s">
        <v>87</v>
      </c>
      <c r="D2506" s="81">
        <v>187010.59999999998</v>
      </c>
      <c r="E2506" s="81">
        <v>126279.90000000001</v>
      </c>
      <c r="F2506" s="21">
        <v>0</v>
      </c>
      <c r="G2506" s="22">
        <f t="shared" si="39"/>
        <v>60730.699999999968</v>
      </c>
      <c r="H2506" s="21">
        <v>0</v>
      </c>
      <c r="I2506" s="21">
        <v>0</v>
      </c>
    </row>
    <row r="2507" spans="1:9" ht="15" x14ac:dyDescent="0.25">
      <c r="A2507" s="82" t="s">
        <v>2562</v>
      </c>
      <c r="B2507" s="20">
        <v>0</v>
      </c>
      <c r="C2507" s="70" t="s">
        <v>87</v>
      </c>
      <c r="D2507" s="81">
        <v>92449.790000000008</v>
      </c>
      <c r="E2507" s="81">
        <v>74131.99000000002</v>
      </c>
      <c r="F2507" s="21">
        <v>0</v>
      </c>
      <c r="G2507" s="22">
        <f t="shared" si="39"/>
        <v>18317.799999999988</v>
      </c>
      <c r="H2507" s="21">
        <v>0</v>
      </c>
      <c r="I2507" s="21">
        <v>0</v>
      </c>
    </row>
    <row r="2508" spans="1:9" ht="15" x14ac:dyDescent="0.25">
      <c r="A2508" s="82" t="s">
        <v>2563</v>
      </c>
      <c r="B2508" s="20">
        <v>0</v>
      </c>
      <c r="C2508" s="70" t="s">
        <v>87</v>
      </c>
      <c r="D2508" s="81">
        <v>88876.60000000002</v>
      </c>
      <c r="E2508" s="81">
        <v>60642.7</v>
      </c>
      <c r="F2508" s="21">
        <v>0</v>
      </c>
      <c r="G2508" s="22">
        <f t="shared" si="39"/>
        <v>28233.900000000023</v>
      </c>
      <c r="H2508" s="21">
        <v>0</v>
      </c>
      <c r="I2508" s="21">
        <v>0</v>
      </c>
    </row>
    <row r="2509" spans="1:9" ht="15" x14ac:dyDescent="0.25">
      <c r="A2509" s="82" t="s">
        <v>2564</v>
      </c>
      <c r="B2509" s="20">
        <v>0</v>
      </c>
      <c r="C2509" s="70" t="s">
        <v>87</v>
      </c>
      <c r="D2509" s="81">
        <v>110060.19999999998</v>
      </c>
      <c r="E2509" s="81">
        <v>58563.31</v>
      </c>
      <c r="F2509" s="21">
        <v>0</v>
      </c>
      <c r="G2509" s="22">
        <f t="shared" si="39"/>
        <v>51496.889999999985</v>
      </c>
      <c r="H2509" s="21">
        <v>0</v>
      </c>
      <c r="I2509" s="21">
        <v>0</v>
      </c>
    </row>
    <row r="2510" spans="1:9" ht="15" x14ac:dyDescent="0.25">
      <c r="A2510" s="82" t="s">
        <v>2565</v>
      </c>
      <c r="B2510" s="20">
        <v>0</v>
      </c>
      <c r="C2510" s="70" t="s">
        <v>87</v>
      </c>
      <c r="D2510" s="81">
        <v>122459.00000000001</v>
      </c>
      <c r="E2510" s="81">
        <v>86469</v>
      </c>
      <c r="F2510" s="21">
        <v>0</v>
      </c>
      <c r="G2510" s="22">
        <f t="shared" si="39"/>
        <v>35990.000000000015</v>
      </c>
      <c r="H2510" s="21">
        <v>0</v>
      </c>
      <c r="I2510" s="21">
        <v>0</v>
      </c>
    </row>
    <row r="2511" spans="1:9" ht="15" x14ac:dyDescent="0.25">
      <c r="A2511" s="82" t="s">
        <v>2566</v>
      </c>
      <c r="B2511" s="20">
        <v>0</v>
      </c>
      <c r="C2511" s="70" t="s">
        <v>87</v>
      </c>
      <c r="D2511" s="81">
        <v>174556.19999999998</v>
      </c>
      <c r="E2511" s="81">
        <v>95015.599999999991</v>
      </c>
      <c r="F2511" s="21">
        <v>0</v>
      </c>
      <c r="G2511" s="22">
        <f t="shared" si="39"/>
        <v>79540.599999999991</v>
      </c>
      <c r="H2511" s="21">
        <v>0</v>
      </c>
      <c r="I2511" s="21">
        <v>0</v>
      </c>
    </row>
    <row r="2512" spans="1:9" ht="15" x14ac:dyDescent="0.25">
      <c r="A2512" s="82" t="s">
        <v>2567</v>
      </c>
      <c r="B2512" s="20">
        <v>0</v>
      </c>
      <c r="C2512" s="70" t="s">
        <v>87</v>
      </c>
      <c r="D2512" s="81">
        <v>396872.80000000005</v>
      </c>
      <c r="E2512" s="81">
        <v>353216.1999999999</v>
      </c>
      <c r="F2512" s="21">
        <v>0</v>
      </c>
      <c r="G2512" s="22">
        <f t="shared" si="39"/>
        <v>43656.600000000151</v>
      </c>
      <c r="H2512" s="21">
        <v>0</v>
      </c>
      <c r="I2512" s="21">
        <v>0</v>
      </c>
    </row>
    <row r="2513" spans="1:9" ht="15" x14ac:dyDescent="0.25">
      <c r="A2513" s="82" t="s">
        <v>2568</v>
      </c>
      <c r="B2513" s="20">
        <v>0</v>
      </c>
      <c r="C2513" s="70" t="s">
        <v>87</v>
      </c>
      <c r="D2513" s="81">
        <v>543747.4</v>
      </c>
      <c r="E2513" s="81">
        <v>423667.8</v>
      </c>
      <c r="F2513" s="21">
        <v>0</v>
      </c>
      <c r="G2513" s="22">
        <f t="shared" si="39"/>
        <v>120079.60000000003</v>
      </c>
      <c r="H2513" s="21">
        <v>0</v>
      </c>
      <c r="I2513" s="21">
        <v>0</v>
      </c>
    </row>
    <row r="2514" spans="1:9" ht="15" x14ac:dyDescent="0.25">
      <c r="A2514" s="82" t="s">
        <v>2569</v>
      </c>
      <c r="B2514" s="20">
        <v>0</v>
      </c>
      <c r="C2514" s="70" t="s">
        <v>87</v>
      </c>
      <c r="D2514" s="81">
        <v>391201.6</v>
      </c>
      <c r="E2514" s="81">
        <v>251463.49999999994</v>
      </c>
      <c r="F2514" s="21">
        <v>0</v>
      </c>
      <c r="G2514" s="22">
        <f t="shared" si="39"/>
        <v>139738.10000000003</v>
      </c>
      <c r="H2514" s="21">
        <v>0</v>
      </c>
      <c r="I2514" s="21">
        <v>0</v>
      </c>
    </row>
    <row r="2515" spans="1:9" ht="15" x14ac:dyDescent="0.25">
      <c r="A2515" s="82" t="s">
        <v>2570</v>
      </c>
      <c r="B2515" s="20">
        <v>0</v>
      </c>
      <c r="C2515" s="70" t="s">
        <v>87</v>
      </c>
      <c r="D2515" s="81">
        <v>528487.07999999996</v>
      </c>
      <c r="E2515" s="81">
        <v>372487.07</v>
      </c>
      <c r="F2515" s="21">
        <v>0</v>
      </c>
      <c r="G2515" s="22">
        <f t="shared" si="39"/>
        <v>156000.00999999995</v>
      </c>
      <c r="H2515" s="21">
        <v>0</v>
      </c>
      <c r="I2515" s="21">
        <v>0</v>
      </c>
    </row>
    <row r="2516" spans="1:9" ht="15" x14ac:dyDescent="0.25">
      <c r="A2516" s="82" t="s">
        <v>2571</v>
      </c>
      <c r="B2516" s="20">
        <v>0</v>
      </c>
      <c r="C2516" s="70" t="s">
        <v>87</v>
      </c>
      <c r="D2516" s="81">
        <v>836807.8</v>
      </c>
      <c r="E2516" s="81">
        <v>623091.96000000008</v>
      </c>
      <c r="F2516" s="21">
        <v>0</v>
      </c>
      <c r="G2516" s="22">
        <f t="shared" si="39"/>
        <v>213715.83999999997</v>
      </c>
      <c r="H2516" s="21">
        <v>0</v>
      </c>
      <c r="I2516" s="21">
        <v>0</v>
      </c>
    </row>
    <row r="2517" spans="1:9" ht="15" x14ac:dyDescent="0.25">
      <c r="A2517" s="82" t="s">
        <v>2572</v>
      </c>
      <c r="B2517" s="20">
        <v>0</v>
      </c>
      <c r="C2517" s="70" t="s">
        <v>87</v>
      </c>
      <c r="D2517" s="81">
        <v>685829.09999999986</v>
      </c>
      <c r="E2517" s="81">
        <v>559706.52</v>
      </c>
      <c r="F2517" s="21">
        <v>0</v>
      </c>
      <c r="G2517" s="22">
        <f t="shared" si="39"/>
        <v>126122.57999999984</v>
      </c>
      <c r="H2517" s="21">
        <v>0</v>
      </c>
      <c r="I2517" s="21">
        <v>0</v>
      </c>
    </row>
    <row r="2518" spans="1:9" ht="15" x14ac:dyDescent="0.25">
      <c r="A2518" s="82" t="s">
        <v>2573</v>
      </c>
      <c r="B2518" s="20">
        <v>0</v>
      </c>
      <c r="C2518" s="70" t="s">
        <v>87</v>
      </c>
      <c r="D2518" s="81">
        <v>96910.799999999988</v>
      </c>
      <c r="E2518" s="81">
        <v>67620.3</v>
      </c>
      <c r="F2518" s="21">
        <v>0</v>
      </c>
      <c r="G2518" s="22">
        <f t="shared" si="39"/>
        <v>29290.499999999985</v>
      </c>
      <c r="H2518" s="21">
        <v>0</v>
      </c>
      <c r="I2518" s="21">
        <v>0</v>
      </c>
    </row>
    <row r="2519" spans="1:9" ht="15" x14ac:dyDescent="0.25">
      <c r="A2519" s="82" t="s">
        <v>2574</v>
      </c>
      <c r="B2519" s="20">
        <v>0</v>
      </c>
      <c r="C2519" s="70" t="s">
        <v>87</v>
      </c>
      <c r="D2519" s="81">
        <v>272412.19999999995</v>
      </c>
      <c r="E2519" s="81">
        <v>147203.79999999999</v>
      </c>
      <c r="F2519" s="21">
        <v>0</v>
      </c>
      <c r="G2519" s="22">
        <f t="shared" si="39"/>
        <v>125208.39999999997</v>
      </c>
      <c r="H2519" s="21">
        <v>0</v>
      </c>
      <c r="I2519" s="21">
        <v>0</v>
      </c>
    </row>
    <row r="2520" spans="1:9" ht="15" x14ac:dyDescent="0.25">
      <c r="A2520" s="82" t="s">
        <v>2575</v>
      </c>
      <c r="B2520" s="20">
        <v>0</v>
      </c>
      <c r="C2520" s="70" t="s">
        <v>87</v>
      </c>
      <c r="D2520" s="81">
        <v>110671.79999999999</v>
      </c>
      <c r="E2520" s="81">
        <v>83436.299999999988</v>
      </c>
      <c r="F2520" s="21">
        <v>0</v>
      </c>
      <c r="G2520" s="22">
        <f t="shared" si="39"/>
        <v>27235.5</v>
      </c>
      <c r="H2520" s="21">
        <v>0</v>
      </c>
      <c r="I2520" s="21">
        <v>0</v>
      </c>
    </row>
    <row r="2521" spans="1:9" ht="15" x14ac:dyDescent="0.25">
      <c r="A2521" s="82" t="s">
        <v>4504</v>
      </c>
      <c r="B2521" s="20">
        <v>0</v>
      </c>
      <c r="C2521" s="70" t="s">
        <v>87</v>
      </c>
      <c r="D2521" s="81">
        <v>1130.79</v>
      </c>
      <c r="E2521" s="81">
        <v>0</v>
      </c>
      <c r="F2521" s="21">
        <v>0</v>
      </c>
      <c r="G2521" s="22">
        <f t="shared" si="39"/>
        <v>1130.79</v>
      </c>
      <c r="H2521" s="21">
        <v>0</v>
      </c>
      <c r="I2521" s="21">
        <v>0</v>
      </c>
    </row>
    <row r="2522" spans="1:9" ht="15" x14ac:dyDescent="0.25">
      <c r="A2522" s="82" t="s">
        <v>2576</v>
      </c>
      <c r="B2522" s="20">
        <v>0</v>
      </c>
      <c r="C2522" s="70" t="s">
        <v>87</v>
      </c>
      <c r="D2522" s="81">
        <v>56489.599999999991</v>
      </c>
      <c r="E2522" s="81">
        <v>13622.8</v>
      </c>
      <c r="F2522" s="21">
        <v>0</v>
      </c>
      <c r="G2522" s="22">
        <f t="shared" si="39"/>
        <v>42866.799999999988</v>
      </c>
      <c r="H2522" s="21">
        <v>0</v>
      </c>
      <c r="I2522" s="21">
        <v>0</v>
      </c>
    </row>
    <row r="2523" spans="1:9" ht="15" x14ac:dyDescent="0.25">
      <c r="A2523" s="82" t="s">
        <v>2577</v>
      </c>
      <c r="B2523" s="20">
        <v>0</v>
      </c>
      <c r="C2523" s="70" t="s">
        <v>87</v>
      </c>
      <c r="D2523" s="81">
        <v>783217.51999999967</v>
      </c>
      <c r="E2523" s="81">
        <v>653274.5199999999</v>
      </c>
      <c r="F2523" s="21">
        <v>0</v>
      </c>
      <c r="G2523" s="22">
        <f t="shared" si="39"/>
        <v>129942.99999999977</v>
      </c>
      <c r="H2523" s="21">
        <v>0</v>
      </c>
      <c r="I2523" s="21">
        <v>0</v>
      </c>
    </row>
    <row r="2524" spans="1:9" ht="15" x14ac:dyDescent="0.25">
      <c r="A2524" s="82" t="s">
        <v>2578</v>
      </c>
      <c r="B2524" s="20">
        <v>0</v>
      </c>
      <c r="C2524" s="70" t="s">
        <v>87</v>
      </c>
      <c r="D2524" s="81">
        <v>27082</v>
      </c>
      <c r="E2524" s="81">
        <v>16620.5</v>
      </c>
      <c r="F2524" s="21">
        <v>0</v>
      </c>
      <c r="G2524" s="22">
        <f t="shared" si="39"/>
        <v>10461.5</v>
      </c>
      <c r="H2524" s="21">
        <v>0</v>
      </c>
      <c r="I2524" s="21">
        <v>0</v>
      </c>
    </row>
    <row r="2525" spans="1:9" ht="15" x14ac:dyDescent="0.25">
      <c r="A2525" s="82" t="s">
        <v>2579</v>
      </c>
      <c r="B2525" s="20">
        <v>0</v>
      </c>
      <c r="C2525" s="70" t="s">
        <v>87</v>
      </c>
      <c r="D2525" s="81">
        <v>18765</v>
      </c>
      <c r="E2525" s="81">
        <v>0</v>
      </c>
      <c r="F2525" s="21">
        <v>0</v>
      </c>
      <c r="G2525" s="22">
        <f t="shared" si="39"/>
        <v>18765</v>
      </c>
      <c r="H2525" s="21">
        <v>0</v>
      </c>
      <c r="I2525" s="21">
        <v>0</v>
      </c>
    </row>
    <row r="2526" spans="1:9" ht="15" x14ac:dyDescent="0.25">
      <c r="A2526" s="82" t="s">
        <v>2580</v>
      </c>
      <c r="B2526" s="20">
        <v>0</v>
      </c>
      <c r="C2526" s="70" t="s">
        <v>87</v>
      </c>
      <c r="D2526" s="81">
        <v>29829.4</v>
      </c>
      <c r="E2526" s="81">
        <v>4489.3999999999996</v>
      </c>
      <c r="F2526" s="21">
        <v>0</v>
      </c>
      <c r="G2526" s="22">
        <f t="shared" si="39"/>
        <v>25340</v>
      </c>
      <c r="H2526" s="21">
        <v>0</v>
      </c>
      <c r="I2526" s="21">
        <v>0</v>
      </c>
    </row>
    <row r="2527" spans="1:9" ht="15" x14ac:dyDescent="0.25">
      <c r="A2527" s="82" t="s">
        <v>2581</v>
      </c>
      <c r="B2527" s="20">
        <v>0</v>
      </c>
      <c r="C2527" s="70" t="s">
        <v>87</v>
      </c>
      <c r="D2527" s="81">
        <v>27132.800000000003</v>
      </c>
      <c r="E2527" s="81">
        <v>10609.2</v>
      </c>
      <c r="F2527" s="21">
        <v>0</v>
      </c>
      <c r="G2527" s="22">
        <f t="shared" si="39"/>
        <v>16523.600000000002</v>
      </c>
      <c r="H2527" s="21">
        <v>0</v>
      </c>
      <c r="I2527" s="21">
        <v>0</v>
      </c>
    </row>
    <row r="2528" spans="1:9" ht="15" x14ac:dyDescent="0.25">
      <c r="A2528" s="82" t="s">
        <v>2582</v>
      </c>
      <c r="B2528" s="20">
        <v>0</v>
      </c>
      <c r="C2528" s="70" t="s">
        <v>87</v>
      </c>
      <c r="D2528" s="81">
        <v>1350336.01</v>
      </c>
      <c r="E2528" s="81">
        <v>1135826.79</v>
      </c>
      <c r="F2528" s="21">
        <v>0</v>
      </c>
      <c r="G2528" s="22">
        <f t="shared" si="39"/>
        <v>214509.21999999997</v>
      </c>
      <c r="H2528" s="21">
        <v>0</v>
      </c>
      <c r="I2528" s="21">
        <v>0</v>
      </c>
    </row>
    <row r="2529" spans="1:9" ht="15" x14ac:dyDescent="0.25">
      <c r="A2529" s="82" t="s">
        <v>2583</v>
      </c>
      <c r="B2529" s="20">
        <v>0</v>
      </c>
      <c r="C2529" s="70" t="s">
        <v>87</v>
      </c>
      <c r="D2529" s="81">
        <v>36112.199999999997</v>
      </c>
      <c r="E2529" s="81">
        <v>0</v>
      </c>
      <c r="F2529" s="21">
        <v>0</v>
      </c>
      <c r="G2529" s="22">
        <f t="shared" si="39"/>
        <v>36112.199999999997</v>
      </c>
      <c r="H2529" s="21">
        <v>0</v>
      </c>
      <c r="I2529" s="21">
        <v>0</v>
      </c>
    </row>
    <row r="2530" spans="1:9" ht="15" x14ac:dyDescent="0.25">
      <c r="A2530" s="82" t="s">
        <v>2584</v>
      </c>
      <c r="B2530" s="20">
        <v>0</v>
      </c>
      <c r="C2530" s="70" t="s">
        <v>87</v>
      </c>
      <c r="D2530" s="81">
        <v>661926</v>
      </c>
      <c r="E2530" s="81">
        <v>382573</v>
      </c>
      <c r="F2530" s="21">
        <v>0</v>
      </c>
      <c r="G2530" s="22">
        <f t="shared" si="39"/>
        <v>279353</v>
      </c>
      <c r="H2530" s="21">
        <v>0</v>
      </c>
      <c r="I2530" s="21">
        <v>0</v>
      </c>
    </row>
    <row r="2531" spans="1:9" ht="15" x14ac:dyDescent="0.25">
      <c r="A2531" s="82" t="s">
        <v>2585</v>
      </c>
      <c r="B2531" s="20">
        <v>0</v>
      </c>
      <c r="C2531" s="70" t="s">
        <v>87</v>
      </c>
      <c r="D2531" s="81">
        <v>884773.25999999954</v>
      </c>
      <c r="E2531" s="81">
        <v>474730.93000000011</v>
      </c>
      <c r="F2531" s="21">
        <v>0</v>
      </c>
      <c r="G2531" s="22">
        <f t="shared" si="39"/>
        <v>410042.32999999943</v>
      </c>
      <c r="H2531" s="21">
        <v>0</v>
      </c>
      <c r="I2531" s="21">
        <v>0</v>
      </c>
    </row>
    <row r="2532" spans="1:9" ht="15" x14ac:dyDescent="0.25">
      <c r="A2532" s="82" t="s">
        <v>2586</v>
      </c>
      <c r="B2532" s="20">
        <v>0</v>
      </c>
      <c r="C2532" s="70" t="s">
        <v>87</v>
      </c>
      <c r="D2532" s="81">
        <v>11926.2</v>
      </c>
      <c r="E2532" s="81">
        <v>171.6</v>
      </c>
      <c r="F2532" s="21">
        <v>0</v>
      </c>
      <c r="G2532" s="22">
        <f t="shared" si="39"/>
        <v>11754.6</v>
      </c>
      <c r="H2532" s="21">
        <v>0</v>
      </c>
      <c r="I2532" s="21">
        <v>0</v>
      </c>
    </row>
    <row r="2533" spans="1:9" ht="15" x14ac:dyDescent="0.25">
      <c r="A2533" s="82" t="s">
        <v>2587</v>
      </c>
      <c r="B2533" s="20">
        <v>0</v>
      </c>
      <c r="C2533" s="70" t="s">
        <v>87</v>
      </c>
      <c r="D2533" s="81">
        <v>30969.200000000001</v>
      </c>
      <c r="E2533" s="81">
        <v>0</v>
      </c>
      <c r="F2533" s="21">
        <v>0</v>
      </c>
      <c r="G2533" s="22">
        <f t="shared" si="39"/>
        <v>30969.200000000001</v>
      </c>
      <c r="H2533" s="21">
        <v>0</v>
      </c>
      <c r="I2533" s="21">
        <v>0</v>
      </c>
    </row>
    <row r="2534" spans="1:9" ht="15" x14ac:dyDescent="0.25">
      <c r="A2534" s="82" t="s">
        <v>2588</v>
      </c>
      <c r="B2534" s="20">
        <v>0</v>
      </c>
      <c r="C2534" s="70" t="s">
        <v>87</v>
      </c>
      <c r="D2534" s="81">
        <v>93408</v>
      </c>
      <c r="E2534" s="81">
        <v>2793.2</v>
      </c>
      <c r="F2534" s="21">
        <v>0</v>
      </c>
      <c r="G2534" s="22">
        <f t="shared" si="39"/>
        <v>90614.8</v>
      </c>
      <c r="H2534" s="21">
        <v>0</v>
      </c>
      <c r="I2534" s="21">
        <v>0</v>
      </c>
    </row>
    <row r="2535" spans="1:9" ht="15" x14ac:dyDescent="0.25">
      <c r="A2535" s="82" t="s">
        <v>2589</v>
      </c>
      <c r="B2535" s="20">
        <v>0</v>
      </c>
      <c r="C2535" s="70" t="s">
        <v>87</v>
      </c>
      <c r="D2535" s="81">
        <v>70751.000000000015</v>
      </c>
      <c r="E2535" s="81">
        <v>872.1</v>
      </c>
      <c r="F2535" s="21">
        <v>0</v>
      </c>
      <c r="G2535" s="22">
        <f t="shared" si="39"/>
        <v>69878.900000000009</v>
      </c>
      <c r="H2535" s="21">
        <v>0</v>
      </c>
      <c r="I2535" s="21">
        <v>0</v>
      </c>
    </row>
    <row r="2536" spans="1:9" ht="15" x14ac:dyDescent="0.25">
      <c r="A2536" s="82" t="s">
        <v>2590</v>
      </c>
      <c r="B2536" s="20">
        <v>0</v>
      </c>
      <c r="C2536" s="70" t="s">
        <v>87</v>
      </c>
      <c r="D2536" s="81">
        <v>81370.599999999991</v>
      </c>
      <c r="E2536" s="81">
        <v>10517.1</v>
      </c>
      <c r="F2536" s="21">
        <v>0</v>
      </c>
      <c r="G2536" s="22">
        <f t="shared" si="39"/>
        <v>70853.499999999985</v>
      </c>
      <c r="H2536" s="21">
        <v>0</v>
      </c>
      <c r="I2536" s="21">
        <v>0</v>
      </c>
    </row>
    <row r="2537" spans="1:9" ht="15" x14ac:dyDescent="0.25">
      <c r="A2537" s="82" t="s">
        <v>2591</v>
      </c>
      <c r="B2537" s="20">
        <v>0</v>
      </c>
      <c r="C2537" s="70" t="s">
        <v>87</v>
      </c>
      <c r="D2537" s="81">
        <v>78618.399999999994</v>
      </c>
      <c r="E2537" s="81">
        <v>9457.4000000000015</v>
      </c>
      <c r="F2537" s="21">
        <v>0</v>
      </c>
      <c r="G2537" s="22">
        <f t="shared" si="39"/>
        <v>69161</v>
      </c>
      <c r="H2537" s="21">
        <v>0</v>
      </c>
      <c r="I2537" s="21">
        <v>0</v>
      </c>
    </row>
    <row r="2538" spans="1:9" ht="15" x14ac:dyDescent="0.25">
      <c r="A2538" s="82" t="s">
        <v>2592</v>
      </c>
      <c r="B2538" s="20">
        <v>0</v>
      </c>
      <c r="C2538" s="70" t="s">
        <v>87</v>
      </c>
      <c r="D2538" s="81">
        <v>84762.2</v>
      </c>
      <c r="E2538" s="81">
        <v>33768.599999999991</v>
      </c>
      <c r="F2538" s="21">
        <v>0</v>
      </c>
      <c r="G2538" s="22">
        <f t="shared" si="39"/>
        <v>50993.600000000006</v>
      </c>
      <c r="H2538" s="21">
        <v>0</v>
      </c>
      <c r="I2538" s="21">
        <v>0</v>
      </c>
    </row>
    <row r="2539" spans="1:9" ht="15" x14ac:dyDescent="0.25">
      <c r="A2539" s="82" t="s">
        <v>2593</v>
      </c>
      <c r="B2539" s="20">
        <v>0</v>
      </c>
      <c r="C2539" s="70" t="s">
        <v>87</v>
      </c>
      <c r="D2539" s="81">
        <v>58352.2</v>
      </c>
      <c r="E2539" s="81">
        <v>32060.799999999999</v>
      </c>
      <c r="F2539" s="21">
        <v>0</v>
      </c>
      <c r="G2539" s="22">
        <f t="shared" si="39"/>
        <v>26291.399999999998</v>
      </c>
      <c r="H2539" s="21">
        <v>0</v>
      </c>
      <c r="I2539" s="21">
        <v>0</v>
      </c>
    </row>
    <row r="2540" spans="1:9" ht="15" x14ac:dyDescent="0.25">
      <c r="A2540" s="82" t="s">
        <v>2594</v>
      </c>
      <c r="B2540" s="20">
        <v>0</v>
      </c>
      <c r="C2540" s="70" t="s">
        <v>87</v>
      </c>
      <c r="D2540" s="81">
        <v>71029</v>
      </c>
      <c r="E2540" s="81">
        <v>48629.2</v>
      </c>
      <c r="F2540" s="21">
        <v>0</v>
      </c>
      <c r="G2540" s="22">
        <f t="shared" si="39"/>
        <v>22399.800000000003</v>
      </c>
      <c r="H2540" s="21">
        <v>0</v>
      </c>
      <c r="I2540" s="21">
        <v>0</v>
      </c>
    </row>
    <row r="2541" spans="1:9" ht="15" x14ac:dyDescent="0.25">
      <c r="A2541" s="82" t="s">
        <v>2595</v>
      </c>
      <c r="B2541" s="20">
        <v>0</v>
      </c>
      <c r="C2541" s="70" t="s">
        <v>87</v>
      </c>
      <c r="D2541" s="81">
        <v>339789.4</v>
      </c>
      <c r="E2541" s="81">
        <v>271731.02999999997</v>
      </c>
      <c r="F2541" s="21">
        <v>0</v>
      </c>
      <c r="G2541" s="22">
        <f t="shared" si="39"/>
        <v>68058.370000000054</v>
      </c>
      <c r="H2541" s="21">
        <v>0</v>
      </c>
      <c r="I2541" s="21">
        <v>0</v>
      </c>
    </row>
    <row r="2542" spans="1:9" ht="15" x14ac:dyDescent="0.25">
      <c r="A2542" s="82" t="s">
        <v>2596</v>
      </c>
      <c r="B2542" s="20">
        <v>0</v>
      </c>
      <c r="C2542" s="70" t="s">
        <v>87</v>
      </c>
      <c r="D2542" s="81">
        <v>62605.599999999999</v>
      </c>
      <c r="E2542" s="81">
        <v>36249.599999999999</v>
      </c>
      <c r="F2542" s="21">
        <v>0</v>
      </c>
      <c r="G2542" s="22">
        <f t="shared" si="39"/>
        <v>26356</v>
      </c>
      <c r="H2542" s="21">
        <v>0</v>
      </c>
      <c r="I2542" s="21">
        <v>0</v>
      </c>
    </row>
    <row r="2543" spans="1:9" ht="15" x14ac:dyDescent="0.25">
      <c r="A2543" s="82" t="s">
        <v>2597</v>
      </c>
      <c r="B2543" s="20">
        <v>0</v>
      </c>
      <c r="C2543" s="70" t="s">
        <v>87</v>
      </c>
      <c r="D2543" s="81">
        <v>73030.599999999991</v>
      </c>
      <c r="E2543" s="81">
        <v>36794.800000000003</v>
      </c>
      <c r="F2543" s="21">
        <v>0</v>
      </c>
      <c r="G2543" s="22">
        <f t="shared" si="39"/>
        <v>36235.799999999988</v>
      </c>
      <c r="H2543" s="21">
        <v>0</v>
      </c>
      <c r="I2543" s="21">
        <v>0</v>
      </c>
    </row>
    <row r="2544" spans="1:9" ht="15" x14ac:dyDescent="0.25">
      <c r="A2544" s="82" t="s">
        <v>2598</v>
      </c>
      <c r="B2544" s="20">
        <v>0</v>
      </c>
      <c r="C2544" s="70" t="s">
        <v>87</v>
      </c>
      <c r="D2544" s="81">
        <v>303712.77999999997</v>
      </c>
      <c r="E2544" s="81">
        <v>210567</v>
      </c>
      <c r="F2544" s="21">
        <v>0</v>
      </c>
      <c r="G2544" s="22">
        <f t="shared" si="39"/>
        <v>93145.77999999997</v>
      </c>
      <c r="H2544" s="21">
        <v>0</v>
      </c>
      <c r="I2544" s="21">
        <v>0</v>
      </c>
    </row>
    <row r="2545" spans="1:9" ht="15" x14ac:dyDescent="0.25">
      <c r="A2545" s="82" t="s">
        <v>2599</v>
      </c>
      <c r="B2545" s="20">
        <v>0</v>
      </c>
      <c r="C2545" s="70" t="s">
        <v>87</v>
      </c>
      <c r="D2545" s="81">
        <v>126712.40000000001</v>
      </c>
      <c r="E2545" s="81">
        <v>47161.4</v>
      </c>
      <c r="F2545" s="21">
        <v>0</v>
      </c>
      <c r="G2545" s="22">
        <f t="shared" si="39"/>
        <v>79551</v>
      </c>
      <c r="H2545" s="21">
        <v>0</v>
      </c>
      <c r="I2545" s="21">
        <v>0</v>
      </c>
    </row>
    <row r="2546" spans="1:9" ht="15" x14ac:dyDescent="0.25">
      <c r="A2546" s="82" t="s">
        <v>2600</v>
      </c>
      <c r="B2546" s="20">
        <v>0</v>
      </c>
      <c r="C2546" s="70" t="s">
        <v>87</v>
      </c>
      <c r="D2546" s="81">
        <v>146950.80000000002</v>
      </c>
      <c r="E2546" s="81">
        <v>75074.399999999994</v>
      </c>
      <c r="F2546" s="21">
        <v>0</v>
      </c>
      <c r="G2546" s="22">
        <f t="shared" si="39"/>
        <v>71876.400000000023</v>
      </c>
      <c r="H2546" s="21">
        <v>0</v>
      </c>
      <c r="I2546" s="21">
        <v>0</v>
      </c>
    </row>
    <row r="2547" spans="1:9" ht="15" x14ac:dyDescent="0.25">
      <c r="A2547" s="82" t="s">
        <v>2601</v>
      </c>
      <c r="B2547" s="20">
        <v>0</v>
      </c>
      <c r="C2547" s="70" t="s">
        <v>87</v>
      </c>
      <c r="D2547" s="81">
        <v>82510.400000000009</v>
      </c>
      <c r="E2547" s="81">
        <v>56136.2</v>
      </c>
      <c r="F2547" s="21">
        <v>0</v>
      </c>
      <c r="G2547" s="22">
        <f t="shared" si="39"/>
        <v>26374.200000000012</v>
      </c>
      <c r="H2547" s="21">
        <v>0</v>
      </c>
      <c r="I2547" s="21">
        <v>0</v>
      </c>
    </row>
    <row r="2548" spans="1:9" ht="15" x14ac:dyDescent="0.25">
      <c r="A2548" s="82" t="s">
        <v>2602</v>
      </c>
      <c r="B2548" s="20">
        <v>0</v>
      </c>
      <c r="C2548" s="70" t="s">
        <v>87</v>
      </c>
      <c r="D2548" s="81">
        <v>259618</v>
      </c>
      <c r="E2548" s="81">
        <v>171189.30000000002</v>
      </c>
      <c r="F2548" s="21">
        <v>0</v>
      </c>
      <c r="G2548" s="22">
        <f t="shared" si="39"/>
        <v>88428.699999999983</v>
      </c>
      <c r="H2548" s="21">
        <v>0</v>
      </c>
      <c r="I2548" s="21">
        <v>0</v>
      </c>
    </row>
    <row r="2549" spans="1:9" ht="15" x14ac:dyDescent="0.25">
      <c r="A2549" s="82" t="s">
        <v>2603</v>
      </c>
      <c r="B2549" s="20">
        <v>0</v>
      </c>
      <c r="C2549" s="70" t="s">
        <v>87</v>
      </c>
      <c r="D2549" s="81">
        <v>834797.79999999993</v>
      </c>
      <c r="E2549" s="81">
        <v>639175.9700000002</v>
      </c>
      <c r="F2549" s="21">
        <v>0</v>
      </c>
      <c r="G2549" s="22">
        <f t="shared" si="39"/>
        <v>195621.82999999973</v>
      </c>
      <c r="H2549" s="21">
        <v>0</v>
      </c>
      <c r="I2549" s="21">
        <v>0</v>
      </c>
    </row>
    <row r="2550" spans="1:9" ht="15" x14ac:dyDescent="0.25">
      <c r="A2550" s="82" t="s">
        <v>2604</v>
      </c>
      <c r="B2550" s="20">
        <v>0</v>
      </c>
      <c r="C2550" s="70" t="s">
        <v>87</v>
      </c>
      <c r="D2550" s="81">
        <v>2358158.7500000005</v>
      </c>
      <c r="E2550" s="81">
        <v>2031139.7999999996</v>
      </c>
      <c r="F2550" s="21">
        <v>0</v>
      </c>
      <c r="G2550" s="22">
        <f t="shared" si="39"/>
        <v>327018.95000000088</v>
      </c>
      <c r="H2550" s="21">
        <v>0</v>
      </c>
      <c r="I2550" s="21">
        <v>0</v>
      </c>
    </row>
    <row r="2551" spans="1:9" ht="15" x14ac:dyDescent="0.25">
      <c r="A2551" s="82" t="s">
        <v>2605</v>
      </c>
      <c r="B2551" s="20">
        <v>0</v>
      </c>
      <c r="C2551" s="70" t="s">
        <v>87</v>
      </c>
      <c r="D2551" s="81">
        <v>382887.00000000006</v>
      </c>
      <c r="E2551" s="81">
        <v>333023.60000000003</v>
      </c>
      <c r="F2551" s="21">
        <v>0</v>
      </c>
      <c r="G2551" s="22">
        <f t="shared" si="39"/>
        <v>49863.400000000023</v>
      </c>
      <c r="H2551" s="21">
        <v>0</v>
      </c>
      <c r="I2551" s="21">
        <v>0</v>
      </c>
    </row>
    <row r="2552" spans="1:9" ht="15" x14ac:dyDescent="0.25">
      <c r="A2552" s="82" t="s">
        <v>2606</v>
      </c>
      <c r="B2552" s="20">
        <v>0</v>
      </c>
      <c r="C2552" s="70" t="s">
        <v>87</v>
      </c>
      <c r="D2552" s="81">
        <v>726449.4</v>
      </c>
      <c r="E2552" s="81">
        <v>595847.08000000007</v>
      </c>
      <c r="F2552" s="21">
        <v>0</v>
      </c>
      <c r="G2552" s="22">
        <f t="shared" si="39"/>
        <v>130602.31999999995</v>
      </c>
      <c r="H2552" s="21">
        <v>0</v>
      </c>
      <c r="I2552" s="21">
        <v>0</v>
      </c>
    </row>
    <row r="2553" spans="1:9" ht="15" x14ac:dyDescent="0.25">
      <c r="A2553" s="82" t="s">
        <v>2607</v>
      </c>
      <c r="B2553" s="20">
        <v>0</v>
      </c>
      <c r="C2553" s="70" t="s">
        <v>87</v>
      </c>
      <c r="D2553" s="81">
        <v>1002404.1400000002</v>
      </c>
      <c r="E2553" s="81">
        <v>849180.52999999968</v>
      </c>
      <c r="F2553" s="21">
        <v>0</v>
      </c>
      <c r="G2553" s="22">
        <f t="shared" si="39"/>
        <v>153223.61000000057</v>
      </c>
      <c r="H2553" s="21">
        <v>0</v>
      </c>
      <c r="I2553" s="21">
        <v>0</v>
      </c>
    </row>
    <row r="2554" spans="1:9" ht="15" x14ac:dyDescent="0.25">
      <c r="A2554" s="82" t="s">
        <v>2608</v>
      </c>
      <c r="B2554" s="20">
        <v>0</v>
      </c>
      <c r="C2554" s="70" t="s">
        <v>87</v>
      </c>
      <c r="D2554" s="81">
        <v>713567.87</v>
      </c>
      <c r="E2554" s="81">
        <v>605421.64000000013</v>
      </c>
      <c r="F2554" s="21">
        <v>0</v>
      </c>
      <c r="G2554" s="22">
        <f t="shared" si="39"/>
        <v>108146.22999999986</v>
      </c>
      <c r="H2554" s="21">
        <v>0</v>
      </c>
      <c r="I2554" s="21">
        <v>0</v>
      </c>
    </row>
    <row r="2555" spans="1:9" ht="15" x14ac:dyDescent="0.25">
      <c r="A2555" s="82" t="s">
        <v>2609</v>
      </c>
      <c r="B2555" s="20">
        <v>0</v>
      </c>
      <c r="C2555" s="70" t="s">
        <v>87</v>
      </c>
      <c r="D2555" s="81">
        <v>689149.42</v>
      </c>
      <c r="E2555" s="81">
        <v>614239.22000000009</v>
      </c>
      <c r="F2555" s="21">
        <v>0</v>
      </c>
      <c r="G2555" s="22">
        <f t="shared" si="39"/>
        <v>74910.199999999953</v>
      </c>
      <c r="H2555" s="21">
        <v>0</v>
      </c>
      <c r="I2555" s="21">
        <v>0</v>
      </c>
    </row>
    <row r="2556" spans="1:9" ht="15" x14ac:dyDescent="0.25">
      <c r="A2556" s="82" t="s">
        <v>2610</v>
      </c>
      <c r="B2556" s="20">
        <v>0</v>
      </c>
      <c r="C2556" s="70" t="s">
        <v>87</v>
      </c>
      <c r="D2556" s="81">
        <v>1101006.99</v>
      </c>
      <c r="E2556" s="81">
        <v>904927.71999999986</v>
      </c>
      <c r="F2556" s="21">
        <v>0</v>
      </c>
      <c r="G2556" s="22">
        <f t="shared" si="39"/>
        <v>196079.27000000014</v>
      </c>
      <c r="H2556" s="21">
        <v>0</v>
      </c>
      <c r="I2556" s="21">
        <v>0</v>
      </c>
    </row>
    <row r="2557" spans="1:9" ht="15" x14ac:dyDescent="0.25">
      <c r="A2557" s="82" t="s">
        <v>2611</v>
      </c>
      <c r="B2557" s="20">
        <v>0</v>
      </c>
      <c r="C2557" s="70" t="s">
        <v>87</v>
      </c>
      <c r="D2557" s="81">
        <v>1012197.5099999997</v>
      </c>
      <c r="E2557" s="81">
        <v>706223.60000000009</v>
      </c>
      <c r="F2557" s="21">
        <v>0</v>
      </c>
      <c r="G2557" s="22">
        <f t="shared" si="39"/>
        <v>305973.90999999957</v>
      </c>
      <c r="H2557" s="21">
        <v>0</v>
      </c>
      <c r="I2557" s="21">
        <v>0</v>
      </c>
    </row>
    <row r="2558" spans="1:9" ht="15" x14ac:dyDescent="0.25">
      <c r="A2558" s="82" t="s">
        <v>2612</v>
      </c>
      <c r="B2558" s="20">
        <v>0</v>
      </c>
      <c r="C2558" s="70" t="s">
        <v>87</v>
      </c>
      <c r="D2558" s="81">
        <v>1081943.2000000002</v>
      </c>
      <c r="E2558" s="81">
        <v>915783.15</v>
      </c>
      <c r="F2558" s="21">
        <v>0</v>
      </c>
      <c r="G2558" s="22">
        <f t="shared" si="39"/>
        <v>166160.05000000016</v>
      </c>
      <c r="H2558" s="21">
        <v>0</v>
      </c>
      <c r="I2558" s="21">
        <v>0</v>
      </c>
    </row>
    <row r="2559" spans="1:9" ht="15" x14ac:dyDescent="0.25">
      <c r="A2559" s="82" t="s">
        <v>2613</v>
      </c>
      <c r="B2559" s="20">
        <v>0</v>
      </c>
      <c r="C2559" s="70" t="s">
        <v>87</v>
      </c>
      <c r="D2559" s="81">
        <v>765504.26</v>
      </c>
      <c r="E2559" s="81">
        <v>683826.41999999981</v>
      </c>
      <c r="F2559" s="21">
        <v>0</v>
      </c>
      <c r="G2559" s="22">
        <f t="shared" si="39"/>
        <v>81677.8400000002</v>
      </c>
      <c r="H2559" s="21">
        <v>0</v>
      </c>
      <c r="I2559" s="21">
        <v>0</v>
      </c>
    </row>
    <row r="2560" spans="1:9" ht="15" x14ac:dyDescent="0.25">
      <c r="A2560" s="82" t="s">
        <v>2614</v>
      </c>
      <c r="B2560" s="20">
        <v>0</v>
      </c>
      <c r="C2560" s="70" t="s">
        <v>87</v>
      </c>
      <c r="D2560" s="81">
        <v>737225.18000000028</v>
      </c>
      <c r="E2560" s="81">
        <v>481276.47000000003</v>
      </c>
      <c r="F2560" s="21">
        <v>0</v>
      </c>
      <c r="G2560" s="22">
        <f t="shared" si="39"/>
        <v>255948.71000000025</v>
      </c>
      <c r="H2560" s="21">
        <v>0</v>
      </c>
      <c r="I2560" s="21">
        <v>0</v>
      </c>
    </row>
    <row r="2561" spans="1:9" ht="15" x14ac:dyDescent="0.25">
      <c r="A2561" s="82" t="s">
        <v>2615</v>
      </c>
      <c r="B2561" s="20">
        <v>0</v>
      </c>
      <c r="C2561" s="70" t="s">
        <v>87</v>
      </c>
      <c r="D2561" s="81">
        <v>912942.04999999958</v>
      </c>
      <c r="E2561" s="81">
        <v>448208.94000000012</v>
      </c>
      <c r="F2561" s="21">
        <v>0</v>
      </c>
      <c r="G2561" s="22">
        <f t="shared" si="39"/>
        <v>464733.10999999946</v>
      </c>
      <c r="H2561" s="21">
        <v>0</v>
      </c>
      <c r="I2561" s="21">
        <v>0</v>
      </c>
    </row>
    <row r="2562" spans="1:9" ht="15" x14ac:dyDescent="0.25">
      <c r="A2562" s="82" t="s">
        <v>2616</v>
      </c>
      <c r="B2562" s="20">
        <v>0</v>
      </c>
      <c r="C2562" s="70" t="s">
        <v>87</v>
      </c>
      <c r="D2562" s="81">
        <v>843955.04999999958</v>
      </c>
      <c r="E2562" s="81">
        <v>715932.2</v>
      </c>
      <c r="F2562" s="21">
        <v>0</v>
      </c>
      <c r="G2562" s="22">
        <f t="shared" si="39"/>
        <v>128022.84999999963</v>
      </c>
      <c r="H2562" s="21">
        <v>0</v>
      </c>
      <c r="I2562" s="21">
        <v>0</v>
      </c>
    </row>
    <row r="2563" spans="1:9" ht="15" x14ac:dyDescent="0.25">
      <c r="A2563" s="82" t="s">
        <v>2617</v>
      </c>
      <c r="B2563" s="20">
        <v>0</v>
      </c>
      <c r="C2563" s="70" t="s">
        <v>87</v>
      </c>
      <c r="D2563" s="81">
        <v>901164.02000000037</v>
      </c>
      <c r="E2563" s="81">
        <v>637438.07000000007</v>
      </c>
      <c r="F2563" s="21">
        <v>0</v>
      </c>
      <c r="G2563" s="22">
        <f t="shared" si="39"/>
        <v>263725.9500000003</v>
      </c>
      <c r="H2563" s="21">
        <v>0</v>
      </c>
      <c r="I2563" s="21">
        <v>0</v>
      </c>
    </row>
    <row r="2564" spans="1:9" ht="15" x14ac:dyDescent="0.25">
      <c r="A2564" s="82" t="s">
        <v>2618</v>
      </c>
      <c r="B2564" s="20">
        <v>0</v>
      </c>
      <c r="C2564" s="70" t="s">
        <v>87</v>
      </c>
      <c r="D2564" s="81">
        <v>868363.24000000022</v>
      </c>
      <c r="E2564" s="81">
        <v>590722.06000000017</v>
      </c>
      <c r="F2564" s="21">
        <v>0</v>
      </c>
      <c r="G2564" s="22">
        <f t="shared" si="39"/>
        <v>277641.18000000005</v>
      </c>
      <c r="H2564" s="21">
        <v>0</v>
      </c>
      <c r="I2564" s="21">
        <v>0</v>
      </c>
    </row>
    <row r="2565" spans="1:9" ht="15" x14ac:dyDescent="0.25">
      <c r="A2565" s="82" t="s">
        <v>2619</v>
      </c>
      <c r="B2565" s="20">
        <v>0</v>
      </c>
      <c r="C2565" s="70" t="s">
        <v>87</v>
      </c>
      <c r="D2565" s="81">
        <v>826594.28000000014</v>
      </c>
      <c r="E2565" s="81">
        <v>647094.97999999986</v>
      </c>
      <c r="F2565" s="21">
        <v>0</v>
      </c>
      <c r="G2565" s="22">
        <f t="shared" si="39"/>
        <v>179499.30000000028</v>
      </c>
      <c r="H2565" s="21">
        <v>0</v>
      </c>
      <c r="I2565" s="21">
        <v>0</v>
      </c>
    </row>
    <row r="2566" spans="1:9" ht="15" x14ac:dyDescent="0.25">
      <c r="A2566" s="82" t="s">
        <v>2620</v>
      </c>
      <c r="B2566" s="20">
        <v>0</v>
      </c>
      <c r="C2566" s="70" t="s">
        <v>87</v>
      </c>
      <c r="D2566" s="81">
        <v>1012865.2000000003</v>
      </c>
      <c r="E2566" s="81">
        <v>857466.98999999964</v>
      </c>
      <c r="F2566" s="21">
        <v>0</v>
      </c>
      <c r="G2566" s="22">
        <f t="shared" ref="G2566:G2629" si="40">D2566-E2566</f>
        <v>155398.21000000066</v>
      </c>
      <c r="H2566" s="21">
        <v>0</v>
      </c>
      <c r="I2566" s="21">
        <v>0</v>
      </c>
    </row>
    <row r="2567" spans="1:9" ht="15" x14ac:dyDescent="0.25">
      <c r="A2567" s="82" t="s">
        <v>2621</v>
      </c>
      <c r="B2567" s="20">
        <v>0</v>
      </c>
      <c r="C2567" s="70" t="s">
        <v>87</v>
      </c>
      <c r="D2567" s="81">
        <v>2207268.5300000012</v>
      </c>
      <c r="E2567" s="81">
        <v>1895939.1000000013</v>
      </c>
      <c r="F2567" s="21">
        <v>0</v>
      </c>
      <c r="G2567" s="22">
        <f t="shared" si="40"/>
        <v>311329.42999999993</v>
      </c>
      <c r="H2567" s="21">
        <v>0</v>
      </c>
      <c r="I2567" s="21">
        <v>0</v>
      </c>
    </row>
    <row r="2568" spans="1:9" ht="15" x14ac:dyDescent="0.25">
      <c r="A2568" s="82" t="s">
        <v>2622</v>
      </c>
      <c r="B2568" s="20">
        <v>0</v>
      </c>
      <c r="C2568" s="70" t="s">
        <v>87</v>
      </c>
      <c r="D2568" s="81">
        <v>917706.20999999985</v>
      </c>
      <c r="E2568" s="81">
        <v>777836.06999999983</v>
      </c>
      <c r="F2568" s="21">
        <v>0</v>
      </c>
      <c r="G2568" s="22">
        <f t="shared" si="40"/>
        <v>139870.14000000001</v>
      </c>
      <c r="H2568" s="21">
        <v>0</v>
      </c>
      <c r="I2568" s="21">
        <v>0</v>
      </c>
    </row>
    <row r="2569" spans="1:9" ht="15" x14ac:dyDescent="0.25">
      <c r="A2569" s="82" t="s">
        <v>2623</v>
      </c>
      <c r="B2569" s="20">
        <v>0</v>
      </c>
      <c r="C2569" s="70" t="s">
        <v>87</v>
      </c>
      <c r="D2569" s="81">
        <v>845368.18</v>
      </c>
      <c r="E2569" s="81">
        <v>668479.39999999991</v>
      </c>
      <c r="F2569" s="21">
        <v>0</v>
      </c>
      <c r="G2569" s="22">
        <f t="shared" si="40"/>
        <v>176888.78000000014</v>
      </c>
      <c r="H2569" s="21">
        <v>0</v>
      </c>
      <c r="I2569" s="21">
        <v>0</v>
      </c>
    </row>
    <row r="2570" spans="1:9" ht="15" x14ac:dyDescent="0.25">
      <c r="A2570" s="82" t="s">
        <v>2624</v>
      </c>
      <c r="B2570" s="20">
        <v>0</v>
      </c>
      <c r="C2570" s="70" t="s">
        <v>87</v>
      </c>
      <c r="D2570" s="81">
        <v>1102529.8000000005</v>
      </c>
      <c r="E2570" s="81">
        <v>977383.36000000022</v>
      </c>
      <c r="F2570" s="21">
        <v>0</v>
      </c>
      <c r="G2570" s="22">
        <f t="shared" si="40"/>
        <v>125146.44000000029</v>
      </c>
      <c r="H2570" s="21">
        <v>0</v>
      </c>
      <c r="I2570" s="21">
        <v>0</v>
      </c>
    </row>
    <row r="2571" spans="1:9" ht="15" x14ac:dyDescent="0.25">
      <c r="A2571" s="82" t="s">
        <v>2625</v>
      </c>
      <c r="B2571" s="20">
        <v>0</v>
      </c>
      <c r="C2571" s="70" t="s">
        <v>87</v>
      </c>
      <c r="D2571" s="81">
        <v>859651.15</v>
      </c>
      <c r="E2571" s="81">
        <v>663635.07000000007</v>
      </c>
      <c r="F2571" s="21">
        <v>0</v>
      </c>
      <c r="G2571" s="22">
        <f t="shared" si="40"/>
        <v>196016.07999999996</v>
      </c>
      <c r="H2571" s="21">
        <v>0</v>
      </c>
      <c r="I2571" s="21">
        <v>0</v>
      </c>
    </row>
    <row r="2572" spans="1:9" ht="15" x14ac:dyDescent="0.25">
      <c r="A2572" s="82" t="s">
        <v>2626</v>
      </c>
      <c r="B2572" s="20">
        <v>0</v>
      </c>
      <c r="C2572" s="70" t="s">
        <v>87</v>
      </c>
      <c r="D2572" s="81">
        <v>757760.7899999998</v>
      </c>
      <c r="E2572" s="81">
        <v>588913.89</v>
      </c>
      <c r="F2572" s="21">
        <v>0</v>
      </c>
      <c r="G2572" s="22">
        <f t="shared" si="40"/>
        <v>168846.89999999979</v>
      </c>
      <c r="H2572" s="21">
        <v>0</v>
      </c>
      <c r="I2572" s="21">
        <v>0</v>
      </c>
    </row>
    <row r="2573" spans="1:9" ht="15" x14ac:dyDescent="0.25">
      <c r="A2573" s="82" t="s">
        <v>2627</v>
      </c>
      <c r="B2573" s="20">
        <v>0</v>
      </c>
      <c r="C2573" s="70" t="s">
        <v>87</v>
      </c>
      <c r="D2573" s="81">
        <v>824961.60000000009</v>
      </c>
      <c r="E2573" s="81">
        <v>701690.2699999999</v>
      </c>
      <c r="F2573" s="21">
        <v>0</v>
      </c>
      <c r="G2573" s="22">
        <f t="shared" si="40"/>
        <v>123271.33000000019</v>
      </c>
      <c r="H2573" s="21">
        <v>0</v>
      </c>
      <c r="I2573" s="21">
        <v>0</v>
      </c>
    </row>
    <row r="2574" spans="1:9" ht="15" x14ac:dyDescent="0.25">
      <c r="A2574" s="82" t="s">
        <v>2628</v>
      </c>
      <c r="B2574" s="20">
        <v>0</v>
      </c>
      <c r="C2574" s="70" t="s">
        <v>87</v>
      </c>
      <c r="D2574" s="81">
        <v>729573.20000000007</v>
      </c>
      <c r="E2574" s="81">
        <v>594381.99999999988</v>
      </c>
      <c r="F2574" s="21">
        <v>0</v>
      </c>
      <c r="G2574" s="22">
        <f t="shared" si="40"/>
        <v>135191.20000000019</v>
      </c>
      <c r="H2574" s="21">
        <v>0</v>
      </c>
      <c r="I2574" s="21">
        <v>0</v>
      </c>
    </row>
    <row r="2575" spans="1:9" ht="15" x14ac:dyDescent="0.25">
      <c r="A2575" s="82" t="s">
        <v>2629</v>
      </c>
      <c r="B2575" s="20">
        <v>0</v>
      </c>
      <c r="C2575" s="70" t="s">
        <v>87</v>
      </c>
      <c r="D2575" s="81">
        <v>1087841.8</v>
      </c>
      <c r="E2575" s="81">
        <v>896806.22999999986</v>
      </c>
      <c r="F2575" s="21">
        <v>0</v>
      </c>
      <c r="G2575" s="22">
        <f t="shared" si="40"/>
        <v>191035.57000000018</v>
      </c>
      <c r="H2575" s="21">
        <v>0</v>
      </c>
      <c r="I2575" s="21">
        <v>0</v>
      </c>
    </row>
    <row r="2576" spans="1:9" ht="15" x14ac:dyDescent="0.25">
      <c r="A2576" s="82" t="s">
        <v>2630</v>
      </c>
      <c r="B2576" s="20">
        <v>0</v>
      </c>
      <c r="C2576" s="70" t="s">
        <v>87</v>
      </c>
      <c r="D2576" s="81">
        <v>9591</v>
      </c>
      <c r="E2576" s="81">
        <v>572.5</v>
      </c>
      <c r="F2576" s="21">
        <v>0</v>
      </c>
      <c r="G2576" s="22">
        <f t="shared" si="40"/>
        <v>9018.5</v>
      </c>
      <c r="H2576" s="21">
        <v>0</v>
      </c>
      <c r="I2576" s="21">
        <v>0</v>
      </c>
    </row>
    <row r="2577" spans="1:9" ht="15" x14ac:dyDescent="0.25">
      <c r="A2577" s="82" t="s">
        <v>2631</v>
      </c>
      <c r="B2577" s="20">
        <v>0</v>
      </c>
      <c r="C2577" s="70" t="s">
        <v>87</v>
      </c>
      <c r="D2577" s="81">
        <v>1492230.8000000005</v>
      </c>
      <c r="E2577" s="81">
        <v>1298425.9000000001</v>
      </c>
      <c r="F2577" s="21">
        <v>0</v>
      </c>
      <c r="G2577" s="22">
        <f t="shared" si="40"/>
        <v>193804.90000000037</v>
      </c>
      <c r="H2577" s="21">
        <v>0</v>
      </c>
      <c r="I2577" s="21">
        <v>0</v>
      </c>
    </row>
    <row r="2578" spans="1:9" ht="15" x14ac:dyDescent="0.25">
      <c r="A2578" s="82" t="s">
        <v>2632</v>
      </c>
      <c r="B2578" s="20">
        <v>0</v>
      </c>
      <c r="C2578" s="70" t="s">
        <v>87</v>
      </c>
      <c r="D2578" s="81">
        <v>2061524.6299999997</v>
      </c>
      <c r="E2578" s="81">
        <v>1770022.1400000004</v>
      </c>
      <c r="F2578" s="21">
        <v>0</v>
      </c>
      <c r="G2578" s="22">
        <f t="shared" si="40"/>
        <v>291502.48999999929</v>
      </c>
      <c r="H2578" s="21">
        <v>0</v>
      </c>
      <c r="I2578" s="21">
        <v>0</v>
      </c>
    </row>
    <row r="2579" spans="1:9" ht="15" x14ac:dyDescent="0.25">
      <c r="A2579" s="82" t="s">
        <v>2633</v>
      </c>
      <c r="B2579" s="20">
        <v>0</v>
      </c>
      <c r="C2579" s="70" t="s">
        <v>87</v>
      </c>
      <c r="D2579" s="81">
        <v>1657018.2700000003</v>
      </c>
      <c r="E2579" s="81">
        <v>1319576.3899999997</v>
      </c>
      <c r="F2579" s="21">
        <v>0</v>
      </c>
      <c r="G2579" s="22">
        <f t="shared" si="40"/>
        <v>337441.88000000059</v>
      </c>
      <c r="H2579" s="21">
        <v>0</v>
      </c>
      <c r="I2579" s="21">
        <v>0</v>
      </c>
    </row>
    <row r="2580" spans="1:9" ht="15" x14ac:dyDescent="0.25">
      <c r="A2580" s="82" t="s">
        <v>2634</v>
      </c>
      <c r="B2580" s="20">
        <v>0</v>
      </c>
      <c r="C2580" s="70" t="s">
        <v>87</v>
      </c>
      <c r="D2580" s="81">
        <v>779900.27000000014</v>
      </c>
      <c r="E2580" s="81">
        <v>585427.31000000006</v>
      </c>
      <c r="F2580" s="21">
        <v>0</v>
      </c>
      <c r="G2580" s="22">
        <f t="shared" si="40"/>
        <v>194472.96000000008</v>
      </c>
      <c r="H2580" s="21">
        <v>0</v>
      </c>
      <c r="I2580" s="21">
        <v>0</v>
      </c>
    </row>
    <row r="2581" spans="1:9" ht="15" x14ac:dyDescent="0.25">
      <c r="A2581" s="82" t="s">
        <v>2635</v>
      </c>
      <c r="B2581" s="20">
        <v>0</v>
      </c>
      <c r="C2581" s="70" t="s">
        <v>87</v>
      </c>
      <c r="D2581" s="81">
        <v>1126240.9399999997</v>
      </c>
      <c r="E2581" s="81">
        <v>806571.45999999973</v>
      </c>
      <c r="F2581" s="21">
        <v>0</v>
      </c>
      <c r="G2581" s="22">
        <f t="shared" si="40"/>
        <v>319669.48</v>
      </c>
      <c r="H2581" s="21">
        <v>0</v>
      </c>
      <c r="I2581" s="21">
        <v>0</v>
      </c>
    </row>
    <row r="2582" spans="1:9" ht="15" x14ac:dyDescent="0.25">
      <c r="A2582" s="82" t="s">
        <v>2636</v>
      </c>
      <c r="B2582" s="20">
        <v>0</v>
      </c>
      <c r="C2582" s="70" t="s">
        <v>87</v>
      </c>
      <c r="D2582" s="81">
        <v>1533852.6599999997</v>
      </c>
      <c r="E2582" s="81">
        <v>1144853.93</v>
      </c>
      <c r="F2582" s="21">
        <v>0</v>
      </c>
      <c r="G2582" s="22">
        <f t="shared" si="40"/>
        <v>388998.72999999975</v>
      </c>
      <c r="H2582" s="21">
        <v>0</v>
      </c>
      <c r="I2582" s="21">
        <v>0</v>
      </c>
    </row>
    <row r="2583" spans="1:9" ht="15" x14ac:dyDescent="0.25">
      <c r="A2583" s="82" t="s">
        <v>2637</v>
      </c>
      <c r="B2583" s="20">
        <v>0</v>
      </c>
      <c r="C2583" s="70" t="s">
        <v>87</v>
      </c>
      <c r="D2583" s="81">
        <v>680822.73999999987</v>
      </c>
      <c r="E2583" s="81">
        <v>480984.24</v>
      </c>
      <c r="F2583" s="21">
        <v>0</v>
      </c>
      <c r="G2583" s="22">
        <f t="shared" si="40"/>
        <v>199838.49999999988</v>
      </c>
      <c r="H2583" s="21">
        <v>0</v>
      </c>
      <c r="I2583" s="21">
        <v>0</v>
      </c>
    </row>
    <row r="2584" spans="1:9" ht="15" x14ac:dyDescent="0.25">
      <c r="A2584" s="82" t="s">
        <v>2638</v>
      </c>
      <c r="B2584" s="20">
        <v>0</v>
      </c>
      <c r="C2584" s="70" t="s">
        <v>87</v>
      </c>
      <c r="D2584" s="81">
        <v>1893405.9699999997</v>
      </c>
      <c r="E2584" s="81">
        <v>1575611.2500000007</v>
      </c>
      <c r="F2584" s="21">
        <v>0</v>
      </c>
      <c r="G2584" s="22">
        <f t="shared" si="40"/>
        <v>317794.71999999904</v>
      </c>
      <c r="H2584" s="21">
        <v>0</v>
      </c>
      <c r="I2584" s="21">
        <v>0</v>
      </c>
    </row>
    <row r="2585" spans="1:9" ht="15" x14ac:dyDescent="0.25">
      <c r="A2585" s="82" t="s">
        <v>2639</v>
      </c>
      <c r="B2585" s="20">
        <v>0</v>
      </c>
      <c r="C2585" s="70" t="s">
        <v>87</v>
      </c>
      <c r="D2585" s="81">
        <v>77868.800000000003</v>
      </c>
      <c r="E2585" s="81">
        <v>13871.7</v>
      </c>
      <c r="F2585" s="21">
        <v>0</v>
      </c>
      <c r="G2585" s="22">
        <f t="shared" si="40"/>
        <v>63997.100000000006</v>
      </c>
      <c r="H2585" s="21">
        <v>0</v>
      </c>
      <c r="I2585" s="21">
        <v>0</v>
      </c>
    </row>
    <row r="2586" spans="1:9" ht="15" x14ac:dyDescent="0.25">
      <c r="A2586" s="82" t="s">
        <v>2640</v>
      </c>
      <c r="B2586" s="20">
        <v>0</v>
      </c>
      <c r="C2586" s="70" t="s">
        <v>87</v>
      </c>
      <c r="D2586" s="81">
        <v>146071.44999999998</v>
      </c>
      <c r="E2586" s="81">
        <v>103822.85</v>
      </c>
      <c r="F2586" s="21">
        <v>0</v>
      </c>
      <c r="G2586" s="22">
        <f t="shared" si="40"/>
        <v>42248.599999999977</v>
      </c>
      <c r="H2586" s="21">
        <v>0</v>
      </c>
      <c r="I2586" s="21">
        <v>0</v>
      </c>
    </row>
    <row r="2587" spans="1:9" ht="15" x14ac:dyDescent="0.25">
      <c r="A2587" s="82" t="s">
        <v>2641</v>
      </c>
      <c r="B2587" s="20">
        <v>0</v>
      </c>
      <c r="C2587" s="70" t="s">
        <v>87</v>
      </c>
      <c r="D2587" s="81">
        <v>121291.4</v>
      </c>
      <c r="E2587" s="81">
        <v>111613.4</v>
      </c>
      <c r="F2587" s="21">
        <v>0</v>
      </c>
      <c r="G2587" s="22">
        <f t="shared" si="40"/>
        <v>9678</v>
      </c>
      <c r="H2587" s="21">
        <v>0</v>
      </c>
      <c r="I2587" s="21">
        <v>0</v>
      </c>
    </row>
    <row r="2588" spans="1:9" ht="15" x14ac:dyDescent="0.25">
      <c r="A2588" s="82" t="s">
        <v>2642</v>
      </c>
      <c r="B2588" s="20">
        <v>0</v>
      </c>
      <c r="C2588" s="70" t="s">
        <v>87</v>
      </c>
      <c r="D2588" s="81">
        <v>145433.38999999998</v>
      </c>
      <c r="E2588" s="81">
        <v>113263.59</v>
      </c>
      <c r="F2588" s="21">
        <v>0</v>
      </c>
      <c r="G2588" s="22">
        <f t="shared" si="40"/>
        <v>32169.799999999988</v>
      </c>
      <c r="H2588" s="21">
        <v>0</v>
      </c>
      <c r="I2588" s="21">
        <v>0</v>
      </c>
    </row>
    <row r="2589" spans="1:9" ht="15" x14ac:dyDescent="0.25">
      <c r="A2589" s="82" t="s">
        <v>2643</v>
      </c>
      <c r="B2589" s="20">
        <v>0</v>
      </c>
      <c r="C2589" s="70" t="s">
        <v>87</v>
      </c>
      <c r="D2589" s="81">
        <v>94353.2</v>
      </c>
      <c r="E2589" s="81">
        <v>78977.7</v>
      </c>
      <c r="F2589" s="21">
        <v>0</v>
      </c>
      <c r="G2589" s="22">
        <f t="shared" si="40"/>
        <v>15375.5</v>
      </c>
      <c r="H2589" s="21">
        <v>0</v>
      </c>
      <c r="I2589" s="21">
        <v>0</v>
      </c>
    </row>
    <row r="2590" spans="1:9" ht="15" x14ac:dyDescent="0.25">
      <c r="A2590" s="82" t="s">
        <v>2644</v>
      </c>
      <c r="B2590" s="20">
        <v>0</v>
      </c>
      <c r="C2590" s="70" t="s">
        <v>87</v>
      </c>
      <c r="D2590" s="81">
        <v>106474</v>
      </c>
      <c r="E2590" s="81">
        <v>75168.33</v>
      </c>
      <c r="F2590" s="21">
        <v>0</v>
      </c>
      <c r="G2590" s="22">
        <f t="shared" si="40"/>
        <v>31305.67</v>
      </c>
      <c r="H2590" s="21">
        <v>0</v>
      </c>
      <c r="I2590" s="21">
        <v>0</v>
      </c>
    </row>
    <row r="2591" spans="1:9" ht="15" x14ac:dyDescent="0.25">
      <c r="A2591" s="82" t="s">
        <v>2645</v>
      </c>
      <c r="B2591" s="20">
        <v>0</v>
      </c>
      <c r="C2591" s="70" t="s">
        <v>87</v>
      </c>
      <c r="D2591" s="81">
        <v>22351.200000000001</v>
      </c>
      <c r="E2591" s="81">
        <v>0</v>
      </c>
      <c r="F2591" s="21">
        <v>0</v>
      </c>
      <c r="G2591" s="22">
        <f t="shared" si="40"/>
        <v>22351.200000000001</v>
      </c>
      <c r="H2591" s="21">
        <v>0</v>
      </c>
      <c r="I2591" s="21">
        <v>0</v>
      </c>
    </row>
    <row r="2592" spans="1:9" ht="15" x14ac:dyDescent="0.25">
      <c r="A2592" s="82" t="s">
        <v>2646</v>
      </c>
      <c r="B2592" s="20">
        <v>0</v>
      </c>
      <c r="C2592" s="70" t="s">
        <v>87</v>
      </c>
      <c r="D2592" s="81">
        <v>21155.8</v>
      </c>
      <c r="E2592" s="81">
        <v>0</v>
      </c>
      <c r="F2592" s="21">
        <v>0</v>
      </c>
      <c r="G2592" s="22">
        <f t="shared" si="40"/>
        <v>21155.8</v>
      </c>
      <c r="H2592" s="21">
        <v>0</v>
      </c>
      <c r="I2592" s="21">
        <v>0</v>
      </c>
    </row>
    <row r="2593" spans="1:9" ht="15" x14ac:dyDescent="0.25">
      <c r="A2593" s="82" t="s">
        <v>2647</v>
      </c>
      <c r="B2593" s="20">
        <v>0</v>
      </c>
      <c r="C2593" s="70" t="s">
        <v>87</v>
      </c>
      <c r="D2593" s="81">
        <v>25603.8</v>
      </c>
      <c r="E2593" s="81">
        <v>174</v>
      </c>
      <c r="F2593" s="21">
        <v>0</v>
      </c>
      <c r="G2593" s="22">
        <f t="shared" si="40"/>
        <v>25429.8</v>
      </c>
      <c r="H2593" s="21">
        <v>0</v>
      </c>
      <c r="I2593" s="21">
        <v>0</v>
      </c>
    </row>
    <row r="2594" spans="1:9" ht="15" x14ac:dyDescent="0.25">
      <c r="A2594" s="82" t="s">
        <v>2648</v>
      </c>
      <c r="B2594" s="20">
        <v>0</v>
      </c>
      <c r="C2594" s="70" t="s">
        <v>87</v>
      </c>
      <c r="D2594" s="81">
        <v>107447.7</v>
      </c>
      <c r="E2594" s="81">
        <v>28214.400000000001</v>
      </c>
      <c r="F2594" s="21">
        <v>0</v>
      </c>
      <c r="G2594" s="22">
        <f t="shared" si="40"/>
        <v>79233.299999999988</v>
      </c>
      <c r="H2594" s="21">
        <v>0</v>
      </c>
      <c r="I2594" s="21">
        <v>0</v>
      </c>
    </row>
    <row r="2595" spans="1:9" ht="15" x14ac:dyDescent="0.25">
      <c r="A2595" s="82" t="s">
        <v>2649</v>
      </c>
      <c r="B2595" s="20">
        <v>0</v>
      </c>
      <c r="C2595" s="70" t="s">
        <v>87</v>
      </c>
      <c r="D2595" s="81">
        <v>18765</v>
      </c>
      <c r="E2595" s="81">
        <v>8010</v>
      </c>
      <c r="F2595" s="21">
        <v>0</v>
      </c>
      <c r="G2595" s="22">
        <f t="shared" si="40"/>
        <v>10755</v>
      </c>
      <c r="H2595" s="21">
        <v>0</v>
      </c>
      <c r="I2595" s="21">
        <v>0</v>
      </c>
    </row>
    <row r="2596" spans="1:9" ht="15" x14ac:dyDescent="0.25">
      <c r="A2596" s="82" t="s">
        <v>2650</v>
      </c>
      <c r="B2596" s="20">
        <v>0</v>
      </c>
      <c r="C2596" s="70" t="s">
        <v>87</v>
      </c>
      <c r="D2596" s="81">
        <v>104917.2</v>
      </c>
      <c r="E2596" s="81">
        <v>6117.3</v>
      </c>
      <c r="F2596" s="21">
        <v>0</v>
      </c>
      <c r="G2596" s="22">
        <f t="shared" si="40"/>
        <v>98799.9</v>
      </c>
      <c r="H2596" s="21">
        <v>0</v>
      </c>
      <c r="I2596" s="21">
        <v>0</v>
      </c>
    </row>
    <row r="2597" spans="1:9" ht="15" x14ac:dyDescent="0.25">
      <c r="A2597" s="82" t="s">
        <v>2651</v>
      </c>
      <c r="B2597" s="20">
        <v>0</v>
      </c>
      <c r="C2597" s="70" t="s">
        <v>87</v>
      </c>
      <c r="D2597" s="81">
        <v>50790.600000000006</v>
      </c>
      <c r="E2597" s="81">
        <v>14867.8</v>
      </c>
      <c r="F2597" s="21">
        <v>0</v>
      </c>
      <c r="G2597" s="22">
        <f t="shared" si="40"/>
        <v>35922.800000000003</v>
      </c>
      <c r="H2597" s="21">
        <v>0</v>
      </c>
      <c r="I2597" s="21">
        <v>0</v>
      </c>
    </row>
    <row r="2598" spans="1:9" ht="15" x14ac:dyDescent="0.25">
      <c r="A2598" s="82" t="s">
        <v>2652</v>
      </c>
      <c r="B2598" s="20">
        <v>0</v>
      </c>
      <c r="C2598" s="70" t="s">
        <v>87</v>
      </c>
      <c r="D2598" s="81">
        <v>78812.2</v>
      </c>
      <c r="E2598" s="81">
        <v>44000.799999999996</v>
      </c>
      <c r="F2598" s="21">
        <v>0</v>
      </c>
      <c r="G2598" s="22">
        <f t="shared" si="40"/>
        <v>34811.4</v>
      </c>
      <c r="H2598" s="21">
        <v>0</v>
      </c>
      <c r="I2598" s="21">
        <v>0</v>
      </c>
    </row>
    <row r="2599" spans="1:9" ht="15" x14ac:dyDescent="0.25">
      <c r="A2599" s="82" t="s">
        <v>4505</v>
      </c>
      <c r="B2599" s="20">
        <v>0</v>
      </c>
      <c r="C2599" s="70" t="s">
        <v>87</v>
      </c>
      <c r="D2599" s="81">
        <v>321.39</v>
      </c>
      <c r="E2599" s="81">
        <v>0</v>
      </c>
      <c r="F2599" s="21">
        <v>0</v>
      </c>
      <c r="G2599" s="22">
        <f t="shared" si="40"/>
        <v>321.39</v>
      </c>
      <c r="H2599" s="21">
        <v>0</v>
      </c>
      <c r="I2599" s="21">
        <v>0</v>
      </c>
    </row>
    <row r="2600" spans="1:9" ht="15" x14ac:dyDescent="0.25">
      <c r="A2600" s="82" t="s">
        <v>2653</v>
      </c>
      <c r="B2600" s="20">
        <v>0</v>
      </c>
      <c r="C2600" s="70" t="s">
        <v>87</v>
      </c>
      <c r="D2600" s="81">
        <v>124432.79999999999</v>
      </c>
      <c r="E2600" s="81">
        <v>46004.4</v>
      </c>
      <c r="F2600" s="21">
        <v>0</v>
      </c>
      <c r="G2600" s="22">
        <f t="shared" si="40"/>
        <v>78428.399999999994</v>
      </c>
      <c r="H2600" s="21">
        <v>0</v>
      </c>
      <c r="I2600" s="21">
        <v>0</v>
      </c>
    </row>
    <row r="2601" spans="1:9" ht="15" x14ac:dyDescent="0.25">
      <c r="A2601" s="82" t="s">
        <v>2654</v>
      </c>
      <c r="B2601" s="20">
        <v>0</v>
      </c>
      <c r="C2601" s="70" t="s">
        <v>87</v>
      </c>
      <c r="D2601" s="81">
        <v>13038.2</v>
      </c>
      <c r="E2601" s="81">
        <v>0</v>
      </c>
      <c r="F2601" s="21">
        <v>0</v>
      </c>
      <c r="G2601" s="22">
        <f t="shared" si="40"/>
        <v>13038.2</v>
      </c>
      <c r="H2601" s="21">
        <v>0</v>
      </c>
      <c r="I2601" s="21">
        <v>0</v>
      </c>
    </row>
    <row r="2602" spans="1:9" ht="15" x14ac:dyDescent="0.25">
      <c r="A2602" s="82" t="s">
        <v>2655</v>
      </c>
      <c r="B2602" s="20">
        <v>0</v>
      </c>
      <c r="C2602" s="70" t="s">
        <v>87</v>
      </c>
      <c r="D2602" s="81">
        <v>92351.6</v>
      </c>
      <c r="E2602" s="81">
        <v>39713.599999999999</v>
      </c>
      <c r="F2602" s="21">
        <v>0</v>
      </c>
      <c r="G2602" s="22">
        <f t="shared" si="40"/>
        <v>52638.000000000007</v>
      </c>
      <c r="H2602" s="21">
        <v>0</v>
      </c>
      <c r="I2602" s="21">
        <v>0</v>
      </c>
    </row>
    <row r="2603" spans="1:9" ht="15" x14ac:dyDescent="0.25">
      <c r="A2603" s="82" t="s">
        <v>2656</v>
      </c>
      <c r="B2603" s="20">
        <v>0</v>
      </c>
      <c r="C2603" s="70" t="s">
        <v>87</v>
      </c>
      <c r="D2603" s="81">
        <v>96777.5</v>
      </c>
      <c r="E2603" s="81">
        <v>70553.600000000006</v>
      </c>
      <c r="F2603" s="21">
        <v>0</v>
      </c>
      <c r="G2603" s="22">
        <f t="shared" si="40"/>
        <v>26223.899999999994</v>
      </c>
      <c r="H2603" s="21">
        <v>0</v>
      </c>
      <c r="I2603" s="21">
        <v>0</v>
      </c>
    </row>
    <row r="2604" spans="1:9" ht="15" x14ac:dyDescent="0.25">
      <c r="A2604" s="82" t="s">
        <v>2657</v>
      </c>
      <c r="B2604" s="20">
        <v>0</v>
      </c>
      <c r="C2604" s="70" t="s">
        <v>87</v>
      </c>
      <c r="D2604" s="81">
        <v>73503.199999999997</v>
      </c>
      <c r="E2604" s="81">
        <v>25971.1</v>
      </c>
      <c r="F2604" s="21">
        <v>0</v>
      </c>
      <c r="G2604" s="22">
        <f t="shared" si="40"/>
        <v>47532.1</v>
      </c>
      <c r="H2604" s="21">
        <v>0</v>
      </c>
      <c r="I2604" s="21">
        <v>0</v>
      </c>
    </row>
    <row r="2605" spans="1:9" ht="15" x14ac:dyDescent="0.25">
      <c r="A2605" s="82" t="s">
        <v>2658</v>
      </c>
      <c r="B2605" s="20">
        <v>0</v>
      </c>
      <c r="C2605" s="70" t="s">
        <v>87</v>
      </c>
      <c r="D2605" s="81">
        <v>79341.2</v>
      </c>
      <c r="E2605" s="81">
        <v>30383.72</v>
      </c>
      <c r="F2605" s="21">
        <v>0</v>
      </c>
      <c r="G2605" s="22">
        <f t="shared" si="40"/>
        <v>48957.479999999996</v>
      </c>
      <c r="H2605" s="21">
        <v>0</v>
      </c>
      <c r="I2605" s="21">
        <v>0</v>
      </c>
    </row>
    <row r="2606" spans="1:9" ht="15" x14ac:dyDescent="0.25">
      <c r="A2606" s="82" t="s">
        <v>2659</v>
      </c>
      <c r="B2606" s="20">
        <v>0</v>
      </c>
      <c r="C2606" s="70" t="s">
        <v>87</v>
      </c>
      <c r="D2606" s="81">
        <v>66080.600000000006</v>
      </c>
      <c r="E2606" s="81">
        <v>21198.6</v>
      </c>
      <c r="F2606" s="21">
        <v>0</v>
      </c>
      <c r="G2606" s="22">
        <f t="shared" si="40"/>
        <v>44882.000000000007</v>
      </c>
      <c r="H2606" s="21">
        <v>0</v>
      </c>
      <c r="I2606" s="21">
        <v>0</v>
      </c>
    </row>
    <row r="2607" spans="1:9" ht="15" x14ac:dyDescent="0.25">
      <c r="A2607" s="82" t="s">
        <v>2660</v>
      </c>
      <c r="B2607" s="20">
        <v>0</v>
      </c>
      <c r="C2607" s="70" t="s">
        <v>87</v>
      </c>
      <c r="D2607" s="81">
        <v>51485.600000000006</v>
      </c>
      <c r="E2607" s="81">
        <v>17296.8</v>
      </c>
      <c r="F2607" s="21">
        <v>0</v>
      </c>
      <c r="G2607" s="22">
        <f t="shared" si="40"/>
        <v>34188.800000000003</v>
      </c>
      <c r="H2607" s="21">
        <v>0</v>
      </c>
      <c r="I2607" s="21">
        <v>0</v>
      </c>
    </row>
    <row r="2608" spans="1:9" ht="15" x14ac:dyDescent="0.25">
      <c r="A2608" s="82" t="s">
        <v>2661</v>
      </c>
      <c r="B2608" s="20">
        <v>0</v>
      </c>
      <c r="C2608" s="70" t="s">
        <v>87</v>
      </c>
      <c r="D2608" s="81">
        <v>103860.80000000002</v>
      </c>
      <c r="E2608" s="81">
        <v>0</v>
      </c>
      <c r="F2608" s="21">
        <v>0</v>
      </c>
      <c r="G2608" s="22">
        <f t="shared" si="40"/>
        <v>103860.80000000002</v>
      </c>
      <c r="H2608" s="21">
        <v>0</v>
      </c>
      <c r="I2608" s="21">
        <v>0</v>
      </c>
    </row>
    <row r="2609" spans="1:9" ht="15" x14ac:dyDescent="0.25">
      <c r="A2609" s="82" t="s">
        <v>2662</v>
      </c>
      <c r="B2609" s="20">
        <v>0</v>
      </c>
      <c r="C2609" s="70" t="s">
        <v>87</v>
      </c>
      <c r="D2609" s="81">
        <v>80258.600000000006</v>
      </c>
      <c r="E2609" s="81">
        <v>44579.5</v>
      </c>
      <c r="F2609" s="21">
        <v>0</v>
      </c>
      <c r="G2609" s="22">
        <f t="shared" si="40"/>
        <v>35679.100000000006</v>
      </c>
      <c r="H2609" s="21">
        <v>0</v>
      </c>
      <c r="I2609" s="21">
        <v>0</v>
      </c>
    </row>
    <row r="2610" spans="1:9" ht="15" x14ac:dyDescent="0.25">
      <c r="A2610" s="82" t="s">
        <v>2663</v>
      </c>
      <c r="B2610" s="20">
        <v>0</v>
      </c>
      <c r="C2610" s="70" t="s">
        <v>87</v>
      </c>
      <c r="D2610" s="81">
        <v>117232.6</v>
      </c>
      <c r="E2610" s="81">
        <v>41904.18</v>
      </c>
      <c r="F2610" s="21">
        <v>0</v>
      </c>
      <c r="G2610" s="22">
        <f t="shared" si="40"/>
        <v>75328.420000000013</v>
      </c>
      <c r="H2610" s="21">
        <v>0</v>
      </c>
      <c r="I2610" s="21">
        <v>0</v>
      </c>
    </row>
    <row r="2611" spans="1:9" ht="15" x14ac:dyDescent="0.25">
      <c r="A2611" s="82" t="s">
        <v>2664</v>
      </c>
      <c r="B2611" s="20">
        <v>0</v>
      </c>
      <c r="C2611" s="70" t="s">
        <v>87</v>
      </c>
      <c r="D2611" s="81">
        <v>101219.79999999999</v>
      </c>
      <c r="E2611" s="81">
        <v>39174.67</v>
      </c>
      <c r="F2611" s="21">
        <v>0</v>
      </c>
      <c r="G2611" s="22">
        <f t="shared" si="40"/>
        <v>62045.12999999999</v>
      </c>
      <c r="H2611" s="21">
        <v>0</v>
      </c>
      <c r="I2611" s="21">
        <v>0</v>
      </c>
    </row>
    <row r="2612" spans="1:9" ht="15" x14ac:dyDescent="0.25">
      <c r="A2612" s="82" t="s">
        <v>2665</v>
      </c>
      <c r="B2612" s="20">
        <v>0</v>
      </c>
      <c r="C2612" s="70" t="s">
        <v>87</v>
      </c>
      <c r="D2612" s="81">
        <v>109605.44</v>
      </c>
      <c r="E2612" s="81">
        <v>66265.3</v>
      </c>
      <c r="F2612" s="21">
        <v>0</v>
      </c>
      <c r="G2612" s="22">
        <f t="shared" si="40"/>
        <v>43340.14</v>
      </c>
      <c r="H2612" s="21">
        <v>0</v>
      </c>
      <c r="I2612" s="21">
        <v>0</v>
      </c>
    </row>
    <row r="2613" spans="1:9" ht="15" x14ac:dyDescent="0.25">
      <c r="A2613" s="82" t="s">
        <v>2666</v>
      </c>
      <c r="B2613" s="20">
        <v>0</v>
      </c>
      <c r="C2613" s="70" t="s">
        <v>87</v>
      </c>
      <c r="D2613" s="81">
        <v>101080.79999999999</v>
      </c>
      <c r="E2613" s="81">
        <v>45001.8</v>
      </c>
      <c r="F2613" s="21">
        <v>0</v>
      </c>
      <c r="G2613" s="22">
        <f t="shared" si="40"/>
        <v>56078.999999999985</v>
      </c>
      <c r="H2613" s="21">
        <v>0</v>
      </c>
      <c r="I2613" s="21">
        <v>0</v>
      </c>
    </row>
    <row r="2614" spans="1:9" ht="15" x14ac:dyDescent="0.25">
      <c r="A2614" s="82" t="s">
        <v>2667</v>
      </c>
      <c r="B2614" s="20">
        <v>0</v>
      </c>
      <c r="C2614" s="70" t="s">
        <v>87</v>
      </c>
      <c r="D2614" s="81">
        <v>84345.2</v>
      </c>
      <c r="E2614" s="81">
        <v>27702.600000000002</v>
      </c>
      <c r="F2614" s="21">
        <v>0</v>
      </c>
      <c r="G2614" s="22">
        <f t="shared" si="40"/>
        <v>56642.599999999991</v>
      </c>
      <c r="H2614" s="21">
        <v>0</v>
      </c>
      <c r="I2614" s="21">
        <v>0</v>
      </c>
    </row>
    <row r="2615" spans="1:9" ht="15" x14ac:dyDescent="0.25">
      <c r="A2615" s="82" t="s">
        <v>2668</v>
      </c>
      <c r="B2615" s="20">
        <v>0</v>
      </c>
      <c r="C2615" s="70" t="s">
        <v>87</v>
      </c>
      <c r="D2615" s="81">
        <v>78952</v>
      </c>
      <c r="E2615" s="81">
        <v>8692.7999999999993</v>
      </c>
      <c r="F2615" s="21">
        <v>0</v>
      </c>
      <c r="G2615" s="22">
        <f t="shared" si="40"/>
        <v>70259.199999999997</v>
      </c>
      <c r="H2615" s="21">
        <v>0</v>
      </c>
      <c r="I2615" s="21">
        <v>0</v>
      </c>
    </row>
    <row r="2616" spans="1:9" ht="15" x14ac:dyDescent="0.25">
      <c r="A2616" s="82" t="s">
        <v>2669</v>
      </c>
      <c r="B2616" s="20">
        <v>0</v>
      </c>
      <c r="C2616" s="70" t="s">
        <v>87</v>
      </c>
      <c r="D2616" s="81">
        <v>86180</v>
      </c>
      <c r="E2616" s="81">
        <v>34254.799999999996</v>
      </c>
      <c r="F2616" s="21">
        <v>0</v>
      </c>
      <c r="G2616" s="22">
        <f t="shared" si="40"/>
        <v>51925.200000000004</v>
      </c>
      <c r="H2616" s="21">
        <v>0</v>
      </c>
      <c r="I2616" s="21">
        <v>0</v>
      </c>
    </row>
    <row r="2617" spans="1:9" ht="15" x14ac:dyDescent="0.25">
      <c r="A2617" s="82" t="s">
        <v>2670</v>
      </c>
      <c r="B2617" s="20">
        <v>0</v>
      </c>
      <c r="C2617" s="70" t="s">
        <v>87</v>
      </c>
      <c r="D2617" s="81">
        <v>167420.5</v>
      </c>
      <c r="E2617" s="81">
        <v>87858.299999999988</v>
      </c>
      <c r="F2617" s="21">
        <v>0</v>
      </c>
      <c r="G2617" s="22">
        <f t="shared" si="40"/>
        <v>79562.200000000012</v>
      </c>
      <c r="H2617" s="21">
        <v>0</v>
      </c>
      <c r="I2617" s="21">
        <v>0</v>
      </c>
    </row>
    <row r="2618" spans="1:9" ht="15" x14ac:dyDescent="0.25">
      <c r="A2618" s="82" t="s">
        <v>2671</v>
      </c>
      <c r="B2618" s="20">
        <v>0</v>
      </c>
      <c r="C2618" s="70" t="s">
        <v>87</v>
      </c>
      <c r="D2618" s="81">
        <v>80597.42</v>
      </c>
      <c r="E2618" s="81">
        <v>45876.22</v>
      </c>
      <c r="F2618" s="21">
        <v>0</v>
      </c>
      <c r="G2618" s="22">
        <f t="shared" si="40"/>
        <v>34721.199999999997</v>
      </c>
      <c r="H2618" s="21">
        <v>0</v>
      </c>
      <c r="I2618" s="21">
        <v>0</v>
      </c>
    </row>
    <row r="2619" spans="1:9" ht="15" x14ac:dyDescent="0.25">
      <c r="A2619" s="82" t="s">
        <v>2672</v>
      </c>
      <c r="B2619" s="20">
        <v>0</v>
      </c>
      <c r="C2619" s="70" t="s">
        <v>87</v>
      </c>
      <c r="D2619" s="81">
        <v>14622.8</v>
      </c>
      <c r="E2619" s="81">
        <v>0</v>
      </c>
      <c r="F2619" s="21">
        <v>0</v>
      </c>
      <c r="G2619" s="22">
        <f t="shared" si="40"/>
        <v>14622.8</v>
      </c>
      <c r="H2619" s="21">
        <v>0</v>
      </c>
      <c r="I2619" s="21">
        <v>0</v>
      </c>
    </row>
    <row r="2620" spans="1:9" ht="15" x14ac:dyDescent="0.25">
      <c r="A2620" s="82" t="s">
        <v>2673</v>
      </c>
      <c r="B2620" s="20">
        <v>0</v>
      </c>
      <c r="C2620" s="70" t="s">
        <v>87</v>
      </c>
      <c r="D2620" s="81">
        <v>10508.4</v>
      </c>
      <c r="E2620" s="81">
        <v>0</v>
      </c>
      <c r="F2620" s="21">
        <v>0</v>
      </c>
      <c r="G2620" s="22">
        <f t="shared" si="40"/>
        <v>10508.4</v>
      </c>
      <c r="H2620" s="21">
        <v>0</v>
      </c>
      <c r="I2620" s="21">
        <v>0</v>
      </c>
    </row>
    <row r="2621" spans="1:9" ht="15" x14ac:dyDescent="0.25">
      <c r="A2621" s="82" t="s">
        <v>2674</v>
      </c>
      <c r="B2621" s="20">
        <v>0</v>
      </c>
      <c r="C2621" s="70" t="s">
        <v>87</v>
      </c>
      <c r="D2621" s="81">
        <v>1645472.0399999996</v>
      </c>
      <c r="E2621" s="81">
        <v>1443798.1400000004</v>
      </c>
      <c r="F2621" s="21">
        <v>0</v>
      </c>
      <c r="G2621" s="22">
        <f t="shared" si="40"/>
        <v>201673.89999999921</v>
      </c>
      <c r="H2621" s="21">
        <v>0</v>
      </c>
      <c r="I2621" s="21">
        <v>0</v>
      </c>
    </row>
    <row r="2622" spans="1:9" ht="15" x14ac:dyDescent="0.25">
      <c r="A2622" s="82" t="s">
        <v>2675</v>
      </c>
      <c r="B2622" s="20">
        <v>0</v>
      </c>
      <c r="C2622" s="84" t="s">
        <v>4356</v>
      </c>
      <c r="D2622" s="81">
        <v>174739.03</v>
      </c>
      <c r="E2622" s="81">
        <v>178002.23</v>
      </c>
      <c r="F2622" s="21">
        <v>0</v>
      </c>
      <c r="G2622" s="22">
        <f t="shared" si="40"/>
        <v>-3263.2000000000116</v>
      </c>
      <c r="H2622" s="21">
        <v>0</v>
      </c>
      <c r="I2622" s="21">
        <v>0</v>
      </c>
    </row>
    <row r="2623" spans="1:9" ht="15" x14ac:dyDescent="0.25">
      <c r="A2623" s="82" t="s">
        <v>2676</v>
      </c>
      <c r="B2623" s="20">
        <v>0</v>
      </c>
      <c r="C2623" s="84" t="s">
        <v>4356</v>
      </c>
      <c r="D2623" s="81">
        <v>30057.4</v>
      </c>
      <c r="E2623" s="81">
        <v>9604.7999999999993</v>
      </c>
      <c r="F2623" s="21">
        <v>0</v>
      </c>
      <c r="G2623" s="22">
        <f t="shared" si="40"/>
        <v>20452.600000000002</v>
      </c>
      <c r="H2623" s="21">
        <v>0</v>
      </c>
      <c r="I2623" s="21">
        <v>0</v>
      </c>
    </row>
    <row r="2624" spans="1:9" ht="15" x14ac:dyDescent="0.25">
      <c r="A2624" s="82" t="s">
        <v>2677</v>
      </c>
      <c r="B2624" s="20">
        <v>0</v>
      </c>
      <c r="C2624" s="84" t="s">
        <v>4356</v>
      </c>
      <c r="D2624" s="81">
        <v>79717.16</v>
      </c>
      <c r="E2624" s="81">
        <v>78157.16</v>
      </c>
      <c r="F2624" s="21">
        <v>0</v>
      </c>
      <c r="G2624" s="22">
        <f t="shared" si="40"/>
        <v>1560</v>
      </c>
      <c r="H2624" s="21">
        <v>0</v>
      </c>
      <c r="I2624" s="21">
        <v>0</v>
      </c>
    </row>
    <row r="2625" spans="1:9" ht="15" x14ac:dyDescent="0.25">
      <c r="A2625" s="82" t="s">
        <v>2678</v>
      </c>
      <c r="B2625" s="20">
        <v>0</v>
      </c>
      <c r="C2625" s="84" t="s">
        <v>4356</v>
      </c>
      <c r="D2625" s="81">
        <v>1094700.0599999996</v>
      </c>
      <c r="E2625" s="81">
        <v>1074875.5199999998</v>
      </c>
      <c r="F2625" s="21">
        <v>0</v>
      </c>
      <c r="G2625" s="22">
        <f t="shared" si="40"/>
        <v>19824.539999999804</v>
      </c>
      <c r="H2625" s="21">
        <v>0</v>
      </c>
      <c r="I2625" s="21">
        <v>0</v>
      </c>
    </row>
    <row r="2626" spans="1:9" ht="15" x14ac:dyDescent="0.25">
      <c r="A2626" s="82" t="s">
        <v>2679</v>
      </c>
      <c r="B2626" s="20">
        <v>0</v>
      </c>
      <c r="C2626" s="84" t="s">
        <v>4356</v>
      </c>
      <c r="D2626" s="81">
        <v>27848.48</v>
      </c>
      <c r="E2626" s="81">
        <v>15920.2</v>
      </c>
      <c r="F2626" s="21">
        <v>0</v>
      </c>
      <c r="G2626" s="22">
        <f t="shared" si="40"/>
        <v>11928.279999999999</v>
      </c>
      <c r="H2626" s="21">
        <v>0</v>
      </c>
      <c r="I2626" s="21">
        <v>0</v>
      </c>
    </row>
    <row r="2627" spans="1:9" ht="15" x14ac:dyDescent="0.25">
      <c r="A2627" s="82" t="s">
        <v>2680</v>
      </c>
      <c r="B2627" s="20">
        <v>0</v>
      </c>
      <c r="C2627" s="84" t="s">
        <v>4356</v>
      </c>
      <c r="D2627" s="81">
        <v>507057.88999999996</v>
      </c>
      <c r="E2627" s="81">
        <v>458708.68999999994</v>
      </c>
      <c r="F2627" s="21">
        <v>0</v>
      </c>
      <c r="G2627" s="22">
        <f t="shared" si="40"/>
        <v>48349.200000000012</v>
      </c>
      <c r="H2627" s="21">
        <v>0</v>
      </c>
      <c r="I2627" s="21">
        <v>0</v>
      </c>
    </row>
    <row r="2628" spans="1:9" ht="15" x14ac:dyDescent="0.25">
      <c r="A2628" s="82" t="s">
        <v>2681</v>
      </c>
      <c r="B2628" s="20">
        <v>0</v>
      </c>
      <c r="C2628" s="84" t="s">
        <v>4356</v>
      </c>
      <c r="D2628" s="81">
        <v>63701.499999999993</v>
      </c>
      <c r="E2628" s="81">
        <v>59963.270000000004</v>
      </c>
      <c r="F2628" s="21">
        <v>0</v>
      </c>
      <c r="G2628" s="22">
        <f t="shared" si="40"/>
        <v>3738.2299999999886</v>
      </c>
      <c r="H2628" s="21">
        <v>0</v>
      </c>
      <c r="I2628" s="21">
        <v>0</v>
      </c>
    </row>
    <row r="2629" spans="1:9" ht="15" x14ac:dyDescent="0.25">
      <c r="A2629" s="82" t="s">
        <v>2682</v>
      </c>
      <c r="B2629" s="20">
        <v>0</v>
      </c>
      <c r="C2629" s="84" t="s">
        <v>4356</v>
      </c>
      <c r="D2629" s="81">
        <v>586487.13</v>
      </c>
      <c r="E2629" s="81">
        <v>576477.63</v>
      </c>
      <c r="F2629" s="21">
        <v>0</v>
      </c>
      <c r="G2629" s="22">
        <f t="shared" si="40"/>
        <v>10009.5</v>
      </c>
      <c r="H2629" s="21">
        <v>0</v>
      </c>
      <c r="I2629" s="21">
        <v>0</v>
      </c>
    </row>
    <row r="2630" spans="1:9" ht="15" x14ac:dyDescent="0.25">
      <c r="A2630" s="82" t="s">
        <v>2683</v>
      </c>
      <c r="B2630" s="20">
        <v>0</v>
      </c>
      <c r="C2630" s="84" t="s">
        <v>4356</v>
      </c>
      <c r="D2630" s="81">
        <v>144802.75999999998</v>
      </c>
      <c r="E2630" s="81">
        <v>139087.12</v>
      </c>
      <c r="F2630" s="21">
        <v>0</v>
      </c>
      <c r="G2630" s="22">
        <f t="shared" ref="G2630:G2693" si="41">D2630-E2630</f>
        <v>5715.6399999999849</v>
      </c>
      <c r="H2630" s="21">
        <v>0</v>
      </c>
      <c r="I2630" s="21">
        <v>0</v>
      </c>
    </row>
    <row r="2631" spans="1:9" ht="15" x14ac:dyDescent="0.25">
      <c r="A2631" s="82" t="s">
        <v>2684</v>
      </c>
      <c r="B2631" s="20">
        <v>0</v>
      </c>
      <c r="C2631" s="84" t="s">
        <v>4356</v>
      </c>
      <c r="D2631" s="81">
        <v>141238.6</v>
      </c>
      <c r="E2631" s="81">
        <v>119508.4</v>
      </c>
      <c r="F2631" s="21">
        <v>0</v>
      </c>
      <c r="G2631" s="22">
        <f t="shared" si="41"/>
        <v>21730.200000000012</v>
      </c>
      <c r="H2631" s="21">
        <v>0</v>
      </c>
      <c r="I2631" s="21">
        <v>0</v>
      </c>
    </row>
    <row r="2632" spans="1:9" ht="15" x14ac:dyDescent="0.25">
      <c r="A2632" s="82" t="s">
        <v>2685</v>
      </c>
      <c r="B2632" s="20">
        <v>0</v>
      </c>
      <c r="C2632" s="84" t="s">
        <v>4356</v>
      </c>
      <c r="D2632" s="81">
        <v>115274.4</v>
      </c>
      <c r="E2632" s="81">
        <v>99409</v>
      </c>
      <c r="F2632" s="21">
        <v>0</v>
      </c>
      <c r="G2632" s="22">
        <f t="shared" si="41"/>
        <v>15865.399999999994</v>
      </c>
      <c r="H2632" s="21">
        <v>0</v>
      </c>
      <c r="I2632" s="21">
        <v>0</v>
      </c>
    </row>
    <row r="2633" spans="1:9" ht="15" x14ac:dyDescent="0.25">
      <c r="A2633" s="82" t="s">
        <v>2686</v>
      </c>
      <c r="B2633" s="20">
        <v>0</v>
      </c>
      <c r="C2633" s="84" t="s">
        <v>4356</v>
      </c>
      <c r="D2633" s="81">
        <v>102517.21999999999</v>
      </c>
      <c r="E2633" s="81">
        <v>101634.82</v>
      </c>
      <c r="F2633" s="21">
        <v>0</v>
      </c>
      <c r="G2633" s="22">
        <f t="shared" si="41"/>
        <v>882.39999999997963</v>
      </c>
      <c r="H2633" s="21">
        <v>0</v>
      </c>
      <c r="I2633" s="21">
        <v>0</v>
      </c>
    </row>
    <row r="2634" spans="1:9" ht="15" x14ac:dyDescent="0.25">
      <c r="A2634" s="82" t="s">
        <v>2687</v>
      </c>
      <c r="B2634" s="20">
        <v>0</v>
      </c>
      <c r="C2634" s="84" t="s">
        <v>4356</v>
      </c>
      <c r="D2634" s="81">
        <v>15789.6</v>
      </c>
      <c r="E2634" s="81">
        <v>16768.8</v>
      </c>
      <c r="F2634" s="21">
        <v>0</v>
      </c>
      <c r="G2634" s="22">
        <f t="shared" si="41"/>
        <v>-979.19999999999891</v>
      </c>
      <c r="H2634" s="21">
        <v>0</v>
      </c>
      <c r="I2634" s="21">
        <v>0</v>
      </c>
    </row>
    <row r="2635" spans="1:9" ht="15" x14ac:dyDescent="0.25">
      <c r="A2635" s="82" t="s">
        <v>2688</v>
      </c>
      <c r="B2635" s="20">
        <v>0</v>
      </c>
      <c r="C2635" s="84" t="s">
        <v>4356</v>
      </c>
      <c r="D2635" s="81">
        <v>93021.04</v>
      </c>
      <c r="E2635" s="81">
        <v>79067.599999999991</v>
      </c>
      <c r="F2635" s="21">
        <v>0</v>
      </c>
      <c r="G2635" s="22">
        <f t="shared" si="41"/>
        <v>13953.440000000002</v>
      </c>
      <c r="H2635" s="21">
        <v>0</v>
      </c>
      <c r="I2635" s="21">
        <v>0</v>
      </c>
    </row>
    <row r="2636" spans="1:9" ht="15" x14ac:dyDescent="0.25">
      <c r="A2636" s="82" t="s">
        <v>2689</v>
      </c>
      <c r="B2636" s="20">
        <v>0</v>
      </c>
      <c r="C2636" s="84" t="s">
        <v>4356</v>
      </c>
      <c r="D2636" s="81">
        <v>128203.19999999998</v>
      </c>
      <c r="E2636" s="81">
        <v>126164.4</v>
      </c>
      <c r="F2636" s="21">
        <v>0</v>
      </c>
      <c r="G2636" s="22">
        <f t="shared" si="41"/>
        <v>2038.7999999999884</v>
      </c>
      <c r="H2636" s="21">
        <v>0</v>
      </c>
      <c r="I2636" s="21">
        <v>0</v>
      </c>
    </row>
    <row r="2637" spans="1:9" ht="15" x14ac:dyDescent="0.25">
      <c r="A2637" s="82" t="s">
        <v>2690</v>
      </c>
      <c r="B2637" s="20">
        <v>0</v>
      </c>
      <c r="C2637" s="84" t="s">
        <v>4356</v>
      </c>
      <c r="D2637" s="81">
        <v>169115.33000000002</v>
      </c>
      <c r="E2637" s="81">
        <v>136595.54999999999</v>
      </c>
      <c r="F2637" s="21">
        <v>0</v>
      </c>
      <c r="G2637" s="22">
        <f t="shared" si="41"/>
        <v>32519.780000000028</v>
      </c>
      <c r="H2637" s="21">
        <v>0</v>
      </c>
      <c r="I2637" s="21">
        <v>0</v>
      </c>
    </row>
    <row r="2638" spans="1:9" ht="15" x14ac:dyDescent="0.25">
      <c r="A2638" s="82" t="s">
        <v>2691</v>
      </c>
      <c r="B2638" s="20">
        <v>0</v>
      </c>
      <c r="C2638" s="84" t="s">
        <v>4356</v>
      </c>
      <c r="D2638" s="81">
        <v>74772.77</v>
      </c>
      <c r="E2638" s="81">
        <v>74957.570000000007</v>
      </c>
      <c r="F2638" s="21">
        <v>0</v>
      </c>
      <c r="G2638" s="22">
        <f t="shared" si="41"/>
        <v>-184.80000000000291</v>
      </c>
      <c r="H2638" s="21">
        <v>0</v>
      </c>
      <c r="I2638" s="21">
        <v>0</v>
      </c>
    </row>
    <row r="2639" spans="1:9" ht="15" x14ac:dyDescent="0.25">
      <c r="A2639" s="82" t="s">
        <v>2692</v>
      </c>
      <c r="B2639" s="20">
        <v>0</v>
      </c>
      <c r="C2639" s="84" t="s">
        <v>4356</v>
      </c>
      <c r="D2639" s="81">
        <v>127930.83</v>
      </c>
      <c r="E2639" s="81">
        <v>74589.83</v>
      </c>
      <c r="F2639" s="21">
        <v>0</v>
      </c>
      <c r="G2639" s="22">
        <f t="shared" si="41"/>
        <v>53341</v>
      </c>
      <c r="H2639" s="21">
        <v>0</v>
      </c>
      <c r="I2639" s="21">
        <v>0</v>
      </c>
    </row>
    <row r="2640" spans="1:9" ht="15" x14ac:dyDescent="0.25">
      <c r="A2640" s="82" t="s">
        <v>2693</v>
      </c>
      <c r="B2640" s="20">
        <v>0</v>
      </c>
      <c r="C2640" s="84" t="s">
        <v>4356</v>
      </c>
      <c r="D2640" s="81">
        <v>163273.39999999997</v>
      </c>
      <c r="E2640" s="81">
        <v>140657.19999999998</v>
      </c>
      <c r="F2640" s="21">
        <v>0</v>
      </c>
      <c r="G2640" s="22">
        <f t="shared" si="41"/>
        <v>22616.199999999983</v>
      </c>
      <c r="H2640" s="21">
        <v>0</v>
      </c>
      <c r="I2640" s="21">
        <v>0</v>
      </c>
    </row>
    <row r="2641" spans="1:9" ht="15" x14ac:dyDescent="0.25">
      <c r="A2641" s="82" t="s">
        <v>2694</v>
      </c>
      <c r="B2641" s="20">
        <v>0</v>
      </c>
      <c r="C2641" s="84" t="s">
        <v>4356</v>
      </c>
      <c r="D2641" s="81">
        <v>63517.200000000004</v>
      </c>
      <c r="E2641" s="81">
        <v>55014.2</v>
      </c>
      <c r="F2641" s="21">
        <v>0</v>
      </c>
      <c r="G2641" s="22">
        <f t="shared" si="41"/>
        <v>8503.0000000000073</v>
      </c>
      <c r="H2641" s="21">
        <v>0</v>
      </c>
      <c r="I2641" s="21">
        <v>0</v>
      </c>
    </row>
    <row r="2642" spans="1:9" ht="15" x14ac:dyDescent="0.25">
      <c r="A2642" s="82" t="s">
        <v>2695</v>
      </c>
      <c r="B2642" s="20">
        <v>0</v>
      </c>
      <c r="C2642" s="84" t="s">
        <v>4356</v>
      </c>
      <c r="D2642" s="81">
        <v>315218.5</v>
      </c>
      <c r="E2642" s="81">
        <v>297497.80999999994</v>
      </c>
      <c r="F2642" s="21">
        <v>0</v>
      </c>
      <c r="G2642" s="22">
        <f t="shared" si="41"/>
        <v>17720.690000000061</v>
      </c>
      <c r="H2642" s="21">
        <v>0</v>
      </c>
      <c r="I2642" s="21">
        <v>0</v>
      </c>
    </row>
    <row r="2643" spans="1:9" ht="15" x14ac:dyDescent="0.25">
      <c r="A2643" s="82" t="s">
        <v>2696</v>
      </c>
      <c r="B2643" s="20">
        <v>0</v>
      </c>
      <c r="C2643" s="84" t="s">
        <v>4356</v>
      </c>
      <c r="D2643" s="81">
        <v>133068.6</v>
      </c>
      <c r="E2643" s="81">
        <v>102662.39999999999</v>
      </c>
      <c r="F2643" s="21">
        <v>0</v>
      </c>
      <c r="G2643" s="22">
        <f t="shared" si="41"/>
        <v>30406.200000000012</v>
      </c>
      <c r="H2643" s="21">
        <v>0</v>
      </c>
      <c r="I2643" s="21">
        <v>0</v>
      </c>
    </row>
    <row r="2644" spans="1:9" ht="15" x14ac:dyDescent="0.25">
      <c r="A2644" s="82" t="s">
        <v>2697</v>
      </c>
      <c r="B2644" s="20">
        <v>0</v>
      </c>
      <c r="C2644" s="84" t="s">
        <v>4356</v>
      </c>
      <c r="D2644" s="81">
        <v>316720.59999999998</v>
      </c>
      <c r="E2644" s="81">
        <v>318160.25000000006</v>
      </c>
      <c r="F2644" s="21">
        <v>0</v>
      </c>
      <c r="G2644" s="22">
        <f t="shared" si="41"/>
        <v>-1439.6500000000815</v>
      </c>
      <c r="H2644" s="21">
        <v>0</v>
      </c>
      <c r="I2644" s="21">
        <v>0</v>
      </c>
    </row>
    <row r="2645" spans="1:9" ht="15" x14ac:dyDescent="0.25">
      <c r="A2645" s="82" t="s">
        <v>2698</v>
      </c>
      <c r="B2645" s="20">
        <v>0</v>
      </c>
      <c r="C2645" s="84" t="s">
        <v>4356</v>
      </c>
      <c r="D2645" s="81">
        <v>336379.34000000008</v>
      </c>
      <c r="E2645" s="81">
        <v>318468.69</v>
      </c>
      <c r="F2645" s="21">
        <v>0</v>
      </c>
      <c r="G2645" s="22">
        <f t="shared" si="41"/>
        <v>17910.650000000081</v>
      </c>
      <c r="H2645" s="21">
        <v>0</v>
      </c>
      <c r="I2645" s="21">
        <v>0</v>
      </c>
    </row>
    <row r="2646" spans="1:9" ht="15" x14ac:dyDescent="0.25">
      <c r="A2646" s="82" t="s">
        <v>2699</v>
      </c>
      <c r="B2646" s="20">
        <v>0</v>
      </c>
      <c r="C2646" s="84" t="s">
        <v>4356</v>
      </c>
      <c r="D2646" s="81">
        <v>294875.40000000002</v>
      </c>
      <c r="E2646" s="81">
        <v>289760</v>
      </c>
      <c r="F2646" s="21">
        <v>0</v>
      </c>
      <c r="G2646" s="22">
        <f t="shared" si="41"/>
        <v>5115.4000000000233</v>
      </c>
      <c r="H2646" s="21">
        <v>0</v>
      </c>
      <c r="I2646" s="21">
        <v>0</v>
      </c>
    </row>
    <row r="2647" spans="1:9" ht="15" x14ac:dyDescent="0.25">
      <c r="A2647" s="82" t="s">
        <v>2700</v>
      </c>
      <c r="B2647" s="20">
        <v>0</v>
      </c>
      <c r="C2647" s="84" t="s">
        <v>4356</v>
      </c>
      <c r="D2647" s="81">
        <v>275463.39999999997</v>
      </c>
      <c r="E2647" s="81">
        <v>261829</v>
      </c>
      <c r="F2647" s="21">
        <v>0</v>
      </c>
      <c r="G2647" s="22">
        <f t="shared" si="41"/>
        <v>13634.399999999965</v>
      </c>
      <c r="H2647" s="21">
        <v>0</v>
      </c>
      <c r="I2647" s="21">
        <v>0</v>
      </c>
    </row>
    <row r="2648" spans="1:9" ht="15" x14ac:dyDescent="0.25">
      <c r="A2648" s="82" t="s">
        <v>2701</v>
      </c>
      <c r="B2648" s="20">
        <v>0</v>
      </c>
      <c r="C2648" s="84" t="s">
        <v>4356</v>
      </c>
      <c r="D2648" s="81">
        <v>375577.7699999999</v>
      </c>
      <c r="E2648" s="81">
        <v>349271.77000000008</v>
      </c>
      <c r="F2648" s="21">
        <v>0</v>
      </c>
      <c r="G2648" s="22">
        <f t="shared" si="41"/>
        <v>26305.999999999825</v>
      </c>
      <c r="H2648" s="21">
        <v>0</v>
      </c>
      <c r="I2648" s="21">
        <v>0</v>
      </c>
    </row>
    <row r="2649" spans="1:9" ht="15" x14ac:dyDescent="0.25">
      <c r="A2649" s="82" t="s">
        <v>2702</v>
      </c>
      <c r="B2649" s="20">
        <v>0</v>
      </c>
      <c r="C2649" s="84" t="s">
        <v>4356</v>
      </c>
      <c r="D2649" s="81">
        <v>472370.28000000014</v>
      </c>
      <c r="E2649" s="81">
        <v>430799.68</v>
      </c>
      <c r="F2649" s="21">
        <v>0</v>
      </c>
      <c r="G2649" s="22">
        <f t="shared" si="41"/>
        <v>41570.600000000151</v>
      </c>
      <c r="H2649" s="21">
        <v>0</v>
      </c>
      <c r="I2649" s="21">
        <v>0</v>
      </c>
    </row>
    <row r="2650" spans="1:9" ht="15" x14ac:dyDescent="0.25">
      <c r="A2650" s="82" t="s">
        <v>2703</v>
      </c>
      <c r="B2650" s="20">
        <v>0</v>
      </c>
      <c r="C2650" s="84" t="s">
        <v>4356</v>
      </c>
      <c r="D2650" s="81">
        <v>292789.38999999996</v>
      </c>
      <c r="E2650" s="81">
        <v>261814.23</v>
      </c>
      <c r="F2650" s="21">
        <v>0</v>
      </c>
      <c r="G2650" s="22">
        <f t="shared" si="41"/>
        <v>30975.159999999945</v>
      </c>
      <c r="H2650" s="21">
        <v>0</v>
      </c>
      <c r="I2650" s="21">
        <v>0</v>
      </c>
    </row>
    <row r="2651" spans="1:9" ht="15" x14ac:dyDescent="0.25">
      <c r="A2651" s="82" t="s">
        <v>2704</v>
      </c>
      <c r="B2651" s="20">
        <v>0</v>
      </c>
      <c r="C2651" s="84" t="s">
        <v>4356</v>
      </c>
      <c r="D2651" s="81">
        <v>302683.82000000007</v>
      </c>
      <c r="E2651" s="81">
        <v>252835.56</v>
      </c>
      <c r="F2651" s="21">
        <v>0</v>
      </c>
      <c r="G2651" s="22">
        <f t="shared" si="41"/>
        <v>49848.260000000068</v>
      </c>
      <c r="H2651" s="21">
        <v>0</v>
      </c>
      <c r="I2651" s="21">
        <v>0</v>
      </c>
    </row>
    <row r="2652" spans="1:9" ht="15" x14ac:dyDescent="0.25">
      <c r="A2652" s="82" t="s">
        <v>2705</v>
      </c>
      <c r="B2652" s="20">
        <v>0</v>
      </c>
      <c r="C2652" s="84" t="s">
        <v>4356</v>
      </c>
      <c r="D2652" s="81">
        <v>314012.4599999999</v>
      </c>
      <c r="E2652" s="81">
        <v>295027.76</v>
      </c>
      <c r="F2652" s="21">
        <v>0</v>
      </c>
      <c r="G2652" s="22">
        <f t="shared" si="41"/>
        <v>18984.699999999895</v>
      </c>
      <c r="H2652" s="21">
        <v>0</v>
      </c>
      <c r="I2652" s="21">
        <v>0</v>
      </c>
    </row>
    <row r="2653" spans="1:9" ht="15" x14ac:dyDescent="0.25">
      <c r="A2653" s="82" t="s">
        <v>2706</v>
      </c>
      <c r="B2653" s="20">
        <v>0</v>
      </c>
      <c r="C2653" s="84" t="s">
        <v>4356</v>
      </c>
      <c r="D2653" s="81">
        <v>545532.44000000006</v>
      </c>
      <c r="E2653" s="81">
        <v>512539.25000000006</v>
      </c>
      <c r="F2653" s="21">
        <v>0</v>
      </c>
      <c r="G2653" s="22">
        <f t="shared" si="41"/>
        <v>32993.19</v>
      </c>
      <c r="H2653" s="21">
        <v>0</v>
      </c>
      <c r="I2653" s="21">
        <v>0</v>
      </c>
    </row>
    <row r="2654" spans="1:9" ht="15" x14ac:dyDescent="0.25">
      <c r="A2654" s="82" t="s">
        <v>2707</v>
      </c>
      <c r="B2654" s="20">
        <v>0</v>
      </c>
      <c r="C2654" s="84" t="s">
        <v>4356</v>
      </c>
      <c r="D2654" s="81">
        <v>485540.6100000001</v>
      </c>
      <c r="E2654" s="81">
        <v>450741.01999999996</v>
      </c>
      <c r="F2654" s="21">
        <v>0</v>
      </c>
      <c r="G2654" s="22">
        <f t="shared" si="41"/>
        <v>34799.590000000142</v>
      </c>
      <c r="H2654" s="21">
        <v>0</v>
      </c>
      <c r="I2654" s="21">
        <v>0</v>
      </c>
    </row>
    <row r="2655" spans="1:9" ht="15" x14ac:dyDescent="0.25">
      <c r="A2655" s="82" t="s">
        <v>2708</v>
      </c>
      <c r="B2655" s="20">
        <v>0</v>
      </c>
      <c r="C2655" s="84" t="s">
        <v>4356</v>
      </c>
      <c r="D2655" s="81">
        <v>11715.43</v>
      </c>
      <c r="E2655" s="81">
        <v>8001.84</v>
      </c>
      <c r="F2655" s="21">
        <v>0</v>
      </c>
      <c r="G2655" s="22">
        <f t="shared" si="41"/>
        <v>3713.59</v>
      </c>
      <c r="H2655" s="21">
        <v>0</v>
      </c>
      <c r="I2655" s="21">
        <v>0</v>
      </c>
    </row>
    <row r="2656" spans="1:9" ht="15" x14ac:dyDescent="0.25">
      <c r="A2656" s="82" t="s">
        <v>2709</v>
      </c>
      <c r="B2656" s="20">
        <v>0</v>
      </c>
      <c r="C2656" s="84" t="s">
        <v>4356</v>
      </c>
      <c r="D2656" s="81">
        <v>577660.30999999994</v>
      </c>
      <c r="E2656" s="81">
        <v>536487.65</v>
      </c>
      <c r="F2656" s="21">
        <v>0</v>
      </c>
      <c r="G2656" s="22">
        <f t="shared" si="41"/>
        <v>41172.659999999916</v>
      </c>
      <c r="H2656" s="21">
        <v>0</v>
      </c>
      <c r="I2656" s="21">
        <v>0</v>
      </c>
    </row>
    <row r="2657" spans="1:9" ht="15" x14ac:dyDescent="0.25">
      <c r="A2657" s="82" t="s">
        <v>2710</v>
      </c>
      <c r="B2657" s="20">
        <v>0</v>
      </c>
      <c r="C2657" s="84" t="s">
        <v>4356</v>
      </c>
      <c r="D2657" s="81">
        <v>690755.99</v>
      </c>
      <c r="E2657" s="81">
        <v>654226.34000000008</v>
      </c>
      <c r="F2657" s="21">
        <v>0</v>
      </c>
      <c r="G2657" s="22">
        <f t="shared" si="41"/>
        <v>36529.649999999907</v>
      </c>
      <c r="H2657" s="21">
        <v>0</v>
      </c>
      <c r="I2657" s="21">
        <v>0</v>
      </c>
    </row>
    <row r="2658" spans="1:9" ht="15" x14ac:dyDescent="0.25">
      <c r="A2658" s="82" t="s">
        <v>2711</v>
      </c>
      <c r="B2658" s="20">
        <v>0</v>
      </c>
      <c r="C2658" s="84" t="s">
        <v>4356</v>
      </c>
      <c r="D2658" s="81">
        <v>461422.29999999993</v>
      </c>
      <c r="E2658" s="81">
        <v>420336.5</v>
      </c>
      <c r="F2658" s="21">
        <v>0</v>
      </c>
      <c r="G2658" s="22">
        <f t="shared" si="41"/>
        <v>41085.79999999993</v>
      </c>
      <c r="H2658" s="21">
        <v>0</v>
      </c>
      <c r="I2658" s="21">
        <v>0</v>
      </c>
    </row>
    <row r="2659" spans="1:9" ht="15" x14ac:dyDescent="0.25">
      <c r="A2659" s="82" t="s">
        <v>2712</v>
      </c>
      <c r="B2659" s="20">
        <v>0</v>
      </c>
      <c r="C2659" s="84" t="s">
        <v>4356</v>
      </c>
      <c r="D2659" s="81">
        <v>472568.70000000007</v>
      </c>
      <c r="E2659" s="81">
        <v>439117.50000000006</v>
      </c>
      <c r="F2659" s="21">
        <v>0</v>
      </c>
      <c r="G2659" s="22">
        <f t="shared" si="41"/>
        <v>33451.200000000012</v>
      </c>
      <c r="H2659" s="21">
        <v>0</v>
      </c>
      <c r="I2659" s="21">
        <v>0</v>
      </c>
    </row>
    <row r="2660" spans="1:9" ht="15" x14ac:dyDescent="0.25">
      <c r="A2660" s="82" t="s">
        <v>2713</v>
      </c>
      <c r="B2660" s="20">
        <v>0</v>
      </c>
      <c r="C2660" s="84" t="s">
        <v>4356</v>
      </c>
      <c r="D2660" s="81">
        <v>327578.09999999998</v>
      </c>
      <c r="E2660" s="81">
        <v>298625.90000000002</v>
      </c>
      <c r="F2660" s="21">
        <v>0</v>
      </c>
      <c r="G2660" s="22">
        <f t="shared" si="41"/>
        <v>28952.199999999953</v>
      </c>
      <c r="H2660" s="21">
        <v>0</v>
      </c>
      <c r="I2660" s="21">
        <v>0</v>
      </c>
    </row>
    <row r="2661" spans="1:9" ht="15" x14ac:dyDescent="0.25">
      <c r="A2661" s="82" t="s">
        <v>2714</v>
      </c>
      <c r="B2661" s="20">
        <v>0</v>
      </c>
      <c r="C2661" s="84" t="s">
        <v>4356</v>
      </c>
      <c r="D2661" s="81">
        <v>478057.42000000004</v>
      </c>
      <c r="E2661" s="81">
        <v>450132.79999999993</v>
      </c>
      <c r="F2661" s="21">
        <v>0</v>
      </c>
      <c r="G2661" s="22">
        <f t="shared" si="41"/>
        <v>27924.620000000112</v>
      </c>
      <c r="H2661" s="21">
        <v>0</v>
      </c>
      <c r="I2661" s="21">
        <v>0</v>
      </c>
    </row>
    <row r="2662" spans="1:9" ht="15" x14ac:dyDescent="0.25">
      <c r="A2662" s="82" t="s">
        <v>2715</v>
      </c>
      <c r="B2662" s="20">
        <v>0</v>
      </c>
      <c r="C2662" s="84" t="s">
        <v>4356</v>
      </c>
      <c r="D2662" s="81">
        <v>382952.55000000005</v>
      </c>
      <c r="E2662" s="81">
        <v>329338.09000000003</v>
      </c>
      <c r="F2662" s="21">
        <v>0</v>
      </c>
      <c r="G2662" s="22">
        <f t="shared" si="41"/>
        <v>53614.460000000021</v>
      </c>
      <c r="H2662" s="21">
        <v>0</v>
      </c>
      <c r="I2662" s="21">
        <v>0</v>
      </c>
    </row>
    <row r="2663" spans="1:9" ht="15" x14ac:dyDescent="0.25">
      <c r="A2663" s="82" t="s">
        <v>4506</v>
      </c>
      <c r="B2663" s="20">
        <v>0</v>
      </c>
      <c r="C2663" s="84" t="s">
        <v>4356</v>
      </c>
      <c r="D2663" s="81">
        <v>311087.36000000004</v>
      </c>
      <c r="E2663" s="81">
        <v>283159.56000000006</v>
      </c>
      <c r="F2663" s="21">
        <v>0</v>
      </c>
      <c r="G2663" s="22">
        <f t="shared" si="41"/>
        <v>27927.799999999988</v>
      </c>
      <c r="H2663" s="21">
        <v>0</v>
      </c>
      <c r="I2663" s="21">
        <v>0</v>
      </c>
    </row>
    <row r="2664" spans="1:9" ht="15" x14ac:dyDescent="0.25">
      <c r="A2664" s="82" t="s">
        <v>2716</v>
      </c>
      <c r="B2664" s="20">
        <v>0</v>
      </c>
      <c r="C2664" s="84" t="s">
        <v>4356</v>
      </c>
      <c r="D2664" s="81">
        <v>309109.79999999993</v>
      </c>
      <c r="E2664" s="81">
        <v>293810.55000000005</v>
      </c>
      <c r="F2664" s="21">
        <v>0</v>
      </c>
      <c r="G2664" s="22">
        <f t="shared" si="41"/>
        <v>15299.249999999884</v>
      </c>
      <c r="H2664" s="21">
        <v>0</v>
      </c>
      <c r="I2664" s="21">
        <v>0</v>
      </c>
    </row>
    <row r="2665" spans="1:9" ht="15" x14ac:dyDescent="0.25">
      <c r="A2665" s="82" t="s">
        <v>2717</v>
      </c>
      <c r="B2665" s="20">
        <v>0</v>
      </c>
      <c r="C2665" s="84" t="s">
        <v>4356</v>
      </c>
      <c r="D2665" s="81">
        <v>301694.59999999998</v>
      </c>
      <c r="E2665" s="81">
        <v>257298.10000000003</v>
      </c>
      <c r="F2665" s="21">
        <v>0</v>
      </c>
      <c r="G2665" s="22">
        <f t="shared" si="41"/>
        <v>44396.499999999942</v>
      </c>
      <c r="H2665" s="21">
        <v>0</v>
      </c>
      <c r="I2665" s="21">
        <v>0</v>
      </c>
    </row>
    <row r="2666" spans="1:9" ht="15" x14ac:dyDescent="0.25">
      <c r="A2666" s="82" t="s">
        <v>2718</v>
      </c>
      <c r="B2666" s="20">
        <v>0</v>
      </c>
      <c r="C2666" s="84" t="s">
        <v>4356</v>
      </c>
      <c r="D2666" s="81">
        <v>403263.62000000005</v>
      </c>
      <c r="E2666" s="81">
        <v>373579.57</v>
      </c>
      <c r="F2666" s="21">
        <v>0</v>
      </c>
      <c r="G2666" s="22">
        <f t="shared" si="41"/>
        <v>29684.050000000047</v>
      </c>
      <c r="H2666" s="21">
        <v>0</v>
      </c>
      <c r="I2666" s="21">
        <v>0</v>
      </c>
    </row>
    <row r="2667" spans="1:9" ht="15" x14ac:dyDescent="0.25">
      <c r="A2667" s="82" t="s">
        <v>2719</v>
      </c>
      <c r="B2667" s="20">
        <v>0</v>
      </c>
      <c r="C2667" s="84" t="s">
        <v>4356</v>
      </c>
      <c r="D2667" s="81">
        <v>803167.36999999988</v>
      </c>
      <c r="E2667" s="81">
        <v>704607.19000000006</v>
      </c>
      <c r="F2667" s="21">
        <v>0</v>
      </c>
      <c r="G2667" s="22">
        <f t="shared" si="41"/>
        <v>98560.179999999818</v>
      </c>
      <c r="H2667" s="21">
        <v>0</v>
      </c>
      <c r="I2667" s="21">
        <v>0</v>
      </c>
    </row>
    <row r="2668" spans="1:9" ht="15" x14ac:dyDescent="0.25">
      <c r="A2668" s="82" t="s">
        <v>2720</v>
      </c>
      <c r="B2668" s="20">
        <v>0</v>
      </c>
      <c r="C2668" s="84" t="s">
        <v>4356</v>
      </c>
      <c r="D2668" s="81">
        <v>460778.12</v>
      </c>
      <c r="E2668" s="81">
        <v>410234.14</v>
      </c>
      <c r="F2668" s="21">
        <v>0</v>
      </c>
      <c r="G2668" s="22">
        <f t="shared" si="41"/>
        <v>50543.979999999981</v>
      </c>
      <c r="H2668" s="21">
        <v>0</v>
      </c>
      <c r="I2668" s="21">
        <v>0</v>
      </c>
    </row>
    <row r="2669" spans="1:9" ht="15" x14ac:dyDescent="0.25">
      <c r="A2669" s="82" t="s">
        <v>2721</v>
      </c>
      <c r="B2669" s="20">
        <v>0</v>
      </c>
      <c r="C2669" s="84" t="s">
        <v>4356</v>
      </c>
      <c r="D2669" s="81">
        <v>310879.02</v>
      </c>
      <c r="E2669" s="81">
        <v>267726.68</v>
      </c>
      <c r="F2669" s="21">
        <v>0</v>
      </c>
      <c r="G2669" s="22">
        <f t="shared" si="41"/>
        <v>43152.340000000026</v>
      </c>
      <c r="H2669" s="21">
        <v>0</v>
      </c>
      <c r="I2669" s="21">
        <v>0</v>
      </c>
    </row>
    <row r="2670" spans="1:9" ht="15" x14ac:dyDescent="0.25">
      <c r="A2670" s="82" t="s">
        <v>2722</v>
      </c>
      <c r="B2670" s="20">
        <v>0</v>
      </c>
      <c r="C2670" s="84" t="s">
        <v>4356</v>
      </c>
      <c r="D2670" s="81">
        <v>679386.7300000001</v>
      </c>
      <c r="E2670" s="81">
        <v>601087.65</v>
      </c>
      <c r="F2670" s="21">
        <v>0</v>
      </c>
      <c r="G2670" s="22">
        <f t="shared" si="41"/>
        <v>78299.080000000075</v>
      </c>
      <c r="H2670" s="21">
        <v>0</v>
      </c>
      <c r="I2670" s="21">
        <v>0</v>
      </c>
    </row>
    <row r="2671" spans="1:9" ht="15" x14ac:dyDescent="0.25">
      <c r="A2671" s="82" t="s">
        <v>2723</v>
      </c>
      <c r="B2671" s="20">
        <v>0</v>
      </c>
      <c r="C2671" s="84" t="s">
        <v>4356</v>
      </c>
      <c r="D2671" s="81">
        <v>48352.459999999992</v>
      </c>
      <c r="E2671" s="81">
        <v>29587.42</v>
      </c>
      <c r="F2671" s="21">
        <v>0</v>
      </c>
      <c r="G2671" s="22">
        <f t="shared" si="41"/>
        <v>18765.039999999994</v>
      </c>
      <c r="H2671" s="21">
        <v>0</v>
      </c>
      <c r="I2671" s="21">
        <v>0</v>
      </c>
    </row>
    <row r="2672" spans="1:9" ht="15" x14ac:dyDescent="0.25">
      <c r="A2672" s="82" t="s">
        <v>2724</v>
      </c>
      <c r="B2672" s="20">
        <v>0</v>
      </c>
      <c r="C2672" s="84" t="s">
        <v>4356</v>
      </c>
      <c r="D2672" s="81">
        <v>38519.4</v>
      </c>
      <c r="E2672" s="81">
        <v>37623.599999999999</v>
      </c>
      <c r="F2672" s="21">
        <v>0</v>
      </c>
      <c r="G2672" s="22">
        <f t="shared" si="41"/>
        <v>895.80000000000291</v>
      </c>
      <c r="H2672" s="21">
        <v>0</v>
      </c>
      <c r="I2672" s="21">
        <v>0</v>
      </c>
    </row>
    <row r="2673" spans="1:9" ht="15" x14ac:dyDescent="0.25">
      <c r="A2673" s="82" t="s">
        <v>2725</v>
      </c>
      <c r="B2673" s="20">
        <v>0</v>
      </c>
      <c r="C2673" s="84" t="s">
        <v>4356</v>
      </c>
      <c r="D2673" s="81">
        <v>77897.48</v>
      </c>
      <c r="E2673" s="81">
        <v>22472.04</v>
      </c>
      <c r="F2673" s="21">
        <v>0</v>
      </c>
      <c r="G2673" s="22">
        <f t="shared" si="41"/>
        <v>55425.439999999995</v>
      </c>
      <c r="H2673" s="21">
        <v>0</v>
      </c>
      <c r="I2673" s="21">
        <v>0</v>
      </c>
    </row>
    <row r="2674" spans="1:9" ht="15" x14ac:dyDescent="0.25">
      <c r="A2674" s="82" t="s">
        <v>2726</v>
      </c>
      <c r="B2674" s="20">
        <v>0</v>
      </c>
      <c r="C2674" s="84" t="s">
        <v>4356</v>
      </c>
      <c r="D2674" s="81">
        <v>88944.03</v>
      </c>
      <c r="E2674" s="81">
        <v>84192.63</v>
      </c>
      <c r="F2674" s="21">
        <v>0</v>
      </c>
      <c r="G2674" s="22">
        <f t="shared" si="41"/>
        <v>4751.3999999999942</v>
      </c>
      <c r="H2674" s="21">
        <v>0</v>
      </c>
      <c r="I2674" s="21">
        <v>0</v>
      </c>
    </row>
    <row r="2675" spans="1:9" ht="15" x14ac:dyDescent="0.25">
      <c r="A2675" s="82" t="s">
        <v>2727</v>
      </c>
      <c r="B2675" s="20">
        <v>0</v>
      </c>
      <c r="C2675" s="84" t="s">
        <v>4356</v>
      </c>
      <c r="D2675" s="81">
        <v>110575.59</v>
      </c>
      <c r="E2675" s="81">
        <v>99054.75</v>
      </c>
      <c r="F2675" s="21">
        <v>0</v>
      </c>
      <c r="G2675" s="22">
        <f t="shared" si="41"/>
        <v>11520.839999999997</v>
      </c>
      <c r="H2675" s="21">
        <v>0</v>
      </c>
      <c r="I2675" s="21">
        <v>0</v>
      </c>
    </row>
    <row r="2676" spans="1:9" ht="15" x14ac:dyDescent="0.25">
      <c r="A2676" s="82" t="s">
        <v>2728</v>
      </c>
      <c r="B2676" s="20">
        <v>0</v>
      </c>
      <c r="C2676" s="84" t="s">
        <v>4356</v>
      </c>
      <c r="D2676" s="81">
        <v>43651.02</v>
      </c>
      <c r="E2676" s="81">
        <v>27726.379999999997</v>
      </c>
      <c r="F2676" s="21">
        <v>0</v>
      </c>
      <c r="G2676" s="22">
        <f t="shared" si="41"/>
        <v>15924.64</v>
      </c>
      <c r="H2676" s="21">
        <v>0</v>
      </c>
      <c r="I2676" s="21">
        <v>0</v>
      </c>
    </row>
    <row r="2677" spans="1:9" ht="15" x14ac:dyDescent="0.25">
      <c r="A2677" s="82" t="s">
        <v>2729</v>
      </c>
      <c r="B2677" s="20">
        <v>0</v>
      </c>
      <c r="C2677" s="84" t="s">
        <v>4356</v>
      </c>
      <c r="D2677" s="81">
        <v>448065.34000000014</v>
      </c>
      <c r="E2677" s="81">
        <v>408999.54</v>
      </c>
      <c r="F2677" s="21">
        <v>0</v>
      </c>
      <c r="G2677" s="22">
        <f t="shared" si="41"/>
        <v>39065.800000000163</v>
      </c>
      <c r="H2677" s="21">
        <v>0</v>
      </c>
      <c r="I2677" s="21">
        <v>0</v>
      </c>
    </row>
    <row r="2678" spans="1:9" ht="15" x14ac:dyDescent="0.25">
      <c r="A2678" s="82" t="s">
        <v>2730</v>
      </c>
      <c r="B2678" s="20">
        <v>0</v>
      </c>
      <c r="C2678" s="84" t="s">
        <v>4356</v>
      </c>
      <c r="D2678" s="81">
        <v>608603.9800000001</v>
      </c>
      <c r="E2678" s="81">
        <v>550705.88</v>
      </c>
      <c r="F2678" s="21">
        <v>0</v>
      </c>
      <c r="G2678" s="22">
        <f t="shared" si="41"/>
        <v>57898.100000000093</v>
      </c>
      <c r="H2678" s="21">
        <v>0</v>
      </c>
      <c r="I2678" s="21">
        <v>0</v>
      </c>
    </row>
    <row r="2679" spans="1:9" ht="15" x14ac:dyDescent="0.25">
      <c r="A2679" s="82" t="s">
        <v>2731</v>
      </c>
      <c r="B2679" s="20">
        <v>0</v>
      </c>
      <c r="C2679" s="84" t="s">
        <v>4356</v>
      </c>
      <c r="D2679" s="81">
        <v>524972.34000000008</v>
      </c>
      <c r="E2679" s="81">
        <v>467811.64999999997</v>
      </c>
      <c r="F2679" s="21">
        <v>0</v>
      </c>
      <c r="G2679" s="22">
        <f t="shared" si="41"/>
        <v>57160.690000000119</v>
      </c>
      <c r="H2679" s="21">
        <v>0</v>
      </c>
      <c r="I2679" s="21">
        <v>0</v>
      </c>
    </row>
    <row r="2680" spans="1:9" ht="15" x14ac:dyDescent="0.25">
      <c r="A2680" s="82" t="s">
        <v>2732</v>
      </c>
      <c r="B2680" s="20">
        <v>0</v>
      </c>
      <c r="C2680" s="84" t="s">
        <v>4356</v>
      </c>
      <c r="D2680" s="81">
        <v>459403.56999999995</v>
      </c>
      <c r="E2680" s="81">
        <v>410898.47</v>
      </c>
      <c r="F2680" s="21">
        <v>0</v>
      </c>
      <c r="G2680" s="22">
        <f t="shared" si="41"/>
        <v>48505.099999999977</v>
      </c>
      <c r="H2680" s="21">
        <v>0</v>
      </c>
      <c r="I2680" s="21">
        <v>0</v>
      </c>
    </row>
    <row r="2681" spans="1:9" ht="15" x14ac:dyDescent="0.25">
      <c r="A2681" s="82" t="s">
        <v>2733</v>
      </c>
      <c r="B2681" s="20">
        <v>0</v>
      </c>
      <c r="C2681" s="84" t="s">
        <v>4356</v>
      </c>
      <c r="D2681" s="81">
        <v>359915.87000000011</v>
      </c>
      <c r="E2681" s="81">
        <v>309862.90999999992</v>
      </c>
      <c r="F2681" s="21">
        <v>0</v>
      </c>
      <c r="G2681" s="22">
        <f t="shared" si="41"/>
        <v>50052.960000000196</v>
      </c>
      <c r="H2681" s="21">
        <v>0</v>
      </c>
      <c r="I2681" s="21">
        <v>0</v>
      </c>
    </row>
    <row r="2682" spans="1:9" ht="15" x14ac:dyDescent="0.25">
      <c r="A2682" s="82" t="s">
        <v>2734</v>
      </c>
      <c r="B2682" s="20">
        <v>0</v>
      </c>
      <c r="C2682" s="84" t="s">
        <v>4356</v>
      </c>
      <c r="D2682" s="81">
        <v>423032.98000000016</v>
      </c>
      <c r="E2682" s="81">
        <v>379609.92000000004</v>
      </c>
      <c r="F2682" s="21">
        <v>0</v>
      </c>
      <c r="G2682" s="22">
        <f t="shared" si="41"/>
        <v>43423.060000000114</v>
      </c>
      <c r="H2682" s="21">
        <v>0</v>
      </c>
      <c r="I2682" s="21">
        <v>0</v>
      </c>
    </row>
    <row r="2683" spans="1:9" ht="15" x14ac:dyDescent="0.25">
      <c r="A2683" s="82" t="s">
        <v>2735</v>
      </c>
      <c r="B2683" s="20">
        <v>0</v>
      </c>
      <c r="C2683" s="84" t="s">
        <v>4356</v>
      </c>
      <c r="D2683" s="81">
        <v>416462.71000000008</v>
      </c>
      <c r="E2683" s="81">
        <v>399604.47000000003</v>
      </c>
      <c r="F2683" s="21">
        <v>0</v>
      </c>
      <c r="G2683" s="22">
        <f t="shared" si="41"/>
        <v>16858.240000000049</v>
      </c>
      <c r="H2683" s="21">
        <v>0</v>
      </c>
      <c r="I2683" s="21">
        <v>0</v>
      </c>
    </row>
    <row r="2684" spans="1:9" ht="15" x14ac:dyDescent="0.25">
      <c r="A2684" s="82" t="s">
        <v>2736</v>
      </c>
      <c r="B2684" s="20">
        <v>0</v>
      </c>
      <c r="C2684" s="84" t="s">
        <v>4356</v>
      </c>
      <c r="D2684" s="81">
        <v>472012.32000000012</v>
      </c>
      <c r="E2684" s="81">
        <v>430069.06</v>
      </c>
      <c r="F2684" s="21">
        <v>0</v>
      </c>
      <c r="G2684" s="22">
        <f t="shared" si="41"/>
        <v>41943.260000000126</v>
      </c>
      <c r="H2684" s="21">
        <v>0</v>
      </c>
      <c r="I2684" s="21">
        <v>0</v>
      </c>
    </row>
    <row r="2685" spans="1:9" ht="15" x14ac:dyDescent="0.25">
      <c r="A2685" s="82" t="s">
        <v>2737</v>
      </c>
      <c r="B2685" s="20">
        <v>0</v>
      </c>
      <c r="C2685" s="84" t="s">
        <v>4356</v>
      </c>
      <c r="D2685" s="81">
        <v>1694844.9800000023</v>
      </c>
      <c r="E2685" s="81">
        <v>1585388.7600000002</v>
      </c>
      <c r="F2685" s="21">
        <v>0</v>
      </c>
      <c r="G2685" s="22">
        <f t="shared" si="41"/>
        <v>109456.22000000207</v>
      </c>
      <c r="H2685" s="21">
        <v>0</v>
      </c>
      <c r="I2685" s="21">
        <v>0</v>
      </c>
    </row>
    <row r="2686" spans="1:9" ht="15" x14ac:dyDescent="0.25">
      <c r="A2686" s="82" t="s">
        <v>2738</v>
      </c>
      <c r="B2686" s="20">
        <v>0</v>
      </c>
      <c r="C2686" s="84" t="s">
        <v>4356</v>
      </c>
      <c r="D2686" s="81">
        <v>1063847.5500000003</v>
      </c>
      <c r="E2686" s="81">
        <v>982155.68999999983</v>
      </c>
      <c r="F2686" s="21">
        <v>0</v>
      </c>
      <c r="G2686" s="22">
        <f t="shared" si="41"/>
        <v>81691.860000000452</v>
      </c>
      <c r="H2686" s="21">
        <v>0</v>
      </c>
      <c r="I2686" s="21">
        <v>0</v>
      </c>
    </row>
    <row r="2687" spans="1:9" ht="15" x14ac:dyDescent="0.25">
      <c r="A2687" s="82" t="s">
        <v>2739</v>
      </c>
      <c r="B2687" s="20">
        <v>0</v>
      </c>
      <c r="C2687" s="84" t="s">
        <v>4356</v>
      </c>
      <c r="D2687" s="81">
        <v>527687.03000000014</v>
      </c>
      <c r="E2687" s="81">
        <v>479286.18999999994</v>
      </c>
      <c r="F2687" s="21">
        <v>0</v>
      </c>
      <c r="G2687" s="22">
        <f t="shared" si="41"/>
        <v>48400.8400000002</v>
      </c>
      <c r="H2687" s="21">
        <v>0</v>
      </c>
      <c r="I2687" s="21">
        <v>0</v>
      </c>
    </row>
    <row r="2688" spans="1:9" ht="15" x14ac:dyDescent="0.25">
      <c r="A2688" s="82" t="s">
        <v>2740</v>
      </c>
      <c r="B2688" s="20">
        <v>0</v>
      </c>
      <c r="C2688" s="84" t="s">
        <v>4356</v>
      </c>
      <c r="D2688" s="81">
        <v>513569.20000000007</v>
      </c>
      <c r="E2688" s="81">
        <v>474924.73000000004</v>
      </c>
      <c r="F2688" s="21">
        <v>0</v>
      </c>
      <c r="G2688" s="22">
        <f t="shared" si="41"/>
        <v>38644.47000000003</v>
      </c>
      <c r="H2688" s="21">
        <v>0</v>
      </c>
      <c r="I2688" s="21">
        <v>0</v>
      </c>
    </row>
    <row r="2689" spans="1:9" ht="15" x14ac:dyDescent="0.25">
      <c r="A2689" s="82" t="s">
        <v>2741</v>
      </c>
      <c r="B2689" s="20">
        <v>0</v>
      </c>
      <c r="C2689" s="84" t="s">
        <v>4356</v>
      </c>
      <c r="D2689" s="81">
        <v>599456.22999999986</v>
      </c>
      <c r="E2689" s="81">
        <v>516923.83</v>
      </c>
      <c r="F2689" s="21">
        <v>0</v>
      </c>
      <c r="G2689" s="22">
        <f t="shared" si="41"/>
        <v>82532.399999999849</v>
      </c>
      <c r="H2689" s="21">
        <v>0</v>
      </c>
      <c r="I2689" s="21">
        <v>0</v>
      </c>
    </row>
    <row r="2690" spans="1:9" ht="15" x14ac:dyDescent="0.25">
      <c r="A2690" s="82" t="s">
        <v>2742</v>
      </c>
      <c r="B2690" s="20">
        <v>0</v>
      </c>
      <c r="C2690" s="84" t="s">
        <v>4356</v>
      </c>
      <c r="D2690" s="81">
        <v>388430.88000000006</v>
      </c>
      <c r="E2690" s="81">
        <v>323685.6399999999</v>
      </c>
      <c r="F2690" s="21">
        <v>0</v>
      </c>
      <c r="G2690" s="22">
        <f t="shared" si="41"/>
        <v>64745.240000000165</v>
      </c>
      <c r="H2690" s="21">
        <v>0</v>
      </c>
      <c r="I2690" s="21">
        <v>0</v>
      </c>
    </row>
    <row r="2691" spans="1:9" ht="15" x14ac:dyDescent="0.25">
      <c r="A2691" s="82" t="s">
        <v>2743</v>
      </c>
      <c r="B2691" s="20">
        <v>0</v>
      </c>
      <c r="C2691" s="84" t="s">
        <v>4356</v>
      </c>
      <c r="D2691" s="81">
        <v>413632.9800000001</v>
      </c>
      <c r="E2691" s="81">
        <v>369813.14999999991</v>
      </c>
      <c r="F2691" s="21">
        <v>0</v>
      </c>
      <c r="G2691" s="22">
        <f t="shared" si="41"/>
        <v>43819.830000000191</v>
      </c>
      <c r="H2691" s="21">
        <v>0</v>
      </c>
      <c r="I2691" s="21">
        <v>0</v>
      </c>
    </row>
    <row r="2692" spans="1:9" ht="15" x14ac:dyDescent="0.25">
      <c r="A2692" s="82" t="s">
        <v>2744</v>
      </c>
      <c r="B2692" s="20">
        <v>0</v>
      </c>
      <c r="C2692" s="84" t="s">
        <v>4356</v>
      </c>
      <c r="D2692" s="81">
        <v>479453.07</v>
      </c>
      <c r="E2692" s="81">
        <v>458650.05</v>
      </c>
      <c r="F2692" s="21">
        <v>0</v>
      </c>
      <c r="G2692" s="22">
        <f t="shared" si="41"/>
        <v>20803.020000000019</v>
      </c>
      <c r="H2692" s="21">
        <v>0</v>
      </c>
      <c r="I2692" s="21">
        <v>0</v>
      </c>
    </row>
    <row r="2693" spans="1:9" ht="15" x14ac:dyDescent="0.25">
      <c r="A2693" s="82" t="s">
        <v>2745</v>
      </c>
      <c r="B2693" s="20">
        <v>0</v>
      </c>
      <c r="C2693" s="84" t="s">
        <v>4356</v>
      </c>
      <c r="D2693" s="81">
        <v>378003.72</v>
      </c>
      <c r="E2693" s="81">
        <v>326271.61</v>
      </c>
      <c r="F2693" s="21">
        <v>0</v>
      </c>
      <c r="G2693" s="22">
        <f t="shared" si="41"/>
        <v>51732.109999999986</v>
      </c>
      <c r="H2693" s="21">
        <v>0</v>
      </c>
      <c r="I2693" s="21">
        <v>0</v>
      </c>
    </row>
    <row r="2694" spans="1:9" ht="15" x14ac:dyDescent="0.25">
      <c r="A2694" s="82" t="s">
        <v>2746</v>
      </c>
      <c r="B2694" s="20">
        <v>0</v>
      </c>
      <c r="C2694" s="84" t="s">
        <v>4356</v>
      </c>
      <c r="D2694" s="81">
        <v>86605.440000000002</v>
      </c>
      <c r="E2694" s="81">
        <v>74392.75</v>
      </c>
      <c r="F2694" s="21">
        <v>0</v>
      </c>
      <c r="G2694" s="22">
        <f t="shared" ref="G2694:G2757" si="42">D2694-E2694</f>
        <v>12212.690000000002</v>
      </c>
      <c r="H2694" s="21">
        <v>0</v>
      </c>
      <c r="I2694" s="21">
        <v>0</v>
      </c>
    </row>
    <row r="2695" spans="1:9" ht="15" x14ac:dyDescent="0.25">
      <c r="A2695" s="82" t="s">
        <v>2747</v>
      </c>
      <c r="B2695" s="20">
        <v>0</v>
      </c>
      <c r="C2695" s="84" t="s">
        <v>4356</v>
      </c>
      <c r="D2695" s="81">
        <v>334699.68000000005</v>
      </c>
      <c r="E2695" s="81">
        <v>310612.12</v>
      </c>
      <c r="F2695" s="21">
        <v>0</v>
      </c>
      <c r="G2695" s="22">
        <f t="shared" si="42"/>
        <v>24087.560000000056</v>
      </c>
      <c r="H2695" s="21">
        <v>0</v>
      </c>
      <c r="I2695" s="21">
        <v>0</v>
      </c>
    </row>
    <row r="2696" spans="1:9" ht="15" x14ac:dyDescent="0.25">
      <c r="A2696" s="82" t="s">
        <v>2748</v>
      </c>
      <c r="B2696" s="20">
        <v>0</v>
      </c>
      <c r="C2696" s="84" t="s">
        <v>4356</v>
      </c>
      <c r="D2696" s="81">
        <v>441372.94999999995</v>
      </c>
      <c r="E2696" s="81">
        <v>393955.20999999996</v>
      </c>
      <c r="F2696" s="21">
        <v>0</v>
      </c>
      <c r="G2696" s="22">
        <f t="shared" si="42"/>
        <v>47417.739999999991</v>
      </c>
      <c r="H2696" s="21">
        <v>0</v>
      </c>
      <c r="I2696" s="21">
        <v>0</v>
      </c>
    </row>
    <row r="2697" spans="1:9" ht="15" x14ac:dyDescent="0.25">
      <c r="A2697" s="82" t="s">
        <v>2749</v>
      </c>
      <c r="B2697" s="20">
        <v>0</v>
      </c>
      <c r="C2697" s="84" t="s">
        <v>4356</v>
      </c>
      <c r="D2697" s="81">
        <v>528489.67999999993</v>
      </c>
      <c r="E2697" s="81">
        <v>467524.98000000004</v>
      </c>
      <c r="F2697" s="21">
        <v>0</v>
      </c>
      <c r="G2697" s="22">
        <f t="shared" si="42"/>
        <v>60964.699999999895</v>
      </c>
      <c r="H2697" s="21">
        <v>0</v>
      </c>
      <c r="I2697" s="21">
        <v>0</v>
      </c>
    </row>
    <row r="2698" spans="1:9" ht="15" x14ac:dyDescent="0.25">
      <c r="A2698" s="82" t="s">
        <v>2750</v>
      </c>
      <c r="B2698" s="20">
        <v>0</v>
      </c>
      <c r="C2698" s="84" t="s">
        <v>4356</v>
      </c>
      <c r="D2698" s="81">
        <v>437226.66999999993</v>
      </c>
      <c r="E2698" s="81">
        <v>362009.59</v>
      </c>
      <c r="F2698" s="21">
        <v>0</v>
      </c>
      <c r="G2698" s="22">
        <f t="shared" si="42"/>
        <v>75217.0799999999</v>
      </c>
      <c r="H2698" s="21">
        <v>0</v>
      </c>
      <c r="I2698" s="21">
        <v>0</v>
      </c>
    </row>
    <row r="2699" spans="1:9" ht="15" x14ac:dyDescent="0.25">
      <c r="A2699" s="82" t="s">
        <v>2751</v>
      </c>
      <c r="B2699" s="20">
        <v>0</v>
      </c>
      <c r="C2699" s="84" t="s">
        <v>4356</v>
      </c>
      <c r="D2699" s="81">
        <v>110302.80999999998</v>
      </c>
      <c r="E2699" s="81">
        <v>66108.989999999991</v>
      </c>
      <c r="F2699" s="21">
        <v>0</v>
      </c>
      <c r="G2699" s="22">
        <f t="shared" si="42"/>
        <v>44193.819999999992</v>
      </c>
      <c r="H2699" s="21">
        <v>0</v>
      </c>
      <c r="I2699" s="21">
        <v>0</v>
      </c>
    </row>
    <row r="2700" spans="1:9" ht="15" x14ac:dyDescent="0.25">
      <c r="A2700" s="82" t="s">
        <v>2752</v>
      </c>
      <c r="B2700" s="20">
        <v>0</v>
      </c>
      <c r="C2700" s="84" t="s">
        <v>4356</v>
      </c>
      <c r="D2700" s="81">
        <v>130749.23999999999</v>
      </c>
      <c r="E2700" s="81">
        <v>112291.26000000001</v>
      </c>
      <c r="F2700" s="21">
        <v>0</v>
      </c>
      <c r="G2700" s="22">
        <f t="shared" si="42"/>
        <v>18457.979999999981</v>
      </c>
      <c r="H2700" s="21">
        <v>0</v>
      </c>
      <c r="I2700" s="21">
        <v>0</v>
      </c>
    </row>
    <row r="2701" spans="1:9" ht="15" x14ac:dyDescent="0.25">
      <c r="A2701" s="82" t="s">
        <v>2753</v>
      </c>
      <c r="B2701" s="20">
        <v>0</v>
      </c>
      <c r="C2701" s="84" t="s">
        <v>4356</v>
      </c>
      <c r="D2701" s="81">
        <v>173967.78</v>
      </c>
      <c r="E2701" s="81">
        <v>146901.97</v>
      </c>
      <c r="F2701" s="21">
        <v>0</v>
      </c>
      <c r="G2701" s="22">
        <f t="shared" si="42"/>
        <v>27065.809999999998</v>
      </c>
      <c r="H2701" s="21">
        <v>0</v>
      </c>
      <c r="I2701" s="21">
        <v>0</v>
      </c>
    </row>
    <row r="2702" spans="1:9" ht="15" x14ac:dyDescent="0.25">
      <c r="A2702" s="82" t="s">
        <v>2754</v>
      </c>
      <c r="B2702" s="20">
        <v>0</v>
      </c>
      <c r="C2702" s="84" t="s">
        <v>4356</v>
      </c>
      <c r="D2702" s="81">
        <v>91685.73</v>
      </c>
      <c r="E2702" s="81">
        <v>83426.989999999991</v>
      </c>
      <c r="F2702" s="21">
        <v>0</v>
      </c>
      <c r="G2702" s="22">
        <f t="shared" si="42"/>
        <v>8258.7400000000052</v>
      </c>
      <c r="H2702" s="21">
        <v>0</v>
      </c>
      <c r="I2702" s="21">
        <v>0</v>
      </c>
    </row>
    <row r="2703" spans="1:9" ht="15" x14ac:dyDescent="0.25">
      <c r="A2703" s="82" t="s">
        <v>4507</v>
      </c>
      <c r="B2703" s="20">
        <v>0</v>
      </c>
      <c r="C2703" s="84" t="s">
        <v>4356</v>
      </c>
      <c r="D2703" s="81">
        <v>96562.84</v>
      </c>
      <c r="E2703" s="81">
        <v>84092.5</v>
      </c>
      <c r="F2703" s="21">
        <v>0</v>
      </c>
      <c r="G2703" s="22">
        <f t="shared" si="42"/>
        <v>12470.339999999997</v>
      </c>
      <c r="H2703" s="21">
        <v>0</v>
      </c>
      <c r="I2703" s="21">
        <v>0</v>
      </c>
    </row>
    <row r="2704" spans="1:9" ht="15" x14ac:dyDescent="0.25">
      <c r="A2704" s="82" t="s">
        <v>2755</v>
      </c>
      <c r="B2704" s="20">
        <v>0</v>
      </c>
      <c r="C2704" s="84" t="s">
        <v>4356</v>
      </c>
      <c r="D2704" s="81">
        <v>378731.97</v>
      </c>
      <c r="E2704" s="81">
        <v>333699.05</v>
      </c>
      <c r="F2704" s="21">
        <v>0</v>
      </c>
      <c r="G2704" s="22">
        <f t="shared" si="42"/>
        <v>45032.919999999984</v>
      </c>
      <c r="H2704" s="21">
        <v>0</v>
      </c>
      <c r="I2704" s="21">
        <v>0</v>
      </c>
    </row>
    <row r="2705" spans="1:9" ht="15" x14ac:dyDescent="0.25">
      <c r="A2705" s="82" t="s">
        <v>2756</v>
      </c>
      <c r="B2705" s="20">
        <v>0</v>
      </c>
      <c r="C2705" s="84" t="s">
        <v>4356</v>
      </c>
      <c r="D2705" s="81">
        <v>415630.72</v>
      </c>
      <c r="E2705" s="81">
        <v>346608.12999999989</v>
      </c>
      <c r="F2705" s="21">
        <v>0</v>
      </c>
      <c r="G2705" s="22">
        <f t="shared" si="42"/>
        <v>69022.590000000084</v>
      </c>
      <c r="H2705" s="21">
        <v>0</v>
      </c>
      <c r="I2705" s="21">
        <v>0</v>
      </c>
    </row>
    <row r="2706" spans="1:9" ht="15" x14ac:dyDescent="0.25">
      <c r="A2706" s="82" t="s">
        <v>2757</v>
      </c>
      <c r="B2706" s="20">
        <v>0</v>
      </c>
      <c r="C2706" s="84" t="s">
        <v>4356</v>
      </c>
      <c r="D2706" s="81">
        <v>423226.9200000001</v>
      </c>
      <c r="E2706" s="81">
        <v>394134.21999999991</v>
      </c>
      <c r="F2706" s="21">
        <v>0</v>
      </c>
      <c r="G2706" s="22">
        <f t="shared" si="42"/>
        <v>29092.700000000186</v>
      </c>
      <c r="H2706" s="21">
        <v>0</v>
      </c>
      <c r="I2706" s="21">
        <v>0</v>
      </c>
    </row>
    <row r="2707" spans="1:9" ht="15" x14ac:dyDescent="0.25">
      <c r="A2707" s="82" t="s">
        <v>2758</v>
      </c>
      <c r="B2707" s="20">
        <v>0</v>
      </c>
      <c r="C2707" s="84" t="s">
        <v>4356</v>
      </c>
      <c r="D2707" s="81">
        <v>362225.66000000009</v>
      </c>
      <c r="E2707" s="81">
        <v>308446.49000000005</v>
      </c>
      <c r="F2707" s="21">
        <v>0</v>
      </c>
      <c r="G2707" s="22">
        <f t="shared" si="42"/>
        <v>53779.170000000042</v>
      </c>
      <c r="H2707" s="21">
        <v>0</v>
      </c>
      <c r="I2707" s="21">
        <v>0</v>
      </c>
    </row>
    <row r="2708" spans="1:9" ht="15" x14ac:dyDescent="0.25">
      <c r="A2708" s="82" t="s">
        <v>2759</v>
      </c>
      <c r="B2708" s="20">
        <v>0</v>
      </c>
      <c r="C2708" s="84" t="s">
        <v>4356</v>
      </c>
      <c r="D2708" s="81">
        <v>634655.61</v>
      </c>
      <c r="E2708" s="81">
        <v>595521.31000000006</v>
      </c>
      <c r="F2708" s="21">
        <v>0</v>
      </c>
      <c r="G2708" s="22">
        <f t="shared" si="42"/>
        <v>39134.29999999993</v>
      </c>
      <c r="H2708" s="21">
        <v>0</v>
      </c>
      <c r="I2708" s="21">
        <v>0</v>
      </c>
    </row>
    <row r="2709" spans="1:9" ht="15" x14ac:dyDescent="0.25">
      <c r="A2709" s="82" t="s">
        <v>2760</v>
      </c>
      <c r="B2709" s="20">
        <v>0</v>
      </c>
      <c r="C2709" s="84" t="s">
        <v>4356</v>
      </c>
      <c r="D2709" s="81">
        <v>1209004.3900000011</v>
      </c>
      <c r="E2709" s="81">
        <v>1091453.0499999998</v>
      </c>
      <c r="F2709" s="21">
        <v>0</v>
      </c>
      <c r="G2709" s="22">
        <f t="shared" si="42"/>
        <v>117551.34000000125</v>
      </c>
      <c r="H2709" s="21">
        <v>0</v>
      </c>
      <c r="I2709" s="21">
        <v>0</v>
      </c>
    </row>
    <row r="2710" spans="1:9" ht="15" x14ac:dyDescent="0.25">
      <c r="A2710" s="82" t="s">
        <v>2761</v>
      </c>
      <c r="B2710" s="20">
        <v>0</v>
      </c>
      <c r="C2710" s="84" t="s">
        <v>4356</v>
      </c>
      <c r="D2710" s="81">
        <v>272782.23000000004</v>
      </c>
      <c r="E2710" s="81">
        <v>256029.13</v>
      </c>
      <c r="F2710" s="21">
        <v>0</v>
      </c>
      <c r="G2710" s="22">
        <f t="shared" si="42"/>
        <v>16753.100000000035</v>
      </c>
      <c r="H2710" s="21">
        <v>0</v>
      </c>
      <c r="I2710" s="21">
        <v>0</v>
      </c>
    </row>
    <row r="2711" spans="1:9" ht="15" x14ac:dyDescent="0.25">
      <c r="A2711" s="82" t="s">
        <v>2762</v>
      </c>
      <c r="B2711" s="20">
        <v>0</v>
      </c>
      <c r="C2711" s="84" t="s">
        <v>4356</v>
      </c>
      <c r="D2711" s="81">
        <v>266557.19</v>
      </c>
      <c r="E2711" s="81">
        <v>239565.12999999998</v>
      </c>
      <c r="F2711" s="21">
        <v>0</v>
      </c>
      <c r="G2711" s="22">
        <f t="shared" si="42"/>
        <v>26992.060000000027</v>
      </c>
      <c r="H2711" s="21">
        <v>0</v>
      </c>
      <c r="I2711" s="21">
        <v>0</v>
      </c>
    </row>
    <row r="2712" spans="1:9" ht="15" x14ac:dyDescent="0.25">
      <c r="A2712" s="82" t="s">
        <v>2763</v>
      </c>
      <c r="B2712" s="20">
        <v>0</v>
      </c>
      <c r="C2712" s="84" t="s">
        <v>4356</v>
      </c>
      <c r="D2712" s="81">
        <v>339104.05</v>
      </c>
      <c r="E2712" s="81">
        <v>300710.04999999993</v>
      </c>
      <c r="F2712" s="21">
        <v>0</v>
      </c>
      <c r="G2712" s="22">
        <f t="shared" si="42"/>
        <v>38394.000000000058</v>
      </c>
      <c r="H2712" s="21">
        <v>0</v>
      </c>
      <c r="I2712" s="21">
        <v>0</v>
      </c>
    </row>
    <row r="2713" spans="1:9" ht="15" x14ac:dyDescent="0.25">
      <c r="A2713" s="82" t="s">
        <v>2764</v>
      </c>
      <c r="B2713" s="20">
        <v>0</v>
      </c>
      <c r="C2713" s="84" t="s">
        <v>4356</v>
      </c>
      <c r="D2713" s="81">
        <v>375873.49999999994</v>
      </c>
      <c r="E2713" s="81">
        <v>344417.71999999991</v>
      </c>
      <c r="F2713" s="21">
        <v>0</v>
      </c>
      <c r="G2713" s="22">
        <f t="shared" si="42"/>
        <v>31455.780000000028</v>
      </c>
      <c r="H2713" s="21">
        <v>0</v>
      </c>
      <c r="I2713" s="21">
        <v>0</v>
      </c>
    </row>
    <row r="2714" spans="1:9" ht="15" x14ac:dyDescent="0.25">
      <c r="A2714" s="82" t="s">
        <v>2765</v>
      </c>
      <c r="B2714" s="20">
        <v>0</v>
      </c>
      <c r="C2714" s="84" t="s">
        <v>4356</v>
      </c>
      <c r="D2714" s="81">
        <v>346340.16</v>
      </c>
      <c r="E2714" s="81">
        <v>310705.75999999995</v>
      </c>
      <c r="F2714" s="21">
        <v>0</v>
      </c>
      <c r="G2714" s="22">
        <f t="shared" si="42"/>
        <v>35634.400000000023</v>
      </c>
      <c r="H2714" s="21">
        <v>0</v>
      </c>
      <c r="I2714" s="21">
        <v>0</v>
      </c>
    </row>
    <row r="2715" spans="1:9" ht="15" x14ac:dyDescent="0.25">
      <c r="A2715" s="82" t="s">
        <v>2766</v>
      </c>
      <c r="B2715" s="20">
        <v>0</v>
      </c>
      <c r="C2715" s="84" t="s">
        <v>4356</v>
      </c>
      <c r="D2715" s="81">
        <v>241988.16999999998</v>
      </c>
      <c r="E2715" s="81">
        <v>219427.59</v>
      </c>
      <c r="F2715" s="21">
        <v>0</v>
      </c>
      <c r="G2715" s="22">
        <f t="shared" si="42"/>
        <v>22560.579999999987</v>
      </c>
      <c r="H2715" s="21">
        <v>0</v>
      </c>
      <c r="I2715" s="21">
        <v>0</v>
      </c>
    </row>
    <row r="2716" spans="1:9" ht="15" x14ac:dyDescent="0.25">
      <c r="A2716" s="82" t="s">
        <v>2767</v>
      </c>
      <c r="B2716" s="20">
        <v>0</v>
      </c>
      <c r="C2716" s="84" t="s">
        <v>4356</v>
      </c>
      <c r="D2716" s="81">
        <v>171874.30000000002</v>
      </c>
      <c r="E2716" s="81">
        <v>167215.52000000002</v>
      </c>
      <c r="F2716" s="21">
        <v>0</v>
      </c>
      <c r="G2716" s="22">
        <f t="shared" si="42"/>
        <v>4658.7799999999988</v>
      </c>
      <c r="H2716" s="21">
        <v>0</v>
      </c>
      <c r="I2716" s="21">
        <v>0</v>
      </c>
    </row>
    <row r="2717" spans="1:9" ht="15" x14ac:dyDescent="0.25">
      <c r="A2717" s="82" t="s">
        <v>2768</v>
      </c>
      <c r="B2717" s="20">
        <v>0</v>
      </c>
      <c r="C2717" s="84" t="s">
        <v>4356</v>
      </c>
      <c r="D2717" s="81">
        <v>323430.78999999992</v>
      </c>
      <c r="E2717" s="81">
        <v>281642.63</v>
      </c>
      <c r="F2717" s="21">
        <v>0</v>
      </c>
      <c r="G2717" s="22">
        <f t="shared" si="42"/>
        <v>41788.159999999916</v>
      </c>
      <c r="H2717" s="21">
        <v>0</v>
      </c>
      <c r="I2717" s="21">
        <v>0</v>
      </c>
    </row>
    <row r="2718" spans="1:9" ht="15" x14ac:dyDescent="0.25">
      <c r="A2718" s="82" t="s">
        <v>2769</v>
      </c>
      <c r="B2718" s="20">
        <v>0</v>
      </c>
      <c r="C2718" s="84" t="s">
        <v>4356</v>
      </c>
      <c r="D2718" s="81">
        <v>192332.06000000003</v>
      </c>
      <c r="E2718" s="81">
        <v>163329.13000000003</v>
      </c>
      <c r="F2718" s="21">
        <v>0</v>
      </c>
      <c r="G2718" s="22">
        <f t="shared" si="42"/>
        <v>29002.929999999993</v>
      </c>
      <c r="H2718" s="21">
        <v>0</v>
      </c>
      <c r="I2718" s="21">
        <v>0</v>
      </c>
    </row>
    <row r="2719" spans="1:9" ht="15" x14ac:dyDescent="0.25">
      <c r="A2719" s="82" t="s">
        <v>2770</v>
      </c>
      <c r="B2719" s="20">
        <v>0</v>
      </c>
      <c r="C2719" s="84" t="s">
        <v>4356</v>
      </c>
      <c r="D2719" s="81">
        <v>240987.96999999994</v>
      </c>
      <c r="E2719" s="81">
        <v>219204.97000000006</v>
      </c>
      <c r="F2719" s="21">
        <v>0</v>
      </c>
      <c r="G2719" s="22">
        <f t="shared" si="42"/>
        <v>21782.999999999884</v>
      </c>
      <c r="H2719" s="21">
        <v>0</v>
      </c>
      <c r="I2719" s="21">
        <v>0</v>
      </c>
    </row>
    <row r="2720" spans="1:9" ht="15" x14ac:dyDescent="0.25">
      <c r="A2720" s="82" t="s">
        <v>2771</v>
      </c>
      <c r="B2720" s="20">
        <v>0</v>
      </c>
      <c r="C2720" s="84" t="s">
        <v>4356</v>
      </c>
      <c r="D2720" s="81">
        <v>192672.7</v>
      </c>
      <c r="E2720" s="81">
        <v>176603.25000000003</v>
      </c>
      <c r="F2720" s="21">
        <v>0</v>
      </c>
      <c r="G2720" s="22">
        <f t="shared" si="42"/>
        <v>16069.449999999983</v>
      </c>
      <c r="H2720" s="21">
        <v>0</v>
      </c>
      <c r="I2720" s="21">
        <v>0</v>
      </c>
    </row>
    <row r="2721" spans="1:9" ht="15" x14ac:dyDescent="0.25">
      <c r="A2721" s="82" t="s">
        <v>2772</v>
      </c>
      <c r="B2721" s="20">
        <v>0</v>
      </c>
      <c r="C2721" s="84" t="s">
        <v>4356</v>
      </c>
      <c r="D2721" s="81">
        <v>401298.86999999994</v>
      </c>
      <c r="E2721" s="81">
        <v>324667.61000000004</v>
      </c>
      <c r="F2721" s="21">
        <v>0</v>
      </c>
      <c r="G2721" s="22">
        <f t="shared" si="42"/>
        <v>76631.259999999893</v>
      </c>
      <c r="H2721" s="21">
        <v>0</v>
      </c>
      <c r="I2721" s="21">
        <v>0</v>
      </c>
    </row>
    <row r="2722" spans="1:9" ht="15" x14ac:dyDescent="0.25">
      <c r="A2722" s="82" t="s">
        <v>2773</v>
      </c>
      <c r="B2722" s="20">
        <v>0</v>
      </c>
      <c r="C2722" s="84" t="s">
        <v>4356</v>
      </c>
      <c r="D2722" s="81">
        <v>396950.45</v>
      </c>
      <c r="E2722" s="81">
        <v>327600.70999999996</v>
      </c>
      <c r="F2722" s="21">
        <v>0</v>
      </c>
      <c r="G2722" s="22">
        <f t="shared" si="42"/>
        <v>69349.740000000049</v>
      </c>
      <c r="H2722" s="21">
        <v>0</v>
      </c>
      <c r="I2722" s="21">
        <v>0</v>
      </c>
    </row>
    <row r="2723" spans="1:9" ht="15" x14ac:dyDescent="0.25">
      <c r="A2723" s="82" t="s">
        <v>2774</v>
      </c>
      <c r="B2723" s="20">
        <v>0</v>
      </c>
      <c r="C2723" s="84" t="s">
        <v>4356</v>
      </c>
      <c r="D2723" s="81">
        <v>249296.06</v>
      </c>
      <c r="E2723" s="81">
        <v>236524.25999999998</v>
      </c>
      <c r="F2723" s="21">
        <v>0</v>
      </c>
      <c r="G2723" s="22">
        <f t="shared" si="42"/>
        <v>12771.800000000017</v>
      </c>
      <c r="H2723" s="21">
        <v>0</v>
      </c>
      <c r="I2723" s="21">
        <v>0</v>
      </c>
    </row>
    <row r="2724" spans="1:9" ht="15" x14ac:dyDescent="0.25">
      <c r="A2724" s="82" t="s">
        <v>2775</v>
      </c>
      <c r="B2724" s="20">
        <v>0</v>
      </c>
      <c r="C2724" s="84" t="s">
        <v>4356</v>
      </c>
      <c r="D2724" s="81">
        <v>167218.5</v>
      </c>
      <c r="E2724" s="81">
        <v>128368.8</v>
      </c>
      <c r="F2724" s="21">
        <v>0</v>
      </c>
      <c r="G2724" s="22">
        <f t="shared" si="42"/>
        <v>38849.699999999997</v>
      </c>
      <c r="H2724" s="21">
        <v>0</v>
      </c>
      <c r="I2724" s="21">
        <v>0</v>
      </c>
    </row>
    <row r="2725" spans="1:9" ht="15" x14ac:dyDescent="0.25">
      <c r="A2725" s="82" t="s">
        <v>2776</v>
      </c>
      <c r="B2725" s="20">
        <v>0</v>
      </c>
      <c r="C2725" s="84" t="s">
        <v>4356</v>
      </c>
      <c r="D2725" s="81">
        <v>322171.93</v>
      </c>
      <c r="E2725" s="81">
        <v>308040.11999999994</v>
      </c>
      <c r="F2725" s="21">
        <v>0</v>
      </c>
      <c r="G2725" s="22">
        <f t="shared" si="42"/>
        <v>14131.810000000056</v>
      </c>
      <c r="H2725" s="21">
        <v>0</v>
      </c>
      <c r="I2725" s="21">
        <v>0</v>
      </c>
    </row>
    <row r="2726" spans="1:9" ht="15" x14ac:dyDescent="0.25">
      <c r="A2726" s="82" t="s">
        <v>2777</v>
      </c>
      <c r="B2726" s="20">
        <v>0</v>
      </c>
      <c r="C2726" s="84" t="s">
        <v>4356</v>
      </c>
      <c r="D2726" s="81">
        <v>255038.56999999998</v>
      </c>
      <c r="E2726" s="81">
        <v>237846.27000000002</v>
      </c>
      <c r="F2726" s="21">
        <v>0</v>
      </c>
      <c r="G2726" s="22">
        <f t="shared" si="42"/>
        <v>17192.299999999959</v>
      </c>
      <c r="H2726" s="21">
        <v>0</v>
      </c>
      <c r="I2726" s="21">
        <v>0</v>
      </c>
    </row>
    <row r="2727" spans="1:9" ht="15" x14ac:dyDescent="0.25">
      <c r="A2727" s="82" t="s">
        <v>2778</v>
      </c>
      <c r="B2727" s="20">
        <v>0</v>
      </c>
      <c r="C2727" s="84" t="s">
        <v>4356</v>
      </c>
      <c r="D2727" s="81">
        <v>297130.56999999995</v>
      </c>
      <c r="E2727" s="81">
        <v>269084.13</v>
      </c>
      <c r="F2727" s="21">
        <v>0</v>
      </c>
      <c r="G2727" s="22">
        <f t="shared" si="42"/>
        <v>28046.439999999944</v>
      </c>
      <c r="H2727" s="21">
        <v>0</v>
      </c>
      <c r="I2727" s="21">
        <v>0</v>
      </c>
    </row>
    <row r="2728" spans="1:9" ht="15" x14ac:dyDescent="0.25">
      <c r="A2728" s="82" t="s">
        <v>530</v>
      </c>
      <c r="B2728" s="20">
        <v>0</v>
      </c>
      <c r="C2728" s="84" t="s">
        <v>4356</v>
      </c>
      <c r="D2728" s="81">
        <v>65747.62</v>
      </c>
      <c r="E2728" s="81">
        <v>63929.62</v>
      </c>
      <c r="F2728" s="21">
        <v>0</v>
      </c>
      <c r="G2728" s="22">
        <f t="shared" si="42"/>
        <v>1817.9999999999927</v>
      </c>
      <c r="H2728" s="21">
        <v>0</v>
      </c>
      <c r="I2728" s="21">
        <v>0</v>
      </c>
    </row>
    <row r="2729" spans="1:9" ht="15" x14ac:dyDescent="0.25">
      <c r="A2729" s="82" t="s">
        <v>531</v>
      </c>
      <c r="B2729" s="20">
        <v>0</v>
      </c>
      <c r="C2729" s="84" t="s">
        <v>4356</v>
      </c>
      <c r="D2729" s="81">
        <v>74154.559999999998</v>
      </c>
      <c r="E2729" s="81">
        <v>51476.149999999994</v>
      </c>
      <c r="F2729" s="21">
        <v>0</v>
      </c>
      <c r="G2729" s="22">
        <f t="shared" si="42"/>
        <v>22678.410000000003</v>
      </c>
      <c r="H2729" s="21">
        <v>0</v>
      </c>
      <c r="I2729" s="21">
        <v>0</v>
      </c>
    </row>
    <row r="2730" spans="1:9" ht="15" x14ac:dyDescent="0.25">
      <c r="A2730" s="82" t="s">
        <v>2779</v>
      </c>
      <c r="B2730" s="20">
        <v>0</v>
      </c>
      <c r="C2730" s="84" t="s">
        <v>4356</v>
      </c>
      <c r="D2730" s="81">
        <v>97059.5</v>
      </c>
      <c r="E2730" s="81">
        <v>94292.299999999988</v>
      </c>
      <c r="F2730" s="21">
        <v>0</v>
      </c>
      <c r="G2730" s="22">
        <f t="shared" si="42"/>
        <v>2767.2000000000116</v>
      </c>
      <c r="H2730" s="21">
        <v>0</v>
      </c>
      <c r="I2730" s="21">
        <v>0</v>
      </c>
    </row>
    <row r="2731" spans="1:9" ht="15" x14ac:dyDescent="0.25">
      <c r="A2731" s="82" t="s">
        <v>2780</v>
      </c>
      <c r="B2731" s="20">
        <v>0</v>
      </c>
      <c r="C2731" s="84" t="s">
        <v>4356</v>
      </c>
      <c r="D2731" s="81">
        <v>114087.6</v>
      </c>
      <c r="E2731" s="81">
        <v>111069.9</v>
      </c>
      <c r="F2731" s="21">
        <v>0</v>
      </c>
      <c r="G2731" s="22">
        <f t="shared" si="42"/>
        <v>3017.7000000000116</v>
      </c>
      <c r="H2731" s="21">
        <v>0</v>
      </c>
      <c r="I2731" s="21">
        <v>0</v>
      </c>
    </row>
    <row r="2732" spans="1:9" ht="15" x14ac:dyDescent="0.25">
      <c r="A2732" s="82" t="s">
        <v>2781</v>
      </c>
      <c r="B2732" s="20">
        <v>0</v>
      </c>
      <c r="C2732" s="84" t="s">
        <v>4356</v>
      </c>
      <c r="D2732" s="81">
        <v>163218.57</v>
      </c>
      <c r="E2732" s="81">
        <v>129687.87</v>
      </c>
      <c r="F2732" s="21">
        <v>0</v>
      </c>
      <c r="G2732" s="22">
        <f t="shared" si="42"/>
        <v>33530.700000000012</v>
      </c>
      <c r="H2732" s="21">
        <v>0</v>
      </c>
      <c r="I2732" s="21">
        <v>0</v>
      </c>
    </row>
    <row r="2733" spans="1:9" ht="15" x14ac:dyDescent="0.25">
      <c r="A2733" s="82" t="s">
        <v>2782</v>
      </c>
      <c r="B2733" s="20">
        <v>0</v>
      </c>
      <c r="C2733" s="84" t="s">
        <v>4356</v>
      </c>
      <c r="D2733" s="81">
        <v>20975.4</v>
      </c>
      <c r="E2733" s="81">
        <v>17560.8</v>
      </c>
      <c r="F2733" s="21">
        <v>0</v>
      </c>
      <c r="G2733" s="22">
        <f t="shared" si="42"/>
        <v>3414.6000000000022</v>
      </c>
      <c r="H2733" s="21">
        <v>0</v>
      </c>
      <c r="I2733" s="21">
        <v>0</v>
      </c>
    </row>
    <row r="2734" spans="1:9" ht="15" x14ac:dyDescent="0.25">
      <c r="A2734" s="82" t="s">
        <v>2783</v>
      </c>
      <c r="B2734" s="20">
        <v>0</v>
      </c>
      <c r="C2734" s="84" t="s">
        <v>4356</v>
      </c>
      <c r="D2734" s="81">
        <v>117037.82</v>
      </c>
      <c r="E2734" s="81">
        <v>102820.8</v>
      </c>
      <c r="F2734" s="21">
        <v>0</v>
      </c>
      <c r="G2734" s="22">
        <f t="shared" si="42"/>
        <v>14217.020000000004</v>
      </c>
      <c r="H2734" s="21">
        <v>0</v>
      </c>
      <c r="I2734" s="21">
        <v>0</v>
      </c>
    </row>
    <row r="2735" spans="1:9" ht="15" x14ac:dyDescent="0.25">
      <c r="A2735" s="82" t="s">
        <v>2784</v>
      </c>
      <c r="B2735" s="20">
        <v>0</v>
      </c>
      <c r="C2735" s="84" t="s">
        <v>4356</v>
      </c>
      <c r="D2735" s="81">
        <v>144287</v>
      </c>
      <c r="E2735" s="81">
        <v>139873.4</v>
      </c>
      <c r="F2735" s="21">
        <v>0</v>
      </c>
      <c r="G2735" s="22">
        <f t="shared" si="42"/>
        <v>4413.6000000000058</v>
      </c>
      <c r="H2735" s="21">
        <v>0</v>
      </c>
      <c r="I2735" s="21">
        <v>0</v>
      </c>
    </row>
    <row r="2736" spans="1:9" ht="15" x14ac:dyDescent="0.25">
      <c r="A2736" s="82" t="s">
        <v>2785</v>
      </c>
      <c r="B2736" s="20">
        <v>0</v>
      </c>
      <c r="C2736" s="84" t="s">
        <v>4356</v>
      </c>
      <c r="D2736" s="81">
        <v>134926</v>
      </c>
      <c r="E2736" s="81">
        <v>131980</v>
      </c>
      <c r="F2736" s="21">
        <v>0</v>
      </c>
      <c r="G2736" s="22">
        <f t="shared" si="42"/>
        <v>2946</v>
      </c>
      <c r="H2736" s="21">
        <v>0</v>
      </c>
      <c r="I2736" s="21">
        <v>0</v>
      </c>
    </row>
    <row r="2737" spans="1:9" ht="15" x14ac:dyDescent="0.25">
      <c r="A2737" s="82" t="s">
        <v>2786</v>
      </c>
      <c r="B2737" s="20">
        <v>0</v>
      </c>
      <c r="C2737" s="84" t="s">
        <v>4356</v>
      </c>
      <c r="D2737" s="81">
        <v>66667.199999999997</v>
      </c>
      <c r="E2737" s="81">
        <v>56132.3</v>
      </c>
      <c r="F2737" s="21">
        <v>0</v>
      </c>
      <c r="G2737" s="22">
        <f t="shared" si="42"/>
        <v>10534.899999999994</v>
      </c>
      <c r="H2737" s="21">
        <v>0</v>
      </c>
      <c r="I2737" s="21">
        <v>0</v>
      </c>
    </row>
    <row r="2738" spans="1:9" ht="15" x14ac:dyDescent="0.25">
      <c r="A2738" s="82" t="s">
        <v>537</v>
      </c>
      <c r="B2738" s="20">
        <v>0</v>
      </c>
      <c r="C2738" s="84" t="s">
        <v>4356</v>
      </c>
      <c r="D2738" s="81">
        <v>97366.189999999988</v>
      </c>
      <c r="E2738" s="81">
        <v>74906.790000000008</v>
      </c>
      <c r="F2738" s="21">
        <v>0</v>
      </c>
      <c r="G2738" s="22">
        <f t="shared" si="42"/>
        <v>22459.39999999998</v>
      </c>
      <c r="H2738" s="21">
        <v>0</v>
      </c>
      <c r="I2738" s="21">
        <v>0</v>
      </c>
    </row>
    <row r="2739" spans="1:9" ht="15" x14ac:dyDescent="0.25">
      <c r="A2739" s="82" t="s">
        <v>2787</v>
      </c>
      <c r="B2739" s="20">
        <v>0</v>
      </c>
      <c r="C2739" s="84" t="s">
        <v>4356</v>
      </c>
      <c r="D2739" s="81">
        <v>212669.4</v>
      </c>
      <c r="E2739" s="81">
        <v>181710.89999999997</v>
      </c>
      <c r="F2739" s="21">
        <v>0</v>
      </c>
      <c r="G2739" s="22">
        <f t="shared" si="42"/>
        <v>30958.500000000029</v>
      </c>
      <c r="H2739" s="21">
        <v>0</v>
      </c>
      <c r="I2739" s="21">
        <v>0</v>
      </c>
    </row>
    <row r="2740" spans="1:9" ht="15" x14ac:dyDescent="0.25">
      <c r="A2740" s="82" t="s">
        <v>2788</v>
      </c>
      <c r="B2740" s="20">
        <v>0</v>
      </c>
      <c r="C2740" s="84" t="s">
        <v>4356</v>
      </c>
      <c r="D2740" s="81">
        <v>125648.4</v>
      </c>
      <c r="E2740" s="81">
        <v>101863.89</v>
      </c>
      <c r="F2740" s="21">
        <v>0</v>
      </c>
      <c r="G2740" s="22">
        <f t="shared" si="42"/>
        <v>23784.509999999995</v>
      </c>
      <c r="H2740" s="21">
        <v>0</v>
      </c>
      <c r="I2740" s="21">
        <v>0</v>
      </c>
    </row>
    <row r="2741" spans="1:9" ht="15" x14ac:dyDescent="0.25">
      <c r="A2741" s="82" t="s">
        <v>2789</v>
      </c>
      <c r="B2741" s="20">
        <v>0</v>
      </c>
      <c r="C2741" s="84" t="s">
        <v>4356</v>
      </c>
      <c r="D2741" s="81">
        <v>156839.62999999998</v>
      </c>
      <c r="E2741" s="81">
        <v>124539.16000000002</v>
      </c>
      <c r="F2741" s="21">
        <v>0</v>
      </c>
      <c r="G2741" s="22">
        <f t="shared" si="42"/>
        <v>32300.469999999958</v>
      </c>
      <c r="H2741" s="21">
        <v>0</v>
      </c>
      <c r="I2741" s="21">
        <v>0</v>
      </c>
    </row>
    <row r="2742" spans="1:9" ht="15" x14ac:dyDescent="0.25">
      <c r="A2742" s="82" t="s">
        <v>2790</v>
      </c>
      <c r="B2742" s="20">
        <v>0</v>
      </c>
      <c r="C2742" s="84" t="s">
        <v>4356</v>
      </c>
      <c r="D2742" s="81">
        <v>113296.4</v>
      </c>
      <c r="E2742" s="81">
        <v>99367.85</v>
      </c>
      <c r="F2742" s="21">
        <v>0</v>
      </c>
      <c r="G2742" s="22">
        <f t="shared" si="42"/>
        <v>13928.549999999988</v>
      </c>
      <c r="H2742" s="21">
        <v>0</v>
      </c>
      <c r="I2742" s="21">
        <v>0</v>
      </c>
    </row>
    <row r="2743" spans="1:9" ht="15" x14ac:dyDescent="0.25">
      <c r="A2743" s="82" t="s">
        <v>2791</v>
      </c>
      <c r="B2743" s="20">
        <v>0</v>
      </c>
      <c r="C2743" s="84" t="s">
        <v>4356</v>
      </c>
      <c r="D2743" s="81">
        <v>182884.28</v>
      </c>
      <c r="E2743" s="81">
        <v>164496.03000000003</v>
      </c>
      <c r="F2743" s="21">
        <v>0</v>
      </c>
      <c r="G2743" s="22">
        <f t="shared" si="42"/>
        <v>18388.249999999971</v>
      </c>
      <c r="H2743" s="21">
        <v>0</v>
      </c>
      <c r="I2743" s="21">
        <v>0</v>
      </c>
    </row>
    <row r="2744" spans="1:9" ht="15" x14ac:dyDescent="0.25">
      <c r="A2744" s="82" t="s">
        <v>2792</v>
      </c>
      <c r="B2744" s="20">
        <v>0</v>
      </c>
      <c r="C2744" s="84" t="s">
        <v>4356</v>
      </c>
      <c r="D2744" s="81">
        <v>135166.19999999998</v>
      </c>
      <c r="E2744" s="81">
        <v>109691.5</v>
      </c>
      <c r="F2744" s="21">
        <v>0</v>
      </c>
      <c r="G2744" s="22">
        <f t="shared" si="42"/>
        <v>25474.699999999983</v>
      </c>
      <c r="H2744" s="21">
        <v>0</v>
      </c>
      <c r="I2744" s="21">
        <v>0</v>
      </c>
    </row>
    <row r="2745" spans="1:9" ht="15" x14ac:dyDescent="0.25">
      <c r="A2745" s="82" t="s">
        <v>2793</v>
      </c>
      <c r="B2745" s="20">
        <v>0</v>
      </c>
      <c r="C2745" s="84" t="s">
        <v>4356</v>
      </c>
      <c r="D2745" s="81">
        <v>79722</v>
      </c>
      <c r="E2745" s="81">
        <v>77868</v>
      </c>
      <c r="F2745" s="21">
        <v>0</v>
      </c>
      <c r="G2745" s="22">
        <f t="shared" si="42"/>
        <v>1854</v>
      </c>
      <c r="H2745" s="21">
        <v>0</v>
      </c>
      <c r="I2745" s="21">
        <v>0</v>
      </c>
    </row>
    <row r="2746" spans="1:9" ht="15" x14ac:dyDescent="0.25">
      <c r="A2746" s="82" t="s">
        <v>2794</v>
      </c>
      <c r="B2746" s="20">
        <v>0</v>
      </c>
      <c r="C2746" s="84" t="s">
        <v>4356</v>
      </c>
      <c r="D2746" s="81">
        <v>178041.19999999998</v>
      </c>
      <c r="E2746" s="81">
        <v>155692.9</v>
      </c>
      <c r="F2746" s="21">
        <v>0</v>
      </c>
      <c r="G2746" s="22">
        <f t="shared" si="42"/>
        <v>22348.299999999988</v>
      </c>
      <c r="H2746" s="21">
        <v>0</v>
      </c>
      <c r="I2746" s="21">
        <v>0</v>
      </c>
    </row>
    <row r="2747" spans="1:9" ht="15" x14ac:dyDescent="0.25">
      <c r="A2747" s="82" t="s">
        <v>2795</v>
      </c>
      <c r="B2747" s="20">
        <v>0</v>
      </c>
      <c r="C2747" s="84" t="s">
        <v>4356</v>
      </c>
      <c r="D2747" s="81">
        <v>78930.600000000006</v>
      </c>
      <c r="E2747" s="81">
        <v>76786.350000000006</v>
      </c>
      <c r="F2747" s="21">
        <v>0</v>
      </c>
      <c r="G2747" s="22">
        <f t="shared" si="42"/>
        <v>2144.25</v>
      </c>
      <c r="H2747" s="21">
        <v>0</v>
      </c>
      <c r="I2747" s="21">
        <v>0</v>
      </c>
    </row>
    <row r="2748" spans="1:9" ht="15" x14ac:dyDescent="0.25">
      <c r="A2748" s="82" t="s">
        <v>538</v>
      </c>
      <c r="B2748" s="20">
        <v>0</v>
      </c>
      <c r="C2748" s="84" t="s">
        <v>4356</v>
      </c>
      <c r="D2748" s="81">
        <v>76127.179999999993</v>
      </c>
      <c r="E2748" s="81">
        <v>50241.860000000008</v>
      </c>
      <c r="F2748" s="21">
        <v>0</v>
      </c>
      <c r="G2748" s="22">
        <f t="shared" si="42"/>
        <v>25885.319999999985</v>
      </c>
      <c r="H2748" s="21">
        <v>0</v>
      </c>
      <c r="I2748" s="21">
        <v>0</v>
      </c>
    </row>
    <row r="2749" spans="1:9" ht="15" x14ac:dyDescent="0.25">
      <c r="A2749" s="82" t="s">
        <v>2796</v>
      </c>
      <c r="B2749" s="20">
        <v>0</v>
      </c>
      <c r="C2749" s="84" t="s">
        <v>4356</v>
      </c>
      <c r="D2749" s="81">
        <v>106399.2</v>
      </c>
      <c r="E2749" s="81">
        <v>90946.799999999988</v>
      </c>
      <c r="F2749" s="21">
        <v>0</v>
      </c>
      <c r="G2749" s="22">
        <f t="shared" si="42"/>
        <v>15452.400000000009</v>
      </c>
      <c r="H2749" s="21">
        <v>0</v>
      </c>
      <c r="I2749" s="21">
        <v>0</v>
      </c>
    </row>
    <row r="2750" spans="1:9" ht="15" x14ac:dyDescent="0.25">
      <c r="A2750" s="82" t="s">
        <v>2797</v>
      </c>
      <c r="B2750" s="20">
        <v>0</v>
      </c>
      <c r="C2750" s="84" t="s">
        <v>4356</v>
      </c>
      <c r="D2750" s="81">
        <v>140936.08000000002</v>
      </c>
      <c r="E2750" s="81">
        <v>87633.600000000006</v>
      </c>
      <c r="F2750" s="21">
        <v>0</v>
      </c>
      <c r="G2750" s="22">
        <f t="shared" si="42"/>
        <v>53302.48000000001</v>
      </c>
      <c r="H2750" s="21">
        <v>0</v>
      </c>
      <c r="I2750" s="21">
        <v>0</v>
      </c>
    </row>
    <row r="2751" spans="1:9" ht="15" x14ac:dyDescent="0.25">
      <c r="A2751" s="82" t="s">
        <v>2798</v>
      </c>
      <c r="B2751" s="20">
        <v>0</v>
      </c>
      <c r="C2751" s="84" t="s">
        <v>4356</v>
      </c>
      <c r="D2751" s="81">
        <v>229307.00000000003</v>
      </c>
      <c r="E2751" s="81">
        <v>201648.38</v>
      </c>
      <c r="F2751" s="21">
        <v>0</v>
      </c>
      <c r="G2751" s="22">
        <f t="shared" si="42"/>
        <v>27658.620000000024</v>
      </c>
      <c r="H2751" s="21">
        <v>0</v>
      </c>
      <c r="I2751" s="21">
        <v>0</v>
      </c>
    </row>
    <row r="2752" spans="1:9" ht="15" x14ac:dyDescent="0.25">
      <c r="A2752" s="82" t="s">
        <v>539</v>
      </c>
      <c r="B2752" s="20">
        <v>0</v>
      </c>
      <c r="C2752" s="84" t="s">
        <v>4356</v>
      </c>
      <c r="D2752" s="81">
        <v>287489.40000000002</v>
      </c>
      <c r="E2752" s="81">
        <v>259504.5</v>
      </c>
      <c r="F2752" s="21">
        <v>0</v>
      </c>
      <c r="G2752" s="22">
        <f t="shared" si="42"/>
        <v>27984.900000000023</v>
      </c>
      <c r="H2752" s="21">
        <v>0</v>
      </c>
      <c r="I2752" s="21">
        <v>0</v>
      </c>
    </row>
    <row r="2753" spans="1:9" ht="15" x14ac:dyDescent="0.25">
      <c r="A2753" s="82" t="s">
        <v>2799</v>
      </c>
      <c r="B2753" s="20">
        <v>0</v>
      </c>
      <c r="C2753" s="84" t="s">
        <v>4356</v>
      </c>
      <c r="D2753" s="81">
        <v>361619.19</v>
      </c>
      <c r="E2753" s="81">
        <v>308495.76999999996</v>
      </c>
      <c r="F2753" s="21">
        <v>0</v>
      </c>
      <c r="G2753" s="22">
        <f t="shared" si="42"/>
        <v>53123.420000000042</v>
      </c>
      <c r="H2753" s="21">
        <v>0</v>
      </c>
      <c r="I2753" s="21">
        <v>0</v>
      </c>
    </row>
    <row r="2754" spans="1:9" ht="15" x14ac:dyDescent="0.25">
      <c r="A2754" s="82" t="s">
        <v>2800</v>
      </c>
      <c r="B2754" s="20">
        <v>0</v>
      </c>
      <c r="C2754" s="84" t="s">
        <v>4356</v>
      </c>
      <c r="D2754" s="81">
        <v>298715.58</v>
      </c>
      <c r="E2754" s="81">
        <v>272381.58</v>
      </c>
      <c r="F2754" s="21">
        <v>0</v>
      </c>
      <c r="G2754" s="22">
        <f t="shared" si="42"/>
        <v>26334</v>
      </c>
      <c r="H2754" s="21">
        <v>0</v>
      </c>
      <c r="I2754" s="21">
        <v>0</v>
      </c>
    </row>
    <row r="2755" spans="1:9" ht="15" x14ac:dyDescent="0.25">
      <c r="A2755" s="82" t="s">
        <v>540</v>
      </c>
      <c r="B2755" s="20">
        <v>0</v>
      </c>
      <c r="C2755" s="84" t="s">
        <v>4356</v>
      </c>
      <c r="D2755" s="81">
        <v>70882.8</v>
      </c>
      <c r="E2755" s="81">
        <v>69192</v>
      </c>
      <c r="F2755" s="21">
        <v>0</v>
      </c>
      <c r="G2755" s="22">
        <f t="shared" si="42"/>
        <v>1690.8000000000029</v>
      </c>
      <c r="H2755" s="21">
        <v>0</v>
      </c>
      <c r="I2755" s="21">
        <v>0</v>
      </c>
    </row>
    <row r="2756" spans="1:9" ht="15" x14ac:dyDescent="0.25">
      <c r="A2756" s="82" t="s">
        <v>2801</v>
      </c>
      <c r="B2756" s="20">
        <v>0</v>
      </c>
      <c r="C2756" s="84" t="s">
        <v>4356</v>
      </c>
      <c r="D2756" s="81">
        <v>230145.16000000003</v>
      </c>
      <c r="E2756" s="81">
        <v>220626.43999999997</v>
      </c>
      <c r="F2756" s="21">
        <v>0</v>
      </c>
      <c r="G2756" s="22">
        <f t="shared" si="42"/>
        <v>9518.7200000000594</v>
      </c>
      <c r="H2756" s="21">
        <v>0</v>
      </c>
      <c r="I2756" s="21">
        <v>0</v>
      </c>
    </row>
    <row r="2757" spans="1:9" ht="15" x14ac:dyDescent="0.25">
      <c r="A2757" s="82" t="s">
        <v>2802</v>
      </c>
      <c r="B2757" s="20">
        <v>0</v>
      </c>
      <c r="C2757" s="84" t="s">
        <v>4356</v>
      </c>
      <c r="D2757" s="81">
        <v>116009.13000000002</v>
      </c>
      <c r="E2757" s="81">
        <v>108109.88</v>
      </c>
      <c r="F2757" s="21">
        <v>0</v>
      </c>
      <c r="G2757" s="22">
        <f t="shared" si="42"/>
        <v>7899.2500000000146</v>
      </c>
      <c r="H2757" s="21">
        <v>0</v>
      </c>
      <c r="I2757" s="21">
        <v>0</v>
      </c>
    </row>
    <row r="2758" spans="1:9" ht="15" x14ac:dyDescent="0.25">
      <c r="A2758" s="82" t="s">
        <v>541</v>
      </c>
      <c r="B2758" s="20">
        <v>0</v>
      </c>
      <c r="C2758" s="84" t="s">
        <v>4356</v>
      </c>
      <c r="D2758" s="81">
        <v>212984.75999999998</v>
      </c>
      <c r="E2758" s="81">
        <v>186203.75999999998</v>
      </c>
      <c r="F2758" s="21">
        <v>0</v>
      </c>
      <c r="G2758" s="22">
        <f t="shared" ref="G2758:G2821" si="43">D2758-E2758</f>
        <v>26781</v>
      </c>
      <c r="H2758" s="21">
        <v>0</v>
      </c>
      <c r="I2758" s="21">
        <v>0</v>
      </c>
    </row>
    <row r="2759" spans="1:9" ht="15" x14ac:dyDescent="0.25">
      <c r="A2759" s="82" t="s">
        <v>2803</v>
      </c>
      <c r="B2759" s="20">
        <v>0</v>
      </c>
      <c r="C2759" s="84" t="s">
        <v>4356</v>
      </c>
      <c r="D2759" s="81">
        <v>152810</v>
      </c>
      <c r="E2759" s="81">
        <v>133665.65000000002</v>
      </c>
      <c r="F2759" s="21">
        <v>0</v>
      </c>
      <c r="G2759" s="22">
        <f t="shared" si="43"/>
        <v>19144.349999999977</v>
      </c>
      <c r="H2759" s="21">
        <v>0</v>
      </c>
      <c r="I2759" s="21">
        <v>0</v>
      </c>
    </row>
    <row r="2760" spans="1:9" ht="15" x14ac:dyDescent="0.25">
      <c r="A2760" s="82" t="s">
        <v>2804</v>
      </c>
      <c r="B2760" s="20">
        <v>0</v>
      </c>
      <c r="C2760" s="84" t="s">
        <v>4356</v>
      </c>
      <c r="D2760" s="81">
        <v>255755.40000000002</v>
      </c>
      <c r="E2760" s="81">
        <v>211959.40000000008</v>
      </c>
      <c r="F2760" s="21">
        <v>0</v>
      </c>
      <c r="G2760" s="22">
        <f t="shared" si="43"/>
        <v>43795.999999999942</v>
      </c>
      <c r="H2760" s="21">
        <v>0</v>
      </c>
      <c r="I2760" s="21">
        <v>0</v>
      </c>
    </row>
    <row r="2761" spans="1:9" ht="15" x14ac:dyDescent="0.25">
      <c r="A2761" s="82" t="s">
        <v>2805</v>
      </c>
      <c r="B2761" s="20">
        <v>0</v>
      </c>
      <c r="C2761" s="84" t="s">
        <v>4356</v>
      </c>
      <c r="D2761" s="81">
        <v>363540.17999999993</v>
      </c>
      <c r="E2761" s="81">
        <v>308925.5</v>
      </c>
      <c r="F2761" s="21">
        <v>0</v>
      </c>
      <c r="G2761" s="22">
        <f t="shared" si="43"/>
        <v>54614.679999999935</v>
      </c>
      <c r="H2761" s="21">
        <v>0</v>
      </c>
      <c r="I2761" s="21">
        <v>0</v>
      </c>
    </row>
    <row r="2762" spans="1:9" ht="15" x14ac:dyDescent="0.25">
      <c r="A2762" s="82" t="s">
        <v>2806</v>
      </c>
      <c r="B2762" s="20">
        <v>0</v>
      </c>
      <c r="C2762" s="84" t="s">
        <v>4356</v>
      </c>
      <c r="D2762" s="81">
        <v>305166.7</v>
      </c>
      <c r="E2762" s="81">
        <v>273727.00999999995</v>
      </c>
      <c r="F2762" s="21">
        <v>0</v>
      </c>
      <c r="G2762" s="22">
        <f t="shared" si="43"/>
        <v>31439.690000000061</v>
      </c>
      <c r="H2762" s="21">
        <v>0</v>
      </c>
      <c r="I2762" s="21">
        <v>0</v>
      </c>
    </row>
    <row r="2763" spans="1:9" ht="15" x14ac:dyDescent="0.25">
      <c r="A2763" s="82" t="s">
        <v>2807</v>
      </c>
      <c r="B2763" s="20">
        <v>0</v>
      </c>
      <c r="C2763" s="84" t="s">
        <v>4356</v>
      </c>
      <c r="D2763" s="81">
        <v>100493.7</v>
      </c>
      <c r="E2763" s="81">
        <v>74295.399999999994</v>
      </c>
      <c r="F2763" s="21">
        <v>0</v>
      </c>
      <c r="G2763" s="22">
        <f t="shared" si="43"/>
        <v>26198.300000000003</v>
      </c>
      <c r="H2763" s="21">
        <v>0</v>
      </c>
      <c r="I2763" s="21">
        <v>0</v>
      </c>
    </row>
    <row r="2764" spans="1:9" ht="15" x14ac:dyDescent="0.25">
      <c r="A2764" s="82" t="s">
        <v>543</v>
      </c>
      <c r="B2764" s="20">
        <v>0</v>
      </c>
      <c r="C2764" s="84" t="s">
        <v>4356</v>
      </c>
      <c r="D2764" s="81">
        <v>93729.2</v>
      </c>
      <c r="E2764" s="81">
        <v>72637.2</v>
      </c>
      <c r="F2764" s="21">
        <v>0</v>
      </c>
      <c r="G2764" s="22">
        <f t="shared" si="43"/>
        <v>21092</v>
      </c>
      <c r="H2764" s="21">
        <v>0</v>
      </c>
      <c r="I2764" s="21">
        <v>0</v>
      </c>
    </row>
    <row r="2765" spans="1:9" ht="15" x14ac:dyDescent="0.25">
      <c r="A2765" s="82" t="s">
        <v>2808</v>
      </c>
      <c r="B2765" s="20">
        <v>0</v>
      </c>
      <c r="C2765" s="84" t="s">
        <v>4356</v>
      </c>
      <c r="D2765" s="81">
        <v>111426</v>
      </c>
      <c r="E2765" s="81">
        <v>68745.600000000006</v>
      </c>
      <c r="F2765" s="21">
        <v>0</v>
      </c>
      <c r="G2765" s="22">
        <f t="shared" si="43"/>
        <v>42680.399999999994</v>
      </c>
      <c r="H2765" s="21">
        <v>0</v>
      </c>
      <c r="I2765" s="21">
        <v>0</v>
      </c>
    </row>
    <row r="2766" spans="1:9" ht="15" x14ac:dyDescent="0.25">
      <c r="A2766" s="82" t="s">
        <v>2809</v>
      </c>
      <c r="B2766" s="20">
        <v>0</v>
      </c>
      <c r="C2766" s="84" t="s">
        <v>4356</v>
      </c>
      <c r="D2766" s="81">
        <v>457540.07999999996</v>
      </c>
      <c r="E2766" s="81">
        <v>435633.14</v>
      </c>
      <c r="F2766" s="21">
        <v>0</v>
      </c>
      <c r="G2766" s="22">
        <f t="shared" si="43"/>
        <v>21906.939999999944</v>
      </c>
      <c r="H2766" s="21">
        <v>0</v>
      </c>
      <c r="I2766" s="21">
        <v>0</v>
      </c>
    </row>
    <row r="2767" spans="1:9" ht="15" x14ac:dyDescent="0.25">
      <c r="A2767" s="82" t="s">
        <v>2810</v>
      </c>
      <c r="B2767" s="20">
        <v>0</v>
      </c>
      <c r="C2767" s="84" t="s">
        <v>4356</v>
      </c>
      <c r="D2767" s="81">
        <v>54592.800000000003</v>
      </c>
      <c r="E2767" s="81">
        <v>43505.600000000006</v>
      </c>
      <c r="F2767" s="21">
        <v>0</v>
      </c>
      <c r="G2767" s="22">
        <f t="shared" si="43"/>
        <v>11087.199999999997</v>
      </c>
      <c r="H2767" s="21">
        <v>0</v>
      </c>
      <c r="I2767" s="21">
        <v>0</v>
      </c>
    </row>
    <row r="2768" spans="1:9" ht="15" x14ac:dyDescent="0.25">
      <c r="A2768" s="82" t="s">
        <v>2811</v>
      </c>
      <c r="B2768" s="20">
        <v>0</v>
      </c>
      <c r="C2768" s="84" t="s">
        <v>4356</v>
      </c>
      <c r="D2768" s="81">
        <v>50026.2</v>
      </c>
      <c r="E2768" s="81">
        <v>49218</v>
      </c>
      <c r="F2768" s="21">
        <v>0</v>
      </c>
      <c r="G2768" s="22">
        <f t="shared" si="43"/>
        <v>808.19999999999709</v>
      </c>
      <c r="H2768" s="21">
        <v>0</v>
      </c>
      <c r="I2768" s="21">
        <v>0</v>
      </c>
    </row>
    <row r="2769" spans="1:9" ht="15" x14ac:dyDescent="0.25">
      <c r="A2769" s="82" t="s">
        <v>2812</v>
      </c>
      <c r="B2769" s="20">
        <v>0</v>
      </c>
      <c r="C2769" s="84" t="s">
        <v>4356</v>
      </c>
      <c r="D2769" s="81">
        <v>72523.8</v>
      </c>
      <c r="E2769" s="81">
        <v>56352.600000000006</v>
      </c>
      <c r="F2769" s="21">
        <v>0</v>
      </c>
      <c r="G2769" s="22">
        <f t="shared" si="43"/>
        <v>16171.199999999997</v>
      </c>
      <c r="H2769" s="21">
        <v>0</v>
      </c>
      <c r="I2769" s="21">
        <v>0</v>
      </c>
    </row>
    <row r="2770" spans="1:9" ht="15" x14ac:dyDescent="0.25">
      <c r="A2770" s="82" t="s">
        <v>2813</v>
      </c>
      <c r="B2770" s="20">
        <v>0</v>
      </c>
      <c r="C2770" s="84" t="s">
        <v>4356</v>
      </c>
      <c r="D2770" s="81">
        <v>398611.24999999994</v>
      </c>
      <c r="E2770" s="81">
        <v>362662.74999999994</v>
      </c>
      <c r="F2770" s="21">
        <v>0</v>
      </c>
      <c r="G2770" s="22">
        <f t="shared" si="43"/>
        <v>35948.5</v>
      </c>
      <c r="H2770" s="21">
        <v>0</v>
      </c>
      <c r="I2770" s="21">
        <v>0</v>
      </c>
    </row>
    <row r="2771" spans="1:9" ht="15" x14ac:dyDescent="0.25">
      <c r="A2771" s="82" t="s">
        <v>2814</v>
      </c>
      <c r="B2771" s="20">
        <v>0</v>
      </c>
      <c r="C2771" s="84" t="s">
        <v>4356</v>
      </c>
      <c r="D2771" s="81">
        <v>157169.18000000002</v>
      </c>
      <c r="E2771" s="81">
        <v>122317.49999999999</v>
      </c>
      <c r="F2771" s="21">
        <v>0</v>
      </c>
      <c r="G2771" s="22">
        <f t="shared" si="43"/>
        <v>34851.680000000037</v>
      </c>
      <c r="H2771" s="21">
        <v>0</v>
      </c>
      <c r="I2771" s="21">
        <v>0</v>
      </c>
    </row>
    <row r="2772" spans="1:9" ht="15" x14ac:dyDescent="0.25">
      <c r="A2772" s="82" t="s">
        <v>2815</v>
      </c>
      <c r="B2772" s="20">
        <v>0</v>
      </c>
      <c r="C2772" s="84" t="s">
        <v>4356</v>
      </c>
      <c r="D2772" s="81">
        <v>39370.800000000003</v>
      </c>
      <c r="E2772" s="81">
        <v>38455.199999999997</v>
      </c>
      <c r="F2772" s="21">
        <v>0</v>
      </c>
      <c r="G2772" s="22">
        <f t="shared" si="43"/>
        <v>915.60000000000582</v>
      </c>
      <c r="H2772" s="21">
        <v>0</v>
      </c>
      <c r="I2772" s="21">
        <v>0</v>
      </c>
    </row>
    <row r="2773" spans="1:9" ht="15" x14ac:dyDescent="0.25">
      <c r="A2773" s="82" t="s">
        <v>4508</v>
      </c>
      <c r="B2773" s="20">
        <v>0</v>
      </c>
      <c r="C2773" s="84" t="s">
        <v>4356</v>
      </c>
      <c r="D2773" s="81">
        <v>210868.62</v>
      </c>
      <c r="E2773" s="81">
        <v>133788.84</v>
      </c>
      <c r="F2773" s="21">
        <v>0</v>
      </c>
      <c r="G2773" s="22">
        <f t="shared" si="43"/>
        <v>77079.78</v>
      </c>
      <c r="H2773" s="21">
        <v>0</v>
      </c>
      <c r="I2773" s="21">
        <v>0</v>
      </c>
    </row>
    <row r="2774" spans="1:9" ht="15" x14ac:dyDescent="0.25">
      <c r="A2774" s="82" t="s">
        <v>2816</v>
      </c>
      <c r="B2774" s="20">
        <v>0</v>
      </c>
      <c r="C2774" s="84" t="s">
        <v>4356</v>
      </c>
      <c r="D2774" s="81">
        <v>185392.80000000002</v>
      </c>
      <c r="E2774" s="81">
        <v>161188.79999999999</v>
      </c>
      <c r="F2774" s="21">
        <v>0</v>
      </c>
      <c r="G2774" s="22">
        <f t="shared" si="43"/>
        <v>24204.000000000029</v>
      </c>
      <c r="H2774" s="21">
        <v>0</v>
      </c>
      <c r="I2774" s="21">
        <v>0</v>
      </c>
    </row>
    <row r="2775" spans="1:9" ht="15" x14ac:dyDescent="0.25">
      <c r="A2775" s="82" t="s">
        <v>2817</v>
      </c>
      <c r="B2775" s="20">
        <v>0</v>
      </c>
      <c r="C2775" s="84" t="s">
        <v>4356</v>
      </c>
      <c r="D2775" s="81">
        <v>76559.61</v>
      </c>
      <c r="E2775" s="81">
        <v>71444.709999999992</v>
      </c>
      <c r="F2775" s="21">
        <v>0</v>
      </c>
      <c r="G2775" s="22">
        <f t="shared" si="43"/>
        <v>5114.9000000000087</v>
      </c>
      <c r="H2775" s="21">
        <v>0</v>
      </c>
      <c r="I2775" s="21">
        <v>0</v>
      </c>
    </row>
    <row r="2776" spans="1:9" ht="15" x14ac:dyDescent="0.25">
      <c r="A2776" s="82" t="s">
        <v>2818</v>
      </c>
      <c r="B2776" s="20">
        <v>0</v>
      </c>
      <c r="C2776" s="84" t="s">
        <v>4356</v>
      </c>
      <c r="D2776" s="81">
        <v>139848.90000000002</v>
      </c>
      <c r="E2776" s="81">
        <v>131725.79999999999</v>
      </c>
      <c r="F2776" s="21">
        <v>0</v>
      </c>
      <c r="G2776" s="22">
        <f t="shared" si="43"/>
        <v>8123.1000000000349</v>
      </c>
      <c r="H2776" s="21">
        <v>0</v>
      </c>
      <c r="I2776" s="21">
        <v>0</v>
      </c>
    </row>
    <row r="2777" spans="1:9" ht="15" x14ac:dyDescent="0.25">
      <c r="A2777" s="82" t="s">
        <v>2819</v>
      </c>
      <c r="B2777" s="20">
        <v>0</v>
      </c>
      <c r="C2777" s="84" t="s">
        <v>4356</v>
      </c>
      <c r="D2777" s="81">
        <v>110945.16</v>
      </c>
      <c r="E2777" s="81">
        <v>108830.64000000001</v>
      </c>
      <c r="F2777" s="21">
        <v>0</v>
      </c>
      <c r="G2777" s="22">
        <f t="shared" si="43"/>
        <v>2114.5199999999895</v>
      </c>
      <c r="H2777" s="21">
        <v>0</v>
      </c>
      <c r="I2777" s="21">
        <v>0</v>
      </c>
    </row>
    <row r="2778" spans="1:9" ht="15" x14ac:dyDescent="0.25">
      <c r="A2778" s="82" t="s">
        <v>2820</v>
      </c>
      <c r="B2778" s="20">
        <v>0</v>
      </c>
      <c r="C2778" s="84" t="s">
        <v>4356</v>
      </c>
      <c r="D2778" s="81">
        <v>125743.08</v>
      </c>
      <c r="E2778" s="81">
        <v>98318.24</v>
      </c>
      <c r="F2778" s="21">
        <v>0</v>
      </c>
      <c r="G2778" s="22">
        <f t="shared" si="43"/>
        <v>27424.839999999997</v>
      </c>
      <c r="H2778" s="21">
        <v>0</v>
      </c>
      <c r="I2778" s="21">
        <v>0</v>
      </c>
    </row>
    <row r="2779" spans="1:9" ht="15" x14ac:dyDescent="0.25">
      <c r="A2779" s="82" t="s">
        <v>2821</v>
      </c>
      <c r="B2779" s="20">
        <v>0</v>
      </c>
      <c r="C2779" s="84" t="s">
        <v>4356</v>
      </c>
      <c r="D2779" s="81">
        <v>136363.44</v>
      </c>
      <c r="E2779" s="81">
        <v>131333.63999999998</v>
      </c>
      <c r="F2779" s="21">
        <v>0</v>
      </c>
      <c r="G2779" s="22">
        <f t="shared" si="43"/>
        <v>5029.8000000000175</v>
      </c>
      <c r="H2779" s="21">
        <v>0</v>
      </c>
      <c r="I2779" s="21">
        <v>0</v>
      </c>
    </row>
    <row r="2780" spans="1:9" ht="15" x14ac:dyDescent="0.25">
      <c r="A2780" s="82" t="s">
        <v>2822</v>
      </c>
      <c r="B2780" s="20">
        <v>0</v>
      </c>
      <c r="C2780" s="84" t="s">
        <v>4356</v>
      </c>
      <c r="D2780" s="81">
        <v>156911.44</v>
      </c>
      <c r="E2780" s="81">
        <v>136371</v>
      </c>
      <c r="F2780" s="21">
        <v>0</v>
      </c>
      <c r="G2780" s="22">
        <f t="shared" si="43"/>
        <v>20540.440000000002</v>
      </c>
      <c r="H2780" s="21">
        <v>0</v>
      </c>
      <c r="I2780" s="21">
        <v>0</v>
      </c>
    </row>
    <row r="2781" spans="1:9" ht="15" x14ac:dyDescent="0.25">
      <c r="A2781" s="82" t="s">
        <v>2823</v>
      </c>
      <c r="B2781" s="20">
        <v>0</v>
      </c>
      <c r="C2781" s="84" t="s">
        <v>4356</v>
      </c>
      <c r="D2781" s="81">
        <v>92550.140000000014</v>
      </c>
      <c r="E2781" s="81">
        <v>90258.859999999986</v>
      </c>
      <c r="F2781" s="21">
        <v>0</v>
      </c>
      <c r="G2781" s="22">
        <f t="shared" si="43"/>
        <v>2291.2800000000279</v>
      </c>
      <c r="H2781" s="21">
        <v>0</v>
      </c>
      <c r="I2781" s="21">
        <v>0</v>
      </c>
    </row>
    <row r="2782" spans="1:9" ht="15" x14ac:dyDescent="0.25">
      <c r="A2782" s="82" t="s">
        <v>2824</v>
      </c>
      <c r="B2782" s="20">
        <v>0</v>
      </c>
      <c r="C2782" s="84" t="s">
        <v>4356</v>
      </c>
      <c r="D2782" s="81">
        <v>151308.32</v>
      </c>
      <c r="E2782" s="81">
        <v>141685.31999999998</v>
      </c>
      <c r="F2782" s="21">
        <v>0</v>
      </c>
      <c r="G2782" s="22">
        <f t="shared" si="43"/>
        <v>9623.0000000000291</v>
      </c>
      <c r="H2782" s="21">
        <v>0</v>
      </c>
      <c r="I2782" s="21">
        <v>0</v>
      </c>
    </row>
    <row r="2783" spans="1:9" ht="15" x14ac:dyDescent="0.25">
      <c r="A2783" s="82" t="s">
        <v>2825</v>
      </c>
      <c r="B2783" s="20">
        <v>0</v>
      </c>
      <c r="C2783" s="84" t="s">
        <v>4356</v>
      </c>
      <c r="D2783" s="81">
        <v>134842.23000000001</v>
      </c>
      <c r="E2783" s="81">
        <v>131956.28999999998</v>
      </c>
      <c r="F2783" s="21">
        <v>0</v>
      </c>
      <c r="G2783" s="22">
        <f t="shared" si="43"/>
        <v>2885.9400000000314</v>
      </c>
      <c r="H2783" s="21">
        <v>0</v>
      </c>
      <c r="I2783" s="21">
        <v>0</v>
      </c>
    </row>
    <row r="2784" spans="1:9" ht="15" x14ac:dyDescent="0.25">
      <c r="A2784" s="82" t="s">
        <v>2826</v>
      </c>
      <c r="B2784" s="20">
        <v>0</v>
      </c>
      <c r="C2784" s="84" t="s">
        <v>4356</v>
      </c>
      <c r="D2784" s="81">
        <v>12475</v>
      </c>
      <c r="E2784" s="81">
        <v>12175.6</v>
      </c>
      <c r="F2784" s="21">
        <v>0</v>
      </c>
      <c r="G2784" s="22">
        <f t="shared" si="43"/>
        <v>299.39999999999964</v>
      </c>
      <c r="H2784" s="21">
        <v>0</v>
      </c>
      <c r="I2784" s="21">
        <v>0</v>
      </c>
    </row>
    <row r="2785" spans="1:9" ht="15" x14ac:dyDescent="0.25">
      <c r="A2785" s="82" t="s">
        <v>2827</v>
      </c>
      <c r="B2785" s="20">
        <v>0</v>
      </c>
      <c r="C2785" s="84" t="s">
        <v>4356</v>
      </c>
      <c r="D2785" s="81">
        <v>13432.310000000001</v>
      </c>
      <c r="E2785" s="81">
        <v>8058.1599999999989</v>
      </c>
      <c r="F2785" s="21">
        <v>0</v>
      </c>
      <c r="G2785" s="22">
        <f t="shared" si="43"/>
        <v>5374.1500000000024</v>
      </c>
      <c r="H2785" s="21">
        <v>0</v>
      </c>
      <c r="I2785" s="21">
        <v>0</v>
      </c>
    </row>
    <row r="2786" spans="1:9" ht="15" x14ac:dyDescent="0.25">
      <c r="A2786" s="82" t="s">
        <v>2828</v>
      </c>
      <c r="B2786" s="20">
        <v>0</v>
      </c>
      <c r="C2786" s="84" t="s">
        <v>4356</v>
      </c>
      <c r="D2786" s="81">
        <v>99141</v>
      </c>
      <c r="E2786" s="81">
        <v>43486.799999999996</v>
      </c>
      <c r="F2786" s="21">
        <v>0</v>
      </c>
      <c r="G2786" s="22">
        <f t="shared" si="43"/>
        <v>55654.200000000004</v>
      </c>
      <c r="H2786" s="21">
        <v>0</v>
      </c>
      <c r="I2786" s="21">
        <v>0</v>
      </c>
    </row>
    <row r="2787" spans="1:9" ht="15" x14ac:dyDescent="0.25">
      <c r="A2787" s="82" t="s">
        <v>2829</v>
      </c>
      <c r="B2787" s="20">
        <v>0</v>
      </c>
      <c r="C2787" s="84" t="s">
        <v>4356</v>
      </c>
      <c r="D2787" s="81">
        <v>111571.4</v>
      </c>
      <c r="E2787" s="81">
        <v>78200.960000000006</v>
      </c>
      <c r="F2787" s="21">
        <v>0</v>
      </c>
      <c r="G2787" s="22">
        <f t="shared" si="43"/>
        <v>33370.439999999988</v>
      </c>
      <c r="H2787" s="21">
        <v>0</v>
      </c>
      <c r="I2787" s="21">
        <v>0</v>
      </c>
    </row>
    <row r="2788" spans="1:9" ht="15" x14ac:dyDescent="0.25">
      <c r="A2788" s="82" t="s">
        <v>2830</v>
      </c>
      <c r="B2788" s="20">
        <v>0</v>
      </c>
      <c r="C2788" s="84" t="s">
        <v>4356</v>
      </c>
      <c r="D2788" s="81">
        <v>101725.35</v>
      </c>
      <c r="E2788" s="81">
        <v>79382.929999999993</v>
      </c>
      <c r="F2788" s="21">
        <v>0</v>
      </c>
      <c r="G2788" s="22">
        <f t="shared" si="43"/>
        <v>22342.420000000013</v>
      </c>
      <c r="H2788" s="21">
        <v>0</v>
      </c>
      <c r="I2788" s="21">
        <v>0</v>
      </c>
    </row>
    <row r="2789" spans="1:9" ht="15" x14ac:dyDescent="0.25">
      <c r="A2789" s="82" t="s">
        <v>2831</v>
      </c>
      <c r="B2789" s="20">
        <v>0</v>
      </c>
      <c r="C2789" s="84" t="s">
        <v>4356</v>
      </c>
      <c r="D2789" s="81">
        <v>116368.12</v>
      </c>
      <c r="E2789" s="81">
        <v>88388.12</v>
      </c>
      <c r="F2789" s="21">
        <v>0</v>
      </c>
      <c r="G2789" s="22">
        <f t="shared" si="43"/>
        <v>27980</v>
      </c>
      <c r="H2789" s="21">
        <v>0</v>
      </c>
      <c r="I2789" s="21">
        <v>0</v>
      </c>
    </row>
    <row r="2790" spans="1:9" ht="15" x14ac:dyDescent="0.25">
      <c r="A2790" s="82" t="s">
        <v>2832</v>
      </c>
      <c r="B2790" s="20">
        <v>0</v>
      </c>
      <c r="C2790" s="84" t="s">
        <v>4356</v>
      </c>
      <c r="D2790" s="81">
        <v>69153.320000000007</v>
      </c>
      <c r="E2790" s="81">
        <v>51515.72</v>
      </c>
      <c r="F2790" s="21">
        <v>0</v>
      </c>
      <c r="G2790" s="22">
        <f t="shared" si="43"/>
        <v>17637.600000000006</v>
      </c>
      <c r="H2790" s="21">
        <v>0</v>
      </c>
      <c r="I2790" s="21">
        <v>0</v>
      </c>
    </row>
    <row r="2791" spans="1:9" ht="15" x14ac:dyDescent="0.25">
      <c r="A2791" s="82" t="s">
        <v>2833</v>
      </c>
      <c r="B2791" s="20">
        <v>0</v>
      </c>
      <c r="C2791" s="84" t="s">
        <v>4356</v>
      </c>
      <c r="D2791" s="81">
        <v>58347</v>
      </c>
      <c r="E2791" s="81">
        <v>41572.600000000006</v>
      </c>
      <c r="F2791" s="21">
        <v>0</v>
      </c>
      <c r="G2791" s="22">
        <f t="shared" si="43"/>
        <v>16774.399999999994</v>
      </c>
      <c r="H2791" s="21">
        <v>0</v>
      </c>
      <c r="I2791" s="21">
        <v>0</v>
      </c>
    </row>
    <row r="2792" spans="1:9" ht="15" x14ac:dyDescent="0.25">
      <c r="A2792" s="82" t="s">
        <v>2834</v>
      </c>
      <c r="B2792" s="20">
        <v>0</v>
      </c>
      <c r="C2792" s="84" t="s">
        <v>4356</v>
      </c>
      <c r="D2792" s="81">
        <v>45486.22</v>
      </c>
      <c r="E2792" s="81">
        <v>12807.85</v>
      </c>
      <c r="F2792" s="21">
        <v>0</v>
      </c>
      <c r="G2792" s="22">
        <f t="shared" si="43"/>
        <v>32678.370000000003</v>
      </c>
      <c r="H2792" s="21">
        <v>0</v>
      </c>
      <c r="I2792" s="21">
        <v>0</v>
      </c>
    </row>
    <row r="2793" spans="1:9" ht="15" x14ac:dyDescent="0.25">
      <c r="A2793" s="82" t="s">
        <v>2835</v>
      </c>
      <c r="B2793" s="20">
        <v>0</v>
      </c>
      <c r="C2793" s="84" t="s">
        <v>4356</v>
      </c>
      <c r="D2793" s="81">
        <v>73654.28</v>
      </c>
      <c r="E2793" s="81">
        <v>53994.13</v>
      </c>
      <c r="F2793" s="21">
        <v>0</v>
      </c>
      <c r="G2793" s="22">
        <f t="shared" si="43"/>
        <v>19660.150000000001</v>
      </c>
      <c r="H2793" s="21">
        <v>0</v>
      </c>
      <c r="I2793" s="21">
        <v>0</v>
      </c>
    </row>
    <row r="2794" spans="1:9" ht="15" x14ac:dyDescent="0.25">
      <c r="A2794" s="82" t="s">
        <v>2836</v>
      </c>
      <c r="B2794" s="20">
        <v>0</v>
      </c>
      <c r="C2794" s="84" t="s">
        <v>4356</v>
      </c>
      <c r="D2794" s="81">
        <v>150818.40000000002</v>
      </c>
      <c r="E2794" s="81">
        <v>105974.99999999999</v>
      </c>
      <c r="F2794" s="21">
        <v>0</v>
      </c>
      <c r="G2794" s="22">
        <f t="shared" si="43"/>
        <v>44843.400000000038</v>
      </c>
      <c r="H2794" s="21">
        <v>0</v>
      </c>
      <c r="I2794" s="21">
        <v>0</v>
      </c>
    </row>
    <row r="2795" spans="1:9" ht="15" x14ac:dyDescent="0.25">
      <c r="A2795" s="82" t="s">
        <v>2837</v>
      </c>
      <c r="B2795" s="20">
        <v>0</v>
      </c>
      <c r="C2795" s="84" t="s">
        <v>4356</v>
      </c>
      <c r="D2795" s="81">
        <v>416016.3</v>
      </c>
      <c r="E2795" s="81">
        <v>381357.86999999994</v>
      </c>
      <c r="F2795" s="21">
        <v>0</v>
      </c>
      <c r="G2795" s="22">
        <f t="shared" si="43"/>
        <v>34658.430000000051</v>
      </c>
      <c r="H2795" s="21">
        <v>0</v>
      </c>
      <c r="I2795" s="21">
        <v>0</v>
      </c>
    </row>
    <row r="2796" spans="1:9" ht="15" x14ac:dyDescent="0.25">
      <c r="A2796" s="82" t="s">
        <v>2838</v>
      </c>
      <c r="B2796" s="20">
        <v>0</v>
      </c>
      <c r="C2796" s="84" t="s">
        <v>4356</v>
      </c>
      <c r="D2796" s="81">
        <v>457999.49000000017</v>
      </c>
      <c r="E2796" s="81">
        <v>428739.02999999991</v>
      </c>
      <c r="F2796" s="21">
        <v>0</v>
      </c>
      <c r="G2796" s="22">
        <f t="shared" si="43"/>
        <v>29260.460000000254</v>
      </c>
      <c r="H2796" s="21">
        <v>0</v>
      </c>
      <c r="I2796" s="21">
        <v>0</v>
      </c>
    </row>
    <row r="2797" spans="1:9" ht="15" x14ac:dyDescent="0.25">
      <c r="A2797" s="82" t="s">
        <v>2839</v>
      </c>
      <c r="B2797" s="20">
        <v>0</v>
      </c>
      <c r="C2797" s="84" t="s">
        <v>4356</v>
      </c>
      <c r="D2797" s="81">
        <v>305368.34000000003</v>
      </c>
      <c r="E2797" s="81">
        <v>259483.27000000002</v>
      </c>
      <c r="F2797" s="21">
        <v>0</v>
      </c>
      <c r="G2797" s="22">
        <f t="shared" si="43"/>
        <v>45885.070000000007</v>
      </c>
      <c r="H2797" s="21">
        <v>0</v>
      </c>
      <c r="I2797" s="21">
        <v>0</v>
      </c>
    </row>
    <row r="2798" spans="1:9" ht="15" x14ac:dyDescent="0.25">
      <c r="A2798" s="82" t="s">
        <v>2840</v>
      </c>
      <c r="B2798" s="20">
        <v>0</v>
      </c>
      <c r="C2798" s="84" t="s">
        <v>4356</v>
      </c>
      <c r="D2798" s="81">
        <v>504972.04999999993</v>
      </c>
      <c r="E2798" s="81">
        <v>466235.48</v>
      </c>
      <c r="F2798" s="21">
        <v>0</v>
      </c>
      <c r="G2798" s="22">
        <f t="shared" si="43"/>
        <v>38736.569999999949</v>
      </c>
      <c r="H2798" s="21">
        <v>0</v>
      </c>
      <c r="I2798" s="21">
        <v>0</v>
      </c>
    </row>
    <row r="2799" spans="1:9" ht="15" x14ac:dyDescent="0.25">
      <c r="A2799" s="82" t="s">
        <v>2841</v>
      </c>
      <c r="B2799" s="20">
        <v>0</v>
      </c>
      <c r="C2799" s="84" t="s">
        <v>4356</v>
      </c>
      <c r="D2799" s="81">
        <v>383493.19999999995</v>
      </c>
      <c r="E2799" s="81">
        <v>273353.99</v>
      </c>
      <c r="F2799" s="21">
        <v>0</v>
      </c>
      <c r="G2799" s="22">
        <f t="shared" si="43"/>
        <v>110139.20999999996</v>
      </c>
      <c r="H2799" s="21">
        <v>0</v>
      </c>
      <c r="I2799" s="21">
        <v>0</v>
      </c>
    </row>
    <row r="2800" spans="1:9" ht="15" x14ac:dyDescent="0.25">
      <c r="A2800" s="82" t="s">
        <v>2842</v>
      </c>
      <c r="B2800" s="20">
        <v>0</v>
      </c>
      <c r="C2800" s="84" t="s">
        <v>4356</v>
      </c>
      <c r="D2800" s="81">
        <v>240150.56999999998</v>
      </c>
      <c r="E2800" s="81">
        <v>214975.90000000002</v>
      </c>
      <c r="F2800" s="21">
        <v>0</v>
      </c>
      <c r="G2800" s="22">
        <f t="shared" si="43"/>
        <v>25174.669999999955</v>
      </c>
      <c r="H2800" s="21">
        <v>0</v>
      </c>
      <c r="I2800" s="21">
        <v>0</v>
      </c>
    </row>
    <row r="2801" spans="1:9" ht="15" x14ac:dyDescent="0.25">
      <c r="A2801" s="82" t="s">
        <v>2843</v>
      </c>
      <c r="B2801" s="20">
        <v>0</v>
      </c>
      <c r="C2801" s="84" t="s">
        <v>4356</v>
      </c>
      <c r="D2801" s="81">
        <v>653448.46</v>
      </c>
      <c r="E2801" s="81">
        <v>596841.40999999992</v>
      </c>
      <c r="F2801" s="21">
        <v>0</v>
      </c>
      <c r="G2801" s="22">
        <f t="shared" si="43"/>
        <v>56607.050000000047</v>
      </c>
      <c r="H2801" s="21">
        <v>0</v>
      </c>
      <c r="I2801" s="21">
        <v>0</v>
      </c>
    </row>
    <row r="2802" spans="1:9" ht="15" x14ac:dyDescent="0.25">
      <c r="A2802" s="82" t="s">
        <v>2844</v>
      </c>
      <c r="B2802" s="20">
        <v>0</v>
      </c>
      <c r="C2802" s="84" t="s">
        <v>4356</v>
      </c>
      <c r="D2802" s="81">
        <v>484162.75999999995</v>
      </c>
      <c r="E2802" s="81">
        <v>453196.76</v>
      </c>
      <c r="F2802" s="21">
        <v>0</v>
      </c>
      <c r="G2802" s="22">
        <f t="shared" si="43"/>
        <v>30965.999999999942</v>
      </c>
      <c r="H2802" s="21">
        <v>0</v>
      </c>
      <c r="I2802" s="21">
        <v>0</v>
      </c>
    </row>
    <row r="2803" spans="1:9" ht="15" x14ac:dyDescent="0.25">
      <c r="A2803" s="82" t="s">
        <v>2845</v>
      </c>
      <c r="B2803" s="20">
        <v>0</v>
      </c>
      <c r="C2803" s="84" t="s">
        <v>4356</v>
      </c>
      <c r="D2803" s="81">
        <v>250492.2</v>
      </c>
      <c r="E2803" s="81">
        <v>239115.80000000002</v>
      </c>
      <c r="F2803" s="21">
        <v>0</v>
      </c>
      <c r="G2803" s="22">
        <f t="shared" si="43"/>
        <v>11376.399999999994</v>
      </c>
      <c r="H2803" s="21">
        <v>0</v>
      </c>
      <c r="I2803" s="21">
        <v>0</v>
      </c>
    </row>
    <row r="2804" spans="1:9" ht="15" x14ac:dyDescent="0.25">
      <c r="A2804" s="82" t="s">
        <v>2846</v>
      </c>
      <c r="B2804" s="20">
        <v>0</v>
      </c>
      <c r="C2804" s="84" t="s">
        <v>4356</v>
      </c>
      <c r="D2804" s="81">
        <v>332937.32999999996</v>
      </c>
      <c r="E2804" s="81">
        <v>308162.90000000008</v>
      </c>
      <c r="F2804" s="21">
        <v>0</v>
      </c>
      <c r="G2804" s="22">
        <f t="shared" si="43"/>
        <v>24774.429999999877</v>
      </c>
      <c r="H2804" s="21">
        <v>0</v>
      </c>
      <c r="I2804" s="21">
        <v>0</v>
      </c>
    </row>
    <row r="2805" spans="1:9" ht="15" x14ac:dyDescent="0.25">
      <c r="A2805" s="82" t="s">
        <v>2847</v>
      </c>
      <c r="B2805" s="20">
        <v>0</v>
      </c>
      <c r="C2805" s="84" t="s">
        <v>4356</v>
      </c>
      <c r="D2805" s="81">
        <v>292311.14000000007</v>
      </c>
      <c r="E2805" s="81">
        <v>276807.33999999997</v>
      </c>
      <c r="F2805" s="21">
        <v>0</v>
      </c>
      <c r="G2805" s="22">
        <f t="shared" si="43"/>
        <v>15503.800000000105</v>
      </c>
      <c r="H2805" s="21">
        <v>0</v>
      </c>
      <c r="I2805" s="21">
        <v>0</v>
      </c>
    </row>
    <row r="2806" spans="1:9" ht="15" x14ac:dyDescent="0.25">
      <c r="A2806" s="82" t="s">
        <v>2848</v>
      </c>
      <c r="B2806" s="20">
        <v>0</v>
      </c>
      <c r="C2806" s="84" t="s">
        <v>4356</v>
      </c>
      <c r="D2806" s="81">
        <v>317894.16999999993</v>
      </c>
      <c r="E2806" s="81">
        <v>274288.04000000004</v>
      </c>
      <c r="F2806" s="21">
        <v>0</v>
      </c>
      <c r="G2806" s="22">
        <f t="shared" si="43"/>
        <v>43606.129999999888</v>
      </c>
      <c r="H2806" s="21">
        <v>0</v>
      </c>
      <c r="I2806" s="21">
        <v>0</v>
      </c>
    </row>
    <row r="2807" spans="1:9" ht="15" x14ac:dyDescent="0.25">
      <c r="A2807" s="82" t="s">
        <v>2849</v>
      </c>
      <c r="B2807" s="20">
        <v>0</v>
      </c>
      <c r="C2807" s="84" t="s">
        <v>4356</v>
      </c>
      <c r="D2807" s="81">
        <v>196132.01</v>
      </c>
      <c r="E2807" s="81">
        <v>183190.79</v>
      </c>
      <c r="F2807" s="21">
        <v>0</v>
      </c>
      <c r="G2807" s="22">
        <f t="shared" si="43"/>
        <v>12941.220000000001</v>
      </c>
      <c r="H2807" s="21">
        <v>0</v>
      </c>
      <c r="I2807" s="21">
        <v>0</v>
      </c>
    </row>
    <row r="2808" spans="1:9" ht="15" x14ac:dyDescent="0.25">
      <c r="A2808" s="82" t="s">
        <v>2850</v>
      </c>
      <c r="B2808" s="20">
        <v>0</v>
      </c>
      <c r="C2808" s="84" t="s">
        <v>4356</v>
      </c>
      <c r="D2808" s="81">
        <v>130405.79000000002</v>
      </c>
      <c r="E2808" s="81">
        <v>123112.3</v>
      </c>
      <c r="F2808" s="21">
        <v>0</v>
      </c>
      <c r="G2808" s="22">
        <f t="shared" si="43"/>
        <v>7293.4900000000198</v>
      </c>
      <c r="H2808" s="21">
        <v>0</v>
      </c>
      <c r="I2808" s="21">
        <v>0</v>
      </c>
    </row>
    <row r="2809" spans="1:9" ht="15" x14ac:dyDescent="0.25">
      <c r="A2809" s="82" t="s">
        <v>2851</v>
      </c>
      <c r="B2809" s="20">
        <v>0</v>
      </c>
      <c r="C2809" s="84" t="s">
        <v>4356</v>
      </c>
      <c r="D2809" s="81">
        <v>397664.49999999988</v>
      </c>
      <c r="E2809" s="81">
        <v>378153.50999999995</v>
      </c>
      <c r="F2809" s="21">
        <v>0</v>
      </c>
      <c r="G2809" s="22">
        <f t="shared" si="43"/>
        <v>19510.989999999932</v>
      </c>
      <c r="H2809" s="21">
        <v>0</v>
      </c>
      <c r="I2809" s="21">
        <v>0</v>
      </c>
    </row>
    <row r="2810" spans="1:9" ht="15" x14ac:dyDescent="0.25">
      <c r="A2810" s="82" t="s">
        <v>2852</v>
      </c>
      <c r="B2810" s="20">
        <v>0</v>
      </c>
      <c r="C2810" s="84" t="s">
        <v>4356</v>
      </c>
      <c r="D2810" s="81">
        <v>72111</v>
      </c>
      <c r="E2810" s="81">
        <v>70070.399999999994</v>
      </c>
      <c r="F2810" s="21">
        <v>0</v>
      </c>
      <c r="G2810" s="22">
        <f t="shared" si="43"/>
        <v>2040.6000000000058</v>
      </c>
      <c r="H2810" s="21">
        <v>0</v>
      </c>
      <c r="I2810" s="21">
        <v>0</v>
      </c>
    </row>
    <row r="2811" spans="1:9" ht="15" x14ac:dyDescent="0.25">
      <c r="A2811" s="82" t="s">
        <v>2853</v>
      </c>
      <c r="B2811" s="20">
        <v>0</v>
      </c>
      <c r="C2811" s="84" t="s">
        <v>4356</v>
      </c>
      <c r="D2811" s="81">
        <v>134367.28</v>
      </c>
      <c r="E2811" s="81">
        <v>131008.59</v>
      </c>
      <c r="F2811" s="21">
        <v>0</v>
      </c>
      <c r="G2811" s="22">
        <f t="shared" si="43"/>
        <v>3358.6900000000023</v>
      </c>
      <c r="H2811" s="21">
        <v>0</v>
      </c>
      <c r="I2811" s="21">
        <v>0</v>
      </c>
    </row>
    <row r="2812" spans="1:9" ht="15" x14ac:dyDescent="0.25">
      <c r="A2812" s="82" t="s">
        <v>2854</v>
      </c>
      <c r="B2812" s="20">
        <v>0</v>
      </c>
      <c r="C2812" s="84" t="s">
        <v>4356</v>
      </c>
      <c r="D2812" s="81">
        <v>49536</v>
      </c>
      <c r="E2812" s="81">
        <v>4068.3999999999996</v>
      </c>
      <c r="F2812" s="21">
        <v>0</v>
      </c>
      <c r="G2812" s="22">
        <f t="shared" si="43"/>
        <v>45467.6</v>
      </c>
      <c r="H2812" s="21">
        <v>0</v>
      </c>
      <c r="I2812" s="21">
        <v>0</v>
      </c>
    </row>
    <row r="2813" spans="1:9" ht="15" x14ac:dyDescent="0.25">
      <c r="A2813" s="82" t="s">
        <v>2855</v>
      </c>
      <c r="B2813" s="20">
        <v>0</v>
      </c>
      <c r="C2813" s="84" t="s">
        <v>4356</v>
      </c>
      <c r="D2813" s="81">
        <v>7740</v>
      </c>
      <c r="E2813" s="81">
        <v>6900</v>
      </c>
      <c r="F2813" s="21">
        <v>0</v>
      </c>
      <c r="G2813" s="22">
        <f t="shared" si="43"/>
        <v>840</v>
      </c>
      <c r="H2813" s="21">
        <v>0</v>
      </c>
      <c r="I2813" s="21">
        <v>0</v>
      </c>
    </row>
    <row r="2814" spans="1:9" ht="15" x14ac:dyDescent="0.25">
      <c r="A2814" s="82" t="s">
        <v>2856</v>
      </c>
      <c r="B2814" s="20">
        <v>0</v>
      </c>
      <c r="C2814" s="84" t="s">
        <v>4356</v>
      </c>
      <c r="D2814" s="81">
        <v>51853.8</v>
      </c>
      <c r="E2814" s="81">
        <v>30603.4</v>
      </c>
      <c r="F2814" s="21">
        <v>0</v>
      </c>
      <c r="G2814" s="22">
        <f t="shared" si="43"/>
        <v>21250.400000000001</v>
      </c>
      <c r="H2814" s="21">
        <v>0</v>
      </c>
      <c r="I2814" s="21">
        <v>0</v>
      </c>
    </row>
    <row r="2815" spans="1:9" ht="15" x14ac:dyDescent="0.25">
      <c r="A2815" s="82" t="s">
        <v>2857</v>
      </c>
      <c r="B2815" s="20">
        <v>0</v>
      </c>
      <c r="C2815" s="84" t="s">
        <v>4356</v>
      </c>
      <c r="D2815" s="81">
        <v>90547.400000000009</v>
      </c>
      <c r="E2815" s="81">
        <v>25174.199999999997</v>
      </c>
      <c r="F2815" s="21">
        <v>0</v>
      </c>
      <c r="G2815" s="22">
        <f t="shared" si="43"/>
        <v>65373.200000000012</v>
      </c>
      <c r="H2815" s="21">
        <v>0</v>
      </c>
      <c r="I2815" s="21">
        <v>0</v>
      </c>
    </row>
    <row r="2816" spans="1:9" ht="15" x14ac:dyDescent="0.25">
      <c r="A2816" s="82" t="s">
        <v>2858</v>
      </c>
      <c r="B2816" s="20">
        <v>0</v>
      </c>
      <c r="C2816" s="84" t="s">
        <v>4356</v>
      </c>
      <c r="D2816" s="81">
        <v>87065.86</v>
      </c>
      <c r="E2816" s="81">
        <v>71270.459999999992</v>
      </c>
      <c r="F2816" s="21">
        <v>0</v>
      </c>
      <c r="G2816" s="22">
        <f t="shared" si="43"/>
        <v>15795.400000000009</v>
      </c>
      <c r="H2816" s="21">
        <v>0</v>
      </c>
      <c r="I2816" s="21">
        <v>0</v>
      </c>
    </row>
    <row r="2817" spans="1:9" ht="15" x14ac:dyDescent="0.25">
      <c r="A2817" s="82" t="s">
        <v>2859</v>
      </c>
      <c r="B2817" s="20">
        <v>0</v>
      </c>
      <c r="C2817" s="84" t="s">
        <v>4356</v>
      </c>
      <c r="D2817" s="81">
        <v>16770</v>
      </c>
      <c r="E2817" s="81">
        <v>16380</v>
      </c>
      <c r="F2817" s="21">
        <v>0</v>
      </c>
      <c r="G2817" s="22">
        <f t="shared" si="43"/>
        <v>390</v>
      </c>
      <c r="H2817" s="21">
        <v>0</v>
      </c>
      <c r="I2817" s="21">
        <v>0</v>
      </c>
    </row>
    <row r="2818" spans="1:9" ht="15" x14ac:dyDescent="0.25">
      <c r="A2818" s="82" t="s">
        <v>4509</v>
      </c>
      <c r="B2818" s="20">
        <v>0</v>
      </c>
      <c r="C2818" s="84" t="s">
        <v>4356</v>
      </c>
      <c r="D2818" s="81">
        <v>18780.8</v>
      </c>
      <c r="E2818" s="81">
        <v>1699.27</v>
      </c>
      <c r="F2818" s="21">
        <v>0</v>
      </c>
      <c r="G2818" s="22">
        <f t="shared" si="43"/>
        <v>17081.53</v>
      </c>
      <c r="H2818" s="21">
        <v>0</v>
      </c>
      <c r="I2818" s="21">
        <v>0</v>
      </c>
    </row>
    <row r="2819" spans="1:9" ht="15" x14ac:dyDescent="0.25">
      <c r="A2819" s="82" t="s">
        <v>2860</v>
      </c>
      <c r="B2819" s="20">
        <v>0</v>
      </c>
      <c r="C2819" s="84" t="s">
        <v>4356</v>
      </c>
      <c r="D2819" s="81">
        <v>37399.199999999997</v>
      </c>
      <c r="E2819" s="81">
        <v>25179.599999999999</v>
      </c>
      <c r="F2819" s="21">
        <v>0</v>
      </c>
      <c r="G2819" s="22">
        <f t="shared" si="43"/>
        <v>12219.599999999999</v>
      </c>
      <c r="H2819" s="21">
        <v>0</v>
      </c>
      <c r="I2819" s="21">
        <v>0</v>
      </c>
    </row>
    <row r="2820" spans="1:9" ht="15" x14ac:dyDescent="0.25">
      <c r="A2820" s="82" t="s">
        <v>2861</v>
      </c>
      <c r="B2820" s="20">
        <v>0</v>
      </c>
      <c r="C2820" s="84" t="s">
        <v>4356</v>
      </c>
      <c r="D2820" s="81">
        <v>17724.599999999999</v>
      </c>
      <c r="E2820" s="81">
        <v>17312.400000000001</v>
      </c>
      <c r="F2820" s="21">
        <v>0</v>
      </c>
      <c r="G2820" s="22">
        <f t="shared" si="43"/>
        <v>412.19999999999709</v>
      </c>
      <c r="H2820" s="21">
        <v>0</v>
      </c>
      <c r="I2820" s="21">
        <v>0</v>
      </c>
    </row>
    <row r="2821" spans="1:9" ht="15" x14ac:dyDescent="0.25">
      <c r="A2821" s="82" t="s">
        <v>2862</v>
      </c>
      <c r="B2821" s="20">
        <v>0</v>
      </c>
      <c r="C2821" s="84" t="s">
        <v>4356</v>
      </c>
      <c r="D2821" s="81">
        <v>28413</v>
      </c>
      <c r="E2821" s="81">
        <v>11712</v>
      </c>
      <c r="F2821" s="21">
        <v>0</v>
      </c>
      <c r="G2821" s="22">
        <f t="shared" si="43"/>
        <v>16701</v>
      </c>
      <c r="H2821" s="21">
        <v>0</v>
      </c>
      <c r="I2821" s="21">
        <v>0</v>
      </c>
    </row>
    <row r="2822" spans="1:9" ht="15" x14ac:dyDescent="0.25">
      <c r="A2822" s="82" t="s">
        <v>2863</v>
      </c>
      <c r="B2822" s="20">
        <v>0</v>
      </c>
      <c r="C2822" s="84" t="s">
        <v>4356</v>
      </c>
      <c r="D2822" s="81">
        <v>108690.07999999999</v>
      </c>
      <c r="E2822" s="81">
        <v>69559.81</v>
      </c>
      <c r="F2822" s="21">
        <v>0</v>
      </c>
      <c r="G2822" s="22">
        <f t="shared" ref="G2822:G2885" si="44">D2822-E2822</f>
        <v>39130.26999999999</v>
      </c>
      <c r="H2822" s="21">
        <v>0</v>
      </c>
      <c r="I2822" s="21">
        <v>0</v>
      </c>
    </row>
    <row r="2823" spans="1:9" ht="15" x14ac:dyDescent="0.25">
      <c r="A2823" s="82" t="s">
        <v>2864</v>
      </c>
      <c r="B2823" s="20">
        <v>0</v>
      </c>
      <c r="C2823" s="84" t="s">
        <v>4356</v>
      </c>
      <c r="D2823" s="81">
        <v>52296</v>
      </c>
      <c r="E2823" s="81">
        <v>5580</v>
      </c>
      <c r="F2823" s="21">
        <v>0</v>
      </c>
      <c r="G2823" s="22">
        <f t="shared" si="44"/>
        <v>46716</v>
      </c>
      <c r="H2823" s="21">
        <v>0</v>
      </c>
      <c r="I2823" s="21">
        <v>0</v>
      </c>
    </row>
    <row r="2824" spans="1:9" ht="15" x14ac:dyDescent="0.25">
      <c r="A2824" s="82" t="s">
        <v>2865</v>
      </c>
      <c r="B2824" s="20">
        <v>0</v>
      </c>
      <c r="C2824" s="84" t="s">
        <v>4356</v>
      </c>
      <c r="D2824" s="81">
        <v>545274.10000000009</v>
      </c>
      <c r="E2824" s="81">
        <v>496276.02000000008</v>
      </c>
      <c r="F2824" s="21">
        <v>0</v>
      </c>
      <c r="G2824" s="22">
        <f t="shared" si="44"/>
        <v>48998.080000000016</v>
      </c>
      <c r="H2824" s="21">
        <v>0</v>
      </c>
      <c r="I2824" s="21">
        <v>0</v>
      </c>
    </row>
    <row r="2825" spans="1:9" ht="15" x14ac:dyDescent="0.25">
      <c r="A2825" s="82" t="s">
        <v>2866</v>
      </c>
      <c r="B2825" s="20">
        <v>0</v>
      </c>
      <c r="C2825" s="84" t="s">
        <v>4356</v>
      </c>
      <c r="D2825" s="81">
        <v>45807.9</v>
      </c>
      <c r="E2825" s="81">
        <v>25723.699999999997</v>
      </c>
      <c r="F2825" s="21">
        <v>0</v>
      </c>
      <c r="G2825" s="22">
        <f t="shared" si="44"/>
        <v>20084.200000000004</v>
      </c>
      <c r="H2825" s="21">
        <v>0</v>
      </c>
      <c r="I2825" s="21">
        <v>0</v>
      </c>
    </row>
    <row r="2826" spans="1:9" ht="15" x14ac:dyDescent="0.25">
      <c r="A2826" s="82" t="s">
        <v>2867</v>
      </c>
      <c r="B2826" s="20">
        <v>0</v>
      </c>
      <c r="C2826" s="84" t="s">
        <v>4356</v>
      </c>
      <c r="D2826" s="81">
        <v>479087.44999999995</v>
      </c>
      <c r="E2826" s="81">
        <v>432931.25999999989</v>
      </c>
      <c r="F2826" s="21">
        <v>0</v>
      </c>
      <c r="G2826" s="22">
        <f t="shared" si="44"/>
        <v>46156.190000000061</v>
      </c>
      <c r="H2826" s="21">
        <v>0</v>
      </c>
      <c r="I2826" s="21">
        <v>0</v>
      </c>
    </row>
    <row r="2827" spans="1:9" ht="15" x14ac:dyDescent="0.25">
      <c r="A2827" s="82" t="s">
        <v>2868</v>
      </c>
      <c r="B2827" s="20">
        <v>0</v>
      </c>
      <c r="C2827" s="84" t="s">
        <v>4356</v>
      </c>
      <c r="D2827" s="81">
        <v>474220.33000000007</v>
      </c>
      <c r="E2827" s="81">
        <v>440831.14999999997</v>
      </c>
      <c r="F2827" s="21">
        <v>0</v>
      </c>
      <c r="G2827" s="22">
        <f t="shared" si="44"/>
        <v>33389.180000000109</v>
      </c>
      <c r="H2827" s="21">
        <v>0</v>
      </c>
      <c r="I2827" s="21">
        <v>0</v>
      </c>
    </row>
    <row r="2828" spans="1:9" ht="15" x14ac:dyDescent="0.25">
      <c r="A2828" s="82" t="s">
        <v>2869</v>
      </c>
      <c r="B2828" s="20">
        <v>0</v>
      </c>
      <c r="C2828" s="84" t="s">
        <v>4356</v>
      </c>
      <c r="D2828" s="81">
        <v>93028.6</v>
      </c>
      <c r="E2828" s="81">
        <v>78014.499999999985</v>
      </c>
      <c r="F2828" s="21">
        <v>0</v>
      </c>
      <c r="G2828" s="22">
        <f t="shared" si="44"/>
        <v>15014.10000000002</v>
      </c>
      <c r="H2828" s="21">
        <v>0</v>
      </c>
      <c r="I2828" s="21">
        <v>0</v>
      </c>
    </row>
    <row r="2829" spans="1:9" ht="15" x14ac:dyDescent="0.25">
      <c r="A2829" s="82" t="s">
        <v>2870</v>
      </c>
      <c r="B2829" s="20">
        <v>0</v>
      </c>
      <c r="C2829" s="84" t="s">
        <v>4356</v>
      </c>
      <c r="D2829" s="81">
        <v>118576.54000000001</v>
      </c>
      <c r="E2829" s="81">
        <v>109394.17000000001</v>
      </c>
      <c r="F2829" s="21">
        <v>0</v>
      </c>
      <c r="G2829" s="22">
        <f t="shared" si="44"/>
        <v>9182.3699999999953</v>
      </c>
      <c r="H2829" s="21">
        <v>0</v>
      </c>
      <c r="I2829" s="21">
        <v>0</v>
      </c>
    </row>
    <row r="2830" spans="1:9" ht="15" x14ac:dyDescent="0.25">
      <c r="A2830" s="82" t="s">
        <v>2871</v>
      </c>
      <c r="B2830" s="20">
        <v>0</v>
      </c>
      <c r="C2830" s="84" t="s">
        <v>4356</v>
      </c>
      <c r="D2830" s="81">
        <v>95818.62</v>
      </c>
      <c r="E2830" s="81">
        <v>66994.2</v>
      </c>
      <c r="F2830" s="21">
        <v>0</v>
      </c>
      <c r="G2830" s="22">
        <f t="shared" si="44"/>
        <v>28824.42</v>
      </c>
      <c r="H2830" s="21">
        <v>0</v>
      </c>
      <c r="I2830" s="21">
        <v>0</v>
      </c>
    </row>
    <row r="2831" spans="1:9" ht="15" x14ac:dyDescent="0.25">
      <c r="A2831" s="82" t="s">
        <v>2872</v>
      </c>
      <c r="B2831" s="20">
        <v>0</v>
      </c>
      <c r="C2831" s="84" t="s">
        <v>4356</v>
      </c>
      <c r="D2831" s="81">
        <v>133179.29999999999</v>
      </c>
      <c r="E2831" s="81">
        <v>123047.7</v>
      </c>
      <c r="F2831" s="21">
        <v>0</v>
      </c>
      <c r="G2831" s="22">
        <f t="shared" si="44"/>
        <v>10131.599999999991</v>
      </c>
      <c r="H2831" s="21">
        <v>0</v>
      </c>
      <c r="I2831" s="21">
        <v>0</v>
      </c>
    </row>
    <row r="2832" spans="1:9" ht="15" x14ac:dyDescent="0.25">
      <c r="A2832" s="82" t="s">
        <v>2873</v>
      </c>
      <c r="B2832" s="20">
        <v>0</v>
      </c>
      <c r="C2832" s="84" t="s">
        <v>4356</v>
      </c>
      <c r="D2832" s="81">
        <v>41255.68</v>
      </c>
      <c r="E2832" s="81">
        <v>29121.480000000003</v>
      </c>
      <c r="F2832" s="21">
        <v>0</v>
      </c>
      <c r="G2832" s="22">
        <f t="shared" si="44"/>
        <v>12134.199999999997</v>
      </c>
      <c r="H2832" s="21">
        <v>0</v>
      </c>
      <c r="I2832" s="21">
        <v>0</v>
      </c>
    </row>
    <row r="2833" spans="1:9" ht="15" x14ac:dyDescent="0.25">
      <c r="A2833" s="82" t="s">
        <v>2874</v>
      </c>
      <c r="B2833" s="20">
        <v>0</v>
      </c>
      <c r="C2833" s="84" t="s">
        <v>4356</v>
      </c>
      <c r="D2833" s="81">
        <v>53354.399999999994</v>
      </c>
      <c r="E2833" s="81">
        <v>37663.199999999997</v>
      </c>
      <c r="F2833" s="21">
        <v>0</v>
      </c>
      <c r="G2833" s="22">
        <f t="shared" si="44"/>
        <v>15691.199999999997</v>
      </c>
      <c r="H2833" s="21">
        <v>0</v>
      </c>
      <c r="I2833" s="21">
        <v>0</v>
      </c>
    </row>
    <row r="2834" spans="1:9" ht="15" x14ac:dyDescent="0.25">
      <c r="A2834" s="82" t="s">
        <v>2875</v>
      </c>
      <c r="B2834" s="20">
        <v>0</v>
      </c>
      <c r="C2834" s="84" t="s">
        <v>4356</v>
      </c>
      <c r="D2834" s="81">
        <v>77921.8</v>
      </c>
      <c r="E2834" s="81">
        <v>70587</v>
      </c>
      <c r="F2834" s="21">
        <v>0</v>
      </c>
      <c r="G2834" s="22">
        <f t="shared" si="44"/>
        <v>7334.8000000000029</v>
      </c>
      <c r="H2834" s="21">
        <v>0</v>
      </c>
      <c r="I2834" s="21">
        <v>0</v>
      </c>
    </row>
    <row r="2835" spans="1:9" ht="15" x14ac:dyDescent="0.25">
      <c r="A2835" s="82" t="s">
        <v>2876</v>
      </c>
      <c r="B2835" s="20">
        <v>0</v>
      </c>
      <c r="C2835" s="84" t="s">
        <v>4356</v>
      </c>
      <c r="D2835" s="81">
        <v>95202</v>
      </c>
      <c r="E2835" s="81">
        <v>92988</v>
      </c>
      <c r="F2835" s="21">
        <v>0</v>
      </c>
      <c r="G2835" s="22">
        <f t="shared" si="44"/>
        <v>2214</v>
      </c>
      <c r="H2835" s="21">
        <v>0</v>
      </c>
      <c r="I2835" s="21">
        <v>0</v>
      </c>
    </row>
    <row r="2836" spans="1:9" ht="15" x14ac:dyDescent="0.25">
      <c r="A2836" s="82" t="s">
        <v>2877</v>
      </c>
      <c r="B2836" s="20">
        <v>0</v>
      </c>
      <c r="C2836" s="84" t="s">
        <v>4356</v>
      </c>
      <c r="D2836" s="81">
        <v>93259.82</v>
      </c>
      <c r="E2836" s="81">
        <v>82458.080000000002</v>
      </c>
      <c r="F2836" s="21">
        <v>0</v>
      </c>
      <c r="G2836" s="22">
        <f t="shared" si="44"/>
        <v>10801.740000000005</v>
      </c>
      <c r="H2836" s="21">
        <v>0</v>
      </c>
      <c r="I2836" s="21">
        <v>0</v>
      </c>
    </row>
    <row r="2837" spans="1:9" ht="15" x14ac:dyDescent="0.25">
      <c r="A2837" s="82" t="s">
        <v>2878</v>
      </c>
      <c r="B2837" s="20">
        <v>0</v>
      </c>
      <c r="C2837" s="84" t="s">
        <v>4356</v>
      </c>
      <c r="D2837" s="81">
        <v>111670.16</v>
      </c>
      <c r="E2837" s="81">
        <v>96737.169999999984</v>
      </c>
      <c r="F2837" s="21">
        <v>0</v>
      </c>
      <c r="G2837" s="22">
        <f t="shared" si="44"/>
        <v>14932.99000000002</v>
      </c>
      <c r="H2837" s="21">
        <v>0</v>
      </c>
      <c r="I2837" s="21">
        <v>0</v>
      </c>
    </row>
    <row r="2838" spans="1:9" ht="15" x14ac:dyDescent="0.25">
      <c r="A2838" s="82" t="s">
        <v>2879</v>
      </c>
      <c r="B2838" s="20">
        <v>0</v>
      </c>
      <c r="C2838" s="84" t="s">
        <v>4356</v>
      </c>
      <c r="D2838" s="81">
        <v>75563.7</v>
      </c>
      <c r="E2838" s="81">
        <v>35571.199999999997</v>
      </c>
      <c r="F2838" s="21">
        <v>0</v>
      </c>
      <c r="G2838" s="22">
        <f t="shared" si="44"/>
        <v>39992.5</v>
      </c>
      <c r="H2838" s="21">
        <v>0</v>
      </c>
      <c r="I2838" s="21">
        <v>0</v>
      </c>
    </row>
    <row r="2839" spans="1:9" ht="15" x14ac:dyDescent="0.25">
      <c r="A2839" s="82" t="s">
        <v>2880</v>
      </c>
      <c r="B2839" s="20">
        <v>0</v>
      </c>
      <c r="C2839" s="84" t="s">
        <v>4356</v>
      </c>
      <c r="D2839" s="81">
        <v>563110.2699999999</v>
      </c>
      <c r="E2839" s="81">
        <v>494610.28000000009</v>
      </c>
      <c r="F2839" s="21">
        <v>0</v>
      </c>
      <c r="G2839" s="22">
        <f t="shared" si="44"/>
        <v>68499.989999999816</v>
      </c>
      <c r="H2839" s="21">
        <v>0</v>
      </c>
      <c r="I2839" s="21">
        <v>0</v>
      </c>
    </row>
    <row r="2840" spans="1:9" ht="15" x14ac:dyDescent="0.25">
      <c r="A2840" s="82" t="s">
        <v>2881</v>
      </c>
      <c r="B2840" s="20">
        <v>0</v>
      </c>
      <c r="C2840" s="84" t="s">
        <v>4356</v>
      </c>
      <c r="D2840" s="81">
        <v>66685.58</v>
      </c>
      <c r="E2840" s="81">
        <v>41453.9</v>
      </c>
      <c r="F2840" s="21">
        <v>0</v>
      </c>
      <c r="G2840" s="22">
        <f t="shared" si="44"/>
        <v>25231.68</v>
      </c>
      <c r="H2840" s="21">
        <v>0</v>
      </c>
      <c r="I2840" s="21">
        <v>0</v>
      </c>
    </row>
    <row r="2841" spans="1:9" ht="15" x14ac:dyDescent="0.25">
      <c r="A2841" s="82" t="s">
        <v>2882</v>
      </c>
      <c r="B2841" s="20">
        <v>0</v>
      </c>
      <c r="C2841" s="84" t="s">
        <v>4356</v>
      </c>
      <c r="D2841" s="81">
        <v>725323.94000000006</v>
      </c>
      <c r="E2841" s="81">
        <v>631398.0399999998</v>
      </c>
      <c r="F2841" s="21">
        <v>0</v>
      </c>
      <c r="G2841" s="22">
        <f t="shared" si="44"/>
        <v>93925.900000000256</v>
      </c>
      <c r="H2841" s="21">
        <v>0</v>
      </c>
      <c r="I2841" s="21">
        <v>0</v>
      </c>
    </row>
    <row r="2842" spans="1:9" ht="15" x14ac:dyDescent="0.25">
      <c r="A2842" s="82" t="s">
        <v>2883</v>
      </c>
      <c r="B2842" s="20">
        <v>0</v>
      </c>
      <c r="C2842" s="84" t="s">
        <v>4356</v>
      </c>
      <c r="D2842" s="81">
        <v>451965.95999999985</v>
      </c>
      <c r="E2842" s="81">
        <v>431949.5</v>
      </c>
      <c r="F2842" s="21">
        <v>0</v>
      </c>
      <c r="G2842" s="22">
        <f t="shared" si="44"/>
        <v>20016.459999999846</v>
      </c>
      <c r="H2842" s="21">
        <v>0</v>
      </c>
      <c r="I2842" s="21">
        <v>0</v>
      </c>
    </row>
    <row r="2843" spans="1:9" ht="15" x14ac:dyDescent="0.25">
      <c r="A2843" s="82" t="s">
        <v>2884</v>
      </c>
      <c r="B2843" s="20">
        <v>0</v>
      </c>
      <c r="C2843" s="84" t="s">
        <v>4356</v>
      </c>
      <c r="D2843" s="81">
        <v>490707.67000000004</v>
      </c>
      <c r="E2843" s="81">
        <v>447444.54999999987</v>
      </c>
      <c r="F2843" s="21">
        <v>0</v>
      </c>
      <c r="G2843" s="22">
        <f t="shared" si="44"/>
        <v>43263.12000000017</v>
      </c>
      <c r="H2843" s="21">
        <v>0</v>
      </c>
      <c r="I2843" s="21">
        <v>0</v>
      </c>
    </row>
    <row r="2844" spans="1:9" ht="15" x14ac:dyDescent="0.25">
      <c r="A2844" s="82" t="s">
        <v>2885</v>
      </c>
      <c r="B2844" s="20">
        <v>0</v>
      </c>
      <c r="C2844" s="84" t="s">
        <v>4356</v>
      </c>
      <c r="D2844" s="81">
        <v>813360.41999999993</v>
      </c>
      <c r="E2844" s="81">
        <v>772852.58000000042</v>
      </c>
      <c r="F2844" s="21">
        <v>0</v>
      </c>
      <c r="G2844" s="22">
        <f t="shared" si="44"/>
        <v>40507.839999999502</v>
      </c>
      <c r="H2844" s="21">
        <v>0</v>
      </c>
      <c r="I2844" s="21">
        <v>0</v>
      </c>
    </row>
    <row r="2845" spans="1:9" ht="15" x14ac:dyDescent="0.25">
      <c r="A2845" s="82" t="s">
        <v>2886</v>
      </c>
      <c r="B2845" s="20">
        <v>0</v>
      </c>
      <c r="C2845" s="84" t="s">
        <v>4356</v>
      </c>
      <c r="D2845" s="81">
        <v>421851.54999999981</v>
      </c>
      <c r="E2845" s="81">
        <v>394563.45999999996</v>
      </c>
      <c r="F2845" s="21">
        <v>0</v>
      </c>
      <c r="G2845" s="22">
        <f t="shared" si="44"/>
        <v>27288.089999999851</v>
      </c>
      <c r="H2845" s="21">
        <v>0</v>
      </c>
      <c r="I2845" s="21">
        <v>0</v>
      </c>
    </row>
    <row r="2846" spans="1:9" ht="15" x14ac:dyDescent="0.25">
      <c r="A2846" s="82" t="s">
        <v>2887</v>
      </c>
      <c r="B2846" s="20">
        <v>0</v>
      </c>
      <c r="C2846" s="84" t="s">
        <v>4356</v>
      </c>
      <c r="D2846" s="81">
        <v>510686.73</v>
      </c>
      <c r="E2846" s="81">
        <v>466017.27999999997</v>
      </c>
      <c r="F2846" s="21">
        <v>0</v>
      </c>
      <c r="G2846" s="22">
        <f t="shared" si="44"/>
        <v>44669.450000000012</v>
      </c>
      <c r="H2846" s="21">
        <v>0</v>
      </c>
      <c r="I2846" s="21">
        <v>0</v>
      </c>
    </row>
    <row r="2847" spans="1:9" ht="15" x14ac:dyDescent="0.25">
      <c r="A2847" s="82" t="s">
        <v>2888</v>
      </c>
      <c r="B2847" s="20">
        <v>0</v>
      </c>
      <c r="C2847" s="84" t="s">
        <v>4356</v>
      </c>
      <c r="D2847" s="81">
        <v>443017.62000000005</v>
      </c>
      <c r="E2847" s="81">
        <v>383312.81</v>
      </c>
      <c r="F2847" s="21">
        <v>0</v>
      </c>
      <c r="G2847" s="22">
        <f t="shared" si="44"/>
        <v>59704.810000000056</v>
      </c>
      <c r="H2847" s="21">
        <v>0</v>
      </c>
      <c r="I2847" s="21">
        <v>0</v>
      </c>
    </row>
    <row r="2848" spans="1:9" ht="15" x14ac:dyDescent="0.25">
      <c r="A2848" s="82" t="s">
        <v>2889</v>
      </c>
      <c r="B2848" s="20">
        <v>0</v>
      </c>
      <c r="C2848" s="84" t="s">
        <v>4356</v>
      </c>
      <c r="D2848" s="81">
        <v>474008.68999999994</v>
      </c>
      <c r="E2848" s="81">
        <v>431465.67999999993</v>
      </c>
      <c r="F2848" s="21">
        <v>0</v>
      </c>
      <c r="G2848" s="22">
        <f t="shared" si="44"/>
        <v>42543.010000000009</v>
      </c>
      <c r="H2848" s="21">
        <v>0</v>
      </c>
      <c r="I2848" s="21">
        <v>0</v>
      </c>
    </row>
    <row r="2849" spans="1:9" ht="15" x14ac:dyDescent="0.25">
      <c r="A2849" s="82" t="s">
        <v>2890</v>
      </c>
      <c r="B2849" s="20">
        <v>0</v>
      </c>
      <c r="C2849" s="84" t="s">
        <v>4356</v>
      </c>
      <c r="D2849" s="81">
        <v>82947</v>
      </c>
      <c r="E2849" s="81">
        <v>80006</v>
      </c>
      <c r="F2849" s="21">
        <v>0</v>
      </c>
      <c r="G2849" s="22">
        <f t="shared" si="44"/>
        <v>2941</v>
      </c>
      <c r="H2849" s="21">
        <v>0</v>
      </c>
      <c r="I2849" s="21">
        <v>0</v>
      </c>
    </row>
    <row r="2850" spans="1:9" ht="15" x14ac:dyDescent="0.25">
      <c r="A2850" s="82" t="s">
        <v>2891</v>
      </c>
      <c r="B2850" s="20">
        <v>0</v>
      </c>
      <c r="C2850" s="84" t="s">
        <v>4356</v>
      </c>
      <c r="D2850" s="81">
        <v>471312.89999999991</v>
      </c>
      <c r="E2850" s="81">
        <v>420324.87</v>
      </c>
      <c r="F2850" s="21">
        <v>0</v>
      </c>
      <c r="G2850" s="22">
        <f t="shared" si="44"/>
        <v>50988.029999999912</v>
      </c>
      <c r="H2850" s="21">
        <v>0</v>
      </c>
      <c r="I2850" s="21">
        <v>0</v>
      </c>
    </row>
    <row r="2851" spans="1:9" ht="15" x14ac:dyDescent="0.25">
      <c r="A2851" s="82" t="s">
        <v>2892</v>
      </c>
      <c r="B2851" s="20">
        <v>0</v>
      </c>
      <c r="C2851" s="84" t="s">
        <v>4356</v>
      </c>
      <c r="D2851" s="81">
        <v>1063776.3400000005</v>
      </c>
      <c r="E2851" s="81">
        <v>996179.26</v>
      </c>
      <c r="F2851" s="21">
        <v>0</v>
      </c>
      <c r="G2851" s="22">
        <f t="shared" si="44"/>
        <v>67597.08000000054</v>
      </c>
      <c r="H2851" s="21">
        <v>0</v>
      </c>
      <c r="I2851" s="21">
        <v>0</v>
      </c>
    </row>
    <row r="2852" spans="1:9" ht="15" x14ac:dyDescent="0.25">
      <c r="A2852" s="82" t="s">
        <v>2893</v>
      </c>
      <c r="B2852" s="20">
        <v>0</v>
      </c>
      <c r="C2852" s="84" t="s">
        <v>4356</v>
      </c>
      <c r="D2852" s="81">
        <v>731204.10000000009</v>
      </c>
      <c r="E2852" s="81">
        <v>691897.88</v>
      </c>
      <c r="F2852" s="21">
        <v>0</v>
      </c>
      <c r="G2852" s="22">
        <f t="shared" si="44"/>
        <v>39306.220000000088</v>
      </c>
      <c r="H2852" s="21">
        <v>0</v>
      </c>
      <c r="I2852" s="21">
        <v>0</v>
      </c>
    </row>
    <row r="2853" spans="1:9" ht="15" x14ac:dyDescent="0.25">
      <c r="A2853" s="82" t="s">
        <v>2894</v>
      </c>
      <c r="B2853" s="20">
        <v>0</v>
      </c>
      <c r="C2853" s="84" t="s">
        <v>4356</v>
      </c>
      <c r="D2853" s="81">
        <v>383733.88999999996</v>
      </c>
      <c r="E2853" s="81">
        <v>367356.71000000008</v>
      </c>
      <c r="F2853" s="21">
        <v>0</v>
      </c>
      <c r="G2853" s="22">
        <f t="shared" si="44"/>
        <v>16377.179999999877</v>
      </c>
      <c r="H2853" s="21">
        <v>0</v>
      </c>
      <c r="I2853" s="21">
        <v>0</v>
      </c>
    </row>
    <row r="2854" spans="1:9" ht="15" x14ac:dyDescent="0.25">
      <c r="A2854" s="82" t="s">
        <v>2895</v>
      </c>
      <c r="B2854" s="20">
        <v>0</v>
      </c>
      <c r="C2854" s="84" t="s">
        <v>4356</v>
      </c>
      <c r="D2854" s="81">
        <v>485987.03999999986</v>
      </c>
      <c r="E2854" s="81">
        <v>448984.35999999993</v>
      </c>
      <c r="F2854" s="21">
        <v>0</v>
      </c>
      <c r="G2854" s="22">
        <f t="shared" si="44"/>
        <v>37002.679999999935</v>
      </c>
      <c r="H2854" s="21">
        <v>0</v>
      </c>
      <c r="I2854" s="21">
        <v>0</v>
      </c>
    </row>
    <row r="2855" spans="1:9" ht="15" x14ac:dyDescent="0.25">
      <c r="A2855" s="82" t="s">
        <v>2896</v>
      </c>
      <c r="B2855" s="20">
        <v>0</v>
      </c>
      <c r="C2855" s="84" t="s">
        <v>4357</v>
      </c>
      <c r="D2855" s="81">
        <v>105780.73</v>
      </c>
      <c r="E2855" s="81">
        <v>104463.23</v>
      </c>
      <c r="F2855" s="21">
        <v>0</v>
      </c>
      <c r="G2855" s="22">
        <f t="shared" si="44"/>
        <v>1317.5</v>
      </c>
      <c r="H2855" s="21">
        <v>0</v>
      </c>
      <c r="I2855" s="21">
        <v>0</v>
      </c>
    </row>
    <row r="2856" spans="1:9" ht="15" x14ac:dyDescent="0.25">
      <c r="A2856" s="82" t="s">
        <v>2897</v>
      </c>
      <c r="B2856" s="20">
        <v>0</v>
      </c>
      <c r="C2856" s="84" t="s">
        <v>4357</v>
      </c>
      <c r="D2856" s="81">
        <v>137900</v>
      </c>
      <c r="E2856" s="81">
        <v>87623.8</v>
      </c>
      <c r="F2856" s="21">
        <v>0</v>
      </c>
      <c r="G2856" s="22">
        <f t="shared" si="44"/>
        <v>50276.2</v>
      </c>
      <c r="H2856" s="21">
        <v>0</v>
      </c>
      <c r="I2856" s="21">
        <v>0</v>
      </c>
    </row>
    <row r="2857" spans="1:9" ht="15" x14ac:dyDescent="0.25">
      <c r="A2857" s="82" t="s">
        <v>2898</v>
      </c>
      <c r="B2857" s="20">
        <v>0</v>
      </c>
      <c r="C2857" s="84" t="s">
        <v>4357</v>
      </c>
      <c r="D2857" s="81">
        <v>782103.80000000016</v>
      </c>
      <c r="E2857" s="81">
        <v>494359.33000000007</v>
      </c>
      <c r="F2857" s="21">
        <v>0</v>
      </c>
      <c r="G2857" s="22">
        <f t="shared" si="44"/>
        <v>287744.47000000009</v>
      </c>
      <c r="H2857" s="21">
        <v>0</v>
      </c>
      <c r="I2857" s="21">
        <v>0</v>
      </c>
    </row>
    <row r="2858" spans="1:9" ht="15" x14ac:dyDescent="0.25">
      <c r="A2858" s="82" t="s">
        <v>2899</v>
      </c>
      <c r="B2858" s="20">
        <v>0</v>
      </c>
      <c r="C2858" s="84" t="s">
        <v>4357</v>
      </c>
      <c r="D2858" s="81">
        <v>362138.75000000006</v>
      </c>
      <c r="E2858" s="81">
        <v>277452.39999999997</v>
      </c>
      <c r="F2858" s="21">
        <v>0</v>
      </c>
      <c r="G2858" s="22">
        <f t="shared" si="44"/>
        <v>84686.350000000093</v>
      </c>
      <c r="H2858" s="21">
        <v>0</v>
      </c>
      <c r="I2858" s="21">
        <v>0</v>
      </c>
    </row>
    <row r="2859" spans="1:9" ht="15" x14ac:dyDescent="0.25">
      <c r="A2859" s="82" t="s">
        <v>2900</v>
      </c>
      <c r="B2859" s="20">
        <v>0</v>
      </c>
      <c r="C2859" s="84" t="s">
        <v>4357</v>
      </c>
      <c r="D2859" s="81">
        <v>763687.74000000011</v>
      </c>
      <c r="E2859" s="81">
        <v>579517.28000000026</v>
      </c>
      <c r="F2859" s="21">
        <v>0</v>
      </c>
      <c r="G2859" s="22">
        <f t="shared" si="44"/>
        <v>184170.45999999985</v>
      </c>
      <c r="H2859" s="21">
        <v>0</v>
      </c>
      <c r="I2859" s="21">
        <v>0</v>
      </c>
    </row>
    <row r="2860" spans="1:9" ht="15" x14ac:dyDescent="0.25">
      <c r="A2860" s="82" t="s">
        <v>2901</v>
      </c>
      <c r="B2860" s="20">
        <v>0</v>
      </c>
      <c r="C2860" s="84" t="s">
        <v>4357</v>
      </c>
      <c r="D2860" s="81">
        <v>429384.55999999994</v>
      </c>
      <c r="E2860" s="81">
        <v>276439.40000000002</v>
      </c>
      <c r="F2860" s="21">
        <v>0</v>
      </c>
      <c r="G2860" s="22">
        <f t="shared" si="44"/>
        <v>152945.15999999992</v>
      </c>
      <c r="H2860" s="21">
        <v>0</v>
      </c>
      <c r="I2860" s="21">
        <v>0</v>
      </c>
    </row>
    <row r="2861" spans="1:9" ht="15" x14ac:dyDescent="0.25">
      <c r="A2861" s="82" t="s">
        <v>2902</v>
      </c>
      <c r="B2861" s="20">
        <v>0</v>
      </c>
      <c r="C2861" s="84" t="s">
        <v>4357</v>
      </c>
      <c r="D2861" s="81">
        <v>1075724.04</v>
      </c>
      <c r="E2861" s="81">
        <v>623984.54000000015</v>
      </c>
      <c r="F2861" s="21">
        <v>0</v>
      </c>
      <c r="G2861" s="22">
        <f t="shared" si="44"/>
        <v>451739.49999999988</v>
      </c>
      <c r="H2861" s="21">
        <v>0</v>
      </c>
      <c r="I2861" s="21">
        <v>0</v>
      </c>
    </row>
    <row r="2862" spans="1:9" ht="15" x14ac:dyDescent="0.25">
      <c r="A2862" s="82" t="s">
        <v>2903</v>
      </c>
      <c r="B2862" s="20">
        <v>0</v>
      </c>
      <c r="C2862" s="84" t="s">
        <v>4357</v>
      </c>
      <c r="D2862" s="81">
        <v>999244.79000000039</v>
      </c>
      <c r="E2862" s="81">
        <v>649038.46000000008</v>
      </c>
      <c r="F2862" s="21">
        <v>0</v>
      </c>
      <c r="G2862" s="22">
        <f t="shared" si="44"/>
        <v>350206.33000000031</v>
      </c>
      <c r="H2862" s="21">
        <v>0</v>
      </c>
      <c r="I2862" s="21">
        <v>0</v>
      </c>
    </row>
    <row r="2863" spans="1:9" ht="15" x14ac:dyDescent="0.25">
      <c r="A2863" s="82" t="s">
        <v>2904</v>
      </c>
      <c r="B2863" s="20">
        <v>0</v>
      </c>
      <c r="C2863" s="84" t="s">
        <v>4357</v>
      </c>
      <c r="D2863" s="81">
        <v>214914.4</v>
      </c>
      <c r="E2863" s="81">
        <v>57685.2</v>
      </c>
      <c r="F2863" s="21">
        <v>0</v>
      </c>
      <c r="G2863" s="22">
        <f t="shared" si="44"/>
        <v>157229.20000000001</v>
      </c>
      <c r="H2863" s="21">
        <v>0</v>
      </c>
      <c r="I2863" s="21">
        <v>0</v>
      </c>
    </row>
    <row r="2864" spans="1:9" ht="15" x14ac:dyDescent="0.25">
      <c r="A2864" s="82" t="s">
        <v>2905</v>
      </c>
      <c r="B2864" s="20">
        <v>0</v>
      </c>
      <c r="C2864" s="84" t="s">
        <v>4357</v>
      </c>
      <c r="D2864" s="81">
        <v>1371148.4000000008</v>
      </c>
      <c r="E2864" s="81">
        <v>675870.81999999983</v>
      </c>
      <c r="F2864" s="21">
        <v>0</v>
      </c>
      <c r="G2864" s="22">
        <f t="shared" si="44"/>
        <v>695277.58000000101</v>
      </c>
      <c r="H2864" s="21">
        <v>0</v>
      </c>
      <c r="I2864" s="21">
        <v>0</v>
      </c>
    </row>
    <row r="2865" spans="1:9" ht="15" x14ac:dyDescent="0.25">
      <c r="A2865" s="82" t="s">
        <v>2906</v>
      </c>
      <c r="B2865" s="20">
        <v>0</v>
      </c>
      <c r="C2865" s="84" t="s">
        <v>4357</v>
      </c>
      <c r="D2865" s="81">
        <v>765380.59999999986</v>
      </c>
      <c r="E2865" s="81">
        <v>594875.12</v>
      </c>
      <c r="F2865" s="21">
        <v>0</v>
      </c>
      <c r="G2865" s="22">
        <f t="shared" si="44"/>
        <v>170505.47999999986</v>
      </c>
      <c r="H2865" s="21">
        <v>0</v>
      </c>
      <c r="I2865" s="21">
        <v>0</v>
      </c>
    </row>
    <row r="2866" spans="1:9" ht="15" x14ac:dyDescent="0.25">
      <c r="A2866" s="82" t="s">
        <v>2907</v>
      </c>
      <c r="B2866" s="20">
        <v>0</v>
      </c>
      <c r="C2866" s="84" t="s">
        <v>4357</v>
      </c>
      <c r="D2866" s="81">
        <v>1574269.7599999998</v>
      </c>
      <c r="E2866" s="81">
        <v>1100029.9999999998</v>
      </c>
      <c r="F2866" s="21">
        <v>0</v>
      </c>
      <c r="G2866" s="22">
        <f t="shared" si="44"/>
        <v>474239.76</v>
      </c>
      <c r="H2866" s="21">
        <v>0</v>
      </c>
      <c r="I2866" s="21">
        <v>0</v>
      </c>
    </row>
    <row r="2867" spans="1:9" ht="15" x14ac:dyDescent="0.25">
      <c r="A2867" s="82" t="s">
        <v>2908</v>
      </c>
      <c r="B2867" s="20">
        <v>0</v>
      </c>
      <c r="C2867" s="84" t="s">
        <v>4357</v>
      </c>
      <c r="D2867" s="81">
        <v>1024478.5</v>
      </c>
      <c r="E2867" s="81">
        <v>775973.07999999984</v>
      </c>
      <c r="F2867" s="21">
        <v>0</v>
      </c>
      <c r="G2867" s="22">
        <f t="shared" si="44"/>
        <v>248505.42000000016</v>
      </c>
      <c r="H2867" s="21">
        <v>0</v>
      </c>
      <c r="I2867" s="21">
        <v>0</v>
      </c>
    </row>
    <row r="2868" spans="1:9" ht="15" x14ac:dyDescent="0.25">
      <c r="A2868" s="82" t="s">
        <v>2909</v>
      </c>
      <c r="B2868" s="20">
        <v>0</v>
      </c>
      <c r="C2868" s="84" t="s">
        <v>4357</v>
      </c>
      <c r="D2868" s="81">
        <v>1424503.8500000003</v>
      </c>
      <c r="E2868" s="81">
        <v>1147026.1999999997</v>
      </c>
      <c r="F2868" s="21">
        <v>0</v>
      </c>
      <c r="G2868" s="22">
        <f t="shared" si="44"/>
        <v>277477.65000000061</v>
      </c>
      <c r="H2868" s="21">
        <v>0</v>
      </c>
      <c r="I2868" s="21">
        <v>0</v>
      </c>
    </row>
    <row r="2869" spans="1:9" ht="15" x14ac:dyDescent="0.25">
      <c r="A2869" s="82" t="s">
        <v>2910</v>
      </c>
      <c r="B2869" s="20">
        <v>0</v>
      </c>
      <c r="C2869" s="84" t="s">
        <v>4357</v>
      </c>
      <c r="D2869" s="81">
        <v>367285.83999999997</v>
      </c>
      <c r="E2869" s="81">
        <v>168759.53</v>
      </c>
      <c r="F2869" s="21">
        <v>0</v>
      </c>
      <c r="G2869" s="22">
        <f t="shared" si="44"/>
        <v>198526.30999999997</v>
      </c>
      <c r="H2869" s="21">
        <v>0</v>
      </c>
      <c r="I2869" s="21">
        <v>0</v>
      </c>
    </row>
    <row r="2870" spans="1:9" ht="15" x14ac:dyDescent="0.25">
      <c r="A2870" s="82" t="s">
        <v>2911</v>
      </c>
      <c r="B2870" s="20">
        <v>0</v>
      </c>
      <c r="C2870" s="84" t="s">
        <v>4357</v>
      </c>
      <c r="D2870" s="81">
        <v>412524</v>
      </c>
      <c r="E2870" s="81">
        <v>224716.6</v>
      </c>
      <c r="F2870" s="21">
        <v>0</v>
      </c>
      <c r="G2870" s="22">
        <f t="shared" si="44"/>
        <v>187807.4</v>
      </c>
      <c r="H2870" s="21">
        <v>0</v>
      </c>
      <c r="I2870" s="21">
        <v>0</v>
      </c>
    </row>
    <row r="2871" spans="1:9" ht="15" x14ac:dyDescent="0.25">
      <c r="A2871" s="82" t="s">
        <v>2912</v>
      </c>
      <c r="B2871" s="20">
        <v>0</v>
      </c>
      <c r="C2871" s="84" t="s">
        <v>4357</v>
      </c>
      <c r="D2871" s="81">
        <v>393579.01999999996</v>
      </c>
      <c r="E2871" s="81">
        <v>184077.35000000003</v>
      </c>
      <c r="F2871" s="21">
        <v>0</v>
      </c>
      <c r="G2871" s="22">
        <f t="shared" si="44"/>
        <v>209501.66999999993</v>
      </c>
      <c r="H2871" s="21">
        <v>0</v>
      </c>
      <c r="I2871" s="21">
        <v>0</v>
      </c>
    </row>
    <row r="2872" spans="1:9" ht="15" x14ac:dyDescent="0.25">
      <c r="A2872" s="82" t="s">
        <v>2913</v>
      </c>
      <c r="B2872" s="20">
        <v>0</v>
      </c>
      <c r="C2872" s="84" t="s">
        <v>4357</v>
      </c>
      <c r="D2872" s="81">
        <v>139376.4</v>
      </c>
      <c r="E2872" s="81">
        <v>135858.59999999998</v>
      </c>
      <c r="F2872" s="21">
        <v>0</v>
      </c>
      <c r="G2872" s="22">
        <f t="shared" si="44"/>
        <v>3517.8000000000175</v>
      </c>
      <c r="H2872" s="21">
        <v>0</v>
      </c>
      <c r="I2872" s="21">
        <v>0</v>
      </c>
    </row>
    <row r="2873" spans="1:9" ht="15" x14ac:dyDescent="0.25">
      <c r="A2873" s="82" t="s">
        <v>2914</v>
      </c>
      <c r="B2873" s="20">
        <v>0</v>
      </c>
      <c r="C2873" s="84" t="s">
        <v>4357</v>
      </c>
      <c r="D2873" s="81">
        <v>336835.06</v>
      </c>
      <c r="E2873" s="81">
        <v>259465.65999999997</v>
      </c>
      <c r="F2873" s="21">
        <v>0</v>
      </c>
      <c r="G2873" s="22">
        <f t="shared" si="44"/>
        <v>77369.400000000023</v>
      </c>
      <c r="H2873" s="21">
        <v>0</v>
      </c>
      <c r="I2873" s="21">
        <v>0</v>
      </c>
    </row>
    <row r="2874" spans="1:9" ht="15" x14ac:dyDescent="0.25">
      <c r="A2874" s="82" t="s">
        <v>2915</v>
      </c>
      <c r="B2874" s="20">
        <v>0</v>
      </c>
      <c r="C2874" s="84" t="s">
        <v>4357</v>
      </c>
      <c r="D2874" s="81">
        <v>358790.66</v>
      </c>
      <c r="E2874" s="81">
        <v>256846.81</v>
      </c>
      <c r="F2874" s="21">
        <v>0</v>
      </c>
      <c r="G2874" s="22">
        <f t="shared" si="44"/>
        <v>101943.84999999998</v>
      </c>
      <c r="H2874" s="21">
        <v>0</v>
      </c>
      <c r="I2874" s="21">
        <v>0</v>
      </c>
    </row>
    <row r="2875" spans="1:9" ht="15" x14ac:dyDescent="0.25">
      <c r="A2875" s="82" t="s">
        <v>2916</v>
      </c>
      <c r="B2875" s="20">
        <v>0</v>
      </c>
      <c r="C2875" s="84" t="s">
        <v>4357</v>
      </c>
      <c r="D2875" s="81">
        <v>336544.24000000005</v>
      </c>
      <c r="E2875" s="81">
        <v>304268.76999999996</v>
      </c>
      <c r="F2875" s="21">
        <v>0</v>
      </c>
      <c r="G2875" s="22">
        <f t="shared" si="44"/>
        <v>32275.470000000088</v>
      </c>
      <c r="H2875" s="21">
        <v>0</v>
      </c>
      <c r="I2875" s="21">
        <v>0</v>
      </c>
    </row>
    <row r="2876" spans="1:9" ht="15" x14ac:dyDescent="0.25">
      <c r="A2876" s="82" t="s">
        <v>2917</v>
      </c>
      <c r="B2876" s="20">
        <v>0</v>
      </c>
      <c r="C2876" s="84" t="s">
        <v>4357</v>
      </c>
      <c r="D2876" s="81">
        <v>161709.01999999999</v>
      </c>
      <c r="E2876" s="81">
        <v>43348.800000000003</v>
      </c>
      <c r="F2876" s="21">
        <v>0</v>
      </c>
      <c r="G2876" s="22">
        <f t="shared" si="44"/>
        <v>118360.21999999999</v>
      </c>
      <c r="H2876" s="21">
        <v>0</v>
      </c>
      <c r="I2876" s="21">
        <v>0</v>
      </c>
    </row>
    <row r="2877" spans="1:9" ht="15" x14ac:dyDescent="0.25">
      <c r="A2877" s="82" t="s">
        <v>2918</v>
      </c>
      <c r="B2877" s="20">
        <v>0</v>
      </c>
      <c r="C2877" s="84" t="s">
        <v>4357</v>
      </c>
      <c r="D2877" s="81">
        <v>10579.1</v>
      </c>
      <c r="E2877" s="81">
        <v>0</v>
      </c>
      <c r="F2877" s="21">
        <v>0</v>
      </c>
      <c r="G2877" s="22">
        <f t="shared" si="44"/>
        <v>10579.1</v>
      </c>
      <c r="H2877" s="21">
        <v>0</v>
      </c>
      <c r="I2877" s="21">
        <v>0</v>
      </c>
    </row>
    <row r="2878" spans="1:9" ht="15" x14ac:dyDescent="0.25">
      <c r="A2878" s="82" t="s">
        <v>2919</v>
      </c>
      <c r="B2878" s="20">
        <v>0</v>
      </c>
      <c r="C2878" s="84" t="s">
        <v>4357</v>
      </c>
      <c r="D2878" s="81">
        <v>29642.68</v>
      </c>
      <c r="E2878" s="81">
        <v>2600</v>
      </c>
      <c r="F2878" s="21">
        <v>0</v>
      </c>
      <c r="G2878" s="22">
        <f t="shared" si="44"/>
        <v>27042.68</v>
      </c>
      <c r="H2878" s="21">
        <v>0</v>
      </c>
      <c r="I2878" s="21">
        <v>0</v>
      </c>
    </row>
    <row r="2879" spans="1:9" ht="15" x14ac:dyDescent="0.25">
      <c r="A2879" s="82" t="s">
        <v>2920</v>
      </c>
      <c r="B2879" s="20">
        <v>0</v>
      </c>
      <c r="C2879" s="84" t="s">
        <v>4357</v>
      </c>
      <c r="D2879" s="81">
        <v>10134.6</v>
      </c>
      <c r="E2879" s="81">
        <v>0</v>
      </c>
      <c r="F2879" s="21">
        <v>0</v>
      </c>
      <c r="G2879" s="22">
        <f t="shared" si="44"/>
        <v>10134.6</v>
      </c>
      <c r="H2879" s="21">
        <v>0</v>
      </c>
      <c r="I2879" s="21">
        <v>0</v>
      </c>
    </row>
    <row r="2880" spans="1:9" ht="15" x14ac:dyDescent="0.25">
      <c r="A2880" s="82" t="s">
        <v>2921</v>
      </c>
      <c r="B2880" s="20">
        <v>0</v>
      </c>
      <c r="C2880" s="84" t="s">
        <v>4357</v>
      </c>
      <c r="D2880" s="81">
        <v>9575.7999999999993</v>
      </c>
      <c r="E2880" s="81">
        <v>0</v>
      </c>
      <c r="F2880" s="21">
        <v>0</v>
      </c>
      <c r="G2880" s="22">
        <f t="shared" si="44"/>
        <v>9575.7999999999993</v>
      </c>
      <c r="H2880" s="21">
        <v>0</v>
      </c>
      <c r="I2880" s="21">
        <v>0</v>
      </c>
    </row>
    <row r="2881" spans="1:9" ht="15" x14ac:dyDescent="0.25">
      <c r="A2881" s="82" t="s">
        <v>2922</v>
      </c>
      <c r="B2881" s="20">
        <v>0</v>
      </c>
      <c r="C2881" s="84" t="s">
        <v>4357</v>
      </c>
      <c r="D2881" s="81">
        <v>13836.46</v>
      </c>
      <c r="E2881" s="81">
        <v>0</v>
      </c>
      <c r="F2881" s="21">
        <v>0</v>
      </c>
      <c r="G2881" s="22">
        <f t="shared" si="44"/>
        <v>13836.46</v>
      </c>
      <c r="H2881" s="21">
        <v>0</v>
      </c>
      <c r="I2881" s="21">
        <v>0</v>
      </c>
    </row>
    <row r="2882" spans="1:9" ht="15" x14ac:dyDescent="0.25">
      <c r="A2882" s="82" t="s">
        <v>2923</v>
      </c>
      <c r="B2882" s="20">
        <v>0</v>
      </c>
      <c r="C2882" s="84" t="s">
        <v>4357</v>
      </c>
      <c r="D2882" s="81">
        <v>9617.4</v>
      </c>
      <c r="E2882" s="81">
        <v>0</v>
      </c>
      <c r="F2882" s="21">
        <v>0</v>
      </c>
      <c r="G2882" s="22">
        <f t="shared" si="44"/>
        <v>9617.4</v>
      </c>
      <c r="H2882" s="21">
        <v>0</v>
      </c>
      <c r="I2882" s="21">
        <v>0</v>
      </c>
    </row>
    <row r="2883" spans="1:9" ht="15" x14ac:dyDescent="0.25">
      <c r="A2883" s="82" t="s">
        <v>2924</v>
      </c>
      <c r="B2883" s="20">
        <v>0</v>
      </c>
      <c r="C2883" s="84" t="s">
        <v>4357</v>
      </c>
      <c r="D2883" s="81">
        <v>490117.4</v>
      </c>
      <c r="E2883" s="81">
        <v>223217.4</v>
      </c>
      <c r="F2883" s="21">
        <v>0</v>
      </c>
      <c r="G2883" s="22">
        <f t="shared" si="44"/>
        <v>266900</v>
      </c>
      <c r="H2883" s="21">
        <v>0</v>
      </c>
      <c r="I2883" s="21">
        <v>0</v>
      </c>
    </row>
    <row r="2884" spans="1:9" ht="15" x14ac:dyDescent="0.25">
      <c r="A2884" s="82" t="s">
        <v>2925</v>
      </c>
      <c r="B2884" s="20">
        <v>0</v>
      </c>
      <c r="C2884" s="84" t="s">
        <v>4357</v>
      </c>
      <c r="D2884" s="81">
        <v>121477</v>
      </c>
      <c r="E2884" s="81">
        <v>53026.200000000004</v>
      </c>
      <c r="F2884" s="21">
        <v>0</v>
      </c>
      <c r="G2884" s="22">
        <f t="shared" si="44"/>
        <v>68450.799999999988</v>
      </c>
      <c r="H2884" s="21">
        <v>0</v>
      </c>
      <c r="I2884" s="21">
        <v>0</v>
      </c>
    </row>
    <row r="2885" spans="1:9" ht="15" x14ac:dyDescent="0.25">
      <c r="A2885" s="82" t="s">
        <v>2926</v>
      </c>
      <c r="B2885" s="20">
        <v>0</v>
      </c>
      <c r="C2885" s="84" t="s">
        <v>4357</v>
      </c>
      <c r="D2885" s="81">
        <v>354597.42</v>
      </c>
      <c r="E2885" s="81">
        <v>196468.02000000002</v>
      </c>
      <c r="F2885" s="21">
        <v>0</v>
      </c>
      <c r="G2885" s="22">
        <f t="shared" si="44"/>
        <v>158129.39999999997</v>
      </c>
      <c r="H2885" s="21">
        <v>0</v>
      </c>
      <c r="I2885" s="21">
        <v>0</v>
      </c>
    </row>
    <row r="2886" spans="1:9" ht="15" x14ac:dyDescent="0.25">
      <c r="A2886" s="82" t="s">
        <v>2927</v>
      </c>
      <c r="B2886" s="20">
        <v>0</v>
      </c>
      <c r="C2886" s="84" t="s">
        <v>4357</v>
      </c>
      <c r="D2886" s="81">
        <v>446107.57999999996</v>
      </c>
      <c r="E2886" s="81">
        <v>311306.54000000004</v>
      </c>
      <c r="F2886" s="21">
        <v>0</v>
      </c>
      <c r="G2886" s="22">
        <f t="shared" ref="G2886:G2949" si="45">D2886-E2886</f>
        <v>134801.03999999992</v>
      </c>
      <c r="H2886" s="21">
        <v>0</v>
      </c>
      <c r="I2886" s="21">
        <v>0</v>
      </c>
    </row>
    <row r="2887" spans="1:9" ht="15" x14ac:dyDescent="0.25">
      <c r="A2887" s="82" t="s">
        <v>2928</v>
      </c>
      <c r="B2887" s="20">
        <v>0</v>
      </c>
      <c r="C2887" s="84" t="s">
        <v>4357</v>
      </c>
      <c r="D2887" s="81">
        <v>351155.68</v>
      </c>
      <c r="E2887" s="81">
        <v>228222.72</v>
      </c>
      <c r="F2887" s="21">
        <v>0</v>
      </c>
      <c r="G2887" s="22">
        <f t="shared" si="45"/>
        <v>122932.95999999999</v>
      </c>
      <c r="H2887" s="21">
        <v>0</v>
      </c>
      <c r="I2887" s="21">
        <v>0</v>
      </c>
    </row>
    <row r="2888" spans="1:9" ht="15" x14ac:dyDescent="0.25">
      <c r="A2888" s="82" t="s">
        <v>2929</v>
      </c>
      <c r="B2888" s="20">
        <v>0</v>
      </c>
      <c r="C2888" s="84" t="s">
        <v>4357</v>
      </c>
      <c r="D2888" s="81">
        <v>559666.40000000026</v>
      </c>
      <c r="E2888" s="81">
        <v>477132.43</v>
      </c>
      <c r="F2888" s="21">
        <v>0</v>
      </c>
      <c r="G2888" s="22">
        <f t="shared" si="45"/>
        <v>82533.970000000263</v>
      </c>
      <c r="H2888" s="21">
        <v>0</v>
      </c>
      <c r="I2888" s="21">
        <v>0</v>
      </c>
    </row>
    <row r="2889" spans="1:9" ht="15" x14ac:dyDescent="0.25">
      <c r="A2889" s="82" t="s">
        <v>2930</v>
      </c>
      <c r="B2889" s="20">
        <v>0</v>
      </c>
      <c r="C2889" s="84" t="s">
        <v>4357</v>
      </c>
      <c r="D2889" s="81">
        <v>567541.60000000009</v>
      </c>
      <c r="E2889" s="81">
        <v>436649.5</v>
      </c>
      <c r="F2889" s="21">
        <v>0</v>
      </c>
      <c r="G2889" s="22">
        <f t="shared" si="45"/>
        <v>130892.10000000009</v>
      </c>
      <c r="H2889" s="21">
        <v>0</v>
      </c>
      <c r="I2889" s="21">
        <v>0</v>
      </c>
    </row>
    <row r="2890" spans="1:9" ht="15" x14ac:dyDescent="0.25">
      <c r="A2890" s="82" t="s">
        <v>2931</v>
      </c>
      <c r="B2890" s="20">
        <v>0</v>
      </c>
      <c r="C2890" s="84" t="s">
        <v>4357</v>
      </c>
      <c r="D2890" s="81">
        <v>13775</v>
      </c>
      <c r="E2890" s="81">
        <v>0</v>
      </c>
      <c r="F2890" s="21">
        <v>0</v>
      </c>
      <c r="G2890" s="22">
        <f t="shared" si="45"/>
        <v>13775</v>
      </c>
      <c r="H2890" s="21">
        <v>0</v>
      </c>
      <c r="I2890" s="21">
        <v>0</v>
      </c>
    </row>
    <row r="2891" spans="1:9" ht="15" x14ac:dyDescent="0.25">
      <c r="A2891" s="82" t="s">
        <v>2932</v>
      </c>
      <c r="B2891" s="20">
        <v>0</v>
      </c>
      <c r="C2891" s="84" t="s">
        <v>4357</v>
      </c>
      <c r="D2891" s="81">
        <v>13364.4</v>
      </c>
      <c r="E2891" s="81">
        <v>0</v>
      </c>
      <c r="F2891" s="21">
        <v>0</v>
      </c>
      <c r="G2891" s="22">
        <f t="shared" si="45"/>
        <v>13364.4</v>
      </c>
      <c r="H2891" s="21">
        <v>0</v>
      </c>
      <c r="I2891" s="21">
        <v>0</v>
      </c>
    </row>
    <row r="2892" spans="1:9" ht="15" x14ac:dyDescent="0.25">
      <c r="A2892" s="82" t="s">
        <v>2933</v>
      </c>
      <c r="B2892" s="20">
        <v>0</v>
      </c>
      <c r="C2892" s="84" t="s">
        <v>4357</v>
      </c>
      <c r="D2892" s="81">
        <v>34372.21</v>
      </c>
      <c r="E2892" s="81">
        <v>0</v>
      </c>
      <c r="F2892" s="21">
        <v>0</v>
      </c>
      <c r="G2892" s="22">
        <f t="shared" si="45"/>
        <v>34372.21</v>
      </c>
      <c r="H2892" s="21">
        <v>0</v>
      </c>
      <c r="I2892" s="21">
        <v>0</v>
      </c>
    </row>
    <row r="2893" spans="1:9" ht="15" x14ac:dyDescent="0.25">
      <c r="A2893" s="82" t="s">
        <v>2934</v>
      </c>
      <c r="B2893" s="20">
        <v>0</v>
      </c>
      <c r="C2893" s="84" t="s">
        <v>4357</v>
      </c>
      <c r="D2893" s="81">
        <v>15703.199999999999</v>
      </c>
      <c r="E2893" s="81">
        <v>3177.9</v>
      </c>
      <c r="F2893" s="21">
        <v>0</v>
      </c>
      <c r="G2893" s="22">
        <f t="shared" si="45"/>
        <v>12525.3</v>
      </c>
      <c r="H2893" s="21">
        <v>0</v>
      </c>
      <c r="I2893" s="21">
        <v>0</v>
      </c>
    </row>
    <row r="2894" spans="1:9" ht="15" x14ac:dyDescent="0.25">
      <c r="A2894" s="82" t="s">
        <v>2935</v>
      </c>
      <c r="B2894" s="20">
        <v>0</v>
      </c>
      <c r="C2894" s="84" t="s">
        <v>4357</v>
      </c>
      <c r="D2894" s="81">
        <v>58565.319999999992</v>
      </c>
      <c r="E2894" s="81">
        <v>33853.86</v>
      </c>
      <c r="F2894" s="21">
        <v>0</v>
      </c>
      <c r="G2894" s="22">
        <f t="shared" si="45"/>
        <v>24711.459999999992</v>
      </c>
      <c r="H2894" s="21">
        <v>0</v>
      </c>
      <c r="I2894" s="21">
        <v>0</v>
      </c>
    </row>
    <row r="2895" spans="1:9" ht="15" x14ac:dyDescent="0.25">
      <c r="A2895" s="82" t="s">
        <v>2936</v>
      </c>
      <c r="B2895" s="20">
        <v>0</v>
      </c>
      <c r="C2895" s="84" t="s">
        <v>4357</v>
      </c>
      <c r="D2895" s="81">
        <v>33302.199999999997</v>
      </c>
      <c r="E2895" s="81">
        <v>183.2</v>
      </c>
      <c r="F2895" s="21">
        <v>0</v>
      </c>
      <c r="G2895" s="22">
        <f t="shared" si="45"/>
        <v>33119</v>
      </c>
      <c r="H2895" s="21">
        <v>0</v>
      </c>
      <c r="I2895" s="21">
        <v>0</v>
      </c>
    </row>
    <row r="2896" spans="1:9" ht="15" x14ac:dyDescent="0.25">
      <c r="A2896" s="82" t="s">
        <v>2937</v>
      </c>
      <c r="B2896" s="20">
        <v>0</v>
      </c>
      <c r="C2896" s="84" t="s">
        <v>4357</v>
      </c>
      <c r="D2896" s="81">
        <v>7775</v>
      </c>
      <c r="E2896" s="81">
        <v>0</v>
      </c>
      <c r="F2896" s="21">
        <v>0</v>
      </c>
      <c r="G2896" s="22">
        <f t="shared" si="45"/>
        <v>7775</v>
      </c>
      <c r="H2896" s="21">
        <v>0</v>
      </c>
      <c r="I2896" s="21">
        <v>0</v>
      </c>
    </row>
    <row r="2897" spans="1:9" ht="15" x14ac:dyDescent="0.25">
      <c r="A2897" s="82" t="s">
        <v>2938</v>
      </c>
      <c r="B2897" s="20">
        <v>0</v>
      </c>
      <c r="C2897" s="84" t="s">
        <v>4357</v>
      </c>
      <c r="D2897" s="81">
        <v>575260.30000000005</v>
      </c>
      <c r="E2897" s="81">
        <v>470732.36000000004</v>
      </c>
      <c r="F2897" s="21">
        <v>0</v>
      </c>
      <c r="G2897" s="22">
        <f t="shared" si="45"/>
        <v>104527.94</v>
      </c>
      <c r="H2897" s="21">
        <v>0</v>
      </c>
      <c r="I2897" s="21">
        <v>0</v>
      </c>
    </row>
    <row r="2898" spans="1:9" ht="15" x14ac:dyDescent="0.25">
      <c r="A2898" s="82" t="s">
        <v>2939</v>
      </c>
      <c r="B2898" s="20">
        <v>0</v>
      </c>
      <c r="C2898" s="84" t="s">
        <v>4357</v>
      </c>
      <c r="D2898" s="81">
        <v>595040.38</v>
      </c>
      <c r="E2898" s="81">
        <v>427913.13</v>
      </c>
      <c r="F2898" s="21">
        <v>0</v>
      </c>
      <c r="G2898" s="22">
        <f t="shared" si="45"/>
        <v>167127.25</v>
      </c>
      <c r="H2898" s="21">
        <v>0</v>
      </c>
      <c r="I2898" s="21">
        <v>0</v>
      </c>
    </row>
    <row r="2899" spans="1:9" ht="15" x14ac:dyDescent="0.25">
      <c r="A2899" s="82" t="s">
        <v>2940</v>
      </c>
      <c r="B2899" s="20">
        <v>0</v>
      </c>
      <c r="C2899" s="84" t="s">
        <v>4357</v>
      </c>
      <c r="D2899" s="81">
        <v>54177.22</v>
      </c>
      <c r="E2899" s="81">
        <v>1600.6</v>
      </c>
      <c r="F2899" s="21">
        <v>0</v>
      </c>
      <c r="G2899" s="22">
        <f t="shared" si="45"/>
        <v>52576.62</v>
      </c>
      <c r="H2899" s="21">
        <v>0</v>
      </c>
      <c r="I2899" s="21">
        <v>0</v>
      </c>
    </row>
    <row r="2900" spans="1:9" ht="15" x14ac:dyDescent="0.25">
      <c r="A2900" s="82" t="s">
        <v>2941</v>
      </c>
      <c r="B2900" s="20">
        <v>0</v>
      </c>
      <c r="C2900" s="84" t="s">
        <v>4357</v>
      </c>
      <c r="D2900" s="81">
        <v>11913.52</v>
      </c>
      <c r="E2900" s="81">
        <v>0</v>
      </c>
      <c r="F2900" s="21">
        <v>0</v>
      </c>
      <c r="G2900" s="22">
        <f t="shared" si="45"/>
        <v>11913.52</v>
      </c>
      <c r="H2900" s="21">
        <v>0</v>
      </c>
      <c r="I2900" s="21">
        <v>0</v>
      </c>
    </row>
    <row r="2901" spans="1:9" ht="15" x14ac:dyDescent="0.25">
      <c r="A2901" s="82" t="s">
        <v>2942</v>
      </c>
      <c r="B2901" s="20">
        <v>0</v>
      </c>
      <c r="C2901" s="84" t="s">
        <v>4357</v>
      </c>
      <c r="D2901" s="81">
        <v>657351.78</v>
      </c>
      <c r="E2901" s="81">
        <v>437235.85</v>
      </c>
      <c r="F2901" s="21">
        <v>0</v>
      </c>
      <c r="G2901" s="22">
        <f t="shared" si="45"/>
        <v>220115.93000000005</v>
      </c>
      <c r="H2901" s="21">
        <v>0</v>
      </c>
      <c r="I2901" s="21">
        <v>0</v>
      </c>
    </row>
    <row r="2902" spans="1:9" ht="15" x14ac:dyDescent="0.25">
      <c r="A2902" s="82" t="s">
        <v>2943</v>
      </c>
      <c r="B2902" s="20">
        <v>0</v>
      </c>
      <c r="C2902" s="84" t="s">
        <v>4357</v>
      </c>
      <c r="D2902" s="81">
        <v>592074.89999999967</v>
      </c>
      <c r="E2902" s="81">
        <v>404377.6399999999</v>
      </c>
      <c r="F2902" s="21">
        <v>0</v>
      </c>
      <c r="G2902" s="22">
        <f t="shared" si="45"/>
        <v>187697.25999999978</v>
      </c>
      <c r="H2902" s="21">
        <v>0</v>
      </c>
      <c r="I2902" s="21">
        <v>0</v>
      </c>
    </row>
    <row r="2903" spans="1:9" ht="15" x14ac:dyDescent="0.25">
      <c r="A2903" s="82" t="s">
        <v>2944</v>
      </c>
      <c r="B2903" s="20">
        <v>0</v>
      </c>
      <c r="C2903" s="84" t="s">
        <v>4357</v>
      </c>
      <c r="D2903" s="81">
        <v>351735.7</v>
      </c>
      <c r="E2903" s="81">
        <v>226962.2</v>
      </c>
      <c r="F2903" s="21">
        <v>0</v>
      </c>
      <c r="G2903" s="22">
        <f t="shared" si="45"/>
        <v>124773.5</v>
      </c>
      <c r="H2903" s="21">
        <v>0</v>
      </c>
      <c r="I2903" s="21">
        <v>0</v>
      </c>
    </row>
    <row r="2904" spans="1:9" ht="15" x14ac:dyDescent="0.25">
      <c r="A2904" s="82" t="s">
        <v>2945</v>
      </c>
      <c r="B2904" s="20">
        <v>0</v>
      </c>
      <c r="C2904" s="84" t="s">
        <v>4357</v>
      </c>
      <c r="D2904" s="81">
        <v>100603</v>
      </c>
      <c r="E2904" s="81">
        <v>0</v>
      </c>
      <c r="F2904" s="21">
        <v>0</v>
      </c>
      <c r="G2904" s="22">
        <f t="shared" si="45"/>
        <v>100603</v>
      </c>
      <c r="H2904" s="21">
        <v>0</v>
      </c>
      <c r="I2904" s="21">
        <v>0</v>
      </c>
    </row>
    <row r="2905" spans="1:9" ht="15" x14ac:dyDescent="0.25">
      <c r="A2905" s="82" t="s">
        <v>2946</v>
      </c>
      <c r="B2905" s="20">
        <v>0</v>
      </c>
      <c r="C2905" s="84" t="s">
        <v>4357</v>
      </c>
      <c r="D2905" s="81">
        <v>585974.97999999986</v>
      </c>
      <c r="E2905" s="81">
        <v>357868.47999999986</v>
      </c>
      <c r="F2905" s="21">
        <v>0</v>
      </c>
      <c r="G2905" s="22">
        <f t="shared" si="45"/>
        <v>228106.5</v>
      </c>
      <c r="H2905" s="21">
        <v>0</v>
      </c>
      <c r="I2905" s="21">
        <v>0</v>
      </c>
    </row>
    <row r="2906" spans="1:9" ht="15" x14ac:dyDescent="0.25">
      <c r="A2906" s="82" t="s">
        <v>2947</v>
      </c>
      <c r="B2906" s="20">
        <v>0</v>
      </c>
      <c r="C2906" s="84" t="s">
        <v>4357</v>
      </c>
      <c r="D2906" s="81">
        <v>708555.7000000003</v>
      </c>
      <c r="E2906" s="81">
        <v>518017.3</v>
      </c>
      <c r="F2906" s="21">
        <v>0</v>
      </c>
      <c r="G2906" s="22">
        <f t="shared" si="45"/>
        <v>190538.40000000031</v>
      </c>
      <c r="H2906" s="21">
        <v>0</v>
      </c>
      <c r="I2906" s="21">
        <v>0</v>
      </c>
    </row>
    <row r="2907" spans="1:9" ht="15" x14ac:dyDescent="0.25">
      <c r="A2907" s="82" t="s">
        <v>2948</v>
      </c>
      <c r="B2907" s="20">
        <v>0</v>
      </c>
      <c r="C2907" s="84" t="s">
        <v>4357</v>
      </c>
      <c r="D2907" s="81">
        <v>139462.59999999998</v>
      </c>
      <c r="E2907" s="81">
        <v>128506.9</v>
      </c>
      <c r="F2907" s="21">
        <v>0</v>
      </c>
      <c r="G2907" s="22">
        <f t="shared" si="45"/>
        <v>10955.699999999983</v>
      </c>
      <c r="H2907" s="21">
        <v>0</v>
      </c>
      <c r="I2907" s="21">
        <v>0</v>
      </c>
    </row>
    <row r="2908" spans="1:9" ht="15" x14ac:dyDescent="0.25">
      <c r="A2908" s="82" t="s">
        <v>2949</v>
      </c>
      <c r="B2908" s="20">
        <v>0</v>
      </c>
      <c r="C2908" s="84" t="s">
        <v>4357</v>
      </c>
      <c r="D2908" s="81">
        <v>362464.2</v>
      </c>
      <c r="E2908" s="81">
        <v>205340.2</v>
      </c>
      <c r="F2908" s="21">
        <v>0</v>
      </c>
      <c r="G2908" s="22">
        <f t="shared" si="45"/>
        <v>157124</v>
      </c>
      <c r="H2908" s="21">
        <v>0</v>
      </c>
      <c r="I2908" s="21">
        <v>0</v>
      </c>
    </row>
    <row r="2909" spans="1:9" ht="15" x14ac:dyDescent="0.25">
      <c r="A2909" s="82" t="s">
        <v>2950</v>
      </c>
      <c r="B2909" s="20">
        <v>0</v>
      </c>
      <c r="C2909" s="84" t="s">
        <v>4357</v>
      </c>
      <c r="D2909" s="81">
        <v>817963.2</v>
      </c>
      <c r="E2909" s="81">
        <v>645752.69999999995</v>
      </c>
      <c r="F2909" s="21">
        <v>0</v>
      </c>
      <c r="G2909" s="22">
        <f t="shared" si="45"/>
        <v>172210.5</v>
      </c>
      <c r="H2909" s="21">
        <v>0</v>
      </c>
      <c r="I2909" s="21">
        <v>0</v>
      </c>
    </row>
    <row r="2910" spans="1:9" ht="15" x14ac:dyDescent="0.25">
      <c r="A2910" s="82" t="s">
        <v>2951</v>
      </c>
      <c r="B2910" s="20">
        <v>0</v>
      </c>
      <c r="C2910" s="84" t="s">
        <v>4357</v>
      </c>
      <c r="D2910" s="81">
        <v>710979.39999999979</v>
      </c>
      <c r="E2910" s="81">
        <v>496842</v>
      </c>
      <c r="F2910" s="21">
        <v>0</v>
      </c>
      <c r="G2910" s="22">
        <f t="shared" si="45"/>
        <v>214137.39999999979</v>
      </c>
      <c r="H2910" s="21">
        <v>0</v>
      </c>
      <c r="I2910" s="21">
        <v>0</v>
      </c>
    </row>
    <row r="2911" spans="1:9" ht="15" x14ac:dyDescent="0.25">
      <c r="A2911" s="82" t="s">
        <v>2952</v>
      </c>
      <c r="B2911" s="20">
        <v>0</v>
      </c>
      <c r="C2911" s="84" t="s">
        <v>4357</v>
      </c>
      <c r="D2911" s="81">
        <v>36832.800000000003</v>
      </c>
      <c r="E2911" s="81">
        <v>21488</v>
      </c>
      <c r="F2911" s="21">
        <v>0</v>
      </c>
      <c r="G2911" s="22">
        <f t="shared" si="45"/>
        <v>15344.800000000003</v>
      </c>
      <c r="H2911" s="21">
        <v>0</v>
      </c>
      <c r="I2911" s="21">
        <v>0</v>
      </c>
    </row>
    <row r="2912" spans="1:9" ht="15" x14ac:dyDescent="0.25">
      <c r="A2912" s="82" t="s">
        <v>2953</v>
      </c>
      <c r="B2912" s="20">
        <v>0</v>
      </c>
      <c r="C2912" s="84" t="s">
        <v>4357</v>
      </c>
      <c r="D2912" s="81">
        <v>52134.8</v>
      </c>
      <c r="E2912" s="81">
        <v>42038.8</v>
      </c>
      <c r="F2912" s="21">
        <v>0</v>
      </c>
      <c r="G2912" s="22">
        <f t="shared" si="45"/>
        <v>10096</v>
      </c>
      <c r="H2912" s="21">
        <v>0</v>
      </c>
      <c r="I2912" s="21">
        <v>0</v>
      </c>
    </row>
    <row r="2913" spans="1:9" ht="15" x14ac:dyDescent="0.25">
      <c r="A2913" s="82" t="s">
        <v>2954</v>
      </c>
      <c r="B2913" s="20">
        <v>0</v>
      </c>
      <c r="C2913" s="84" t="s">
        <v>4357</v>
      </c>
      <c r="D2913" s="81">
        <v>86711.599999999991</v>
      </c>
      <c r="E2913" s="81">
        <v>35975</v>
      </c>
      <c r="F2913" s="21">
        <v>0</v>
      </c>
      <c r="G2913" s="22">
        <f t="shared" si="45"/>
        <v>50736.599999999991</v>
      </c>
      <c r="H2913" s="21">
        <v>0</v>
      </c>
      <c r="I2913" s="21">
        <v>0</v>
      </c>
    </row>
    <row r="2914" spans="1:9" ht="15" x14ac:dyDescent="0.25">
      <c r="A2914" s="82" t="s">
        <v>2955</v>
      </c>
      <c r="B2914" s="20">
        <v>0</v>
      </c>
      <c r="C2914" s="84" t="s">
        <v>4357</v>
      </c>
      <c r="D2914" s="81">
        <v>85752.6</v>
      </c>
      <c r="E2914" s="81">
        <v>45039.1</v>
      </c>
      <c r="F2914" s="21">
        <v>0</v>
      </c>
      <c r="G2914" s="22">
        <f t="shared" si="45"/>
        <v>40713.500000000007</v>
      </c>
      <c r="H2914" s="21">
        <v>0</v>
      </c>
      <c r="I2914" s="21">
        <v>0</v>
      </c>
    </row>
    <row r="2915" spans="1:9" ht="15" x14ac:dyDescent="0.25">
      <c r="A2915" s="82" t="s">
        <v>2956</v>
      </c>
      <c r="B2915" s="20">
        <v>0</v>
      </c>
      <c r="C2915" s="84" t="s">
        <v>4357</v>
      </c>
      <c r="D2915" s="81">
        <v>88477.4</v>
      </c>
      <c r="E2915" s="81">
        <v>60101.599999999999</v>
      </c>
      <c r="F2915" s="21">
        <v>0</v>
      </c>
      <c r="G2915" s="22">
        <f t="shared" si="45"/>
        <v>28375.799999999996</v>
      </c>
      <c r="H2915" s="21">
        <v>0</v>
      </c>
      <c r="I2915" s="21">
        <v>0</v>
      </c>
    </row>
    <row r="2916" spans="1:9" ht="15" x14ac:dyDescent="0.25">
      <c r="A2916" s="82" t="s">
        <v>2957</v>
      </c>
      <c r="B2916" s="20">
        <v>0</v>
      </c>
      <c r="C2916" s="84" t="s">
        <v>4357</v>
      </c>
      <c r="D2916" s="81">
        <v>104401.59999999999</v>
      </c>
      <c r="E2916" s="81">
        <v>41377.199999999997</v>
      </c>
      <c r="F2916" s="21">
        <v>0</v>
      </c>
      <c r="G2916" s="22">
        <f t="shared" si="45"/>
        <v>63024.399999999994</v>
      </c>
      <c r="H2916" s="21">
        <v>0</v>
      </c>
      <c r="I2916" s="21">
        <v>0</v>
      </c>
    </row>
    <row r="2917" spans="1:9" ht="15" x14ac:dyDescent="0.25">
      <c r="A2917" s="82" t="s">
        <v>2958</v>
      </c>
      <c r="B2917" s="20">
        <v>0</v>
      </c>
      <c r="C2917" s="84" t="s">
        <v>4357</v>
      </c>
      <c r="D2917" s="81">
        <v>1407228.5999999999</v>
      </c>
      <c r="E2917" s="81">
        <v>1054264.29</v>
      </c>
      <c r="F2917" s="21">
        <v>0</v>
      </c>
      <c r="G2917" s="22">
        <f t="shared" si="45"/>
        <v>352964.30999999982</v>
      </c>
      <c r="H2917" s="21">
        <v>0</v>
      </c>
      <c r="I2917" s="21">
        <v>0</v>
      </c>
    </row>
    <row r="2918" spans="1:9" ht="15" x14ac:dyDescent="0.25">
      <c r="A2918" s="82" t="s">
        <v>2959</v>
      </c>
      <c r="B2918" s="20">
        <v>0</v>
      </c>
      <c r="C2918" s="84" t="s">
        <v>4357</v>
      </c>
      <c r="D2918" s="81">
        <v>264799.39999999997</v>
      </c>
      <c r="E2918" s="81">
        <v>120805.3</v>
      </c>
      <c r="F2918" s="21">
        <v>0</v>
      </c>
      <c r="G2918" s="22">
        <f t="shared" si="45"/>
        <v>143994.09999999998</v>
      </c>
      <c r="H2918" s="21">
        <v>0</v>
      </c>
      <c r="I2918" s="21">
        <v>0</v>
      </c>
    </row>
    <row r="2919" spans="1:9" ht="15" x14ac:dyDescent="0.25">
      <c r="A2919" s="82" t="s">
        <v>2960</v>
      </c>
      <c r="B2919" s="20">
        <v>0</v>
      </c>
      <c r="C2919" s="84" t="s">
        <v>4357</v>
      </c>
      <c r="D2919" s="81">
        <v>324508.80000000005</v>
      </c>
      <c r="E2919" s="81">
        <v>249251.09999999998</v>
      </c>
      <c r="F2919" s="21">
        <v>0</v>
      </c>
      <c r="G2919" s="22">
        <f t="shared" si="45"/>
        <v>75257.70000000007</v>
      </c>
      <c r="H2919" s="21">
        <v>0</v>
      </c>
      <c r="I2919" s="21">
        <v>0</v>
      </c>
    </row>
    <row r="2920" spans="1:9" ht="15" x14ac:dyDescent="0.25">
      <c r="A2920" s="82" t="s">
        <v>2961</v>
      </c>
      <c r="B2920" s="20">
        <v>0</v>
      </c>
      <c r="C2920" s="84" t="s">
        <v>4357</v>
      </c>
      <c r="D2920" s="81">
        <v>235622.8</v>
      </c>
      <c r="E2920" s="81">
        <v>213815.9</v>
      </c>
      <c r="F2920" s="21">
        <v>0</v>
      </c>
      <c r="G2920" s="22">
        <f t="shared" si="45"/>
        <v>21806.899999999994</v>
      </c>
      <c r="H2920" s="21">
        <v>0</v>
      </c>
      <c r="I2920" s="21">
        <v>0</v>
      </c>
    </row>
    <row r="2921" spans="1:9" ht="15" x14ac:dyDescent="0.25">
      <c r="A2921" s="82" t="s">
        <v>2962</v>
      </c>
      <c r="B2921" s="20">
        <v>0</v>
      </c>
      <c r="C2921" s="84" t="s">
        <v>4357</v>
      </c>
      <c r="D2921" s="81">
        <v>309886.99999999994</v>
      </c>
      <c r="E2921" s="81">
        <v>279236.50000000006</v>
      </c>
      <c r="F2921" s="21">
        <v>0</v>
      </c>
      <c r="G2921" s="22">
        <f t="shared" si="45"/>
        <v>30650.499999999884</v>
      </c>
      <c r="H2921" s="21">
        <v>0</v>
      </c>
      <c r="I2921" s="21">
        <v>0</v>
      </c>
    </row>
    <row r="2922" spans="1:9" ht="15" x14ac:dyDescent="0.25">
      <c r="A2922" s="82" t="s">
        <v>2732</v>
      </c>
      <c r="B2922" s="20">
        <v>0</v>
      </c>
      <c r="C2922" s="84" t="s">
        <v>4357</v>
      </c>
      <c r="D2922" s="81">
        <v>291658.40000000002</v>
      </c>
      <c r="E2922" s="81">
        <v>257739.79999999993</v>
      </c>
      <c r="F2922" s="21">
        <v>0</v>
      </c>
      <c r="G2922" s="22">
        <f t="shared" si="45"/>
        <v>33918.600000000093</v>
      </c>
      <c r="H2922" s="21">
        <v>0</v>
      </c>
      <c r="I2922" s="21">
        <v>0</v>
      </c>
    </row>
    <row r="2923" spans="1:9" ht="15" x14ac:dyDescent="0.25">
      <c r="A2923" s="82" t="s">
        <v>2963</v>
      </c>
      <c r="B2923" s="20">
        <v>0</v>
      </c>
      <c r="C2923" s="84" t="s">
        <v>4357</v>
      </c>
      <c r="D2923" s="81">
        <v>355758.8</v>
      </c>
      <c r="E2923" s="81">
        <v>321601.60000000003</v>
      </c>
      <c r="F2923" s="21">
        <v>0</v>
      </c>
      <c r="G2923" s="22">
        <f t="shared" si="45"/>
        <v>34157.199999999953</v>
      </c>
      <c r="H2923" s="21">
        <v>0</v>
      </c>
      <c r="I2923" s="21">
        <v>0</v>
      </c>
    </row>
    <row r="2924" spans="1:9" ht="15" x14ac:dyDescent="0.25">
      <c r="A2924" s="82" t="s">
        <v>2964</v>
      </c>
      <c r="B2924" s="20">
        <v>0</v>
      </c>
      <c r="C2924" s="84" t="s">
        <v>4357</v>
      </c>
      <c r="D2924" s="81">
        <v>312784.7</v>
      </c>
      <c r="E2924" s="81">
        <v>222415.90000000005</v>
      </c>
      <c r="F2924" s="21">
        <v>0</v>
      </c>
      <c r="G2924" s="22">
        <f t="shared" si="45"/>
        <v>90368.799999999959</v>
      </c>
      <c r="H2924" s="21">
        <v>0</v>
      </c>
      <c r="I2924" s="21">
        <v>0</v>
      </c>
    </row>
    <row r="2925" spans="1:9" ht="15" x14ac:dyDescent="0.25">
      <c r="A2925" s="82" t="s">
        <v>4510</v>
      </c>
      <c r="B2925" s="20">
        <v>0</v>
      </c>
      <c r="C2925" s="84" t="s">
        <v>4357</v>
      </c>
      <c r="D2925" s="81">
        <v>808157.89999999979</v>
      </c>
      <c r="E2925" s="81">
        <v>614470.5</v>
      </c>
      <c r="F2925" s="21">
        <v>0</v>
      </c>
      <c r="G2925" s="22">
        <f t="shared" si="45"/>
        <v>193687.39999999979</v>
      </c>
      <c r="H2925" s="21">
        <v>0</v>
      </c>
      <c r="I2925" s="21">
        <v>0</v>
      </c>
    </row>
    <row r="2926" spans="1:9" ht="15" x14ac:dyDescent="0.25">
      <c r="A2926" s="82" t="s">
        <v>2965</v>
      </c>
      <c r="B2926" s="20">
        <v>0</v>
      </c>
      <c r="C2926" s="84" t="s">
        <v>4357</v>
      </c>
      <c r="D2926" s="81">
        <v>695314.2</v>
      </c>
      <c r="E2926" s="81">
        <v>457726.03999999986</v>
      </c>
      <c r="F2926" s="21">
        <v>0</v>
      </c>
      <c r="G2926" s="22">
        <f t="shared" si="45"/>
        <v>237588.16000000009</v>
      </c>
      <c r="H2926" s="21">
        <v>0</v>
      </c>
      <c r="I2926" s="21">
        <v>0</v>
      </c>
    </row>
    <row r="2927" spans="1:9" ht="15" x14ac:dyDescent="0.25">
      <c r="A2927" s="82" t="s">
        <v>2966</v>
      </c>
      <c r="B2927" s="20">
        <v>0</v>
      </c>
      <c r="C2927" s="84" t="s">
        <v>4357</v>
      </c>
      <c r="D2927" s="81">
        <v>468952.1999999999</v>
      </c>
      <c r="E2927" s="81">
        <v>315227.70000000007</v>
      </c>
      <c r="F2927" s="21">
        <v>0</v>
      </c>
      <c r="G2927" s="22">
        <f t="shared" si="45"/>
        <v>153724.49999999983</v>
      </c>
      <c r="H2927" s="21">
        <v>0</v>
      </c>
      <c r="I2927" s="21">
        <v>0</v>
      </c>
    </row>
    <row r="2928" spans="1:9" ht="15" x14ac:dyDescent="0.25">
      <c r="A2928" s="82" t="s">
        <v>2967</v>
      </c>
      <c r="B2928" s="20">
        <v>0</v>
      </c>
      <c r="C2928" s="84" t="s">
        <v>4357</v>
      </c>
      <c r="D2928" s="81">
        <v>366385.8000000001</v>
      </c>
      <c r="E2928" s="81">
        <v>322154.28000000003</v>
      </c>
      <c r="F2928" s="21">
        <v>0</v>
      </c>
      <c r="G2928" s="22">
        <f t="shared" si="45"/>
        <v>44231.520000000077</v>
      </c>
      <c r="H2928" s="21">
        <v>0</v>
      </c>
      <c r="I2928" s="21">
        <v>0</v>
      </c>
    </row>
    <row r="2929" spans="1:9" ht="15" x14ac:dyDescent="0.25">
      <c r="A2929" s="82" t="s">
        <v>2968</v>
      </c>
      <c r="B2929" s="20">
        <v>0</v>
      </c>
      <c r="C2929" s="84" t="s">
        <v>4357</v>
      </c>
      <c r="D2929" s="81">
        <v>126650.8</v>
      </c>
      <c r="E2929" s="81">
        <v>974</v>
      </c>
      <c r="F2929" s="21">
        <v>0</v>
      </c>
      <c r="G2929" s="22">
        <f t="shared" si="45"/>
        <v>125676.8</v>
      </c>
      <c r="H2929" s="21">
        <v>0</v>
      </c>
      <c r="I2929" s="21">
        <v>0</v>
      </c>
    </row>
    <row r="2930" spans="1:9" ht="15" x14ac:dyDescent="0.25">
      <c r="A2930" s="82" t="s">
        <v>2969</v>
      </c>
      <c r="B2930" s="20">
        <v>0</v>
      </c>
      <c r="C2930" s="84" t="s">
        <v>4357</v>
      </c>
      <c r="D2930" s="81">
        <v>117847.6</v>
      </c>
      <c r="E2930" s="81">
        <v>36317.100000000006</v>
      </c>
      <c r="F2930" s="21">
        <v>0</v>
      </c>
      <c r="G2930" s="22">
        <f t="shared" si="45"/>
        <v>81530.5</v>
      </c>
      <c r="H2930" s="21">
        <v>0</v>
      </c>
      <c r="I2930" s="21">
        <v>0</v>
      </c>
    </row>
    <row r="2931" spans="1:9" ht="15" x14ac:dyDescent="0.25">
      <c r="A2931" s="82" t="s">
        <v>2970</v>
      </c>
      <c r="B2931" s="20">
        <v>0</v>
      </c>
      <c r="C2931" s="84" t="s">
        <v>4357</v>
      </c>
      <c r="D2931" s="81">
        <v>130502.2</v>
      </c>
      <c r="E2931" s="81">
        <v>26403.9</v>
      </c>
      <c r="F2931" s="21">
        <v>0</v>
      </c>
      <c r="G2931" s="22">
        <f t="shared" si="45"/>
        <v>104098.29999999999</v>
      </c>
      <c r="H2931" s="21">
        <v>0</v>
      </c>
      <c r="I2931" s="21">
        <v>0</v>
      </c>
    </row>
    <row r="2932" spans="1:9" ht="15" x14ac:dyDescent="0.25">
      <c r="A2932" s="82" t="s">
        <v>2971</v>
      </c>
      <c r="B2932" s="20">
        <v>0</v>
      </c>
      <c r="C2932" s="84" t="s">
        <v>4357</v>
      </c>
      <c r="D2932" s="81">
        <v>172186.39999999997</v>
      </c>
      <c r="E2932" s="81">
        <v>114932</v>
      </c>
      <c r="F2932" s="21">
        <v>0</v>
      </c>
      <c r="G2932" s="22">
        <f t="shared" si="45"/>
        <v>57254.399999999965</v>
      </c>
      <c r="H2932" s="21">
        <v>0</v>
      </c>
      <c r="I2932" s="21">
        <v>0</v>
      </c>
    </row>
    <row r="2933" spans="1:9" ht="15" x14ac:dyDescent="0.25">
      <c r="A2933" s="82" t="s">
        <v>2972</v>
      </c>
      <c r="B2933" s="20">
        <v>0</v>
      </c>
      <c r="C2933" s="84" t="s">
        <v>4357</v>
      </c>
      <c r="D2933" s="81">
        <v>278977.59999999998</v>
      </c>
      <c r="E2933" s="81">
        <v>119006.99999999999</v>
      </c>
      <c r="F2933" s="21">
        <v>0</v>
      </c>
      <c r="G2933" s="22">
        <f t="shared" si="45"/>
        <v>159970.59999999998</v>
      </c>
      <c r="H2933" s="21">
        <v>0</v>
      </c>
      <c r="I2933" s="21">
        <v>0</v>
      </c>
    </row>
    <row r="2934" spans="1:9" ht="15" x14ac:dyDescent="0.25">
      <c r="A2934" s="82" t="s">
        <v>2973</v>
      </c>
      <c r="B2934" s="20">
        <v>0</v>
      </c>
      <c r="C2934" s="84" t="s">
        <v>4357</v>
      </c>
      <c r="D2934" s="81">
        <v>154291.80000000002</v>
      </c>
      <c r="E2934" s="81">
        <v>103527.3</v>
      </c>
      <c r="F2934" s="21">
        <v>0</v>
      </c>
      <c r="G2934" s="22">
        <f t="shared" si="45"/>
        <v>50764.500000000015</v>
      </c>
      <c r="H2934" s="21">
        <v>0</v>
      </c>
      <c r="I2934" s="21">
        <v>0</v>
      </c>
    </row>
    <row r="2935" spans="1:9" ht="15" x14ac:dyDescent="0.25">
      <c r="A2935" s="82" t="s">
        <v>2974</v>
      </c>
      <c r="B2935" s="20">
        <v>0</v>
      </c>
      <c r="C2935" s="84" t="s">
        <v>4357</v>
      </c>
      <c r="D2935" s="81">
        <v>99376.6</v>
      </c>
      <c r="E2935" s="81">
        <v>42327.199999999997</v>
      </c>
      <c r="F2935" s="21">
        <v>0</v>
      </c>
      <c r="G2935" s="22">
        <f t="shared" si="45"/>
        <v>57049.400000000009</v>
      </c>
      <c r="H2935" s="21">
        <v>0</v>
      </c>
      <c r="I2935" s="21">
        <v>0</v>
      </c>
    </row>
    <row r="2936" spans="1:9" ht="15" x14ac:dyDescent="0.25">
      <c r="A2936" s="82" t="s">
        <v>2975</v>
      </c>
      <c r="B2936" s="20">
        <v>0</v>
      </c>
      <c r="C2936" s="84" t="s">
        <v>4357</v>
      </c>
      <c r="D2936" s="81">
        <v>403881.70000000007</v>
      </c>
      <c r="E2936" s="81">
        <v>289987.79999999993</v>
      </c>
      <c r="F2936" s="21">
        <v>0</v>
      </c>
      <c r="G2936" s="22">
        <f t="shared" si="45"/>
        <v>113893.90000000014</v>
      </c>
      <c r="H2936" s="21">
        <v>0</v>
      </c>
      <c r="I2936" s="21">
        <v>0</v>
      </c>
    </row>
    <row r="2937" spans="1:9" ht="15" x14ac:dyDescent="0.25">
      <c r="A2937" s="82" t="s">
        <v>2976</v>
      </c>
      <c r="B2937" s="20">
        <v>0</v>
      </c>
      <c r="C2937" s="84" t="s">
        <v>4357</v>
      </c>
      <c r="D2937" s="81">
        <v>540730.19999999995</v>
      </c>
      <c r="E2937" s="81">
        <v>315856.58999999997</v>
      </c>
      <c r="F2937" s="21">
        <v>0</v>
      </c>
      <c r="G2937" s="22">
        <f t="shared" si="45"/>
        <v>224873.61</v>
      </c>
      <c r="H2937" s="21">
        <v>0</v>
      </c>
      <c r="I2937" s="21">
        <v>0</v>
      </c>
    </row>
    <row r="2938" spans="1:9" ht="15" x14ac:dyDescent="0.25">
      <c r="A2938" s="82" t="s">
        <v>2977</v>
      </c>
      <c r="B2938" s="20">
        <v>0</v>
      </c>
      <c r="C2938" s="84" t="s">
        <v>4357</v>
      </c>
      <c r="D2938" s="81">
        <v>257455.8</v>
      </c>
      <c r="E2938" s="81">
        <v>99972.9</v>
      </c>
      <c r="F2938" s="21">
        <v>0</v>
      </c>
      <c r="G2938" s="22">
        <f t="shared" si="45"/>
        <v>157482.9</v>
      </c>
      <c r="H2938" s="21">
        <v>0</v>
      </c>
      <c r="I2938" s="21">
        <v>0</v>
      </c>
    </row>
    <row r="2939" spans="1:9" ht="15" x14ac:dyDescent="0.25">
      <c r="A2939" s="82" t="s">
        <v>2978</v>
      </c>
      <c r="B2939" s="20">
        <v>0</v>
      </c>
      <c r="C2939" s="84" t="s">
        <v>4357</v>
      </c>
      <c r="D2939" s="81">
        <v>562173.19999999995</v>
      </c>
      <c r="E2939" s="81">
        <v>424195.10000000009</v>
      </c>
      <c r="F2939" s="21">
        <v>0</v>
      </c>
      <c r="G2939" s="22">
        <f t="shared" si="45"/>
        <v>137978.09999999986</v>
      </c>
      <c r="H2939" s="21">
        <v>0</v>
      </c>
      <c r="I2939" s="21">
        <v>0</v>
      </c>
    </row>
    <row r="2940" spans="1:9" ht="15" x14ac:dyDescent="0.25">
      <c r="A2940" s="82" t="s">
        <v>2979</v>
      </c>
      <c r="B2940" s="20">
        <v>0</v>
      </c>
      <c r="C2940" s="84" t="s">
        <v>4357</v>
      </c>
      <c r="D2940" s="81">
        <v>855850.0299999998</v>
      </c>
      <c r="E2940" s="81">
        <v>541636.80000000005</v>
      </c>
      <c r="F2940" s="21">
        <v>0</v>
      </c>
      <c r="G2940" s="22">
        <f t="shared" si="45"/>
        <v>314213.22999999975</v>
      </c>
      <c r="H2940" s="21">
        <v>0</v>
      </c>
      <c r="I2940" s="21">
        <v>0</v>
      </c>
    </row>
    <row r="2941" spans="1:9" ht="15" x14ac:dyDescent="0.25">
      <c r="A2941" s="82" t="s">
        <v>2980</v>
      </c>
      <c r="B2941" s="20">
        <v>0</v>
      </c>
      <c r="C2941" s="84" t="s">
        <v>4357</v>
      </c>
      <c r="D2941" s="81">
        <v>15985</v>
      </c>
      <c r="E2941" s="81">
        <v>0</v>
      </c>
      <c r="F2941" s="21">
        <v>0</v>
      </c>
      <c r="G2941" s="22">
        <f t="shared" si="45"/>
        <v>15985</v>
      </c>
      <c r="H2941" s="21">
        <v>0</v>
      </c>
      <c r="I2941" s="21">
        <v>0</v>
      </c>
    </row>
    <row r="2942" spans="1:9" ht="15" x14ac:dyDescent="0.25">
      <c r="A2942" s="82" t="s">
        <v>2981</v>
      </c>
      <c r="B2942" s="20">
        <v>0</v>
      </c>
      <c r="C2942" s="84" t="s">
        <v>4357</v>
      </c>
      <c r="D2942" s="81">
        <v>114444.22000000002</v>
      </c>
      <c r="E2942" s="81">
        <v>48379.360000000001</v>
      </c>
      <c r="F2942" s="21">
        <v>0</v>
      </c>
      <c r="G2942" s="22">
        <f t="shared" si="45"/>
        <v>66064.860000000015</v>
      </c>
      <c r="H2942" s="21">
        <v>0</v>
      </c>
      <c r="I2942" s="21">
        <v>0</v>
      </c>
    </row>
    <row r="2943" spans="1:9" ht="15" x14ac:dyDescent="0.25">
      <c r="A2943" s="82" t="s">
        <v>2982</v>
      </c>
      <c r="B2943" s="20">
        <v>0</v>
      </c>
      <c r="C2943" s="84" t="s">
        <v>4357</v>
      </c>
      <c r="D2943" s="81">
        <v>145066.20000000001</v>
      </c>
      <c r="E2943" s="81">
        <v>59737.4</v>
      </c>
      <c r="F2943" s="21">
        <v>0</v>
      </c>
      <c r="G2943" s="22">
        <f t="shared" si="45"/>
        <v>85328.800000000017</v>
      </c>
      <c r="H2943" s="21">
        <v>0</v>
      </c>
      <c r="I2943" s="21">
        <v>0</v>
      </c>
    </row>
    <row r="2944" spans="1:9" ht="15" x14ac:dyDescent="0.25">
      <c r="A2944" s="82" t="s">
        <v>2983</v>
      </c>
      <c r="B2944" s="20">
        <v>0</v>
      </c>
      <c r="C2944" s="84" t="s">
        <v>4357</v>
      </c>
      <c r="D2944" s="81">
        <v>328715.68</v>
      </c>
      <c r="E2944" s="81">
        <v>211787.41999999998</v>
      </c>
      <c r="F2944" s="21">
        <v>0</v>
      </c>
      <c r="G2944" s="22">
        <f t="shared" si="45"/>
        <v>116928.26000000001</v>
      </c>
      <c r="H2944" s="21">
        <v>0</v>
      </c>
      <c r="I2944" s="21">
        <v>0</v>
      </c>
    </row>
    <row r="2945" spans="1:9" ht="15" x14ac:dyDescent="0.25">
      <c r="A2945" s="82" t="s">
        <v>2984</v>
      </c>
      <c r="B2945" s="20">
        <v>0</v>
      </c>
      <c r="C2945" s="84" t="s">
        <v>4357</v>
      </c>
      <c r="D2945" s="81">
        <v>608987.56000000029</v>
      </c>
      <c r="E2945" s="81">
        <v>515564.12000000011</v>
      </c>
      <c r="F2945" s="21">
        <v>0</v>
      </c>
      <c r="G2945" s="22">
        <f t="shared" si="45"/>
        <v>93423.440000000177</v>
      </c>
      <c r="H2945" s="21">
        <v>0</v>
      </c>
      <c r="I2945" s="21">
        <v>0</v>
      </c>
    </row>
    <row r="2946" spans="1:9" ht="15" x14ac:dyDescent="0.25">
      <c r="A2946" s="82" t="s">
        <v>2985</v>
      </c>
      <c r="B2946" s="20">
        <v>0</v>
      </c>
      <c r="C2946" s="84" t="s">
        <v>4357</v>
      </c>
      <c r="D2946" s="81">
        <v>337640.11999999994</v>
      </c>
      <c r="E2946" s="81">
        <v>299986.57</v>
      </c>
      <c r="F2946" s="21">
        <v>0</v>
      </c>
      <c r="G2946" s="22">
        <f t="shared" si="45"/>
        <v>37653.54999999993</v>
      </c>
      <c r="H2946" s="21">
        <v>0</v>
      </c>
      <c r="I2946" s="21">
        <v>0</v>
      </c>
    </row>
    <row r="2947" spans="1:9" ht="15" x14ac:dyDescent="0.25">
      <c r="A2947" s="82" t="s">
        <v>2986</v>
      </c>
      <c r="B2947" s="20">
        <v>0</v>
      </c>
      <c r="C2947" s="84" t="s">
        <v>4357</v>
      </c>
      <c r="D2947" s="81">
        <v>330775.00000000012</v>
      </c>
      <c r="E2947" s="81">
        <v>272698.2</v>
      </c>
      <c r="F2947" s="21">
        <v>0</v>
      </c>
      <c r="G2947" s="22">
        <f t="shared" si="45"/>
        <v>58076.800000000105</v>
      </c>
      <c r="H2947" s="21">
        <v>0</v>
      </c>
      <c r="I2947" s="21">
        <v>0</v>
      </c>
    </row>
    <row r="2948" spans="1:9" ht="15" x14ac:dyDescent="0.25">
      <c r="A2948" s="82" t="s">
        <v>2987</v>
      </c>
      <c r="B2948" s="20">
        <v>0</v>
      </c>
      <c r="C2948" s="84" t="s">
        <v>4357</v>
      </c>
      <c r="D2948" s="81">
        <v>198441</v>
      </c>
      <c r="E2948" s="81">
        <v>34569.5</v>
      </c>
      <c r="F2948" s="21">
        <v>0</v>
      </c>
      <c r="G2948" s="22">
        <f t="shared" si="45"/>
        <v>163871.5</v>
      </c>
      <c r="H2948" s="21">
        <v>0</v>
      </c>
      <c r="I2948" s="21">
        <v>0</v>
      </c>
    </row>
    <row r="2949" spans="1:9" ht="15" x14ac:dyDescent="0.25">
      <c r="A2949" s="82" t="s">
        <v>2988</v>
      </c>
      <c r="B2949" s="20">
        <v>0</v>
      </c>
      <c r="C2949" s="84" t="s">
        <v>4357</v>
      </c>
      <c r="D2949" s="81">
        <v>564246</v>
      </c>
      <c r="E2949" s="81">
        <v>378140.39999999997</v>
      </c>
      <c r="F2949" s="21">
        <v>0</v>
      </c>
      <c r="G2949" s="22">
        <f t="shared" si="45"/>
        <v>186105.60000000003</v>
      </c>
      <c r="H2949" s="21">
        <v>0</v>
      </c>
      <c r="I2949" s="21">
        <v>0</v>
      </c>
    </row>
    <row r="2950" spans="1:9" ht="15" x14ac:dyDescent="0.25">
      <c r="A2950" s="82" t="s">
        <v>2989</v>
      </c>
      <c r="B2950" s="20">
        <v>0</v>
      </c>
      <c r="C2950" s="84" t="s">
        <v>4357</v>
      </c>
      <c r="D2950" s="81">
        <v>856213.1</v>
      </c>
      <c r="E2950" s="81">
        <v>624441</v>
      </c>
      <c r="F2950" s="21">
        <v>0</v>
      </c>
      <c r="G2950" s="22">
        <f t="shared" ref="G2950:G3013" si="46">D2950-E2950</f>
        <v>231772.09999999998</v>
      </c>
      <c r="H2950" s="21">
        <v>0</v>
      </c>
      <c r="I2950" s="21">
        <v>0</v>
      </c>
    </row>
    <row r="2951" spans="1:9" ht="15" x14ac:dyDescent="0.25">
      <c r="A2951" s="82" t="s">
        <v>2990</v>
      </c>
      <c r="B2951" s="20">
        <v>0</v>
      </c>
      <c r="C2951" s="84" t="s">
        <v>4357</v>
      </c>
      <c r="D2951" s="81">
        <v>528668.84000000008</v>
      </c>
      <c r="E2951" s="81">
        <v>455854.10000000009</v>
      </c>
      <c r="F2951" s="21">
        <v>0</v>
      </c>
      <c r="G2951" s="22">
        <f t="shared" si="46"/>
        <v>72814.739999999991</v>
      </c>
      <c r="H2951" s="21">
        <v>0</v>
      </c>
      <c r="I2951" s="21">
        <v>0</v>
      </c>
    </row>
    <row r="2952" spans="1:9" ht="15" x14ac:dyDescent="0.25">
      <c r="A2952" s="82" t="s">
        <v>2991</v>
      </c>
      <c r="B2952" s="20">
        <v>0</v>
      </c>
      <c r="C2952" s="84" t="s">
        <v>4357</v>
      </c>
      <c r="D2952" s="81">
        <v>790977.99999999988</v>
      </c>
      <c r="E2952" s="81">
        <v>690983.97</v>
      </c>
      <c r="F2952" s="21">
        <v>0</v>
      </c>
      <c r="G2952" s="22">
        <f t="shared" si="46"/>
        <v>99994.029999999912</v>
      </c>
      <c r="H2952" s="21">
        <v>0</v>
      </c>
      <c r="I2952" s="21">
        <v>0</v>
      </c>
    </row>
    <row r="2953" spans="1:9" ht="15" x14ac:dyDescent="0.25">
      <c r="A2953" s="82" t="s">
        <v>2992</v>
      </c>
      <c r="B2953" s="20">
        <v>0</v>
      </c>
      <c r="C2953" s="84" t="s">
        <v>4357</v>
      </c>
      <c r="D2953" s="81">
        <v>16885.8</v>
      </c>
      <c r="E2953" s="81">
        <v>0</v>
      </c>
      <c r="F2953" s="21">
        <v>0</v>
      </c>
      <c r="G2953" s="22">
        <f t="shared" si="46"/>
        <v>16885.8</v>
      </c>
      <c r="H2953" s="21">
        <v>0</v>
      </c>
      <c r="I2953" s="21">
        <v>0</v>
      </c>
    </row>
    <row r="2954" spans="1:9" ht="15" x14ac:dyDescent="0.25">
      <c r="A2954" s="82" t="s">
        <v>2993</v>
      </c>
      <c r="B2954" s="20">
        <v>0</v>
      </c>
      <c r="C2954" s="84" t="s">
        <v>4357</v>
      </c>
      <c r="D2954" s="81">
        <v>11193.6</v>
      </c>
      <c r="E2954" s="81">
        <v>2112</v>
      </c>
      <c r="F2954" s="21">
        <v>0</v>
      </c>
      <c r="G2954" s="22">
        <f t="shared" si="46"/>
        <v>9081.6</v>
      </c>
      <c r="H2954" s="21">
        <v>0</v>
      </c>
      <c r="I2954" s="21">
        <v>0</v>
      </c>
    </row>
    <row r="2955" spans="1:9" ht="15" x14ac:dyDescent="0.25">
      <c r="A2955" s="82" t="s">
        <v>2994</v>
      </c>
      <c r="B2955" s="20">
        <v>0</v>
      </c>
      <c r="C2955" s="84" t="s">
        <v>4357</v>
      </c>
      <c r="D2955" s="81">
        <v>97202</v>
      </c>
      <c r="E2955" s="81">
        <v>41303.5</v>
      </c>
      <c r="F2955" s="21">
        <v>0</v>
      </c>
      <c r="G2955" s="22">
        <f t="shared" si="46"/>
        <v>55898.5</v>
      </c>
      <c r="H2955" s="21">
        <v>0</v>
      </c>
      <c r="I2955" s="21">
        <v>0</v>
      </c>
    </row>
    <row r="2956" spans="1:9" ht="15" x14ac:dyDescent="0.25">
      <c r="A2956" s="82" t="s">
        <v>2995</v>
      </c>
      <c r="B2956" s="20">
        <v>0</v>
      </c>
      <c r="C2956" s="84" t="s">
        <v>4357</v>
      </c>
      <c r="D2956" s="81">
        <v>105219.19999999995</v>
      </c>
      <c r="E2956" s="81">
        <v>24768</v>
      </c>
      <c r="F2956" s="21">
        <v>0</v>
      </c>
      <c r="G2956" s="22">
        <f t="shared" si="46"/>
        <v>80451.199999999953</v>
      </c>
      <c r="H2956" s="21">
        <v>0</v>
      </c>
      <c r="I2956" s="21">
        <v>0</v>
      </c>
    </row>
    <row r="2957" spans="1:9" ht="15" x14ac:dyDescent="0.25">
      <c r="A2957" s="82" t="s">
        <v>2996</v>
      </c>
      <c r="B2957" s="20">
        <v>0</v>
      </c>
      <c r="C2957" s="84" t="s">
        <v>4357</v>
      </c>
      <c r="D2957" s="81">
        <v>37841.199999999997</v>
      </c>
      <c r="E2957" s="81">
        <v>12313.8</v>
      </c>
      <c r="F2957" s="21">
        <v>0</v>
      </c>
      <c r="G2957" s="22">
        <f t="shared" si="46"/>
        <v>25527.399999999998</v>
      </c>
      <c r="H2957" s="21">
        <v>0</v>
      </c>
      <c r="I2957" s="21">
        <v>0</v>
      </c>
    </row>
    <row r="2958" spans="1:9" ht="15" x14ac:dyDescent="0.25">
      <c r="A2958" s="82" t="s">
        <v>2997</v>
      </c>
      <c r="B2958" s="20">
        <v>0</v>
      </c>
      <c r="C2958" s="84" t="s">
        <v>4357</v>
      </c>
      <c r="D2958" s="81">
        <v>78678.600000000006</v>
      </c>
      <c r="E2958" s="81">
        <v>34050.399999999994</v>
      </c>
      <c r="F2958" s="21">
        <v>0</v>
      </c>
      <c r="G2958" s="22">
        <f t="shared" si="46"/>
        <v>44628.200000000012</v>
      </c>
      <c r="H2958" s="21">
        <v>0</v>
      </c>
      <c r="I2958" s="21">
        <v>0</v>
      </c>
    </row>
    <row r="2959" spans="1:9" ht="15" x14ac:dyDescent="0.25">
      <c r="A2959" s="82" t="s">
        <v>2998</v>
      </c>
      <c r="B2959" s="20">
        <v>0</v>
      </c>
      <c r="C2959" s="84" t="s">
        <v>4357</v>
      </c>
      <c r="D2959" s="81">
        <v>831227.39999999991</v>
      </c>
      <c r="E2959" s="81">
        <v>447849.92</v>
      </c>
      <c r="F2959" s="21">
        <v>0</v>
      </c>
      <c r="G2959" s="22">
        <f t="shared" si="46"/>
        <v>383377.47999999992</v>
      </c>
      <c r="H2959" s="21">
        <v>0</v>
      </c>
      <c r="I2959" s="21">
        <v>0</v>
      </c>
    </row>
    <row r="2960" spans="1:9" ht="15" x14ac:dyDescent="0.25">
      <c r="A2960" s="82" t="s">
        <v>2999</v>
      </c>
      <c r="B2960" s="20">
        <v>0</v>
      </c>
      <c r="C2960" s="84" t="s">
        <v>4357</v>
      </c>
      <c r="D2960" s="81">
        <v>91490.4</v>
      </c>
      <c r="E2960" s="81">
        <v>42188.2</v>
      </c>
      <c r="F2960" s="21">
        <v>0</v>
      </c>
      <c r="G2960" s="22">
        <f t="shared" si="46"/>
        <v>49302.2</v>
      </c>
      <c r="H2960" s="21">
        <v>0</v>
      </c>
      <c r="I2960" s="21">
        <v>0</v>
      </c>
    </row>
    <row r="2961" spans="1:9" ht="15" x14ac:dyDescent="0.25">
      <c r="A2961" s="82" t="s">
        <v>3000</v>
      </c>
      <c r="B2961" s="20">
        <v>0</v>
      </c>
      <c r="C2961" s="84" t="s">
        <v>4357</v>
      </c>
      <c r="D2961" s="81">
        <v>91254.599999999991</v>
      </c>
      <c r="E2961" s="81">
        <v>89722.200000000012</v>
      </c>
      <c r="F2961" s="21">
        <v>0</v>
      </c>
      <c r="G2961" s="22">
        <f t="shared" si="46"/>
        <v>1532.3999999999796</v>
      </c>
      <c r="H2961" s="21">
        <v>0</v>
      </c>
      <c r="I2961" s="21">
        <v>0</v>
      </c>
    </row>
    <row r="2962" spans="1:9" ht="15" x14ac:dyDescent="0.25">
      <c r="A2962" s="82" t="s">
        <v>3001</v>
      </c>
      <c r="B2962" s="20">
        <v>0</v>
      </c>
      <c r="C2962" s="84" t="s">
        <v>4357</v>
      </c>
      <c r="D2962" s="81">
        <v>90125.599999999991</v>
      </c>
      <c r="E2962" s="81">
        <v>87110.200000000012</v>
      </c>
      <c r="F2962" s="21">
        <v>0</v>
      </c>
      <c r="G2962" s="22">
        <f t="shared" si="46"/>
        <v>3015.3999999999796</v>
      </c>
      <c r="H2962" s="21">
        <v>0</v>
      </c>
      <c r="I2962" s="21">
        <v>0</v>
      </c>
    </row>
    <row r="2963" spans="1:9" ht="15" x14ac:dyDescent="0.25">
      <c r="A2963" s="82" t="s">
        <v>3002</v>
      </c>
      <c r="B2963" s="20">
        <v>0</v>
      </c>
      <c r="C2963" s="84" t="s">
        <v>4357</v>
      </c>
      <c r="D2963" s="81">
        <v>59316.800000000003</v>
      </c>
      <c r="E2963" s="81">
        <v>25809</v>
      </c>
      <c r="F2963" s="21">
        <v>0</v>
      </c>
      <c r="G2963" s="22">
        <f t="shared" si="46"/>
        <v>33507.800000000003</v>
      </c>
      <c r="H2963" s="21">
        <v>0</v>
      </c>
      <c r="I2963" s="21">
        <v>0</v>
      </c>
    </row>
    <row r="2964" spans="1:9" ht="15" x14ac:dyDescent="0.25">
      <c r="A2964" s="82" t="s">
        <v>3003</v>
      </c>
      <c r="B2964" s="20">
        <v>0</v>
      </c>
      <c r="C2964" s="84" t="s">
        <v>4357</v>
      </c>
      <c r="D2964" s="81">
        <v>85883.6</v>
      </c>
      <c r="E2964" s="81">
        <v>58070.100000000006</v>
      </c>
      <c r="F2964" s="21">
        <v>0</v>
      </c>
      <c r="G2964" s="22">
        <f t="shared" si="46"/>
        <v>27813.5</v>
      </c>
      <c r="H2964" s="21">
        <v>0</v>
      </c>
      <c r="I2964" s="21">
        <v>0</v>
      </c>
    </row>
    <row r="2965" spans="1:9" ht="15" x14ac:dyDescent="0.25">
      <c r="A2965" s="82" t="s">
        <v>3004</v>
      </c>
      <c r="B2965" s="20">
        <v>0</v>
      </c>
      <c r="C2965" s="84" t="s">
        <v>4357</v>
      </c>
      <c r="D2965" s="81">
        <v>134917.30999999997</v>
      </c>
      <c r="E2965" s="81">
        <v>110122.81000000001</v>
      </c>
      <c r="F2965" s="21">
        <v>0</v>
      </c>
      <c r="G2965" s="22">
        <f t="shared" si="46"/>
        <v>24794.499999999956</v>
      </c>
      <c r="H2965" s="21">
        <v>0</v>
      </c>
      <c r="I2965" s="21">
        <v>0</v>
      </c>
    </row>
    <row r="2966" spans="1:9" ht="15" x14ac:dyDescent="0.25">
      <c r="A2966" s="82" t="s">
        <v>3005</v>
      </c>
      <c r="B2966" s="20">
        <v>0</v>
      </c>
      <c r="C2966" s="84" t="s">
        <v>4357</v>
      </c>
      <c r="D2966" s="81">
        <v>76635</v>
      </c>
      <c r="E2966" s="81">
        <v>35629.4</v>
      </c>
      <c r="F2966" s="21">
        <v>0</v>
      </c>
      <c r="G2966" s="22">
        <f t="shared" si="46"/>
        <v>41005.599999999999</v>
      </c>
      <c r="H2966" s="21">
        <v>0</v>
      </c>
      <c r="I2966" s="21">
        <v>0</v>
      </c>
    </row>
    <row r="2967" spans="1:9" ht="15" x14ac:dyDescent="0.25">
      <c r="A2967" s="82" t="s">
        <v>3006</v>
      </c>
      <c r="B2967" s="20">
        <v>0</v>
      </c>
      <c r="C2967" s="84" t="s">
        <v>4357</v>
      </c>
      <c r="D2967" s="81">
        <v>159741.4</v>
      </c>
      <c r="E2967" s="81">
        <v>115447.59000000001</v>
      </c>
      <c r="F2967" s="21">
        <v>0</v>
      </c>
      <c r="G2967" s="22">
        <f t="shared" si="46"/>
        <v>44293.809999999983</v>
      </c>
      <c r="H2967" s="21">
        <v>0</v>
      </c>
      <c r="I2967" s="21">
        <v>0</v>
      </c>
    </row>
    <row r="2968" spans="1:9" ht="15" x14ac:dyDescent="0.25">
      <c r="A2968" s="82" t="s">
        <v>3007</v>
      </c>
      <c r="B2968" s="20">
        <v>0</v>
      </c>
      <c r="C2968" s="84" t="s">
        <v>4357</v>
      </c>
      <c r="D2968" s="81">
        <v>139200.6</v>
      </c>
      <c r="E2968" s="81">
        <v>78797.8</v>
      </c>
      <c r="F2968" s="21">
        <v>0</v>
      </c>
      <c r="G2968" s="22">
        <f t="shared" si="46"/>
        <v>60402.8</v>
      </c>
      <c r="H2968" s="21">
        <v>0</v>
      </c>
      <c r="I2968" s="21">
        <v>0</v>
      </c>
    </row>
    <row r="2969" spans="1:9" ht="15" x14ac:dyDescent="0.25">
      <c r="A2969" s="82" t="s">
        <v>3008</v>
      </c>
      <c r="B2969" s="20">
        <v>0</v>
      </c>
      <c r="C2969" s="84" t="s">
        <v>4357</v>
      </c>
      <c r="D2969" s="81">
        <v>171970.8</v>
      </c>
      <c r="E2969" s="81">
        <v>164526.6</v>
      </c>
      <c r="F2969" s="21">
        <v>0</v>
      </c>
      <c r="G2969" s="22">
        <f t="shared" si="46"/>
        <v>7444.1999999999825</v>
      </c>
      <c r="H2969" s="21">
        <v>0</v>
      </c>
      <c r="I2969" s="21">
        <v>0</v>
      </c>
    </row>
    <row r="2970" spans="1:9" ht="15" x14ac:dyDescent="0.25">
      <c r="A2970" s="82" t="s">
        <v>3009</v>
      </c>
      <c r="B2970" s="20">
        <v>0</v>
      </c>
      <c r="C2970" s="84" t="s">
        <v>4357</v>
      </c>
      <c r="D2970" s="81">
        <v>219453.79999999996</v>
      </c>
      <c r="E2970" s="81">
        <v>159884.09999999998</v>
      </c>
      <c r="F2970" s="21">
        <v>0</v>
      </c>
      <c r="G2970" s="22">
        <f t="shared" si="46"/>
        <v>59569.699999999983</v>
      </c>
      <c r="H2970" s="21">
        <v>0</v>
      </c>
      <c r="I2970" s="21">
        <v>0</v>
      </c>
    </row>
    <row r="2971" spans="1:9" ht="15" x14ac:dyDescent="0.25">
      <c r="A2971" s="82" t="s">
        <v>3010</v>
      </c>
      <c r="B2971" s="20">
        <v>0</v>
      </c>
      <c r="C2971" s="84" t="s">
        <v>4357</v>
      </c>
      <c r="D2971" s="81">
        <v>93245.8</v>
      </c>
      <c r="E2971" s="81">
        <v>32457.5</v>
      </c>
      <c r="F2971" s="21">
        <v>0</v>
      </c>
      <c r="G2971" s="22">
        <f t="shared" si="46"/>
        <v>60788.3</v>
      </c>
      <c r="H2971" s="21">
        <v>0</v>
      </c>
      <c r="I2971" s="21">
        <v>0</v>
      </c>
    </row>
    <row r="2972" spans="1:9" ht="15" x14ac:dyDescent="0.25">
      <c r="A2972" s="82" t="s">
        <v>3011</v>
      </c>
      <c r="B2972" s="20">
        <v>0</v>
      </c>
      <c r="C2972" s="84" t="s">
        <v>4357</v>
      </c>
      <c r="D2972" s="81">
        <v>236778.60000000003</v>
      </c>
      <c r="E2972" s="81">
        <v>173173</v>
      </c>
      <c r="F2972" s="21">
        <v>0</v>
      </c>
      <c r="G2972" s="22">
        <f t="shared" si="46"/>
        <v>63605.600000000035</v>
      </c>
      <c r="H2972" s="21">
        <v>0</v>
      </c>
      <c r="I2972" s="21">
        <v>0</v>
      </c>
    </row>
    <row r="2973" spans="1:9" ht="15" x14ac:dyDescent="0.25">
      <c r="A2973" s="82" t="s">
        <v>3012</v>
      </c>
      <c r="B2973" s="20">
        <v>0</v>
      </c>
      <c r="C2973" s="84" t="s">
        <v>4357</v>
      </c>
      <c r="D2973" s="81">
        <v>158614.79999999999</v>
      </c>
      <c r="E2973" s="81">
        <v>115245.59999999999</v>
      </c>
      <c r="F2973" s="21">
        <v>0</v>
      </c>
      <c r="G2973" s="22">
        <f t="shared" si="46"/>
        <v>43369.2</v>
      </c>
      <c r="H2973" s="21">
        <v>0</v>
      </c>
      <c r="I2973" s="21">
        <v>0</v>
      </c>
    </row>
    <row r="2974" spans="1:9" ht="15" x14ac:dyDescent="0.25">
      <c r="A2974" s="82" t="s">
        <v>3013</v>
      </c>
      <c r="B2974" s="20">
        <v>0</v>
      </c>
      <c r="C2974" s="84" t="s">
        <v>4357</v>
      </c>
      <c r="D2974" s="81">
        <v>144964.59999999998</v>
      </c>
      <c r="E2974" s="81">
        <v>120805.8</v>
      </c>
      <c r="F2974" s="21">
        <v>0</v>
      </c>
      <c r="G2974" s="22">
        <f t="shared" si="46"/>
        <v>24158.799999999974</v>
      </c>
      <c r="H2974" s="21">
        <v>0</v>
      </c>
      <c r="I2974" s="21">
        <v>0</v>
      </c>
    </row>
    <row r="2975" spans="1:9" ht="15" x14ac:dyDescent="0.25">
      <c r="A2975" s="82" t="s">
        <v>3014</v>
      </c>
      <c r="B2975" s="20">
        <v>0</v>
      </c>
      <c r="C2975" s="84" t="s">
        <v>4357</v>
      </c>
      <c r="D2975" s="81">
        <v>95630.000000000015</v>
      </c>
      <c r="E2975" s="81">
        <v>28968.400000000001</v>
      </c>
      <c r="F2975" s="21">
        <v>0</v>
      </c>
      <c r="G2975" s="22">
        <f t="shared" si="46"/>
        <v>66661.600000000006</v>
      </c>
      <c r="H2975" s="21">
        <v>0</v>
      </c>
      <c r="I2975" s="21">
        <v>0</v>
      </c>
    </row>
    <row r="2976" spans="1:9" ht="15" x14ac:dyDescent="0.25">
      <c r="A2976" s="82" t="s">
        <v>3015</v>
      </c>
      <c r="B2976" s="20">
        <v>0</v>
      </c>
      <c r="C2976" s="84" t="s">
        <v>4357</v>
      </c>
      <c r="D2976" s="81">
        <v>103699.6</v>
      </c>
      <c r="E2976" s="81">
        <v>31115.1</v>
      </c>
      <c r="F2976" s="21">
        <v>0</v>
      </c>
      <c r="G2976" s="22">
        <f t="shared" si="46"/>
        <v>72584.5</v>
      </c>
      <c r="H2976" s="21">
        <v>0</v>
      </c>
      <c r="I2976" s="21">
        <v>0</v>
      </c>
    </row>
    <row r="2977" spans="1:9" ht="15" x14ac:dyDescent="0.25">
      <c r="A2977" s="82" t="s">
        <v>3016</v>
      </c>
      <c r="B2977" s="20">
        <v>0</v>
      </c>
      <c r="C2977" s="84" t="s">
        <v>4357</v>
      </c>
      <c r="D2977" s="81">
        <v>52976.4</v>
      </c>
      <c r="E2977" s="81">
        <v>26088.6</v>
      </c>
      <c r="F2977" s="21">
        <v>0</v>
      </c>
      <c r="G2977" s="22">
        <f t="shared" si="46"/>
        <v>26887.800000000003</v>
      </c>
      <c r="H2977" s="21">
        <v>0</v>
      </c>
      <c r="I2977" s="21">
        <v>0</v>
      </c>
    </row>
    <row r="2978" spans="1:9" ht="15" x14ac:dyDescent="0.25">
      <c r="A2978" s="82" t="s">
        <v>3017</v>
      </c>
      <c r="B2978" s="20">
        <v>0</v>
      </c>
      <c r="C2978" s="84" t="s">
        <v>4357</v>
      </c>
      <c r="D2978" s="81">
        <v>679918.79999999993</v>
      </c>
      <c r="E2978" s="81">
        <v>535612.80000000005</v>
      </c>
      <c r="F2978" s="21">
        <v>0</v>
      </c>
      <c r="G2978" s="22">
        <f t="shared" si="46"/>
        <v>144305.99999999988</v>
      </c>
      <c r="H2978" s="21">
        <v>0</v>
      </c>
      <c r="I2978" s="21">
        <v>0</v>
      </c>
    </row>
    <row r="2979" spans="1:9" ht="15" x14ac:dyDescent="0.25">
      <c r="A2979" s="82" t="s">
        <v>3018</v>
      </c>
      <c r="B2979" s="20">
        <v>0</v>
      </c>
      <c r="C2979" s="84" t="s">
        <v>4357</v>
      </c>
      <c r="D2979" s="81">
        <v>362298.2</v>
      </c>
      <c r="E2979" s="81">
        <v>210623.2</v>
      </c>
      <c r="F2979" s="21">
        <v>0</v>
      </c>
      <c r="G2979" s="22">
        <f t="shared" si="46"/>
        <v>151675</v>
      </c>
      <c r="H2979" s="21">
        <v>0</v>
      </c>
      <c r="I2979" s="21">
        <v>0</v>
      </c>
    </row>
    <row r="2980" spans="1:9" ht="15" x14ac:dyDescent="0.25">
      <c r="A2980" s="82" t="s">
        <v>3019</v>
      </c>
      <c r="B2980" s="20">
        <v>0</v>
      </c>
      <c r="C2980" s="84" t="s">
        <v>4357</v>
      </c>
      <c r="D2980" s="81">
        <v>183950.20000000004</v>
      </c>
      <c r="E2980" s="81">
        <v>161812.90000000002</v>
      </c>
      <c r="F2980" s="21">
        <v>0</v>
      </c>
      <c r="G2980" s="22">
        <f t="shared" si="46"/>
        <v>22137.300000000017</v>
      </c>
      <c r="H2980" s="21">
        <v>0</v>
      </c>
      <c r="I2980" s="21">
        <v>0</v>
      </c>
    </row>
    <row r="2981" spans="1:9" ht="15" x14ac:dyDescent="0.25">
      <c r="A2981" s="82" t="s">
        <v>3020</v>
      </c>
      <c r="B2981" s="20">
        <v>0</v>
      </c>
      <c r="C2981" s="84" t="s">
        <v>4357</v>
      </c>
      <c r="D2981" s="81">
        <v>228175.80000000002</v>
      </c>
      <c r="E2981" s="81">
        <v>190236.6</v>
      </c>
      <c r="F2981" s="21">
        <v>0</v>
      </c>
      <c r="G2981" s="22">
        <f t="shared" si="46"/>
        <v>37939.200000000012</v>
      </c>
      <c r="H2981" s="21">
        <v>0</v>
      </c>
      <c r="I2981" s="21">
        <v>0</v>
      </c>
    </row>
    <row r="2982" spans="1:9" ht="15" x14ac:dyDescent="0.25">
      <c r="A2982" s="82" t="s">
        <v>3021</v>
      </c>
      <c r="B2982" s="20">
        <v>0</v>
      </c>
      <c r="C2982" s="84" t="s">
        <v>4357</v>
      </c>
      <c r="D2982" s="81">
        <v>322653</v>
      </c>
      <c r="E2982" s="81">
        <v>264171.76</v>
      </c>
      <c r="F2982" s="21">
        <v>0</v>
      </c>
      <c r="G2982" s="22">
        <f t="shared" si="46"/>
        <v>58481.239999999991</v>
      </c>
      <c r="H2982" s="21">
        <v>0</v>
      </c>
      <c r="I2982" s="21">
        <v>0</v>
      </c>
    </row>
    <row r="2983" spans="1:9" ht="15" x14ac:dyDescent="0.25">
      <c r="A2983" s="82" t="s">
        <v>3022</v>
      </c>
      <c r="B2983" s="20">
        <v>0</v>
      </c>
      <c r="C2983" s="84" t="s">
        <v>4357</v>
      </c>
      <c r="D2983" s="81">
        <v>326818.8</v>
      </c>
      <c r="E2983" s="81">
        <v>251571.00000000003</v>
      </c>
      <c r="F2983" s="21">
        <v>0</v>
      </c>
      <c r="G2983" s="22">
        <f t="shared" si="46"/>
        <v>75247.799999999959</v>
      </c>
      <c r="H2983" s="21">
        <v>0</v>
      </c>
      <c r="I2983" s="21">
        <v>0</v>
      </c>
    </row>
    <row r="2984" spans="1:9" ht="15" x14ac:dyDescent="0.25">
      <c r="A2984" s="82" t="s">
        <v>3023</v>
      </c>
      <c r="B2984" s="20">
        <v>0</v>
      </c>
      <c r="C2984" s="84" t="s">
        <v>4357</v>
      </c>
      <c r="D2984" s="81">
        <v>351976.99999999994</v>
      </c>
      <c r="E2984" s="81">
        <v>245468</v>
      </c>
      <c r="F2984" s="21">
        <v>0</v>
      </c>
      <c r="G2984" s="22">
        <f t="shared" si="46"/>
        <v>106508.99999999994</v>
      </c>
      <c r="H2984" s="21">
        <v>0</v>
      </c>
      <c r="I2984" s="21">
        <v>0</v>
      </c>
    </row>
    <row r="2985" spans="1:9" ht="15" x14ac:dyDescent="0.25">
      <c r="A2985" s="82" t="s">
        <v>3024</v>
      </c>
      <c r="B2985" s="20">
        <v>0</v>
      </c>
      <c r="C2985" s="84" t="s">
        <v>4357</v>
      </c>
      <c r="D2985" s="81">
        <v>333492.00000000006</v>
      </c>
      <c r="E2985" s="81">
        <v>271300.90000000002</v>
      </c>
      <c r="F2985" s="21">
        <v>0</v>
      </c>
      <c r="G2985" s="22">
        <f t="shared" si="46"/>
        <v>62191.100000000035</v>
      </c>
      <c r="H2985" s="21">
        <v>0</v>
      </c>
      <c r="I2985" s="21">
        <v>0</v>
      </c>
    </row>
    <row r="2986" spans="1:9" ht="15" x14ac:dyDescent="0.25">
      <c r="A2986" s="82" t="s">
        <v>3025</v>
      </c>
      <c r="B2986" s="20">
        <v>0</v>
      </c>
      <c r="C2986" s="84" t="s">
        <v>4357</v>
      </c>
      <c r="D2986" s="81">
        <v>322259.99999999994</v>
      </c>
      <c r="E2986" s="81">
        <v>260166.79</v>
      </c>
      <c r="F2986" s="21">
        <v>0</v>
      </c>
      <c r="G2986" s="22">
        <f t="shared" si="46"/>
        <v>62093.209999999934</v>
      </c>
      <c r="H2986" s="21">
        <v>0</v>
      </c>
      <c r="I2986" s="21">
        <v>0</v>
      </c>
    </row>
    <row r="2987" spans="1:9" ht="15" x14ac:dyDescent="0.25">
      <c r="A2987" s="82" t="s">
        <v>3026</v>
      </c>
      <c r="B2987" s="20">
        <v>0</v>
      </c>
      <c r="C2987" s="84" t="s">
        <v>4357</v>
      </c>
      <c r="D2987" s="81">
        <v>321421.59999999992</v>
      </c>
      <c r="E2987" s="81">
        <v>253006.1</v>
      </c>
      <c r="F2987" s="21">
        <v>0</v>
      </c>
      <c r="G2987" s="22">
        <f t="shared" si="46"/>
        <v>68415.499999999913</v>
      </c>
      <c r="H2987" s="21">
        <v>0</v>
      </c>
      <c r="I2987" s="21">
        <v>0</v>
      </c>
    </row>
    <row r="2988" spans="1:9" ht="15" x14ac:dyDescent="0.25">
      <c r="A2988" s="82" t="s">
        <v>3027</v>
      </c>
      <c r="B2988" s="20">
        <v>0</v>
      </c>
      <c r="C2988" s="84" t="s">
        <v>4357</v>
      </c>
      <c r="D2988" s="81">
        <v>140192.4</v>
      </c>
      <c r="E2988" s="81">
        <v>7273.2</v>
      </c>
      <c r="F2988" s="21">
        <v>0</v>
      </c>
      <c r="G2988" s="22">
        <f t="shared" si="46"/>
        <v>132919.19999999998</v>
      </c>
      <c r="H2988" s="21">
        <v>0</v>
      </c>
      <c r="I2988" s="21">
        <v>0</v>
      </c>
    </row>
    <row r="2989" spans="1:9" ht="15" x14ac:dyDescent="0.25">
      <c r="A2989" s="82" t="s">
        <v>3028</v>
      </c>
      <c r="B2989" s="20">
        <v>0</v>
      </c>
      <c r="C2989" s="84" t="s">
        <v>4357</v>
      </c>
      <c r="D2989" s="81">
        <v>180439.39999999997</v>
      </c>
      <c r="E2989" s="81">
        <v>109341.5</v>
      </c>
      <c r="F2989" s="21">
        <v>0</v>
      </c>
      <c r="G2989" s="22">
        <f t="shared" si="46"/>
        <v>71097.899999999965</v>
      </c>
      <c r="H2989" s="21">
        <v>0</v>
      </c>
      <c r="I2989" s="21">
        <v>0</v>
      </c>
    </row>
    <row r="2990" spans="1:9" ht="15" x14ac:dyDescent="0.25">
      <c r="A2990" s="82" t="s">
        <v>3029</v>
      </c>
      <c r="B2990" s="20">
        <v>0</v>
      </c>
      <c r="C2990" s="84" t="s">
        <v>4357</v>
      </c>
      <c r="D2990" s="81">
        <v>194482.6</v>
      </c>
      <c r="E2990" s="81">
        <v>154137.60000000001</v>
      </c>
      <c r="F2990" s="21">
        <v>0</v>
      </c>
      <c r="G2990" s="22">
        <f t="shared" si="46"/>
        <v>40345</v>
      </c>
      <c r="H2990" s="21">
        <v>0</v>
      </c>
      <c r="I2990" s="21">
        <v>0</v>
      </c>
    </row>
    <row r="2991" spans="1:9" ht="15" x14ac:dyDescent="0.25">
      <c r="A2991" s="82" t="s">
        <v>3030</v>
      </c>
      <c r="B2991" s="20">
        <v>0</v>
      </c>
      <c r="C2991" s="84" t="s">
        <v>4357</v>
      </c>
      <c r="D2991" s="81">
        <v>168518.39999999997</v>
      </c>
      <c r="E2991" s="81">
        <v>131282</v>
      </c>
      <c r="F2991" s="21">
        <v>0</v>
      </c>
      <c r="G2991" s="22">
        <f t="shared" si="46"/>
        <v>37236.399999999965</v>
      </c>
      <c r="H2991" s="21">
        <v>0</v>
      </c>
      <c r="I2991" s="21">
        <v>0</v>
      </c>
    </row>
    <row r="2992" spans="1:9" ht="15" x14ac:dyDescent="0.25">
      <c r="A2992" s="82" t="s">
        <v>3031</v>
      </c>
      <c r="B2992" s="20">
        <v>0</v>
      </c>
      <c r="C2992" s="84" t="s">
        <v>4357</v>
      </c>
      <c r="D2992" s="81">
        <v>168963.8</v>
      </c>
      <c r="E2992" s="81">
        <v>127915.98000000001</v>
      </c>
      <c r="F2992" s="21">
        <v>0</v>
      </c>
      <c r="G2992" s="22">
        <f t="shared" si="46"/>
        <v>41047.819999999978</v>
      </c>
      <c r="H2992" s="21">
        <v>0</v>
      </c>
      <c r="I2992" s="21">
        <v>0</v>
      </c>
    </row>
    <row r="2993" spans="1:9" ht="15" x14ac:dyDescent="0.25">
      <c r="A2993" s="82" t="s">
        <v>3032</v>
      </c>
      <c r="B2993" s="20">
        <v>0</v>
      </c>
      <c r="C2993" s="84" t="s">
        <v>4357</v>
      </c>
      <c r="D2993" s="81">
        <v>221494.8</v>
      </c>
      <c r="E2993" s="81">
        <v>94858.4</v>
      </c>
      <c r="F2993" s="21">
        <v>0</v>
      </c>
      <c r="G2993" s="22">
        <f t="shared" si="46"/>
        <v>126636.4</v>
      </c>
      <c r="H2993" s="21">
        <v>0</v>
      </c>
      <c r="I2993" s="21">
        <v>0</v>
      </c>
    </row>
    <row r="2994" spans="1:9" ht="15" x14ac:dyDescent="0.25">
      <c r="A2994" s="82" t="s">
        <v>3033</v>
      </c>
      <c r="B2994" s="20">
        <v>0</v>
      </c>
      <c r="C2994" s="84" t="s">
        <v>4357</v>
      </c>
      <c r="D2994" s="81">
        <v>212717.8</v>
      </c>
      <c r="E2994" s="81">
        <v>188382</v>
      </c>
      <c r="F2994" s="21">
        <v>0</v>
      </c>
      <c r="G2994" s="22">
        <f t="shared" si="46"/>
        <v>24335.799999999988</v>
      </c>
      <c r="H2994" s="21">
        <v>0</v>
      </c>
      <c r="I2994" s="21">
        <v>0</v>
      </c>
    </row>
    <row r="2995" spans="1:9" ht="15" x14ac:dyDescent="0.25">
      <c r="A2995" s="82" t="s">
        <v>3034</v>
      </c>
      <c r="B2995" s="20">
        <v>0</v>
      </c>
      <c r="C2995" s="84" t="s">
        <v>4357</v>
      </c>
      <c r="D2995" s="81">
        <v>22820.2</v>
      </c>
      <c r="E2995" s="81">
        <v>0</v>
      </c>
      <c r="F2995" s="21">
        <v>0</v>
      </c>
      <c r="G2995" s="22">
        <f t="shared" si="46"/>
        <v>22820.2</v>
      </c>
      <c r="H2995" s="21">
        <v>0</v>
      </c>
      <c r="I2995" s="21">
        <v>0</v>
      </c>
    </row>
    <row r="2996" spans="1:9" ht="15" x14ac:dyDescent="0.25">
      <c r="A2996" s="82" t="s">
        <v>3035</v>
      </c>
      <c r="B2996" s="20">
        <v>0</v>
      </c>
      <c r="C2996" s="84" t="s">
        <v>4357</v>
      </c>
      <c r="D2996" s="81">
        <v>482980.47000000015</v>
      </c>
      <c r="E2996" s="81">
        <v>366513.14</v>
      </c>
      <c r="F2996" s="21">
        <v>0</v>
      </c>
      <c r="G2996" s="22">
        <f t="shared" si="46"/>
        <v>116467.33000000013</v>
      </c>
      <c r="H2996" s="21">
        <v>0</v>
      </c>
      <c r="I2996" s="21">
        <v>0</v>
      </c>
    </row>
    <row r="2997" spans="1:9" ht="15" x14ac:dyDescent="0.25">
      <c r="A2997" s="82" t="s">
        <v>3036</v>
      </c>
      <c r="B2997" s="20">
        <v>0</v>
      </c>
      <c r="C2997" s="84" t="s">
        <v>4357</v>
      </c>
      <c r="D2997" s="81">
        <v>581089.79999999993</v>
      </c>
      <c r="E2997" s="81">
        <v>396574.60000000003</v>
      </c>
      <c r="F2997" s="21">
        <v>0</v>
      </c>
      <c r="G2997" s="22">
        <f t="shared" si="46"/>
        <v>184515.1999999999</v>
      </c>
      <c r="H2997" s="21">
        <v>0</v>
      </c>
      <c r="I2997" s="21">
        <v>0</v>
      </c>
    </row>
    <row r="2998" spans="1:9" ht="15" x14ac:dyDescent="0.25">
      <c r="A2998" s="82" t="s">
        <v>3037</v>
      </c>
      <c r="B2998" s="20">
        <v>0</v>
      </c>
      <c r="C2998" s="84" t="s">
        <v>4357</v>
      </c>
      <c r="D2998" s="81">
        <v>558898.41</v>
      </c>
      <c r="E2998" s="81">
        <v>419480.61</v>
      </c>
      <c r="F2998" s="21">
        <v>0</v>
      </c>
      <c r="G2998" s="22">
        <f t="shared" si="46"/>
        <v>139417.80000000005</v>
      </c>
      <c r="H2998" s="21">
        <v>0</v>
      </c>
      <c r="I2998" s="21">
        <v>0</v>
      </c>
    </row>
    <row r="2999" spans="1:9" ht="15" x14ac:dyDescent="0.25">
      <c r="A2999" s="82" t="s">
        <v>3038</v>
      </c>
      <c r="B2999" s="20">
        <v>0</v>
      </c>
      <c r="C2999" s="84" t="s">
        <v>4357</v>
      </c>
      <c r="D2999" s="81">
        <v>517121.2</v>
      </c>
      <c r="E2999" s="81">
        <v>243882.4</v>
      </c>
      <c r="F2999" s="21">
        <v>0</v>
      </c>
      <c r="G2999" s="22">
        <f t="shared" si="46"/>
        <v>273238.80000000005</v>
      </c>
      <c r="H2999" s="21">
        <v>0</v>
      </c>
      <c r="I2999" s="21">
        <v>0</v>
      </c>
    </row>
    <row r="3000" spans="1:9" ht="15" x14ac:dyDescent="0.25">
      <c r="A3000" s="82" t="s">
        <v>3039</v>
      </c>
      <c r="B3000" s="20">
        <v>0</v>
      </c>
      <c r="C3000" s="84" t="s">
        <v>4357</v>
      </c>
      <c r="D3000" s="81">
        <v>390825.40000000008</v>
      </c>
      <c r="E3000" s="81">
        <v>271250.69999999995</v>
      </c>
      <c r="F3000" s="21">
        <v>0</v>
      </c>
      <c r="G3000" s="22">
        <f t="shared" si="46"/>
        <v>119574.70000000013</v>
      </c>
      <c r="H3000" s="21">
        <v>0</v>
      </c>
      <c r="I3000" s="21">
        <v>0</v>
      </c>
    </row>
    <row r="3001" spans="1:9" ht="15" x14ac:dyDescent="0.25">
      <c r="A3001" s="82" t="s">
        <v>3040</v>
      </c>
      <c r="B3001" s="20">
        <v>0</v>
      </c>
      <c r="C3001" s="84" t="s">
        <v>4357</v>
      </c>
      <c r="D3001" s="81">
        <v>569539.11</v>
      </c>
      <c r="E3001" s="81">
        <v>321816</v>
      </c>
      <c r="F3001" s="21">
        <v>0</v>
      </c>
      <c r="G3001" s="22">
        <f t="shared" si="46"/>
        <v>247723.11</v>
      </c>
      <c r="H3001" s="21">
        <v>0</v>
      </c>
      <c r="I3001" s="21">
        <v>0</v>
      </c>
    </row>
    <row r="3002" spans="1:9" ht="15" x14ac:dyDescent="0.25">
      <c r="A3002" s="82" t="s">
        <v>3041</v>
      </c>
      <c r="B3002" s="20">
        <v>0</v>
      </c>
      <c r="C3002" s="84" t="s">
        <v>4357</v>
      </c>
      <c r="D3002" s="81">
        <v>68434.399999999994</v>
      </c>
      <c r="E3002" s="81">
        <v>46299.499999999993</v>
      </c>
      <c r="F3002" s="21">
        <v>0</v>
      </c>
      <c r="G3002" s="22">
        <f t="shared" si="46"/>
        <v>22134.9</v>
      </c>
      <c r="H3002" s="21">
        <v>0</v>
      </c>
      <c r="I3002" s="21">
        <v>0</v>
      </c>
    </row>
    <row r="3003" spans="1:9" ht="15" x14ac:dyDescent="0.25">
      <c r="A3003" s="82" t="s">
        <v>3042</v>
      </c>
      <c r="B3003" s="20">
        <v>0</v>
      </c>
      <c r="C3003" s="84" t="s">
        <v>4357</v>
      </c>
      <c r="D3003" s="81">
        <v>95824.8</v>
      </c>
      <c r="E3003" s="81">
        <v>64567.520000000004</v>
      </c>
      <c r="F3003" s="21">
        <v>0</v>
      </c>
      <c r="G3003" s="22">
        <f t="shared" si="46"/>
        <v>31257.279999999999</v>
      </c>
      <c r="H3003" s="21">
        <v>0</v>
      </c>
      <c r="I3003" s="21">
        <v>0</v>
      </c>
    </row>
    <row r="3004" spans="1:9" ht="15" x14ac:dyDescent="0.25">
      <c r="A3004" s="82" t="s">
        <v>3043</v>
      </c>
      <c r="B3004" s="20">
        <v>0</v>
      </c>
      <c r="C3004" s="84" t="s">
        <v>4357</v>
      </c>
      <c r="D3004" s="81">
        <v>88844.199999999983</v>
      </c>
      <c r="E3004" s="81">
        <v>62507.1</v>
      </c>
      <c r="F3004" s="21">
        <v>0</v>
      </c>
      <c r="G3004" s="22">
        <f t="shared" si="46"/>
        <v>26337.099999999984</v>
      </c>
      <c r="H3004" s="21">
        <v>0</v>
      </c>
      <c r="I3004" s="21">
        <v>0</v>
      </c>
    </row>
    <row r="3005" spans="1:9" ht="15" x14ac:dyDescent="0.25">
      <c r="A3005" s="82" t="s">
        <v>3044</v>
      </c>
      <c r="B3005" s="20">
        <v>0</v>
      </c>
      <c r="C3005" s="84" t="s">
        <v>4357</v>
      </c>
      <c r="D3005" s="81">
        <v>110180.31999999999</v>
      </c>
      <c r="E3005" s="81">
        <v>50084.5</v>
      </c>
      <c r="F3005" s="21">
        <v>0</v>
      </c>
      <c r="G3005" s="22">
        <f t="shared" si="46"/>
        <v>60095.819999999992</v>
      </c>
      <c r="H3005" s="21">
        <v>0</v>
      </c>
      <c r="I3005" s="21">
        <v>0</v>
      </c>
    </row>
    <row r="3006" spans="1:9" ht="15" x14ac:dyDescent="0.25">
      <c r="A3006" s="82" t="s">
        <v>3045</v>
      </c>
      <c r="B3006" s="20">
        <v>0</v>
      </c>
      <c r="C3006" s="84" t="s">
        <v>4357</v>
      </c>
      <c r="D3006" s="81">
        <v>65890.599999999991</v>
      </c>
      <c r="E3006" s="81">
        <v>64472.400000000009</v>
      </c>
      <c r="F3006" s="21">
        <v>0</v>
      </c>
      <c r="G3006" s="22">
        <f t="shared" si="46"/>
        <v>1418.1999999999825</v>
      </c>
      <c r="H3006" s="21">
        <v>0</v>
      </c>
      <c r="I3006" s="21">
        <v>0</v>
      </c>
    </row>
    <row r="3007" spans="1:9" ht="15" x14ac:dyDescent="0.25">
      <c r="A3007" s="82" t="s">
        <v>3046</v>
      </c>
      <c r="B3007" s="20">
        <v>0</v>
      </c>
      <c r="C3007" s="84" t="s">
        <v>4357</v>
      </c>
      <c r="D3007" s="81">
        <v>110153.60000000001</v>
      </c>
      <c r="E3007" s="81">
        <v>0</v>
      </c>
      <c r="F3007" s="21">
        <v>0</v>
      </c>
      <c r="G3007" s="22">
        <f t="shared" si="46"/>
        <v>110153.60000000001</v>
      </c>
      <c r="H3007" s="21">
        <v>0</v>
      </c>
      <c r="I3007" s="21">
        <v>0</v>
      </c>
    </row>
    <row r="3008" spans="1:9" ht="15" x14ac:dyDescent="0.25">
      <c r="A3008" s="82" t="s">
        <v>3047</v>
      </c>
      <c r="B3008" s="20">
        <v>0</v>
      </c>
      <c r="C3008" s="84" t="s">
        <v>4357</v>
      </c>
      <c r="D3008" s="81">
        <v>84751.8</v>
      </c>
      <c r="E3008" s="81">
        <v>60080.5</v>
      </c>
      <c r="F3008" s="21">
        <v>0</v>
      </c>
      <c r="G3008" s="22">
        <f t="shared" si="46"/>
        <v>24671.300000000003</v>
      </c>
      <c r="H3008" s="21">
        <v>0</v>
      </c>
      <c r="I3008" s="21">
        <v>0</v>
      </c>
    </row>
    <row r="3009" spans="1:9" ht="15" x14ac:dyDescent="0.25">
      <c r="A3009" s="82" t="s">
        <v>3048</v>
      </c>
      <c r="B3009" s="20">
        <v>0</v>
      </c>
      <c r="C3009" s="84" t="s">
        <v>4357</v>
      </c>
      <c r="D3009" s="81">
        <v>74868.599999999991</v>
      </c>
      <c r="E3009" s="81">
        <v>30487.199999999997</v>
      </c>
      <c r="F3009" s="21">
        <v>0</v>
      </c>
      <c r="G3009" s="22">
        <f t="shared" si="46"/>
        <v>44381.399999999994</v>
      </c>
      <c r="H3009" s="21">
        <v>0</v>
      </c>
      <c r="I3009" s="21">
        <v>0</v>
      </c>
    </row>
    <row r="3010" spans="1:9" ht="15" x14ac:dyDescent="0.25">
      <c r="A3010" s="82" t="s">
        <v>3049</v>
      </c>
      <c r="B3010" s="20">
        <v>0</v>
      </c>
      <c r="C3010" s="84" t="s">
        <v>4357</v>
      </c>
      <c r="D3010" s="81">
        <v>57875.799999999996</v>
      </c>
      <c r="E3010" s="81">
        <v>54582.399999999994</v>
      </c>
      <c r="F3010" s="21">
        <v>0</v>
      </c>
      <c r="G3010" s="22">
        <f t="shared" si="46"/>
        <v>3293.4000000000015</v>
      </c>
      <c r="H3010" s="21">
        <v>0</v>
      </c>
      <c r="I3010" s="21">
        <v>0</v>
      </c>
    </row>
    <row r="3011" spans="1:9" ht="15" x14ac:dyDescent="0.25">
      <c r="A3011" s="82" t="s">
        <v>3050</v>
      </c>
      <c r="B3011" s="20">
        <v>0</v>
      </c>
      <c r="C3011" s="84" t="s">
        <v>4357</v>
      </c>
      <c r="D3011" s="81">
        <v>88546.3</v>
      </c>
      <c r="E3011" s="81">
        <v>47777.9</v>
      </c>
      <c r="F3011" s="21">
        <v>0</v>
      </c>
      <c r="G3011" s="22">
        <f t="shared" si="46"/>
        <v>40768.400000000001</v>
      </c>
      <c r="H3011" s="21">
        <v>0</v>
      </c>
      <c r="I3011" s="21">
        <v>0</v>
      </c>
    </row>
    <row r="3012" spans="1:9" ht="15" x14ac:dyDescent="0.25">
      <c r="A3012" s="82" t="s">
        <v>3051</v>
      </c>
      <c r="B3012" s="20">
        <v>0</v>
      </c>
      <c r="C3012" s="84" t="s">
        <v>4357</v>
      </c>
      <c r="D3012" s="81">
        <v>63770.799999999988</v>
      </c>
      <c r="E3012" s="81">
        <v>31664.65</v>
      </c>
      <c r="F3012" s="21">
        <v>0</v>
      </c>
      <c r="G3012" s="22">
        <f t="shared" si="46"/>
        <v>32106.149999999987</v>
      </c>
      <c r="H3012" s="21">
        <v>0</v>
      </c>
      <c r="I3012" s="21">
        <v>0</v>
      </c>
    </row>
    <row r="3013" spans="1:9" ht="15" x14ac:dyDescent="0.25">
      <c r="A3013" s="82" t="s">
        <v>3052</v>
      </c>
      <c r="B3013" s="20">
        <v>0</v>
      </c>
      <c r="C3013" s="84" t="s">
        <v>4357</v>
      </c>
      <c r="D3013" s="81">
        <v>109471.46</v>
      </c>
      <c r="E3013" s="81">
        <v>97250.06</v>
      </c>
      <c r="F3013" s="21">
        <v>0</v>
      </c>
      <c r="G3013" s="22">
        <f t="shared" si="46"/>
        <v>12221.400000000009</v>
      </c>
      <c r="H3013" s="21">
        <v>0</v>
      </c>
      <c r="I3013" s="21">
        <v>0</v>
      </c>
    </row>
    <row r="3014" spans="1:9" ht="15" x14ac:dyDescent="0.25">
      <c r="A3014" s="82" t="s">
        <v>3053</v>
      </c>
      <c r="B3014" s="20">
        <v>0</v>
      </c>
      <c r="C3014" s="84" t="s">
        <v>4357</v>
      </c>
      <c r="D3014" s="81">
        <v>66167.799999999988</v>
      </c>
      <c r="E3014" s="81">
        <v>16145.1</v>
      </c>
      <c r="F3014" s="21">
        <v>0</v>
      </c>
      <c r="G3014" s="22">
        <f t="shared" ref="G3014:G3077" si="47">D3014-E3014</f>
        <v>50022.69999999999</v>
      </c>
      <c r="H3014" s="21">
        <v>0</v>
      </c>
      <c r="I3014" s="21">
        <v>0</v>
      </c>
    </row>
    <row r="3015" spans="1:9" ht="15" x14ac:dyDescent="0.25">
      <c r="A3015" s="82" t="s">
        <v>3054</v>
      </c>
      <c r="B3015" s="20">
        <v>0</v>
      </c>
      <c r="C3015" s="84" t="s">
        <v>4357</v>
      </c>
      <c r="D3015" s="81">
        <v>729710.40000000026</v>
      </c>
      <c r="E3015" s="81">
        <v>483475.9</v>
      </c>
      <c r="F3015" s="21">
        <v>0</v>
      </c>
      <c r="G3015" s="22">
        <f t="shared" si="47"/>
        <v>246234.50000000023</v>
      </c>
      <c r="H3015" s="21">
        <v>0</v>
      </c>
      <c r="I3015" s="21">
        <v>0</v>
      </c>
    </row>
    <row r="3016" spans="1:9" ht="15" x14ac:dyDescent="0.25">
      <c r="A3016" s="82" t="s">
        <v>3055</v>
      </c>
      <c r="B3016" s="20">
        <v>0</v>
      </c>
      <c r="C3016" s="84" t="s">
        <v>4357</v>
      </c>
      <c r="D3016" s="81">
        <v>66862.400000000009</v>
      </c>
      <c r="E3016" s="81">
        <v>37810.800000000003</v>
      </c>
      <c r="F3016" s="21">
        <v>0</v>
      </c>
      <c r="G3016" s="22">
        <f t="shared" si="47"/>
        <v>29051.600000000006</v>
      </c>
      <c r="H3016" s="21">
        <v>0</v>
      </c>
      <c r="I3016" s="21">
        <v>0</v>
      </c>
    </row>
    <row r="3017" spans="1:9" ht="15" x14ac:dyDescent="0.25">
      <c r="A3017" s="82" t="s">
        <v>3056</v>
      </c>
      <c r="B3017" s="20">
        <v>0</v>
      </c>
      <c r="C3017" s="84" t="s">
        <v>4357</v>
      </c>
      <c r="D3017" s="81">
        <v>39666.799999999996</v>
      </c>
      <c r="E3017" s="81">
        <v>24368.400000000001</v>
      </c>
      <c r="F3017" s="21">
        <v>0</v>
      </c>
      <c r="G3017" s="22">
        <f t="shared" si="47"/>
        <v>15298.399999999994</v>
      </c>
      <c r="H3017" s="21">
        <v>0</v>
      </c>
      <c r="I3017" s="21">
        <v>0</v>
      </c>
    </row>
    <row r="3018" spans="1:9" ht="15" x14ac:dyDescent="0.25">
      <c r="A3018" s="82" t="s">
        <v>3057</v>
      </c>
      <c r="B3018" s="20">
        <v>0</v>
      </c>
      <c r="C3018" s="84" t="s">
        <v>4357</v>
      </c>
      <c r="D3018" s="81">
        <v>106057.60000000001</v>
      </c>
      <c r="E3018" s="81">
        <v>61405.400000000009</v>
      </c>
      <c r="F3018" s="21">
        <v>0</v>
      </c>
      <c r="G3018" s="22">
        <f t="shared" si="47"/>
        <v>44652.2</v>
      </c>
      <c r="H3018" s="21">
        <v>0</v>
      </c>
      <c r="I3018" s="21">
        <v>0</v>
      </c>
    </row>
    <row r="3019" spans="1:9" ht="15" x14ac:dyDescent="0.25">
      <c r="A3019" s="82" t="s">
        <v>3058</v>
      </c>
      <c r="B3019" s="20">
        <v>0</v>
      </c>
      <c r="C3019" s="84" t="s">
        <v>4357</v>
      </c>
      <c r="D3019" s="81">
        <v>118817</v>
      </c>
      <c r="E3019" s="81">
        <v>1964.8</v>
      </c>
      <c r="F3019" s="21">
        <v>0</v>
      </c>
      <c r="G3019" s="22">
        <f t="shared" si="47"/>
        <v>116852.2</v>
      </c>
      <c r="H3019" s="21">
        <v>0</v>
      </c>
      <c r="I3019" s="21">
        <v>0</v>
      </c>
    </row>
    <row r="3020" spans="1:9" ht="15" x14ac:dyDescent="0.25">
      <c r="A3020" s="82" t="s">
        <v>3059</v>
      </c>
      <c r="B3020" s="20">
        <v>0</v>
      </c>
      <c r="C3020" s="84" t="s">
        <v>4357</v>
      </c>
      <c r="D3020" s="81">
        <v>134694.19999999998</v>
      </c>
      <c r="E3020" s="81">
        <v>32279.199999999997</v>
      </c>
      <c r="F3020" s="21">
        <v>0</v>
      </c>
      <c r="G3020" s="22">
        <f t="shared" si="47"/>
        <v>102414.99999999999</v>
      </c>
      <c r="H3020" s="21">
        <v>0</v>
      </c>
      <c r="I3020" s="21">
        <v>0</v>
      </c>
    </row>
    <row r="3021" spans="1:9" ht="15" x14ac:dyDescent="0.25">
      <c r="A3021" s="82" t="s">
        <v>3060</v>
      </c>
      <c r="B3021" s="20">
        <v>0</v>
      </c>
      <c r="C3021" s="84" t="s">
        <v>4357</v>
      </c>
      <c r="D3021" s="81">
        <v>148868.39999999997</v>
      </c>
      <c r="E3021" s="81">
        <v>49249.700000000004</v>
      </c>
      <c r="F3021" s="21">
        <v>0</v>
      </c>
      <c r="G3021" s="22">
        <f t="shared" si="47"/>
        <v>99618.699999999953</v>
      </c>
      <c r="H3021" s="21">
        <v>0</v>
      </c>
      <c r="I3021" s="21">
        <v>0</v>
      </c>
    </row>
    <row r="3022" spans="1:9" ht="15" x14ac:dyDescent="0.25">
      <c r="A3022" s="82" t="s">
        <v>3061</v>
      </c>
      <c r="B3022" s="20">
        <v>0</v>
      </c>
      <c r="C3022" s="84" t="s">
        <v>4357</v>
      </c>
      <c r="D3022" s="81">
        <v>105351.00000000001</v>
      </c>
      <c r="E3022" s="81">
        <v>70411.5</v>
      </c>
      <c r="F3022" s="21">
        <v>0</v>
      </c>
      <c r="G3022" s="22">
        <f t="shared" si="47"/>
        <v>34939.500000000015</v>
      </c>
      <c r="H3022" s="21">
        <v>0</v>
      </c>
      <c r="I3022" s="21">
        <v>0</v>
      </c>
    </row>
    <row r="3023" spans="1:9" ht="15" x14ac:dyDescent="0.25">
      <c r="A3023" s="82" t="s">
        <v>3062</v>
      </c>
      <c r="B3023" s="20">
        <v>0</v>
      </c>
      <c r="C3023" s="84" t="s">
        <v>4357</v>
      </c>
      <c r="D3023" s="81">
        <v>78442.8</v>
      </c>
      <c r="E3023" s="81">
        <v>40221.1</v>
      </c>
      <c r="F3023" s="21">
        <v>0</v>
      </c>
      <c r="G3023" s="22">
        <f t="shared" si="47"/>
        <v>38221.700000000004</v>
      </c>
      <c r="H3023" s="21">
        <v>0</v>
      </c>
      <c r="I3023" s="21">
        <v>0</v>
      </c>
    </row>
    <row r="3024" spans="1:9" ht="15" x14ac:dyDescent="0.25">
      <c r="A3024" s="82" t="s">
        <v>3063</v>
      </c>
      <c r="B3024" s="20">
        <v>0</v>
      </c>
      <c r="C3024" s="84" t="s">
        <v>4357</v>
      </c>
      <c r="D3024" s="81">
        <v>109489.8</v>
      </c>
      <c r="E3024" s="81">
        <v>28912</v>
      </c>
      <c r="F3024" s="21">
        <v>0</v>
      </c>
      <c r="G3024" s="22">
        <f t="shared" si="47"/>
        <v>80577.8</v>
      </c>
      <c r="H3024" s="21">
        <v>0</v>
      </c>
      <c r="I3024" s="21">
        <v>0</v>
      </c>
    </row>
    <row r="3025" spans="1:9" ht="15" x14ac:dyDescent="0.25">
      <c r="A3025" s="82" t="s">
        <v>3064</v>
      </c>
      <c r="B3025" s="20">
        <v>0</v>
      </c>
      <c r="C3025" s="84" t="s">
        <v>4357</v>
      </c>
      <c r="D3025" s="81">
        <v>98931.200000000012</v>
      </c>
      <c r="E3025" s="81">
        <v>24005.600000000002</v>
      </c>
      <c r="F3025" s="21">
        <v>0</v>
      </c>
      <c r="G3025" s="22">
        <f t="shared" si="47"/>
        <v>74925.600000000006</v>
      </c>
      <c r="H3025" s="21">
        <v>0</v>
      </c>
      <c r="I3025" s="21">
        <v>0</v>
      </c>
    </row>
    <row r="3026" spans="1:9" ht="15" x14ac:dyDescent="0.25">
      <c r="A3026" s="82" t="s">
        <v>3065</v>
      </c>
      <c r="B3026" s="20">
        <v>0</v>
      </c>
      <c r="C3026" s="84" t="s">
        <v>4357</v>
      </c>
      <c r="D3026" s="81">
        <v>107996.40000000001</v>
      </c>
      <c r="E3026" s="81">
        <v>63122.400000000001</v>
      </c>
      <c r="F3026" s="21">
        <v>0</v>
      </c>
      <c r="G3026" s="22">
        <f t="shared" si="47"/>
        <v>44874.000000000007</v>
      </c>
      <c r="H3026" s="21">
        <v>0</v>
      </c>
      <c r="I3026" s="21">
        <v>0</v>
      </c>
    </row>
    <row r="3027" spans="1:9" ht="15" x14ac:dyDescent="0.25">
      <c r="A3027" s="82" t="s">
        <v>3066</v>
      </c>
      <c r="B3027" s="20">
        <v>0</v>
      </c>
      <c r="C3027" s="84" t="s">
        <v>4357</v>
      </c>
      <c r="D3027" s="81">
        <v>123428.20000000001</v>
      </c>
      <c r="E3027" s="81">
        <v>61702</v>
      </c>
      <c r="F3027" s="21">
        <v>0</v>
      </c>
      <c r="G3027" s="22">
        <f t="shared" si="47"/>
        <v>61726.200000000012</v>
      </c>
      <c r="H3027" s="21">
        <v>0</v>
      </c>
      <c r="I3027" s="21">
        <v>0</v>
      </c>
    </row>
    <row r="3028" spans="1:9" ht="15" x14ac:dyDescent="0.25">
      <c r="A3028" s="82" t="s">
        <v>3067</v>
      </c>
      <c r="B3028" s="20">
        <v>0</v>
      </c>
      <c r="C3028" s="84" t="s">
        <v>4357</v>
      </c>
      <c r="D3028" s="81">
        <v>262214.83999999997</v>
      </c>
      <c r="E3028" s="81">
        <v>177154.19999999998</v>
      </c>
      <c r="F3028" s="21">
        <v>0</v>
      </c>
      <c r="G3028" s="22">
        <f t="shared" si="47"/>
        <v>85060.639999999985</v>
      </c>
      <c r="H3028" s="21">
        <v>0</v>
      </c>
      <c r="I3028" s="21">
        <v>0</v>
      </c>
    </row>
    <row r="3029" spans="1:9" ht="15" x14ac:dyDescent="0.25">
      <c r="A3029" s="82" t="s">
        <v>3068</v>
      </c>
      <c r="B3029" s="20">
        <v>0</v>
      </c>
      <c r="C3029" s="84" t="s">
        <v>4357</v>
      </c>
      <c r="D3029" s="81">
        <v>125418.06</v>
      </c>
      <c r="E3029" s="81">
        <v>62175.200000000004</v>
      </c>
      <c r="F3029" s="21">
        <v>0</v>
      </c>
      <c r="G3029" s="22">
        <f t="shared" si="47"/>
        <v>63242.859999999993</v>
      </c>
      <c r="H3029" s="21">
        <v>0</v>
      </c>
      <c r="I3029" s="21">
        <v>0</v>
      </c>
    </row>
    <row r="3030" spans="1:9" ht="15" x14ac:dyDescent="0.25">
      <c r="A3030" s="82" t="s">
        <v>3069</v>
      </c>
      <c r="B3030" s="20">
        <v>0</v>
      </c>
      <c r="C3030" s="84" t="s">
        <v>4357</v>
      </c>
      <c r="D3030" s="81">
        <v>364401.1</v>
      </c>
      <c r="E3030" s="81">
        <v>226193.8</v>
      </c>
      <c r="F3030" s="21">
        <v>0</v>
      </c>
      <c r="G3030" s="22">
        <f t="shared" si="47"/>
        <v>138207.29999999999</v>
      </c>
      <c r="H3030" s="21">
        <v>0</v>
      </c>
      <c r="I3030" s="21">
        <v>0</v>
      </c>
    </row>
    <row r="3031" spans="1:9" ht="15" x14ac:dyDescent="0.25">
      <c r="A3031" s="82" t="s">
        <v>3070</v>
      </c>
      <c r="B3031" s="20">
        <v>0</v>
      </c>
      <c r="C3031" s="84" t="s">
        <v>4357</v>
      </c>
      <c r="D3031" s="81">
        <v>336368.89</v>
      </c>
      <c r="E3031" s="81">
        <v>273489.65000000008</v>
      </c>
      <c r="F3031" s="21">
        <v>0</v>
      </c>
      <c r="G3031" s="22">
        <f t="shared" si="47"/>
        <v>62879.239999999932</v>
      </c>
      <c r="H3031" s="21">
        <v>0</v>
      </c>
      <c r="I3031" s="21">
        <v>0</v>
      </c>
    </row>
    <row r="3032" spans="1:9" ht="15" x14ac:dyDescent="0.25">
      <c r="A3032" s="82" t="s">
        <v>3071</v>
      </c>
      <c r="B3032" s="20">
        <v>0</v>
      </c>
      <c r="C3032" s="84" t="s">
        <v>4357</v>
      </c>
      <c r="D3032" s="81">
        <v>417879.08</v>
      </c>
      <c r="E3032" s="81">
        <v>183834.75999999998</v>
      </c>
      <c r="F3032" s="21">
        <v>0</v>
      </c>
      <c r="G3032" s="22">
        <f t="shared" si="47"/>
        <v>234044.32000000004</v>
      </c>
      <c r="H3032" s="21">
        <v>0</v>
      </c>
      <c r="I3032" s="21">
        <v>0</v>
      </c>
    </row>
    <row r="3033" spans="1:9" ht="15" x14ac:dyDescent="0.25">
      <c r="A3033" s="82" t="s">
        <v>3072</v>
      </c>
      <c r="B3033" s="20">
        <v>0</v>
      </c>
      <c r="C3033" s="84" t="s">
        <v>4357</v>
      </c>
      <c r="D3033" s="81">
        <v>387941.48</v>
      </c>
      <c r="E3033" s="81">
        <v>166182.83000000002</v>
      </c>
      <c r="F3033" s="21">
        <v>0</v>
      </c>
      <c r="G3033" s="22">
        <f t="shared" si="47"/>
        <v>221758.64999999997</v>
      </c>
      <c r="H3033" s="21">
        <v>0</v>
      </c>
      <c r="I3033" s="21">
        <v>0</v>
      </c>
    </row>
    <row r="3034" spans="1:9" ht="15" x14ac:dyDescent="0.25">
      <c r="A3034" s="82" t="s">
        <v>3073</v>
      </c>
      <c r="B3034" s="20">
        <v>0</v>
      </c>
      <c r="C3034" s="84" t="s">
        <v>4357</v>
      </c>
      <c r="D3034" s="81">
        <v>271154.27999999997</v>
      </c>
      <c r="E3034" s="81">
        <v>215118.03</v>
      </c>
      <c r="F3034" s="21">
        <v>0</v>
      </c>
      <c r="G3034" s="22">
        <f t="shared" si="47"/>
        <v>56036.249999999971</v>
      </c>
      <c r="H3034" s="21">
        <v>0</v>
      </c>
      <c r="I3034" s="21">
        <v>0</v>
      </c>
    </row>
    <row r="3035" spans="1:9" ht="15" x14ac:dyDescent="0.25">
      <c r="A3035" s="82" t="s">
        <v>3074</v>
      </c>
      <c r="B3035" s="20">
        <v>0</v>
      </c>
      <c r="C3035" s="84" t="s">
        <v>4357</v>
      </c>
      <c r="D3035" s="81">
        <v>164717.39999999997</v>
      </c>
      <c r="E3035" s="81">
        <v>119460.69999999998</v>
      </c>
      <c r="F3035" s="21">
        <v>0</v>
      </c>
      <c r="G3035" s="22">
        <f t="shared" si="47"/>
        <v>45256.699999999983</v>
      </c>
      <c r="H3035" s="21">
        <v>0</v>
      </c>
      <c r="I3035" s="21">
        <v>0</v>
      </c>
    </row>
    <row r="3036" spans="1:9" ht="15" x14ac:dyDescent="0.25">
      <c r="A3036" s="82" t="s">
        <v>3075</v>
      </c>
      <c r="B3036" s="20">
        <v>0</v>
      </c>
      <c r="C3036" s="84" t="s">
        <v>4357</v>
      </c>
      <c r="D3036" s="81">
        <v>185869.19999999998</v>
      </c>
      <c r="E3036" s="81">
        <v>99024.400000000009</v>
      </c>
      <c r="F3036" s="21">
        <v>0</v>
      </c>
      <c r="G3036" s="22">
        <f t="shared" si="47"/>
        <v>86844.799999999974</v>
      </c>
      <c r="H3036" s="21">
        <v>0</v>
      </c>
      <c r="I3036" s="21">
        <v>0</v>
      </c>
    </row>
    <row r="3037" spans="1:9" ht="15" x14ac:dyDescent="0.25">
      <c r="A3037" s="82" t="s">
        <v>3076</v>
      </c>
      <c r="B3037" s="20">
        <v>0</v>
      </c>
      <c r="C3037" s="84" t="s">
        <v>4357</v>
      </c>
      <c r="D3037" s="81">
        <v>257748.89</v>
      </c>
      <c r="E3037" s="81">
        <v>169360.41999999998</v>
      </c>
      <c r="F3037" s="21">
        <v>0</v>
      </c>
      <c r="G3037" s="22">
        <f t="shared" si="47"/>
        <v>88388.47000000003</v>
      </c>
      <c r="H3037" s="21">
        <v>0</v>
      </c>
      <c r="I3037" s="21">
        <v>0</v>
      </c>
    </row>
    <row r="3038" spans="1:9" ht="15" x14ac:dyDescent="0.25">
      <c r="A3038" s="82" t="s">
        <v>3077</v>
      </c>
      <c r="B3038" s="20">
        <v>0</v>
      </c>
      <c r="C3038" s="84" t="s">
        <v>4357</v>
      </c>
      <c r="D3038" s="81">
        <v>862390.80000000028</v>
      </c>
      <c r="E3038" s="81">
        <v>712218.9</v>
      </c>
      <c r="F3038" s="21">
        <v>0</v>
      </c>
      <c r="G3038" s="22">
        <f t="shared" si="47"/>
        <v>150171.90000000026</v>
      </c>
      <c r="H3038" s="21">
        <v>0</v>
      </c>
      <c r="I3038" s="21">
        <v>0</v>
      </c>
    </row>
    <row r="3039" spans="1:9" ht="15" x14ac:dyDescent="0.25">
      <c r="A3039" s="82" t="s">
        <v>3078</v>
      </c>
      <c r="B3039" s="20">
        <v>0</v>
      </c>
      <c r="C3039" s="84" t="s">
        <v>4357</v>
      </c>
      <c r="D3039" s="81">
        <v>802099.94000000053</v>
      </c>
      <c r="E3039" s="81">
        <v>558057.5399999998</v>
      </c>
      <c r="F3039" s="21">
        <v>0</v>
      </c>
      <c r="G3039" s="22">
        <f t="shared" si="47"/>
        <v>244042.40000000072</v>
      </c>
      <c r="H3039" s="21">
        <v>0</v>
      </c>
      <c r="I3039" s="21">
        <v>0</v>
      </c>
    </row>
    <row r="3040" spans="1:9" ht="15" x14ac:dyDescent="0.25">
      <c r="A3040" s="82" t="s">
        <v>3079</v>
      </c>
      <c r="B3040" s="20">
        <v>0</v>
      </c>
      <c r="C3040" s="84" t="s">
        <v>4357</v>
      </c>
      <c r="D3040" s="81">
        <v>567208.23</v>
      </c>
      <c r="E3040" s="81">
        <v>372967.93000000005</v>
      </c>
      <c r="F3040" s="21">
        <v>0</v>
      </c>
      <c r="G3040" s="22">
        <f t="shared" si="47"/>
        <v>194240.29999999993</v>
      </c>
      <c r="H3040" s="21">
        <v>0</v>
      </c>
      <c r="I3040" s="21">
        <v>0</v>
      </c>
    </row>
    <row r="3041" spans="1:9" ht="15" x14ac:dyDescent="0.25">
      <c r="A3041" s="82" t="s">
        <v>3080</v>
      </c>
      <c r="B3041" s="20">
        <v>0</v>
      </c>
      <c r="C3041" s="84" t="s">
        <v>4357</v>
      </c>
      <c r="D3041" s="81">
        <v>399243</v>
      </c>
      <c r="E3041" s="81">
        <v>206101.6</v>
      </c>
      <c r="F3041" s="21">
        <v>0</v>
      </c>
      <c r="G3041" s="22">
        <f t="shared" si="47"/>
        <v>193141.4</v>
      </c>
      <c r="H3041" s="21">
        <v>0</v>
      </c>
      <c r="I3041" s="21">
        <v>0</v>
      </c>
    </row>
    <row r="3042" spans="1:9" ht="15" x14ac:dyDescent="0.25">
      <c r="A3042" s="82" t="s">
        <v>3081</v>
      </c>
      <c r="B3042" s="20">
        <v>0</v>
      </c>
      <c r="C3042" s="84" t="s">
        <v>4357</v>
      </c>
      <c r="D3042" s="81">
        <v>98878.800000000017</v>
      </c>
      <c r="E3042" s="81">
        <v>36326.5</v>
      </c>
      <c r="F3042" s="21">
        <v>0</v>
      </c>
      <c r="G3042" s="22">
        <f t="shared" si="47"/>
        <v>62552.300000000017</v>
      </c>
      <c r="H3042" s="21">
        <v>0</v>
      </c>
      <c r="I3042" s="21">
        <v>0</v>
      </c>
    </row>
    <row r="3043" spans="1:9" ht="15" x14ac:dyDescent="0.25">
      <c r="A3043" s="82" t="s">
        <v>3082</v>
      </c>
      <c r="B3043" s="20">
        <v>0</v>
      </c>
      <c r="C3043" s="84" t="s">
        <v>4357</v>
      </c>
      <c r="D3043" s="81">
        <v>953182.2</v>
      </c>
      <c r="E3043" s="81">
        <v>716517.25999999989</v>
      </c>
      <c r="F3043" s="21">
        <v>0</v>
      </c>
      <c r="G3043" s="22">
        <f t="shared" si="47"/>
        <v>236664.94000000006</v>
      </c>
      <c r="H3043" s="21">
        <v>0</v>
      </c>
      <c r="I3043" s="21">
        <v>0</v>
      </c>
    </row>
    <row r="3044" spans="1:9" ht="15" x14ac:dyDescent="0.25">
      <c r="A3044" s="82" t="s">
        <v>3083</v>
      </c>
      <c r="B3044" s="20">
        <v>0</v>
      </c>
      <c r="C3044" s="84" t="s">
        <v>4357</v>
      </c>
      <c r="D3044" s="81">
        <v>41998.600000000006</v>
      </c>
      <c r="E3044" s="81">
        <v>15353.2</v>
      </c>
      <c r="F3044" s="21">
        <v>0</v>
      </c>
      <c r="G3044" s="22">
        <f t="shared" si="47"/>
        <v>26645.400000000005</v>
      </c>
      <c r="H3044" s="21">
        <v>0</v>
      </c>
      <c r="I3044" s="21">
        <v>0</v>
      </c>
    </row>
    <row r="3045" spans="1:9" ht="15" x14ac:dyDescent="0.25">
      <c r="A3045" s="82" t="s">
        <v>3084</v>
      </c>
      <c r="B3045" s="20">
        <v>0</v>
      </c>
      <c r="C3045" s="84" t="s">
        <v>4357</v>
      </c>
      <c r="D3045" s="81">
        <v>340337.99999999988</v>
      </c>
      <c r="E3045" s="81">
        <v>279628.90000000002</v>
      </c>
      <c r="F3045" s="21">
        <v>0</v>
      </c>
      <c r="G3045" s="22">
        <f t="shared" si="47"/>
        <v>60709.09999999986</v>
      </c>
      <c r="H3045" s="21">
        <v>0</v>
      </c>
      <c r="I3045" s="21">
        <v>0</v>
      </c>
    </row>
    <row r="3046" spans="1:9" ht="15" x14ac:dyDescent="0.25">
      <c r="A3046" s="82" t="s">
        <v>1003</v>
      </c>
      <c r="B3046" s="20">
        <v>0</v>
      </c>
      <c r="C3046" s="84" t="s">
        <v>4357</v>
      </c>
      <c r="D3046" s="81">
        <v>447993.8</v>
      </c>
      <c r="E3046" s="81">
        <v>211483.10000000003</v>
      </c>
      <c r="F3046" s="21">
        <v>0</v>
      </c>
      <c r="G3046" s="22">
        <f t="shared" si="47"/>
        <v>236510.69999999995</v>
      </c>
      <c r="H3046" s="21">
        <v>0</v>
      </c>
      <c r="I3046" s="21">
        <v>0</v>
      </c>
    </row>
    <row r="3047" spans="1:9" ht="15" x14ac:dyDescent="0.25">
      <c r="A3047" s="82" t="s">
        <v>3085</v>
      </c>
      <c r="B3047" s="20">
        <v>0</v>
      </c>
      <c r="C3047" s="84" t="s">
        <v>4357</v>
      </c>
      <c r="D3047" s="81">
        <v>283803.71000000002</v>
      </c>
      <c r="E3047" s="81">
        <v>237646.69000000003</v>
      </c>
      <c r="F3047" s="21">
        <v>0</v>
      </c>
      <c r="G3047" s="22">
        <f t="shared" si="47"/>
        <v>46157.01999999999</v>
      </c>
      <c r="H3047" s="21">
        <v>0</v>
      </c>
      <c r="I3047" s="21">
        <v>0</v>
      </c>
    </row>
    <row r="3048" spans="1:9" ht="15" x14ac:dyDescent="0.25">
      <c r="A3048" s="82" t="s">
        <v>3086</v>
      </c>
      <c r="B3048" s="20">
        <v>0</v>
      </c>
      <c r="C3048" s="84" t="s">
        <v>4357</v>
      </c>
      <c r="D3048" s="81">
        <v>355074.66000000009</v>
      </c>
      <c r="E3048" s="81">
        <v>271611.98</v>
      </c>
      <c r="F3048" s="21">
        <v>0</v>
      </c>
      <c r="G3048" s="22">
        <f t="shared" si="47"/>
        <v>83462.680000000109</v>
      </c>
      <c r="H3048" s="21">
        <v>0</v>
      </c>
      <c r="I3048" s="21">
        <v>0</v>
      </c>
    </row>
    <row r="3049" spans="1:9" ht="15" x14ac:dyDescent="0.25">
      <c r="A3049" s="82" t="s">
        <v>3087</v>
      </c>
      <c r="B3049" s="20">
        <v>0</v>
      </c>
      <c r="C3049" s="84" t="s">
        <v>4357</v>
      </c>
      <c r="D3049" s="81">
        <v>338881.22</v>
      </c>
      <c r="E3049" s="81">
        <v>256468.41</v>
      </c>
      <c r="F3049" s="21">
        <v>0</v>
      </c>
      <c r="G3049" s="22">
        <f t="shared" si="47"/>
        <v>82412.809999999969</v>
      </c>
      <c r="H3049" s="21">
        <v>0</v>
      </c>
      <c r="I3049" s="21">
        <v>0</v>
      </c>
    </row>
    <row r="3050" spans="1:9" ht="15" x14ac:dyDescent="0.25">
      <c r="A3050" s="82" t="s">
        <v>3088</v>
      </c>
      <c r="B3050" s="20">
        <v>0</v>
      </c>
      <c r="C3050" s="84" t="s">
        <v>4357</v>
      </c>
      <c r="D3050" s="81">
        <v>334260.80000000005</v>
      </c>
      <c r="E3050" s="81">
        <v>254129.00000000003</v>
      </c>
      <c r="F3050" s="21">
        <v>0</v>
      </c>
      <c r="G3050" s="22">
        <f t="shared" si="47"/>
        <v>80131.800000000017</v>
      </c>
      <c r="H3050" s="21">
        <v>0</v>
      </c>
      <c r="I3050" s="21">
        <v>0</v>
      </c>
    </row>
    <row r="3051" spans="1:9" ht="15" x14ac:dyDescent="0.25">
      <c r="A3051" s="82" t="s">
        <v>3089</v>
      </c>
      <c r="B3051" s="20">
        <v>0</v>
      </c>
      <c r="C3051" s="84" t="s">
        <v>4357</v>
      </c>
      <c r="D3051" s="81">
        <v>530584.88000000012</v>
      </c>
      <c r="E3051" s="81">
        <v>366485.24</v>
      </c>
      <c r="F3051" s="21">
        <v>0</v>
      </c>
      <c r="G3051" s="22">
        <f t="shared" si="47"/>
        <v>164099.64000000013</v>
      </c>
      <c r="H3051" s="21">
        <v>0</v>
      </c>
      <c r="I3051" s="21">
        <v>0</v>
      </c>
    </row>
    <row r="3052" spans="1:9" ht="15" x14ac:dyDescent="0.25">
      <c r="A3052" s="82" t="s">
        <v>3090</v>
      </c>
      <c r="B3052" s="20">
        <v>0</v>
      </c>
      <c r="C3052" s="84" t="s">
        <v>4357</v>
      </c>
      <c r="D3052" s="81">
        <v>97175.799999999988</v>
      </c>
      <c r="E3052" s="81">
        <v>91950.3</v>
      </c>
      <c r="F3052" s="21">
        <v>0</v>
      </c>
      <c r="G3052" s="22">
        <f t="shared" si="47"/>
        <v>5225.4999999999854</v>
      </c>
      <c r="H3052" s="21">
        <v>0</v>
      </c>
      <c r="I3052" s="21">
        <v>0</v>
      </c>
    </row>
    <row r="3053" spans="1:9" ht="15" x14ac:dyDescent="0.25">
      <c r="A3053" s="82" t="s">
        <v>3091</v>
      </c>
      <c r="B3053" s="20">
        <v>0</v>
      </c>
      <c r="C3053" s="84" t="s">
        <v>4357</v>
      </c>
      <c r="D3053" s="81">
        <v>222149.80000000002</v>
      </c>
      <c r="E3053" s="81">
        <v>170093.30000000002</v>
      </c>
      <c r="F3053" s="21">
        <v>0</v>
      </c>
      <c r="G3053" s="22">
        <f t="shared" si="47"/>
        <v>52056.5</v>
      </c>
      <c r="H3053" s="21">
        <v>0</v>
      </c>
      <c r="I3053" s="21">
        <v>0</v>
      </c>
    </row>
    <row r="3054" spans="1:9" ht="15" x14ac:dyDescent="0.25">
      <c r="A3054" s="82" t="s">
        <v>3092</v>
      </c>
      <c r="B3054" s="20">
        <v>0</v>
      </c>
      <c r="C3054" s="84" t="s">
        <v>4357</v>
      </c>
      <c r="D3054" s="81">
        <v>207370.99999999997</v>
      </c>
      <c r="E3054" s="81">
        <v>121494.69000000002</v>
      </c>
      <c r="F3054" s="21">
        <v>0</v>
      </c>
      <c r="G3054" s="22">
        <f t="shared" si="47"/>
        <v>85876.309999999954</v>
      </c>
      <c r="H3054" s="21">
        <v>0</v>
      </c>
      <c r="I3054" s="21">
        <v>0</v>
      </c>
    </row>
    <row r="3055" spans="1:9" ht="15" x14ac:dyDescent="0.25">
      <c r="A3055" s="82" t="s">
        <v>3093</v>
      </c>
      <c r="B3055" s="20">
        <v>0</v>
      </c>
      <c r="C3055" s="84" t="s">
        <v>4357</v>
      </c>
      <c r="D3055" s="81">
        <v>147468.59999999998</v>
      </c>
      <c r="E3055" s="81">
        <v>104840.4</v>
      </c>
      <c r="F3055" s="21">
        <v>0</v>
      </c>
      <c r="G3055" s="22">
        <f t="shared" si="47"/>
        <v>42628.199999999983</v>
      </c>
      <c r="H3055" s="21">
        <v>0</v>
      </c>
      <c r="I3055" s="21">
        <v>0</v>
      </c>
    </row>
    <row r="3056" spans="1:9" ht="15" x14ac:dyDescent="0.25">
      <c r="A3056" s="82" t="s">
        <v>3094</v>
      </c>
      <c r="B3056" s="20">
        <v>0</v>
      </c>
      <c r="C3056" s="84" t="s">
        <v>4357</v>
      </c>
      <c r="D3056" s="81">
        <v>720645.60000000009</v>
      </c>
      <c r="E3056" s="81">
        <v>555201.99999999988</v>
      </c>
      <c r="F3056" s="21">
        <v>0</v>
      </c>
      <c r="G3056" s="22">
        <f t="shared" si="47"/>
        <v>165443.60000000021</v>
      </c>
      <c r="H3056" s="21">
        <v>0</v>
      </c>
      <c r="I3056" s="21">
        <v>0</v>
      </c>
    </row>
    <row r="3057" spans="1:9" ht="15" x14ac:dyDescent="0.25">
      <c r="A3057" s="82" t="s">
        <v>3095</v>
      </c>
      <c r="B3057" s="20">
        <v>0</v>
      </c>
      <c r="C3057" s="84" t="s">
        <v>4357</v>
      </c>
      <c r="D3057" s="81">
        <v>356305.02000000008</v>
      </c>
      <c r="E3057" s="81">
        <v>288141.40000000002</v>
      </c>
      <c r="F3057" s="21">
        <v>0</v>
      </c>
      <c r="G3057" s="22">
        <f t="shared" si="47"/>
        <v>68163.620000000054</v>
      </c>
      <c r="H3057" s="21">
        <v>0</v>
      </c>
      <c r="I3057" s="21">
        <v>0</v>
      </c>
    </row>
    <row r="3058" spans="1:9" ht="15" x14ac:dyDescent="0.25">
      <c r="A3058" s="82" t="s">
        <v>3096</v>
      </c>
      <c r="B3058" s="20">
        <v>0</v>
      </c>
      <c r="C3058" s="84" t="s">
        <v>4357</v>
      </c>
      <c r="D3058" s="81">
        <v>398004.56000000017</v>
      </c>
      <c r="E3058" s="81">
        <v>328282.09999999998</v>
      </c>
      <c r="F3058" s="21">
        <v>0</v>
      </c>
      <c r="G3058" s="22">
        <f t="shared" si="47"/>
        <v>69722.460000000196</v>
      </c>
      <c r="H3058" s="21">
        <v>0</v>
      </c>
      <c r="I3058" s="21">
        <v>0</v>
      </c>
    </row>
    <row r="3059" spans="1:9" ht="15" x14ac:dyDescent="0.25">
      <c r="A3059" s="82" t="s">
        <v>3097</v>
      </c>
      <c r="B3059" s="20">
        <v>0</v>
      </c>
      <c r="C3059" s="84" t="s">
        <v>4357</v>
      </c>
      <c r="D3059" s="81">
        <v>323402.32</v>
      </c>
      <c r="E3059" s="81">
        <v>211667.58</v>
      </c>
      <c r="F3059" s="21">
        <v>0</v>
      </c>
      <c r="G3059" s="22">
        <f t="shared" si="47"/>
        <v>111734.74000000002</v>
      </c>
      <c r="H3059" s="21">
        <v>0</v>
      </c>
      <c r="I3059" s="21">
        <v>0</v>
      </c>
    </row>
    <row r="3060" spans="1:9" ht="15" x14ac:dyDescent="0.25">
      <c r="A3060" s="82" t="s">
        <v>3098</v>
      </c>
      <c r="B3060" s="20">
        <v>0</v>
      </c>
      <c r="C3060" s="84" t="s">
        <v>4357</v>
      </c>
      <c r="D3060" s="81">
        <v>862451.6</v>
      </c>
      <c r="E3060" s="81">
        <v>0</v>
      </c>
      <c r="F3060" s="21">
        <v>0</v>
      </c>
      <c r="G3060" s="22">
        <f t="shared" si="47"/>
        <v>862451.6</v>
      </c>
      <c r="H3060" s="21">
        <v>0</v>
      </c>
      <c r="I3060" s="21">
        <v>0</v>
      </c>
    </row>
    <row r="3061" spans="1:9" ht="15" x14ac:dyDescent="0.25">
      <c r="A3061" s="82" t="s">
        <v>3099</v>
      </c>
      <c r="B3061" s="20">
        <v>0</v>
      </c>
      <c r="C3061" s="84" t="s">
        <v>4357</v>
      </c>
      <c r="D3061" s="81">
        <v>1355561.7999999998</v>
      </c>
      <c r="E3061" s="81">
        <v>0</v>
      </c>
      <c r="F3061" s="21">
        <v>0</v>
      </c>
      <c r="G3061" s="22">
        <f t="shared" si="47"/>
        <v>1355561.7999999998</v>
      </c>
      <c r="H3061" s="21">
        <v>0</v>
      </c>
      <c r="I3061" s="21">
        <v>0</v>
      </c>
    </row>
    <row r="3062" spans="1:9" ht="15" x14ac:dyDescent="0.25">
      <c r="A3062" s="82" t="s">
        <v>3100</v>
      </c>
      <c r="B3062" s="20">
        <v>0</v>
      </c>
      <c r="C3062" s="84" t="s">
        <v>4357</v>
      </c>
      <c r="D3062" s="81">
        <v>410447.06</v>
      </c>
      <c r="E3062" s="81">
        <v>246008.5</v>
      </c>
      <c r="F3062" s="21">
        <v>0</v>
      </c>
      <c r="G3062" s="22">
        <f t="shared" si="47"/>
        <v>164438.56</v>
      </c>
      <c r="H3062" s="21">
        <v>0</v>
      </c>
      <c r="I3062" s="21">
        <v>0</v>
      </c>
    </row>
    <row r="3063" spans="1:9" ht="15" x14ac:dyDescent="0.25">
      <c r="A3063" s="82" t="s">
        <v>3101</v>
      </c>
      <c r="B3063" s="20">
        <v>0</v>
      </c>
      <c r="C3063" s="84" t="s">
        <v>4357</v>
      </c>
      <c r="D3063" s="81">
        <v>657724.80000000005</v>
      </c>
      <c r="E3063" s="81">
        <v>0</v>
      </c>
      <c r="F3063" s="21">
        <v>0</v>
      </c>
      <c r="G3063" s="22">
        <f t="shared" si="47"/>
        <v>657724.80000000005</v>
      </c>
      <c r="H3063" s="21">
        <v>0</v>
      </c>
      <c r="I3063" s="21">
        <v>0</v>
      </c>
    </row>
    <row r="3064" spans="1:9" ht="15" x14ac:dyDescent="0.25">
      <c r="A3064" s="82" t="s">
        <v>3102</v>
      </c>
      <c r="B3064" s="20">
        <v>0</v>
      </c>
      <c r="C3064" s="84" t="s">
        <v>4357</v>
      </c>
      <c r="D3064" s="81">
        <v>808233.31999999983</v>
      </c>
      <c r="E3064" s="81">
        <v>0</v>
      </c>
      <c r="F3064" s="21">
        <v>0</v>
      </c>
      <c r="G3064" s="22">
        <f t="shared" si="47"/>
        <v>808233.31999999983</v>
      </c>
      <c r="H3064" s="21">
        <v>0</v>
      </c>
      <c r="I3064" s="21">
        <v>0</v>
      </c>
    </row>
    <row r="3065" spans="1:9" ht="15" x14ac:dyDescent="0.25">
      <c r="A3065" s="82" t="s">
        <v>3103</v>
      </c>
      <c r="B3065" s="20">
        <v>0</v>
      </c>
      <c r="C3065" s="84" t="s">
        <v>4357</v>
      </c>
      <c r="D3065" s="81">
        <v>164876.60000000003</v>
      </c>
      <c r="E3065" s="81">
        <v>93368.5</v>
      </c>
      <c r="F3065" s="21">
        <v>0</v>
      </c>
      <c r="G3065" s="22">
        <f t="shared" si="47"/>
        <v>71508.100000000035</v>
      </c>
      <c r="H3065" s="21">
        <v>0</v>
      </c>
      <c r="I3065" s="21">
        <v>0</v>
      </c>
    </row>
    <row r="3066" spans="1:9" ht="15" x14ac:dyDescent="0.25">
      <c r="A3066" s="82" t="s">
        <v>3104</v>
      </c>
      <c r="B3066" s="20">
        <v>0</v>
      </c>
      <c r="C3066" s="84" t="s">
        <v>4357</v>
      </c>
      <c r="D3066" s="81">
        <v>85595.4</v>
      </c>
      <c r="E3066" s="81">
        <v>48919.7</v>
      </c>
      <c r="F3066" s="21">
        <v>0</v>
      </c>
      <c r="G3066" s="22">
        <f t="shared" si="47"/>
        <v>36675.699999999997</v>
      </c>
      <c r="H3066" s="21">
        <v>0</v>
      </c>
      <c r="I3066" s="21">
        <v>0</v>
      </c>
    </row>
    <row r="3067" spans="1:9" ht="15" x14ac:dyDescent="0.25">
      <c r="A3067" s="82" t="s">
        <v>3105</v>
      </c>
      <c r="B3067" s="20">
        <v>0</v>
      </c>
      <c r="C3067" s="84" t="s">
        <v>4357</v>
      </c>
      <c r="D3067" s="81">
        <v>52033.2</v>
      </c>
      <c r="E3067" s="81">
        <v>50130</v>
      </c>
      <c r="F3067" s="21">
        <v>0</v>
      </c>
      <c r="G3067" s="22">
        <f t="shared" si="47"/>
        <v>1903.1999999999971</v>
      </c>
      <c r="H3067" s="21">
        <v>0</v>
      </c>
      <c r="I3067" s="21">
        <v>0</v>
      </c>
    </row>
    <row r="3068" spans="1:9" ht="15" x14ac:dyDescent="0.25">
      <c r="A3068" s="82" t="s">
        <v>3106</v>
      </c>
      <c r="B3068" s="20">
        <v>0</v>
      </c>
      <c r="C3068" s="84" t="s">
        <v>4357</v>
      </c>
      <c r="D3068" s="81">
        <v>40976.800000000003</v>
      </c>
      <c r="E3068" s="81">
        <v>9028</v>
      </c>
      <c r="F3068" s="21">
        <v>0</v>
      </c>
      <c r="G3068" s="22">
        <f t="shared" si="47"/>
        <v>31948.800000000003</v>
      </c>
      <c r="H3068" s="21">
        <v>0</v>
      </c>
      <c r="I3068" s="21">
        <v>0</v>
      </c>
    </row>
    <row r="3069" spans="1:9" ht="15" x14ac:dyDescent="0.25">
      <c r="A3069" s="82" t="s">
        <v>3107</v>
      </c>
      <c r="B3069" s="20">
        <v>0</v>
      </c>
      <c r="C3069" s="84" t="s">
        <v>4357</v>
      </c>
      <c r="D3069" s="81">
        <v>67779.400000000009</v>
      </c>
      <c r="E3069" s="81">
        <v>37052.300000000003</v>
      </c>
      <c r="F3069" s="21">
        <v>0</v>
      </c>
      <c r="G3069" s="22">
        <f t="shared" si="47"/>
        <v>30727.100000000006</v>
      </c>
      <c r="H3069" s="21">
        <v>0</v>
      </c>
      <c r="I3069" s="21">
        <v>0</v>
      </c>
    </row>
    <row r="3070" spans="1:9" ht="15" x14ac:dyDescent="0.25">
      <c r="A3070" s="82" t="s">
        <v>3108</v>
      </c>
      <c r="B3070" s="20">
        <v>0</v>
      </c>
      <c r="C3070" s="84" t="s">
        <v>4357</v>
      </c>
      <c r="D3070" s="81">
        <v>164929</v>
      </c>
      <c r="E3070" s="81">
        <v>82747.599999999991</v>
      </c>
      <c r="F3070" s="21">
        <v>0</v>
      </c>
      <c r="G3070" s="22">
        <f t="shared" si="47"/>
        <v>82181.400000000009</v>
      </c>
      <c r="H3070" s="21">
        <v>0</v>
      </c>
      <c r="I3070" s="21">
        <v>0</v>
      </c>
    </row>
    <row r="3071" spans="1:9" ht="15" x14ac:dyDescent="0.25">
      <c r="A3071" s="82" t="s">
        <v>3109</v>
      </c>
      <c r="B3071" s="20">
        <v>0</v>
      </c>
      <c r="C3071" s="84" t="s">
        <v>4357</v>
      </c>
      <c r="D3071" s="81">
        <v>891117.88000000035</v>
      </c>
      <c r="E3071" s="81">
        <v>791609.95999999973</v>
      </c>
      <c r="F3071" s="21">
        <v>0</v>
      </c>
      <c r="G3071" s="22">
        <f t="shared" si="47"/>
        <v>99507.920000000624</v>
      </c>
      <c r="H3071" s="21">
        <v>0</v>
      </c>
      <c r="I3071" s="21">
        <v>0</v>
      </c>
    </row>
    <row r="3072" spans="1:9" ht="15" x14ac:dyDescent="0.25">
      <c r="A3072" s="82" t="s">
        <v>3110</v>
      </c>
      <c r="B3072" s="20">
        <v>0</v>
      </c>
      <c r="C3072" s="84" t="s">
        <v>4357</v>
      </c>
      <c r="D3072" s="81">
        <v>582572.20000000007</v>
      </c>
      <c r="E3072" s="81">
        <v>460848.05999999994</v>
      </c>
      <c r="F3072" s="21">
        <v>0</v>
      </c>
      <c r="G3072" s="22">
        <f t="shared" si="47"/>
        <v>121724.14000000013</v>
      </c>
      <c r="H3072" s="21">
        <v>0</v>
      </c>
      <c r="I3072" s="21">
        <v>0</v>
      </c>
    </row>
    <row r="3073" spans="1:9" ht="15" x14ac:dyDescent="0.25">
      <c r="A3073" s="82" t="s">
        <v>3111</v>
      </c>
      <c r="B3073" s="20">
        <v>0</v>
      </c>
      <c r="C3073" s="84" t="s">
        <v>4357</v>
      </c>
      <c r="D3073" s="81">
        <v>1077262.4899999995</v>
      </c>
      <c r="E3073" s="81">
        <v>706759.60000000009</v>
      </c>
      <c r="F3073" s="21">
        <v>0</v>
      </c>
      <c r="G3073" s="22">
        <f t="shared" si="47"/>
        <v>370502.88999999943</v>
      </c>
      <c r="H3073" s="21">
        <v>0</v>
      </c>
      <c r="I3073" s="21">
        <v>0</v>
      </c>
    </row>
    <row r="3074" spans="1:9" ht="15" x14ac:dyDescent="0.25">
      <c r="A3074" s="82" t="s">
        <v>3112</v>
      </c>
      <c r="B3074" s="20">
        <v>0</v>
      </c>
      <c r="C3074" s="84" t="s">
        <v>4357</v>
      </c>
      <c r="D3074" s="81">
        <v>1303899.7999999998</v>
      </c>
      <c r="E3074" s="81">
        <v>780986.99999999988</v>
      </c>
      <c r="F3074" s="21">
        <v>0</v>
      </c>
      <c r="G3074" s="22">
        <f t="shared" si="47"/>
        <v>522912.79999999993</v>
      </c>
      <c r="H3074" s="21">
        <v>0</v>
      </c>
      <c r="I3074" s="21">
        <v>0</v>
      </c>
    </row>
    <row r="3075" spans="1:9" ht="15" x14ac:dyDescent="0.25">
      <c r="A3075" s="82" t="s">
        <v>3113</v>
      </c>
      <c r="B3075" s="20">
        <v>0</v>
      </c>
      <c r="C3075" s="84" t="s">
        <v>4357</v>
      </c>
      <c r="D3075" s="81">
        <v>533348.1</v>
      </c>
      <c r="E3075" s="81">
        <v>427346.89999999997</v>
      </c>
      <c r="F3075" s="21">
        <v>0</v>
      </c>
      <c r="G3075" s="22">
        <f t="shared" si="47"/>
        <v>106001.20000000001</v>
      </c>
      <c r="H3075" s="21">
        <v>0</v>
      </c>
      <c r="I3075" s="21">
        <v>0</v>
      </c>
    </row>
    <row r="3076" spans="1:9" ht="15" x14ac:dyDescent="0.25">
      <c r="A3076" s="82" t="s">
        <v>3114</v>
      </c>
      <c r="B3076" s="20">
        <v>0</v>
      </c>
      <c r="C3076" s="84" t="s">
        <v>4357</v>
      </c>
      <c r="D3076" s="81">
        <v>517553.59</v>
      </c>
      <c r="E3076" s="81">
        <v>419351.78999999992</v>
      </c>
      <c r="F3076" s="21">
        <v>0</v>
      </c>
      <c r="G3076" s="22">
        <f t="shared" si="47"/>
        <v>98201.800000000105</v>
      </c>
      <c r="H3076" s="21">
        <v>0</v>
      </c>
      <c r="I3076" s="21">
        <v>0</v>
      </c>
    </row>
    <row r="3077" spans="1:9" ht="15" x14ac:dyDescent="0.25">
      <c r="A3077" s="82" t="s">
        <v>3115</v>
      </c>
      <c r="B3077" s="20">
        <v>0</v>
      </c>
      <c r="C3077" s="84" t="s">
        <v>4358</v>
      </c>
      <c r="D3077" s="81">
        <v>76522.8</v>
      </c>
      <c r="E3077" s="81">
        <v>8740</v>
      </c>
      <c r="F3077" s="21">
        <v>0</v>
      </c>
      <c r="G3077" s="22">
        <f t="shared" si="47"/>
        <v>67782.8</v>
      </c>
      <c r="H3077" s="21">
        <v>0</v>
      </c>
      <c r="I3077" s="21">
        <v>0</v>
      </c>
    </row>
    <row r="3078" spans="1:9" ht="15" x14ac:dyDescent="0.25">
      <c r="A3078" s="82" t="s">
        <v>3116</v>
      </c>
      <c r="B3078" s="20">
        <v>0</v>
      </c>
      <c r="C3078" s="84" t="s">
        <v>4358</v>
      </c>
      <c r="D3078" s="81">
        <v>47549.399999999994</v>
      </c>
      <c r="E3078" s="81">
        <v>8486.1</v>
      </c>
      <c r="F3078" s="21">
        <v>0</v>
      </c>
      <c r="G3078" s="22">
        <f t="shared" ref="G3078:G3141" si="48">D3078-E3078</f>
        <v>39063.299999999996</v>
      </c>
      <c r="H3078" s="21">
        <v>0</v>
      </c>
      <c r="I3078" s="21">
        <v>0</v>
      </c>
    </row>
    <row r="3079" spans="1:9" ht="15" x14ac:dyDescent="0.25">
      <c r="A3079" s="82" t="s">
        <v>3117</v>
      </c>
      <c r="B3079" s="20">
        <v>0</v>
      </c>
      <c r="C3079" s="84" t="s">
        <v>4358</v>
      </c>
      <c r="D3079" s="81">
        <v>61404.000000000007</v>
      </c>
      <c r="E3079" s="81">
        <v>18146.900000000001</v>
      </c>
      <c r="F3079" s="21">
        <v>0</v>
      </c>
      <c r="G3079" s="22">
        <f t="shared" si="48"/>
        <v>43257.100000000006</v>
      </c>
      <c r="H3079" s="21">
        <v>0</v>
      </c>
      <c r="I3079" s="21">
        <v>0</v>
      </c>
    </row>
    <row r="3080" spans="1:9" ht="15" x14ac:dyDescent="0.25">
      <c r="A3080" s="82" t="s">
        <v>3118</v>
      </c>
      <c r="B3080" s="20">
        <v>0</v>
      </c>
      <c r="C3080" s="84" t="s">
        <v>4358</v>
      </c>
      <c r="D3080" s="81">
        <v>191487.60000000003</v>
      </c>
      <c r="E3080" s="81">
        <v>116333.20000000001</v>
      </c>
      <c r="F3080" s="21">
        <v>0</v>
      </c>
      <c r="G3080" s="22">
        <f t="shared" si="48"/>
        <v>75154.400000000023</v>
      </c>
      <c r="H3080" s="21">
        <v>0</v>
      </c>
      <c r="I3080" s="21">
        <v>0</v>
      </c>
    </row>
    <row r="3081" spans="1:9" ht="15" x14ac:dyDescent="0.25">
      <c r="A3081" s="82" t="s">
        <v>3119</v>
      </c>
      <c r="B3081" s="20">
        <v>0</v>
      </c>
      <c r="C3081" s="84" t="s">
        <v>4358</v>
      </c>
      <c r="D3081" s="81">
        <v>647298.19999999984</v>
      </c>
      <c r="E3081" s="81">
        <v>217914.59999999998</v>
      </c>
      <c r="F3081" s="21">
        <v>0</v>
      </c>
      <c r="G3081" s="22">
        <f t="shared" si="48"/>
        <v>429383.59999999986</v>
      </c>
      <c r="H3081" s="21">
        <v>0</v>
      </c>
      <c r="I3081" s="21">
        <v>0</v>
      </c>
    </row>
    <row r="3082" spans="1:9" ht="15" x14ac:dyDescent="0.25">
      <c r="A3082" s="82" t="s">
        <v>3120</v>
      </c>
      <c r="B3082" s="20">
        <v>0</v>
      </c>
      <c r="C3082" s="84" t="s">
        <v>4358</v>
      </c>
      <c r="D3082" s="81">
        <v>28638</v>
      </c>
      <c r="E3082" s="81">
        <v>0</v>
      </c>
      <c r="F3082" s="21">
        <v>0</v>
      </c>
      <c r="G3082" s="22">
        <f t="shared" si="48"/>
        <v>28638</v>
      </c>
      <c r="H3082" s="21">
        <v>0</v>
      </c>
      <c r="I3082" s="21">
        <v>0</v>
      </c>
    </row>
    <row r="3083" spans="1:9" ht="15" x14ac:dyDescent="0.25">
      <c r="A3083" s="82" t="s">
        <v>3121</v>
      </c>
      <c r="B3083" s="20">
        <v>0</v>
      </c>
      <c r="C3083" s="84" t="s">
        <v>4358</v>
      </c>
      <c r="D3083" s="81">
        <v>553564.79999999993</v>
      </c>
      <c r="E3083" s="81">
        <v>249739.49999999997</v>
      </c>
      <c r="F3083" s="21">
        <v>0</v>
      </c>
      <c r="G3083" s="22">
        <f t="shared" si="48"/>
        <v>303825.29999999993</v>
      </c>
      <c r="H3083" s="21">
        <v>0</v>
      </c>
      <c r="I3083" s="21">
        <v>0</v>
      </c>
    </row>
    <row r="3084" spans="1:9" ht="15" x14ac:dyDescent="0.25">
      <c r="A3084" s="82" t="s">
        <v>3122</v>
      </c>
      <c r="B3084" s="20">
        <v>0</v>
      </c>
      <c r="C3084" s="84" t="s">
        <v>4358</v>
      </c>
      <c r="D3084" s="81">
        <v>704675.4</v>
      </c>
      <c r="E3084" s="81">
        <v>139591.80000000002</v>
      </c>
      <c r="F3084" s="21">
        <v>0</v>
      </c>
      <c r="G3084" s="22">
        <f t="shared" si="48"/>
        <v>565083.6</v>
      </c>
      <c r="H3084" s="21">
        <v>0</v>
      </c>
      <c r="I3084" s="21">
        <v>0</v>
      </c>
    </row>
    <row r="3085" spans="1:9" ht="15" x14ac:dyDescent="0.25">
      <c r="A3085" s="82" t="s">
        <v>3123</v>
      </c>
      <c r="B3085" s="20">
        <v>0</v>
      </c>
      <c r="C3085" s="84" t="s">
        <v>4358</v>
      </c>
      <c r="D3085" s="81">
        <v>104954.40000000001</v>
      </c>
      <c r="E3085" s="81">
        <v>57320.800000000003</v>
      </c>
      <c r="F3085" s="21">
        <v>0</v>
      </c>
      <c r="G3085" s="22">
        <f t="shared" si="48"/>
        <v>47633.600000000006</v>
      </c>
      <c r="H3085" s="21">
        <v>0</v>
      </c>
      <c r="I3085" s="21">
        <v>0</v>
      </c>
    </row>
    <row r="3086" spans="1:9" ht="15" x14ac:dyDescent="0.25">
      <c r="A3086" s="82" t="s">
        <v>3124</v>
      </c>
      <c r="B3086" s="20">
        <v>0</v>
      </c>
      <c r="C3086" s="84" t="s">
        <v>4358</v>
      </c>
      <c r="D3086" s="81">
        <v>116616.00000000001</v>
      </c>
      <c r="E3086" s="81">
        <v>25828.300000000003</v>
      </c>
      <c r="F3086" s="21">
        <v>0</v>
      </c>
      <c r="G3086" s="22">
        <f t="shared" si="48"/>
        <v>90787.700000000012</v>
      </c>
      <c r="H3086" s="21">
        <v>0</v>
      </c>
      <c r="I3086" s="21">
        <v>0</v>
      </c>
    </row>
    <row r="3087" spans="1:9" ht="15" x14ac:dyDescent="0.25">
      <c r="A3087" s="82" t="s">
        <v>3125</v>
      </c>
      <c r="B3087" s="20">
        <v>0</v>
      </c>
      <c r="C3087" s="84" t="s">
        <v>4358</v>
      </c>
      <c r="D3087" s="81">
        <v>105031.8</v>
      </c>
      <c r="E3087" s="81">
        <v>56710.7</v>
      </c>
      <c r="F3087" s="21">
        <v>0</v>
      </c>
      <c r="G3087" s="22">
        <f t="shared" si="48"/>
        <v>48321.100000000006</v>
      </c>
      <c r="H3087" s="21">
        <v>0</v>
      </c>
      <c r="I3087" s="21">
        <v>0</v>
      </c>
    </row>
    <row r="3088" spans="1:9" ht="15" x14ac:dyDescent="0.25">
      <c r="A3088" s="82" t="s">
        <v>3126</v>
      </c>
      <c r="B3088" s="20">
        <v>0</v>
      </c>
      <c r="C3088" s="84" t="s">
        <v>4358</v>
      </c>
      <c r="D3088" s="81">
        <v>81141</v>
      </c>
      <c r="E3088" s="81">
        <v>45324.6</v>
      </c>
      <c r="F3088" s="21">
        <v>0</v>
      </c>
      <c r="G3088" s="22">
        <f t="shared" si="48"/>
        <v>35816.400000000001</v>
      </c>
      <c r="H3088" s="21">
        <v>0</v>
      </c>
      <c r="I3088" s="21">
        <v>0</v>
      </c>
    </row>
    <row r="3089" spans="1:9" ht="15" x14ac:dyDescent="0.25">
      <c r="A3089" s="82" t="s">
        <v>3127</v>
      </c>
      <c r="B3089" s="20">
        <v>0</v>
      </c>
      <c r="C3089" s="84" t="s">
        <v>4358</v>
      </c>
      <c r="D3089" s="81">
        <v>99072</v>
      </c>
      <c r="E3089" s="81">
        <v>12417.3</v>
      </c>
      <c r="F3089" s="21">
        <v>0</v>
      </c>
      <c r="G3089" s="22">
        <f t="shared" si="48"/>
        <v>86654.7</v>
      </c>
      <c r="H3089" s="21">
        <v>0</v>
      </c>
      <c r="I3089" s="21">
        <v>0</v>
      </c>
    </row>
    <row r="3090" spans="1:9" ht="15" x14ac:dyDescent="0.25">
      <c r="A3090" s="82" t="s">
        <v>3128</v>
      </c>
      <c r="B3090" s="20">
        <v>0</v>
      </c>
      <c r="C3090" s="84" t="s">
        <v>4358</v>
      </c>
      <c r="D3090" s="81">
        <v>104980.20000000001</v>
      </c>
      <c r="E3090" s="81">
        <v>12251.8</v>
      </c>
      <c r="F3090" s="21">
        <v>0</v>
      </c>
      <c r="G3090" s="22">
        <f t="shared" si="48"/>
        <v>92728.400000000009</v>
      </c>
      <c r="H3090" s="21">
        <v>0</v>
      </c>
      <c r="I3090" s="21">
        <v>0</v>
      </c>
    </row>
    <row r="3091" spans="1:9" ht="15" x14ac:dyDescent="0.25">
      <c r="A3091" s="82" t="s">
        <v>3129</v>
      </c>
      <c r="B3091" s="20">
        <v>0</v>
      </c>
      <c r="C3091" s="84" t="s">
        <v>4358</v>
      </c>
      <c r="D3091" s="81">
        <v>140945.4</v>
      </c>
      <c r="E3091" s="81">
        <v>19101</v>
      </c>
      <c r="F3091" s="21">
        <v>0</v>
      </c>
      <c r="G3091" s="22">
        <f t="shared" si="48"/>
        <v>121844.4</v>
      </c>
      <c r="H3091" s="21">
        <v>0</v>
      </c>
      <c r="I3091" s="21">
        <v>0</v>
      </c>
    </row>
    <row r="3092" spans="1:9" ht="15" x14ac:dyDescent="0.25">
      <c r="A3092" s="82" t="s">
        <v>3130</v>
      </c>
      <c r="B3092" s="20">
        <v>0</v>
      </c>
      <c r="C3092" s="84" t="s">
        <v>4358</v>
      </c>
      <c r="D3092" s="81">
        <v>158721.60000000003</v>
      </c>
      <c r="E3092" s="81">
        <v>83955.9</v>
      </c>
      <c r="F3092" s="21">
        <v>0</v>
      </c>
      <c r="G3092" s="22">
        <f t="shared" si="48"/>
        <v>74765.700000000041</v>
      </c>
      <c r="H3092" s="21">
        <v>0</v>
      </c>
      <c r="I3092" s="21">
        <v>0</v>
      </c>
    </row>
    <row r="3093" spans="1:9" ht="15" x14ac:dyDescent="0.25">
      <c r="A3093" s="82" t="s">
        <v>3131</v>
      </c>
      <c r="B3093" s="20">
        <v>0</v>
      </c>
      <c r="C3093" s="84" t="s">
        <v>4358</v>
      </c>
      <c r="D3093" s="81">
        <v>148685.4</v>
      </c>
      <c r="E3093" s="81">
        <v>55932</v>
      </c>
      <c r="F3093" s="21">
        <v>0</v>
      </c>
      <c r="G3093" s="22">
        <f t="shared" si="48"/>
        <v>92753.4</v>
      </c>
      <c r="H3093" s="21">
        <v>0</v>
      </c>
      <c r="I3093" s="21">
        <v>0</v>
      </c>
    </row>
    <row r="3094" spans="1:9" ht="15" x14ac:dyDescent="0.25">
      <c r="A3094" s="82" t="s">
        <v>3132</v>
      </c>
      <c r="B3094" s="20">
        <v>0</v>
      </c>
      <c r="C3094" s="84" t="s">
        <v>4358</v>
      </c>
      <c r="D3094" s="81">
        <v>143009.4</v>
      </c>
      <c r="E3094" s="81">
        <v>69669</v>
      </c>
      <c r="F3094" s="21">
        <v>0</v>
      </c>
      <c r="G3094" s="22">
        <f t="shared" si="48"/>
        <v>73340.399999999994</v>
      </c>
      <c r="H3094" s="21">
        <v>0</v>
      </c>
      <c r="I3094" s="21">
        <v>0</v>
      </c>
    </row>
    <row r="3095" spans="1:9" ht="15" x14ac:dyDescent="0.25">
      <c r="A3095" s="82" t="s">
        <v>3133</v>
      </c>
      <c r="B3095" s="20">
        <v>0</v>
      </c>
      <c r="C3095" s="84" t="s">
        <v>4358</v>
      </c>
      <c r="D3095" s="81">
        <v>110269.20000000001</v>
      </c>
      <c r="E3095" s="81">
        <v>61729.4</v>
      </c>
      <c r="F3095" s="21">
        <v>0</v>
      </c>
      <c r="G3095" s="22">
        <f t="shared" si="48"/>
        <v>48539.80000000001</v>
      </c>
      <c r="H3095" s="21">
        <v>0</v>
      </c>
      <c r="I3095" s="21">
        <v>0</v>
      </c>
    </row>
    <row r="3096" spans="1:9" ht="15" x14ac:dyDescent="0.25">
      <c r="A3096" s="82" t="s">
        <v>3134</v>
      </c>
      <c r="B3096" s="20">
        <v>0</v>
      </c>
      <c r="C3096" s="84" t="s">
        <v>4358</v>
      </c>
      <c r="D3096" s="81">
        <v>168009.60000000001</v>
      </c>
      <c r="E3096" s="81">
        <v>97774.2</v>
      </c>
      <c r="F3096" s="21">
        <v>0</v>
      </c>
      <c r="G3096" s="22">
        <f t="shared" si="48"/>
        <v>70235.400000000009</v>
      </c>
      <c r="H3096" s="21">
        <v>0</v>
      </c>
      <c r="I3096" s="21">
        <v>0</v>
      </c>
    </row>
    <row r="3097" spans="1:9" ht="15" x14ac:dyDescent="0.25">
      <c r="A3097" s="82" t="s">
        <v>3135</v>
      </c>
      <c r="B3097" s="20">
        <v>0</v>
      </c>
      <c r="C3097" s="84" t="s">
        <v>4358</v>
      </c>
      <c r="D3097" s="81">
        <v>80857.2</v>
      </c>
      <c r="E3097" s="81">
        <v>23491.1</v>
      </c>
      <c r="F3097" s="21">
        <v>0</v>
      </c>
      <c r="G3097" s="22">
        <f t="shared" si="48"/>
        <v>57366.1</v>
      </c>
      <c r="H3097" s="21">
        <v>0</v>
      </c>
      <c r="I3097" s="21">
        <v>0</v>
      </c>
    </row>
    <row r="3098" spans="1:9" ht="15" x14ac:dyDescent="0.25">
      <c r="A3098" s="82" t="s">
        <v>3136</v>
      </c>
      <c r="B3098" s="20">
        <v>0</v>
      </c>
      <c r="C3098" s="84" t="s">
        <v>4358</v>
      </c>
      <c r="D3098" s="81">
        <v>400441.79999999993</v>
      </c>
      <c r="E3098" s="81">
        <v>253389.9</v>
      </c>
      <c r="F3098" s="21">
        <v>0</v>
      </c>
      <c r="G3098" s="22">
        <f t="shared" si="48"/>
        <v>147051.89999999994</v>
      </c>
      <c r="H3098" s="21">
        <v>0</v>
      </c>
      <c r="I3098" s="21">
        <v>0</v>
      </c>
    </row>
    <row r="3099" spans="1:9" ht="15" x14ac:dyDescent="0.25">
      <c r="A3099" s="82" t="s">
        <v>3137</v>
      </c>
      <c r="B3099" s="20">
        <v>0</v>
      </c>
      <c r="C3099" s="84" t="s">
        <v>4358</v>
      </c>
      <c r="D3099" s="81">
        <v>142699.79999999999</v>
      </c>
      <c r="E3099" s="81">
        <v>75860.2</v>
      </c>
      <c r="F3099" s="21">
        <v>0</v>
      </c>
      <c r="G3099" s="22">
        <f t="shared" si="48"/>
        <v>66839.599999999991</v>
      </c>
      <c r="H3099" s="21">
        <v>0</v>
      </c>
      <c r="I3099" s="21">
        <v>0</v>
      </c>
    </row>
    <row r="3100" spans="1:9" ht="15" x14ac:dyDescent="0.25">
      <c r="A3100" s="82" t="s">
        <v>3138</v>
      </c>
      <c r="B3100" s="20">
        <v>0</v>
      </c>
      <c r="C3100" s="84" t="s">
        <v>4358</v>
      </c>
      <c r="D3100" s="81">
        <v>183380.7</v>
      </c>
      <c r="E3100" s="81">
        <v>62212.6</v>
      </c>
      <c r="F3100" s="21">
        <v>0</v>
      </c>
      <c r="G3100" s="22">
        <f t="shared" si="48"/>
        <v>121168.1</v>
      </c>
      <c r="H3100" s="21">
        <v>0</v>
      </c>
      <c r="I3100" s="21">
        <v>0</v>
      </c>
    </row>
    <row r="3101" spans="1:9" ht="15" x14ac:dyDescent="0.25">
      <c r="A3101" s="82" t="s">
        <v>3139</v>
      </c>
      <c r="B3101" s="20">
        <v>0</v>
      </c>
      <c r="C3101" s="84" t="s">
        <v>4358</v>
      </c>
      <c r="D3101" s="81">
        <v>150302.80000000002</v>
      </c>
      <c r="E3101" s="81">
        <v>67182.11</v>
      </c>
      <c r="F3101" s="21">
        <v>0</v>
      </c>
      <c r="G3101" s="22">
        <f t="shared" si="48"/>
        <v>83120.690000000017</v>
      </c>
      <c r="H3101" s="21">
        <v>0</v>
      </c>
      <c r="I3101" s="21">
        <v>0</v>
      </c>
    </row>
    <row r="3102" spans="1:9" ht="15" x14ac:dyDescent="0.25">
      <c r="A3102" s="82" t="s">
        <v>3140</v>
      </c>
      <c r="B3102" s="20">
        <v>0</v>
      </c>
      <c r="C3102" s="84" t="s">
        <v>4358</v>
      </c>
      <c r="D3102" s="81">
        <v>10500.6</v>
      </c>
      <c r="E3102" s="81">
        <v>0</v>
      </c>
      <c r="F3102" s="21">
        <v>0</v>
      </c>
      <c r="G3102" s="22">
        <f t="shared" si="48"/>
        <v>10500.6</v>
      </c>
      <c r="H3102" s="21">
        <v>0</v>
      </c>
      <c r="I3102" s="21">
        <v>0</v>
      </c>
    </row>
    <row r="3103" spans="1:9" ht="15" x14ac:dyDescent="0.25">
      <c r="A3103" s="82" t="s">
        <v>3141</v>
      </c>
      <c r="B3103" s="20">
        <v>0</v>
      </c>
      <c r="C3103" s="84" t="s">
        <v>4358</v>
      </c>
      <c r="D3103" s="81">
        <v>97420.799999999988</v>
      </c>
      <c r="E3103" s="81">
        <v>26772.6</v>
      </c>
      <c r="F3103" s="21">
        <v>0</v>
      </c>
      <c r="G3103" s="22">
        <f t="shared" si="48"/>
        <v>70648.199999999983</v>
      </c>
      <c r="H3103" s="21">
        <v>0</v>
      </c>
      <c r="I3103" s="21">
        <v>0</v>
      </c>
    </row>
    <row r="3104" spans="1:9" ht="15" x14ac:dyDescent="0.25">
      <c r="A3104" s="82" t="s">
        <v>3142</v>
      </c>
      <c r="B3104" s="20">
        <v>0</v>
      </c>
      <c r="C3104" s="84" t="s">
        <v>4358</v>
      </c>
      <c r="D3104" s="81">
        <v>60475.200000000004</v>
      </c>
      <c r="E3104" s="81">
        <v>0</v>
      </c>
      <c r="F3104" s="21">
        <v>0</v>
      </c>
      <c r="G3104" s="22">
        <f t="shared" si="48"/>
        <v>60475.200000000004</v>
      </c>
      <c r="H3104" s="21">
        <v>0</v>
      </c>
      <c r="I3104" s="21">
        <v>0</v>
      </c>
    </row>
    <row r="3105" spans="1:9" ht="15" x14ac:dyDescent="0.25">
      <c r="A3105" s="82" t="s">
        <v>3143</v>
      </c>
      <c r="B3105" s="20">
        <v>0</v>
      </c>
      <c r="C3105" s="84" t="s">
        <v>4358</v>
      </c>
      <c r="D3105" s="81">
        <v>307123.20000000007</v>
      </c>
      <c r="E3105" s="81">
        <v>9030.2999999999993</v>
      </c>
      <c r="F3105" s="21">
        <v>0</v>
      </c>
      <c r="G3105" s="22">
        <f t="shared" si="48"/>
        <v>298092.90000000008</v>
      </c>
      <c r="H3105" s="21">
        <v>0</v>
      </c>
      <c r="I3105" s="21">
        <v>0</v>
      </c>
    </row>
    <row r="3106" spans="1:9" ht="15" x14ac:dyDescent="0.25">
      <c r="A3106" s="82" t="s">
        <v>3144</v>
      </c>
      <c r="B3106" s="20">
        <v>0</v>
      </c>
      <c r="C3106" s="84" t="s">
        <v>4358</v>
      </c>
      <c r="D3106" s="81">
        <v>46259.399999999994</v>
      </c>
      <c r="E3106" s="81">
        <v>3968.4</v>
      </c>
      <c r="F3106" s="21">
        <v>0</v>
      </c>
      <c r="G3106" s="22">
        <f t="shared" si="48"/>
        <v>42290.999999999993</v>
      </c>
      <c r="H3106" s="21">
        <v>0</v>
      </c>
      <c r="I3106" s="21">
        <v>0</v>
      </c>
    </row>
    <row r="3107" spans="1:9" ht="15" x14ac:dyDescent="0.25">
      <c r="A3107" s="82" t="s">
        <v>3145</v>
      </c>
      <c r="B3107" s="20">
        <v>0</v>
      </c>
      <c r="C3107" s="84" t="s">
        <v>4358</v>
      </c>
      <c r="D3107" s="81">
        <v>198066.60000000003</v>
      </c>
      <c r="E3107" s="81">
        <v>70425.2</v>
      </c>
      <c r="F3107" s="21">
        <v>0</v>
      </c>
      <c r="G3107" s="22">
        <f t="shared" si="48"/>
        <v>127641.40000000004</v>
      </c>
      <c r="H3107" s="21">
        <v>0</v>
      </c>
      <c r="I3107" s="21">
        <v>0</v>
      </c>
    </row>
    <row r="3108" spans="1:9" ht="15" x14ac:dyDescent="0.25">
      <c r="A3108" s="82" t="s">
        <v>3146</v>
      </c>
      <c r="B3108" s="20">
        <v>0</v>
      </c>
      <c r="C3108" s="84" t="s">
        <v>4358</v>
      </c>
      <c r="D3108" s="81">
        <v>210761</v>
      </c>
      <c r="E3108" s="81">
        <v>88577.099999999991</v>
      </c>
      <c r="F3108" s="21">
        <v>0</v>
      </c>
      <c r="G3108" s="22">
        <f t="shared" si="48"/>
        <v>122183.90000000001</v>
      </c>
      <c r="H3108" s="21">
        <v>0</v>
      </c>
      <c r="I3108" s="21">
        <v>0</v>
      </c>
    </row>
    <row r="3109" spans="1:9" ht="15" x14ac:dyDescent="0.25">
      <c r="A3109" s="82" t="s">
        <v>3147</v>
      </c>
      <c r="B3109" s="20">
        <v>0</v>
      </c>
      <c r="C3109" s="84" t="s">
        <v>4358</v>
      </c>
      <c r="D3109" s="81">
        <v>112307.40000000001</v>
      </c>
      <c r="E3109" s="81">
        <v>25797.199999999997</v>
      </c>
      <c r="F3109" s="21">
        <v>0</v>
      </c>
      <c r="G3109" s="22">
        <f t="shared" si="48"/>
        <v>86510.200000000012</v>
      </c>
      <c r="H3109" s="21">
        <v>0</v>
      </c>
      <c r="I3109" s="21">
        <v>0</v>
      </c>
    </row>
    <row r="3110" spans="1:9" ht="15" x14ac:dyDescent="0.25">
      <c r="A3110" s="82" t="s">
        <v>3148</v>
      </c>
      <c r="B3110" s="20">
        <v>0</v>
      </c>
      <c r="C3110" s="84" t="s">
        <v>4358</v>
      </c>
      <c r="D3110" s="81">
        <v>113050.44</v>
      </c>
      <c r="E3110" s="81">
        <v>37780.199999999997</v>
      </c>
      <c r="F3110" s="21">
        <v>0</v>
      </c>
      <c r="G3110" s="22">
        <f t="shared" si="48"/>
        <v>75270.240000000005</v>
      </c>
      <c r="H3110" s="21">
        <v>0</v>
      </c>
      <c r="I3110" s="21">
        <v>0</v>
      </c>
    </row>
    <row r="3111" spans="1:9" ht="15" x14ac:dyDescent="0.25">
      <c r="A3111" s="82" t="s">
        <v>3149</v>
      </c>
      <c r="B3111" s="20">
        <v>0</v>
      </c>
      <c r="C3111" s="84" t="s">
        <v>4358</v>
      </c>
      <c r="D3111" s="81">
        <v>134418</v>
      </c>
      <c r="E3111" s="81">
        <v>58260.600000000006</v>
      </c>
      <c r="F3111" s="21">
        <v>0</v>
      </c>
      <c r="G3111" s="22">
        <f t="shared" si="48"/>
        <v>76157.399999999994</v>
      </c>
      <c r="H3111" s="21">
        <v>0</v>
      </c>
      <c r="I3111" s="21">
        <v>0</v>
      </c>
    </row>
    <row r="3112" spans="1:9" ht="15" x14ac:dyDescent="0.25">
      <c r="A3112" s="82" t="s">
        <v>3150</v>
      </c>
      <c r="B3112" s="20">
        <v>0</v>
      </c>
      <c r="C3112" s="84" t="s">
        <v>4358</v>
      </c>
      <c r="D3112" s="81">
        <v>324564</v>
      </c>
      <c r="E3112" s="81">
        <v>127624.9</v>
      </c>
      <c r="F3112" s="21">
        <v>0</v>
      </c>
      <c r="G3112" s="22">
        <f t="shared" si="48"/>
        <v>196939.1</v>
      </c>
      <c r="H3112" s="21">
        <v>0</v>
      </c>
      <c r="I3112" s="21">
        <v>0</v>
      </c>
    </row>
    <row r="3113" spans="1:9" ht="15" x14ac:dyDescent="0.25">
      <c r="A3113" s="82" t="s">
        <v>3151</v>
      </c>
      <c r="B3113" s="20">
        <v>0</v>
      </c>
      <c r="C3113" s="84" t="s">
        <v>4358</v>
      </c>
      <c r="D3113" s="81">
        <v>10655.4</v>
      </c>
      <c r="E3113" s="81">
        <v>0</v>
      </c>
      <c r="F3113" s="21">
        <v>0</v>
      </c>
      <c r="G3113" s="22">
        <f t="shared" si="48"/>
        <v>10655.4</v>
      </c>
      <c r="H3113" s="21">
        <v>0</v>
      </c>
      <c r="I3113" s="21">
        <v>0</v>
      </c>
    </row>
    <row r="3114" spans="1:9" ht="15" x14ac:dyDescent="0.25">
      <c r="A3114" s="82" t="s">
        <v>3152</v>
      </c>
      <c r="B3114" s="20">
        <v>0</v>
      </c>
      <c r="C3114" s="84" t="s">
        <v>4358</v>
      </c>
      <c r="D3114" s="81">
        <v>174640.19999999995</v>
      </c>
      <c r="E3114" s="81">
        <v>88973.6</v>
      </c>
      <c r="F3114" s="21">
        <v>0</v>
      </c>
      <c r="G3114" s="22">
        <f t="shared" si="48"/>
        <v>85666.599999999948</v>
      </c>
      <c r="H3114" s="21">
        <v>0</v>
      </c>
      <c r="I3114" s="21">
        <v>0</v>
      </c>
    </row>
    <row r="3115" spans="1:9" ht="15" x14ac:dyDescent="0.25">
      <c r="A3115" s="82" t="s">
        <v>730</v>
      </c>
      <c r="B3115" s="20">
        <v>0</v>
      </c>
      <c r="C3115" s="84" t="s">
        <v>4358</v>
      </c>
      <c r="D3115" s="81">
        <v>90661.200000000012</v>
      </c>
      <c r="E3115" s="81">
        <v>46118.5</v>
      </c>
      <c r="F3115" s="21">
        <v>0</v>
      </c>
      <c r="G3115" s="22">
        <f t="shared" si="48"/>
        <v>44542.700000000012</v>
      </c>
      <c r="H3115" s="21">
        <v>0</v>
      </c>
      <c r="I3115" s="21">
        <v>0</v>
      </c>
    </row>
    <row r="3116" spans="1:9" ht="15" x14ac:dyDescent="0.25">
      <c r="A3116" s="82" t="s">
        <v>3153</v>
      </c>
      <c r="B3116" s="20">
        <v>0</v>
      </c>
      <c r="C3116" s="84" t="s">
        <v>4358</v>
      </c>
      <c r="D3116" s="81">
        <v>270811.59999999998</v>
      </c>
      <c r="E3116" s="81">
        <v>30220</v>
      </c>
      <c r="F3116" s="21">
        <v>0</v>
      </c>
      <c r="G3116" s="22">
        <f t="shared" si="48"/>
        <v>240591.59999999998</v>
      </c>
      <c r="H3116" s="21">
        <v>0</v>
      </c>
      <c r="I3116" s="21">
        <v>0</v>
      </c>
    </row>
    <row r="3117" spans="1:9" ht="15" x14ac:dyDescent="0.25">
      <c r="A3117" s="82" t="s">
        <v>3154</v>
      </c>
      <c r="B3117" s="20">
        <v>0</v>
      </c>
      <c r="C3117" s="84" t="s">
        <v>4358</v>
      </c>
      <c r="D3117" s="81">
        <v>60191.4</v>
      </c>
      <c r="E3117" s="81">
        <v>0</v>
      </c>
      <c r="F3117" s="21">
        <v>0</v>
      </c>
      <c r="G3117" s="22">
        <f t="shared" si="48"/>
        <v>60191.4</v>
      </c>
      <c r="H3117" s="21">
        <v>0</v>
      </c>
      <c r="I3117" s="21">
        <v>0</v>
      </c>
    </row>
    <row r="3118" spans="1:9" ht="15" x14ac:dyDescent="0.25">
      <c r="A3118" s="82" t="s">
        <v>3155</v>
      </c>
      <c r="B3118" s="20">
        <v>0</v>
      </c>
      <c r="C3118" s="84" t="s">
        <v>4358</v>
      </c>
      <c r="D3118" s="81">
        <v>117751.2</v>
      </c>
      <c r="E3118" s="81">
        <v>73530.2</v>
      </c>
      <c r="F3118" s="21">
        <v>0</v>
      </c>
      <c r="G3118" s="22">
        <f t="shared" si="48"/>
        <v>44221</v>
      </c>
      <c r="H3118" s="21">
        <v>0</v>
      </c>
      <c r="I3118" s="21">
        <v>0</v>
      </c>
    </row>
    <row r="3119" spans="1:9" ht="15" x14ac:dyDescent="0.25">
      <c r="A3119" s="82" t="s">
        <v>3156</v>
      </c>
      <c r="B3119" s="20">
        <v>0</v>
      </c>
      <c r="C3119" s="84" t="s">
        <v>4358</v>
      </c>
      <c r="D3119" s="81">
        <v>120563.4</v>
      </c>
      <c r="E3119" s="81">
        <v>52454.7</v>
      </c>
      <c r="F3119" s="21">
        <v>0</v>
      </c>
      <c r="G3119" s="22">
        <f t="shared" si="48"/>
        <v>68108.7</v>
      </c>
      <c r="H3119" s="21">
        <v>0</v>
      </c>
      <c r="I3119" s="21">
        <v>0</v>
      </c>
    </row>
    <row r="3120" spans="1:9" ht="15" x14ac:dyDescent="0.25">
      <c r="A3120" s="82" t="s">
        <v>3157</v>
      </c>
      <c r="B3120" s="20">
        <v>0</v>
      </c>
      <c r="C3120" s="84" t="s">
        <v>4358</v>
      </c>
      <c r="D3120" s="81">
        <v>169480.2</v>
      </c>
      <c r="E3120" s="81">
        <v>0</v>
      </c>
      <c r="F3120" s="21">
        <v>0</v>
      </c>
      <c r="G3120" s="22">
        <f t="shared" si="48"/>
        <v>169480.2</v>
      </c>
      <c r="H3120" s="21">
        <v>0</v>
      </c>
      <c r="I3120" s="21">
        <v>0</v>
      </c>
    </row>
    <row r="3121" spans="1:9" ht="15" x14ac:dyDescent="0.25">
      <c r="A3121" s="82" t="s">
        <v>3158</v>
      </c>
      <c r="B3121" s="20">
        <v>0</v>
      </c>
      <c r="C3121" s="84" t="s">
        <v>4358</v>
      </c>
      <c r="D3121" s="81">
        <v>145305.60000000001</v>
      </c>
      <c r="E3121" s="81">
        <v>10332</v>
      </c>
      <c r="F3121" s="21">
        <v>0</v>
      </c>
      <c r="G3121" s="22">
        <f t="shared" si="48"/>
        <v>134973.6</v>
      </c>
      <c r="H3121" s="21">
        <v>0</v>
      </c>
      <c r="I3121" s="21">
        <v>0</v>
      </c>
    </row>
    <row r="3122" spans="1:9" ht="15" x14ac:dyDescent="0.25">
      <c r="A3122" s="82" t="s">
        <v>3159</v>
      </c>
      <c r="B3122" s="20">
        <v>0</v>
      </c>
      <c r="C3122" s="84" t="s">
        <v>4358</v>
      </c>
      <c r="D3122" s="81">
        <v>56579.399999999994</v>
      </c>
      <c r="E3122" s="81">
        <v>0</v>
      </c>
      <c r="F3122" s="21">
        <v>0</v>
      </c>
      <c r="G3122" s="22">
        <f t="shared" si="48"/>
        <v>56579.399999999994</v>
      </c>
      <c r="H3122" s="21">
        <v>0</v>
      </c>
      <c r="I3122" s="21">
        <v>0</v>
      </c>
    </row>
    <row r="3123" spans="1:9" ht="15" x14ac:dyDescent="0.25">
      <c r="A3123" s="82" t="s">
        <v>845</v>
      </c>
      <c r="B3123" s="20">
        <v>0</v>
      </c>
      <c r="C3123" s="84" t="s">
        <v>4358</v>
      </c>
      <c r="D3123" s="81">
        <v>126136.20000000001</v>
      </c>
      <c r="E3123" s="81">
        <v>30744</v>
      </c>
      <c r="F3123" s="21">
        <v>0</v>
      </c>
      <c r="G3123" s="22">
        <f t="shared" si="48"/>
        <v>95392.200000000012</v>
      </c>
      <c r="H3123" s="21">
        <v>0</v>
      </c>
      <c r="I3123" s="21">
        <v>0</v>
      </c>
    </row>
    <row r="3124" spans="1:9" ht="15" x14ac:dyDescent="0.25">
      <c r="A3124" s="82" t="s">
        <v>3160</v>
      </c>
      <c r="B3124" s="20">
        <v>0</v>
      </c>
      <c r="C3124" s="84" t="s">
        <v>4358</v>
      </c>
      <c r="D3124" s="81">
        <v>155857.79999999999</v>
      </c>
      <c r="E3124" s="81">
        <v>59963.4</v>
      </c>
      <c r="F3124" s="21">
        <v>0</v>
      </c>
      <c r="G3124" s="22">
        <f t="shared" si="48"/>
        <v>95894.399999999994</v>
      </c>
      <c r="H3124" s="21">
        <v>0</v>
      </c>
      <c r="I3124" s="21">
        <v>0</v>
      </c>
    </row>
    <row r="3125" spans="1:9" ht="15" x14ac:dyDescent="0.25">
      <c r="A3125" s="82" t="s">
        <v>3161</v>
      </c>
      <c r="B3125" s="20">
        <v>0</v>
      </c>
      <c r="C3125" s="84" t="s">
        <v>4358</v>
      </c>
      <c r="D3125" s="81">
        <v>24613.200000000001</v>
      </c>
      <c r="E3125" s="81">
        <v>0</v>
      </c>
      <c r="F3125" s="21">
        <v>0</v>
      </c>
      <c r="G3125" s="22">
        <f t="shared" si="48"/>
        <v>24613.200000000001</v>
      </c>
      <c r="H3125" s="21">
        <v>0</v>
      </c>
      <c r="I3125" s="21">
        <v>0</v>
      </c>
    </row>
    <row r="3126" spans="1:9" ht="15" x14ac:dyDescent="0.25">
      <c r="A3126" s="82" t="s">
        <v>3097</v>
      </c>
      <c r="B3126" s="20">
        <v>0</v>
      </c>
      <c r="C3126" s="84" t="s">
        <v>4358</v>
      </c>
      <c r="D3126" s="81">
        <v>94170</v>
      </c>
      <c r="E3126" s="81">
        <v>24776.400000000001</v>
      </c>
      <c r="F3126" s="21">
        <v>0</v>
      </c>
      <c r="G3126" s="22">
        <f t="shared" si="48"/>
        <v>69393.600000000006</v>
      </c>
      <c r="H3126" s="21">
        <v>0</v>
      </c>
      <c r="I3126" s="21">
        <v>0</v>
      </c>
    </row>
    <row r="3127" spans="1:9" ht="15" x14ac:dyDescent="0.25">
      <c r="A3127" s="82" t="s">
        <v>3102</v>
      </c>
      <c r="B3127" s="20">
        <v>0</v>
      </c>
      <c r="C3127" s="84" t="s">
        <v>4358</v>
      </c>
      <c r="D3127" s="81">
        <v>114190.79999999999</v>
      </c>
      <c r="E3127" s="81">
        <v>23566.1</v>
      </c>
      <c r="F3127" s="21">
        <v>0</v>
      </c>
      <c r="G3127" s="22">
        <f t="shared" si="48"/>
        <v>90624.699999999983</v>
      </c>
      <c r="H3127" s="21">
        <v>0</v>
      </c>
      <c r="I3127" s="21">
        <v>0</v>
      </c>
    </row>
    <row r="3128" spans="1:9" ht="15" x14ac:dyDescent="0.25">
      <c r="A3128" s="82" t="s">
        <v>3162</v>
      </c>
      <c r="B3128" s="20">
        <v>0</v>
      </c>
      <c r="C3128" s="84" t="s">
        <v>4358</v>
      </c>
      <c r="D3128" s="81">
        <v>72910.8</v>
      </c>
      <c r="E3128" s="81">
        <v>33500.699999999997</v>
      </c>
      <c r="F3128" s="21">
        <v>0</v>
      </c>
      <c r="G3128" s="22">
        <f t="shared" si="48"/>
        <v>39410.100000000006</v>
      </c>
      <c r="H3128" s="21">
        <v>0</v>
      </c>
      <c r="I3128" s="21">
        <v>0</v>
      </c>
    </row>
    <row r="3129" spans="1:9" ht="15" x14ac:dyDescent="0.25">
      <c r="A3129" s="82" t="s">
        <v>3163</v>
      </c>
      <c r="B3129" s="20">
        <v>0</v>
      </c>
      <c r="C3129" s="84" t="s">
        <v>4358</v>
      </c>
      <c r="D3129" s="81">
        <v>109417.79999999999</v>
      </c>
      <c r="E3129" s="81">
        <v>67758.8</v>
      </c>
      <c r="F3129" s="21">
        <v>0</v>
      </c>
      <c r="G3129" s="22">
        <f t="shared" si="48"/>
        <v>41658.999999999985</v>
      </c>
      <c r="H3129" s="21">
        <v>0</v>
      </c>
      <c r="I3129" s="21">
        <v>0</v>
      </c>
    </row>
    <row r="3130" spans="1:9" ht="15" x14ac:dyDescent="0.25">
      <c r="A3130" s="82" t="s">
        <v>3164</v>
      </c>
      <c r="B3130" s="20">
        <v>0</v>
      </c>
      <c r="C3130" s="84" t="s">
        <v>4358</v>
      </c>
      <c r="D3130" s="81">
        <v>115480.79999999999</v>
      </c>
      <c r="E3130" s="81">
        <v>63358.5</v>
      </c>
      <c r="F3130" s="21">
        <v>0</v>
      </c>
      <c r="G3130" s="22">
        <f t="shared" si="48"/>
        <v>52122.299999999988</v>
      </c>
      <c r="H3130" s="21">
        <v>0</v>
      </c>
      <c r="I3130" s="21">
        <v>0</v>
      </c>
    </row>
    <row r="3131" spans="1:9" ht="15" x14ac:dyDescent="0.25">
      <c r="A3131" s="82" t="s">
        <v>3165</v>
      </c>
      <c r="B3131" s="20">
        <v>0</v>
      </c>
      <c r="C3131" s="84" t="s">
        <v>4359</v>
      </c>
      <c r="D3131" s="81">
        <v>94918.2</v>
      </c>
      <c r="E3131" s="81">
        <v>77145.399999999994</v>
      </c>
      <c r="F3131" s="21">
        <v>0</v>
      </c>
      <c r="G3131" s="22">
        <f t="shared" si="48"/>
        <v>17772.800000000003</v>
      </c>
      <c r="H3131" s="21">
        <v>0</v>
      </c>
      <c r="I3131" s="21">
        <v>0</v>
      </c>
    </row>
    <row r="3132" spans="1:9" ht="15" x14ac:dyDescent="0.25">
      <c r="A3132" s="82" t="s">
        <v>3166</v>
      </c>
      <c r="B3132" s="20">
        <v>0</v>
      </c>
      <c r="C3132" s="84" t="s">
        <v>4359</v>
      </c>
      <c r="D3132" s="81">
        <v>36042.600000000006</v>
      </c>
      <c r="E3132" s="81">
        <v>23880.6</v>
      </c>
      <c r="F3132" s="21">
        <v>0</v>
      </c>
      <c r="G3132" s="22">
        <f t="shared" si="48"/>
        <v>12162.000000000007</v>
      </c>
      <c r="H3132" s="21">
        <v>0</v>
      </c>
      <c r="I3132" s="21">
        <v>0</v>
      </c>
    </row>
    <row r="3133" spans="1:9" ht="15" x14ac:dyDescent="0.25">
      <c r="A3133" s="82" t="s">
        <v>3167</v>
      </c>
      <c r="B3133" s="20">
        <v>0</v>
      </c>
      <c r="C3133" s="84" t="s">
        <v>4359</v>
      </c>
      <c r="D3133" s="81">
        <v>215197.79999999996</v>
      </c>
      <c r="E3133" s="81">
        <v>56732.799999999996</v>
      </c>
      <c r="F3133" s="21">
        <v>0</v>
      </c>
      <c r="G3133" s="22">
        <f t="shared" si="48"/>
        <v>158464.99999999997</v>
      </c>
      <c r="H3133" s="21">
        <v>0</v>
      </c>
      <c r="I3133" s="21">
        <v>0</v>
      </c>
    </row>
    <row r="3134" spans="1:9" ht="15" x14ac:dyDescent="0.25">
      <c r="A3134" s="82" t="s">
        <v>3168</v>
      </c>
      <c r="B3134" s="20">
        <v>0</v>
      </c>
      <c r="C3134" s="84" t="s">
        <v>4359</v>
      </c>
      <c r="D3134" s="81">
        <v>80470.2</v>
      </c>
      <c r="E3134" s="81">
        <v>20250.700000000004</v>
      </c>
      <c r="F3134" s="21">
        <v>0</v>
      </c>
      <c r="G3134" s="22">
        <f t="shared" si="48"/>
        <v>60219.499999999993</v>
      </c>
      <c r="H3134" s="21">
        <v>0</v>
      </c>
      <c r="I3134" s="21">
        <v>0</v>
      </c>
    </row>
    <row r="3135" spans="1:9" ht="15" x14ac:dyDescent="0.25">
      <c r="A3135" s="82" t="s">
        <v>3169</v>
      </c>
      <c r="B3135" s="20">
        <v>0</v>
      </c>
      <c r="C3135" s="84" t="s">
        <v>4359</v>
      </c>
      <c r="D3135" s="81">
        <v>76006.8</v>
      </c>
      <c r="E3135" s="81">
        <v>21122.2</v>
      </c>
      <c r="F3135" s="21">
        <v>0</v>
      </c>
      <c r="G3135" s="22">
        <f t="shared" si="48"/>
        <v>54884.600000000006</v>
      </c>
      <c r="H3135" s="21">
        <v>0</v>
      </c>
      <c r="I3135" s="21">
        <v>0</v>
      </c>
    </row>
    <row r="3136" spans="1:9" ht="15" x14ac:dyDescent="0.25">
      <c r="A3136" s="82" t="s">
        <v>3170</v>
      </c>
      <c r="B3136" s="20">
        <v>0</v>
      </c>
      <c r="C3136" s="84" t="s">
        <v>4359</v>
      </c>
      <c r="D3136" s="81">
        <v>34262.400000000001</v>
      </c>
      <c r="E3136" s="81">
        <v>10608</v>
      </c>
      <c r="F3136" s="21">
        <v>0</v>
      </c>
      <c r="G3136" s="22">
        <f t="shared" si="48"/>
        <v>23654.400000000001</v>
      </c>
      <c r="H3136" s="21">
        <v>0</v>
      </c>
      <c r="I3136" s="21">
        <v>0</v>
      </c>
    </row>
    <row r="3137" spans="1:9" ht="15" x14ac:dyDescent="0.25">
      <c r="A3137" s="82" t="s">
        <v>3171</v>
      </c>
      <c r="B3137" s="20">
        <v>0</v>
      </c>
      <c r="C3137" s="84" t="s">
        <v>4359</v>
      </c>
      <c r="D3137" s="81">
        <v>42776.399999999994</v>
      </c>
      <c r="E3137" s="81">
        <v>0</v>
      </c>
      <c r="F3137" s="21">
        <v>0</v>
      </c>
      <c r="G3137" s="22">
        <f t="shared" si="48"/>
        <v>42776.399999999994</v>
      </c>
      <c r="H3137" s="21">
        <v>0</v>
      </c>
      <c r="I3137" s="21">
        <v>0</v>
      </c>
    </row>
    <row r="3138" spans="1:9" ht="15" x14ac:dyDescent="0.25">
      <c r="A3138" s="82" t="s">
        <v>3172</v>
      </c>
      <c r="B3138" s="20">
        <v>0</v>
      </c>
      <c r="C3138" s="84" t="s">
        <v>4359</v>
      </c>
      <c r="D3138" s="81">
        <v>80573.400000000009</v>
      </c>
      <c r="E3138" s="81">
        <v>10933.6</v>
      </c>
      <c r="F3138" s="21">
        <v>0</v>
      </c>
      <c r="G3138" s="22">
        <f t="shared" si="48"/>
        <v>69639.8</v>
      </c>
      <c r="H3138" s="21">
        <v>0</v>
      </c>
      <c r="I3138" s="21">
        <v>0</v>
      </c>
    </row>
    <row r="3139" spans="1:9" ht="15" x14ac:dyDescent="0.25">
      <c r="A3139" s="82" t="s">
        <v>3173</v>
      </c>
      <c r="B3139" s="20">
        <v>0</v>
      </c>
      <c r="C3139" s="84" t="s">
        <v>4359</v>
      </c>
      <c r="D3139" s="81">
        <v>46259.4</v>
      </c>
      <c r="E3139" s="81">
        <v>0</v>
      </c>
      <c r="F3139" s="21">
        <v>0</v>
      </c>
      <c r="G3139" s="22">
        <f t="shared" si="48"/>
        <v>46259.4</v>
      </c>
      <c r="H3139" s="21">
        <v>0</v>
      </c>
      <c r="I3139" s="21">
        <v>0</v>
      </c>
    </row>
    <row r="3140" spans="1:9" ht="15" x14ac:dyDescent="0.25">
      <c r="A3140" s="82" t="s">
        <v>3174</v>
      </c>
      <c r="B3140" s="20">
        <v>0</v>
      </c>
      <c r="C3140" s="84" t="s">
        <v>4359</v>
      </c>
      <c r="D3140" s="81">
        <v>56682.6</v>
      </c>
      <c r="E3140" s="81">
        <v>3580.6</v>
      </c>
      <c r="F3140" s="21">
        <v>0</v>
      </c>
      <c r="G3140" s="22">
        <f t="shared" si="48"/>
        <v>53102</v>
      </c>
      <c r="H3140" s="21">
        <v>0</v>
      </c>
      <c r="I3140" s="21">
        <v>0</v>
      </c>
    </row>
    <row r="3141" spans="1:9" ht="15" x14ac:dyDescent="0.25">
      <c r="A3141" s="82" t="s">
        <v>3175</v>
      </c>
      <c r="B3141" s="20">
        <v>0</v>
      </c>
      <c r="C3141" s="84" t="s">
        <v>4359</v>
      </c>
      <c r="D3141" s="81">
        <v>66564</v>
      </c>
      <c r="E3141" s="81">
        <v>0</v>
      </c>
      <c r="F3141" s="21">
        <v>0</v>
      </c>
      <c r="G3141" s="22">
        <f t="shared" si="48"/>
        <v>66564</v>
      </c>
      <c r="H3141" s="21">
        <v>0</v>
      </c>
      <c r="I3141" s="21">
        <v>0</v>
      </c>
    </row>
    <row r="3142" spans="1:9" ht="15" x14ac:dyDescent="0.25">
      <c r="A3142" s="82" t="s">
        <v>3176</v>
      </c>
      <c r="B3142" s="20">
        <v>0</v>
      </c>
      <c r="C3142" s="84" t="s">
        <v>4359</v>
      </c>
      <c r="D3142" s="81">
        <v>134572.79999999999</v>
      </c>
      <c r="E3142" s="81">
        <v>40036.400000000001</v>
      </c>
      <c r="F3142" s="21">
        <v>0</v>
      </c>
      <c r="G3142" s="22">
        <f t="shared" ref="G3142:G3205" si="49">D3142-E3142</f>
        <v>94536.4</v>
      </c>
      <c r="H3142" s="21">
        <v>0</v>
      </c>
      <c r="I3142" s="21">
        <v>0</v>
      </c>
    </row>
    <row r="3143" spans="1:9" ht="15" x14ac:dyDescent="0.25">
      <c r="A3143" s="82" t="s">
        <v>3177</v>
      </c>
      <c r="B3143" s="20">
        <v>0</v>
      </c>
      <c r="C3143" s="84" t="s">
        <v>4359</v>
      </c>
      <c r="D3143" s="81">
        <v>59520.599999999991</v>
      </c>
      <c r="E3143" s="81">
        <v>10094.700000000001</v>
      </c>
      <c r="F3143" s="21">
        <v>0</v>
      </c>
      <c r="G3143" s="22">
        <f t="shared" si="49"/>
        <v>49425.899999999994</v>
      </c>
      <c r="H3143" s="21">
        <v>0</v>
      </c>
      <c r="I3143" s="21">
        <v>0</v>
      </c>
    </row>
    <row r="3144" spans="1:9" ht="15" x14ac:dyDescent="0.25">
      <c r="A3144" s="82" t="s">
        <v>3178</v>
      </c>
      <c r="B3144" s="20">
        <v>0</v>
      </c>
      <c r="C3144" s="84" t="s">
        <v>4359</v>
      </c>
      <c r="D3144" s="81">
        <v>576475.19999999984</v>
      </c>
      <c r="E3144" s="81">
        <v>226739.99999999997</v>
      </c>
      <c r="F3144" s="21">
        <v>0</v>
      </c>
      <c r="G3144" s="22">
        <f t="shared" si="49"/>
        <v>349735.19999999984</v>
      </c>
      <c r="H3144" s="21">
        <v>0</v>
      </c>
      <c r="I3144" s="21">
        <v>0</v>
      </c>
    </row>
    <row r="3145" spans="1:9" ht="15" x14ac:dyDescent="0.25">
      <c r="A3145" s="82" t="s">
        <v>3179</v>
      </c>
      <c r="B3145" s="20">
        <v>0</v>
      </c>
      <c r="C3145" s="84" t="s">
        <v>4359</v>
      </c>
      <c r="D3145" s="81">
        <v>488768.6</v>
      </c>
      <c r="E3145" s="81">
        <v>219036.79999999999</v>
      </c>
      <c r="F3145" s="21">
        <v>0</v>
      </c>
      <c r="G3145" s="22">
        <f t="shared" si="49"/>
        <v>269731.8</v>
      </c>
      <c r="H3145" s="21">
        <v>0</v>
      </c>
      <c r="I3145" s="21">
        <v>0</v>
      </c>
    </row>
    <row r="3146" spans="1:9" ht="15" x14ac:dyDescent="0.25">
      <c r="A3146" s="82" t="s">
        <v>3180</v>
      </c>
      <c r="B3146" s="20">
        <v>0</v>
      </c>
      <c r="C3146" s="84" t="s">
        <v>4359</v>
      </c>
      <c r="D3146" s="81">
        <v>551170.99999999988</v>
      </c>
      <c r="E3146" s="81">
        <v>275752.60000000003</v>
      </c>
      <c r="F3146" s="21">
        <v>0</v>
      </c>
      <c r="G3146" s="22">
        <f t="shared" si="49"/>
        <v>275418.39999999985</v>
      </c>
      <c r="H3146" s="21">
        <v>0</v>
      </c>
      <c r="I3146" s="21">
        <v>0</v>
      </c>
    </row>
    <row r="3147" spans="1:9" ht="15" x14ac:dyDescent="0.25">
      <c r="A3147" s="82" t="s">
        <v>3181</v>
      </c>
      <c r="B3147" s="20">
        <v>0</v>
      </c>
      <c r="C3147" s="84" t="s">
        <v>4359</v>
      </c>
      <c r="D3147" s="81">
        <v>540856.19999999995</v>
      </c>
      <c r="E3147" s="81">
        <v>215802.6</v>
      </c>
      <c r="F3147" s="21">
        <v>0</v>
      </c>
      <c r="G3147" s="22">
        <f t="shared" si="49"/>
        <v>325053.59999999998</v>
      </c>
      <c r="H3147" s="21">
        <v>0</v>
      </c>
      <c r="I3147" s="21">
        <v>0</v>
      </c>
    </row>
    <row r="3148" spans="1:9" ht="15" x14ac:dyDescent="0.25">
      <c r="A3148" s="82" t="s">
        <v>3182</v>
      </c>
      <c r="B3148" s="20">
        <v>0</v>
      </c>
      <c r="C3148" s="84" t="s">
        <v>4359</v>
      </c>
      <c r="D3148" s="81">
        <v>600790.59999999986</v>
      </c>
      <c r="E3148" s="81">
        <v>279497.3</v>
      </c>
      <c r="F3148" s="21">
        <v>0</v>
      </c>
      <c r="G3148" s="22">
        <f t="shared" si="49"/>
        <v>321293.29999999987</v>
      </c>
      <c r="H3148" s="21">
        <v>0</v>
      </c>
      <c r="I3148" s="21">
        <v>0</v>
      </c>
    </row>
    <row r="3149" spans="1:9" ht="15" x14ac:dyDescent="0.25">
      <c r="A3149" s="82" t="s">
        <v>3183</v>
      </c>
      <c r="B3149" s="20">
        <v>0</v>
      </c>
      <c r="C3149" s="84" t="s">
        <v>4359</v>
      </c>
      <c r="D3149" s="81">
        <v>557029.59999999986</v>
      </c>
      <c r="E3149" s="81">
        <v>256954.6</v>
      </c>
      <c r="F3149" s="21">
        <v>0</v>
      </c>
      <c r="G3149" s="22">
        <f t="shared" si="49"/>
        <v>300074.99999999988</v>
      </c>
      <c r="H3149" s="21">
        <v>0</v>
      </c>
      <c r="I3149" s="21">
        <v>0</v>
      </c>
    </row>
    <row r="3150" spans="1:9" ht="15" x14ac:dyDescent="0.25">
      <c r="A3150" s="82" t="s">
        <v>3184</v>
      </c>
      <c r="B3150" s="20">
        <v>0</v>
      </c>
      <c r="C3150" s="84" t="s">
        <v>4359</v>
      </c>
      <c r="D3150" s="81">
        <v>577992.79999999993</v>
      </c>
      <c r="E3150" s="81">
        <v>269663.8</v>
      </c>
      <c r="F3150" s="21">
        <v>0</v>
      </c>
      <c r="G3150" s="22">
        <f t="shared" si="49"/>
        <v>308328.99999999994</v>
      </c>
      <c r="H3150" s="21">
        <v>0</v>
      </c>
      <c r="I3150" s="21">
        <v>0</v>
      </c>
    </row>
    <row r="3151" spans="1:9" ht="15" x14ac:dyDescent="0.25">
      <c r="A3151" s="82" t="s">
        <v>3185</v>
      </c>
      <c r="B3151" s="20">
        <v>0</v>
      </c>
      <c r="C3151" s="84" t="s">
        <v>4359</v>
      </c>
      <c r="D3151" s="81">
        <v>547498.80000000005</v>
      </c>
      <c r="E3151" s="81">
        <v>249764.90000000005</v>
      </c>
      <c r="F3151" s="21">
        <v>0</v>
      </c>
      <c r="G3151" s="22">
        <f t="shared" si="49"/>
        <v>297733.90000000002</v>
      </c>
      <c r="H3151" s="21">
        <v>0</v>
      </c>
      <c r="I3151" s="21">
        <v>0</v>
      </c>
    </row>
    <row r="3152" spans="1:9" ht="15" x14ac:dyDescent="0.25">
      <c r="A3152" s="82" t="s">
        <v>3186</v>
      </c>
      <c r="B3152" s="20">
        <v>0</v>
      </c>
      <c r="C3152" s="84" t="s">
        <v>4359</v>
      </c>
      <c r="D3152" s="81">
        <v>158437.79999999999</v>
      </c>
      <c r="E3152" s="81">
        <v>64426.2</v>
      </c>
      <c r="F3152" s="21">
        <v>0</v>
      </c>
      <c r="G3152" s="22">
        <f t="shared" si="49"/>
        <v>94011.599999999991</v>
      </c>
      <c r="H3152" s="21">
        <v>0</v>
      </c>
      <c r="I3152" s="21">
        <v>0</v>
      </c>
    </row>
    <row r="3153" spans="1:9" ht="15" x14ac:dyDescent="0.25">
      <c r="A3153" s="82" t="s">
        <v>3187</v>
      </c>
      <c r="B3153" s="20">
        <v>0</v>
      </c>
      <c r="C3153" s="84" t="s">
        <v>4359</v>
      </c>
      <c r="D3153" s="81">
        <v>103973.99999999999</v>
      </c>
      <c r="E3153" s="81">
        <v>12138.599999999999</v>
      </c>
      <c r="F3153" s="21">
        <v>0</v>
      </c>
      <c r="G3153" s="22">
        <f t="shared" si="49"/>
        <v>91835.4</v>
      </c>
      <c r="H3153" s="21">
        <v>0</v>
      </c>
      <c r="I3153" s="21">
        <v>0</v>
      </c>
    </row>
    <row r="3154" spans="1:9" ht="15" x14ac:dyDescent="0.25">
      <c r="A3154" s="82" t="s">
        <v>3188</v>
      </c>
      <c r="B3154" s="20">
        <v>0</v>
      </c>
      <c r="C3154" s="84" t="s">
        <v>4359</v>
      </c>
      <c r="D3154" s="81">
        <v>88623</v>
      </c>
      <c r="E3154" s="81">
        <v>29632.799999999999</v>
      </c>
      <c r="F3154" s="21">
        <v>0</v>
      </c>
      <c r="G3154" s="22">
        <f t="shared" si="49"/>
        <v>58990.2</v>
      </c>
      <c r="H3154" s="21">
        <v>0</v>
      </c>
      <c r="I3154" s="21">
        <v>0</v>
      </c>
    </row>
    <row r="3155" spans="1:9" ht="15" x14ac:dyDescent="0.25">
      <c r="A3155" s="82" t="s">
        <v>3189</v>
      </c>
      <c r="B3155" s="20">
        <v>0</v>
      </c>
      <c r="C3155" s="84" t="s">
        <v>4360</v>
      </c>
      <c r="D3155" s="81">
        <v>143370.59999999998</v>
      </c>
      <c r="E3155" s="81">
        <v>36124.199999999997</v>
      </c>
      <c r="F3155" s="21">
        <v>0</v>
      </c>
      <c r="G3155" s="22">
        <f t="shared" si="49"/>
        <v>107246.39999999998</v>
      </c>
      <c r="H3155" s="21">
        <v>0</v>
      </c>
      <c r="I3155" s="21">
        <v>0</v>
      </c>
    </row>
    <row r="3156" spans="1:9" ht="15" x14ac:dyDescent="0.25">
      <c r="A3156" s="82" t="s">
        <v>3190</v>
      </c>
      <c r="B3156" s="20">
        <v>0</v>
      </c>
      <c r="C3156" s="84" t="s">
        <v>4361</v>
      </c>
      <c r="D3156" s="81">
        <v>186360.6</v>
      </c>
      <c r="E3156" s="81">
        <v>22867</v>
      </c>
      <c r="F3156" s="21">
        <v>0</v>
      </c>
      <c r="G3156" s="22">
        <f t="shared" si="49"/>
        <v>163493.6</v>
      </c>
      <c r="H3156" s="21">
        <v>0</v>
      </c>
      <c r="I3156" s="21">
        <v>0</v>
      </c>
    </row>
    <row r="3157" spans="1:9" ht="15" x14ac:dyDescent="0.25">
      <c r="A3157" s="82" t="s">
        <v>3191</v>
      </c>
      <c r="B3157" s="20">
        <v>0</v>
      </c>
      <c r="C3157" s="84" t="s">
        <v>4361</v>
      </c>
      <c r="D3157" s="81">
        <v>200875.40000000002</v>
      </c>
      <c r="E3157" s="81">
        <v>63540.600000000006</v>
      </c>
      <c r="F3157" s="21">
        <v>0</v>
      </c>
      <c r="G3157" s="22">
        <f t="shared" si="49"/>
        <v>137334.80000000002</v>
      </c>
      <c r="H3157" s="21">
        <v>0</v>
      </c>
      <c r="I3157" s="21">
        <v>0</v>
      </c>
    </row>
    <row r="3158" spans="1:9" ht="15" x14ac:dyDescent="0.25">
      <c r="A3158" s="82" t="s">
        <v>3192</v>
      </c>
      <c r="B3158" s="20">
        <v>0</v>
      </c>
      <c r="C3158" s="84" t="s">
        <v>4361</v>
      </c>
      <c r="D3158" s="81">
        <v>223328.8</v>
      </c>
      <c r="E3158" s="81">
        <v>29850.400000000001</v>
      </c>
      <c r="F3158" s="21">
        <v>0</v>
      </c>
      <c r="G3158" s="22">
        <f t="shared" si="49"/>
        <v>193478.39999999999</v>
      </c>
      <c r="H3158" s="21">
        <v>0</v>
      </c>
      <c r="I3158" s="21">
        <v>0</v>
      </c>
    </row>
    <row r="3159" spans="1:9" ht="15" x14ac:dyDescent="0.25">
      <c r="A3159" s="82" t="s">
        <v>3193</v>
      </c>
      <c r="B3159" s="20">
        <v>0</v>
      </c>
      <c r="C3159" s="84" t="s">
        <v>4361</v>
      </c>
      <c r="D3159" s="81">
        <v>191600.6</v>
      </c>
      <c r="E3159" s="81">
        <v>63736.6</v>
      </c>
      <c r="F3159" s="21">
        <v>0</v>
      </c>
      <c r="G3159" s="22">
        <f t="shared" si="49"/>
        <v>127864</v>
      </c>
      <c r="H3159" s="21">
        <v>0</v>
      </c>
      <c r="I3159" s="21">
        <v>0</v>
      </c>
    </row>
    <row r="3160" spans="1:9" ht="15" x14ac:dyDescent="0.25">
      <c r="A3160" s="82" t="s">
        <v>3194</v>
      </c>
      <c r="B3160" s="20">
        <v>0</v>
      </c>
      <c r="C3160" s="84" t="s">
        <v>4361</v>
      </c>
      <c r="D3160" s="81">
        <v>178919.80000000002</v>
      </c>
      <c r="E3160" s="81">
        <v>56965.400000000009</v>
      </c>
      <c r="F3160" s="21">
        <v>0</v>
      </c>
      <c r="G3160" s="22">
        <f t="shared" si="49"/>
        <v>121954.40000000001</v>
      </c>
      <c r="H3160" s="21">
        <v>0</v>
      </c>
      <c r="I3160" s="21">
        <v>0</v>
      </c>
    </row>
    <row r="3161" spans="1:9" ht="15" x14ac:dyDescent="0.25">
      <c r="A3161" s="82" t="s">
        <v>3195</v>
      </c>
      <c r="B3161" s="20">
        <v>0</v>
      </c>
      <c r="C3161" s="84" t="s">
        <v>4361</v>
      </c>
      <c r="D3161" s="81">
        <v>194377.8</v>
      </c>
      <c r="E3161" s="81">
        <v>60437.799999999996</v>
      </c>
      <c r="F3161" s="21">
        <v>0</v>
      </c>
      <c r="G3161" s="22">
        <f t="shared" si="49"/>
        <v>133940</v>
      </c>
      <c r="H3161" s="21">
        <v>0</v>
      </c>
      <c r="I3161" s="21">
        <v>0</v>
      </c>
    </row>
    <row r="3162" spans="1:9" ht="15" x14ac:dyDescent="0.25">
      <c r="A3162" s="82" t="s">
        <v>3196</v>
      </c>
      <c r="B3162" s="20">
        <v>0</v>
      </c>
      <c r="C3162" s="84" t="s">
        <v>4361</v>
      </c>
      <c r="D3162" s="81">
        <v>222464.19999999998</v>
      </c>
      <c r="E3162" s="81">
        <v>103858.7</v>
      </c>
      <c r="F3162" s="21">
        <v>0</v>
      </c>
      <c r="G3162" s="22">
        <f t="shared" si="49"/>
        <v>118605.49999999999</v>
      </c>
      <c r="H3162" s="21">
        <v>0</v>
      </c>
      <c r="I3162" s="21">
        <v>0</v>
      </c>
    </row>
    <row r="3163" spans="1:9" ht="15" x14ac:dyDescent="0.25">
      <c r="A3163" s="82" t="s">
        <v>3197</v>
      </c>
      <c r="B3163" s="20">
        <v>0</v>
      </c>
      <c r="C3163" s="84" t="s">
        <v>4361</v>
      </c>
      <c r="D3163" s="81">
        <v>179836.80000000002</v>
      </c>
      <c r="E3163" s="81">
        <v>24826</v>
      </c>
      <c r="F3163" s="21">
        <v>0</v>
      </c>
      <c r="G3163" s="22">
        <f t="shared" si="49"/>
        <v>155010.80000000002</v>
      </c>
      <c r="H3163" s="21">
        <v>0</v>
      </c>
      <c r="I3163" s="21">
        <v>0</v>
      </c>
    </row>
    <row r="3164" spans="1:9" ht="15" x14ac:dyDescent="0.25">
      <c r="A3164" s="82" t="s">
        <v>3198</v>
      </c>
      <c r="B3164" s="20">
        <v>0</v>
      </c>
      <c r="C3164" s="84" t="s">
        <v>4361</v>
      </c>
      <c r="D3164" s="81">
        <v>192596.19999999998</v>
      </c>
      <c r="E3164" s="81">
        <v>41839.1</v>
      </c>
      <c r="F3164" s="21">
        <v>0</v>
      </c>
      <c r="G3164" s="22">
        <f t="shared" si="49"/>
        <v>150757.09999999998</v>
      </c>
      <c r="H3164" s="21">
        <v>0</v>
      </c>
      <c r="I3164" s="21">
        <v>0</v>
      </c>
    </row>
    <row r="3165" spans="1:9" ht="15" x14ac:dyDescent="0.25">
      <c r="A3165" s="82" t="s">
        <v>3199</v>
      </c>
      <c r="B3165" s="20">
        <v>0</v>
      </c>
      <c r="C3165" s="84" t="s">
        <v>4361</v>
      </c>
      <c r="D3165" s="81">
        <v>210988.60000000003</v>
      </c>
      <c r="E3165" s="81">
        <v>47298.6</v>
      </c>
      <c r="F3165" s="21">
        <v>0</v>
      </c>
      <c r="G3165" s="22">
        <f t="shared" si="49"/>
        <v>163690.00000000003</v>
      </c>
      <c r="H3165" s="21">
        <v>0</v>
      </c>
      <c r="I3165" s="21">
        <v>0</v>
      </c>
    </row>
    <row r="3166" spans="1:9" ht="15" x14ac:dyDescent="0.25">
      <c r="A3166" s="82" t="s">
        <v>3200</v>
      </c>
      <c r="B3166" s="20">
        <v>0</v>
      </c>
      <c r="C3166" s="84" t="s">
        <v>4361</v>
      </c>
      <c r="D3166" s="81">
        <v>221861.60000000003</v>
      </c>
      <c r="E3166" s="81">
        <v>44683.9</v>
      </c>
      <c r="F3166" s="21">
        <v>0</v>
      </c>
      <c r="G3166" s="22">
        <f t="shared" si="49"/>
        <v>177177.70000000004</v>
      </c>
      <c r="H3166" s="21">
        <v>0</v>
      </c>
      <c r="I3166" s="21">
        <v>0</v>
      </c>
    </row>
    <row r="3167" spans="1:9" ht="15" x14ac:dyDescent="0.25">
      <c r="A3167" s="82" t="s">
        <v>3201</v>
      </c>
      <c r="B3167" s="20">
        <v>0</v>
      </c>
      <c r="C3167" s="84" t="s">
        <v>4361</v>
      </c>
      <c r="D3167" s="81">
        <v>221887.8</v>
      </c>
      <c r="E3167" s="81">
        <v>54209.1</v>
      </c>
      <c r="F3167" s="21">
        <v>0</v>
      </c>
      <c r="G3167" s="22">
        <f t="shared" si="49"/>
        <v>167678.69999999998</v>
      </c>
      <c r="H3167" s="21">
        <v>0</v>
      </c>
      <c r="I3167" s="21">
        <v>0</v>
      </c>
    </row>
    <row r="3168" spans="1:9" ht="15" x14ac:dyDescent="0.25">
      <c r="A3168" s="82" t="s">
        <v>3202</v>
      </c>
      <c r="B3168" s="20">
        <v>0</v>
      </c>
      <c r="C3168" s="84" t="s">
        <v>4362</v>
      </c>
      <c r="D3168" s="81">
        <v>238299.40000000002</v>
      </c>
      <c r="E3168" s="81">
        <v>98523.400000000009</v>
      </c>
      <c r="F3168" s="21">
        <v>0</v>
      </c>
      <c r="G3168" s="22">
        <f t="shared" si="49"/>
        <v>139776</v>
      </c>
      <c r="H3168" s="21">
        <v>0</v>
      </c>
      <c r="I3168" s="21">
        <v>0</v>
      </c>
    </row>
    <row r="3169" spans="1:9" ht="15" x14ac:dyDescent="0.25">
      <c r="A3169" s="82" t="s">
        <v>3203</v>
      </c>
      <c r="B3169" s="20">
        <v>0</v>
      </c>
      <c r="C3169" s="84" t="s">
        <v>4362</v>
      </c>
      <c r="D3169" s="81">
        <v>1461737.9999999995</v>
      </c>
      <c r="E3169" s="81">
        <v>874293.27999999968</v>
      </c>
      <c r="F3169" s="21">
        <v>0</v>
      </c>
      <c r="G3169" s="22">
        <f t="shared" si="49"/>
        <v>587444.71999999986</v>
      </c>
      <c r="H3169" s="21">
        <v>0</v>
      </c>
      <c r="I3169" s="21">
        <v>0</v>
      </c>
    </row>
    <row r="3170" spans="1:9" ht="15" x14ac:dyDescent="0.25">
      <c r="A3170" s="82" t="s">
        <v>3204</v>
      </c>
      <c r="B3170" s="20">
        <v>0</v>
      </c>
      <c r="C3170" s="84" t="s">
        <v>4362</v>
      </c>
      <c r="D3170" s="81">
        <v>1198853.6000000001</v>
      </c>
      <c r="E3170" s="81">
        <v>803084.79999999993</v>
      </c>
      <c r="F3170" s="21">
        <v>0</v>
      </c>
      <c r="G3170" s="22">
        <f t="shared" si="49"/>
        <v>395768.80000000016</v>
      </c>
      <c r="H3170" s="21">
        <v>0</v>
      </c>
      <c r="I3170" s="21">
        <v>0</v>
      </c>
    </row>
    <row r="3171" spans="1:9" ht="15" x14ac:dyDescent="0.25">
      <c r="A3171" s="82" t="s">
        <v>2765</v>
      </c>
      <c r="B3171" s="20">
        <v>0</v>
      </c>
      <c r="C3171" s="84" t="s">
        <v>4362</v>
      </c>
      <c r="D3171" s="81">
        <v>122317.80000000002</v>
      </c>
      <c r="E3171" s="81">
        <v>2249.1</v>
      </c>
      <c r="F3171" s="21">
        <v>0</v>
      </c>
      <c r="G3171" s="22">
        <f t="shared" si="49"/>
        <v>120068.70000000001</v>
      </c>
      <c r="H3171" s="21">
        <v>0</v>
      </c>
      <c r="I3171" s="21">
        <v>0</v>
      </c>
    </row>
    <row r="3172" spans="1:9" ht="15" x14ac:dyDescent="0.25">
      <c r="A3172" s="82" t="s">
        <v>3205</v>
      </c>
      <c r="B3172" s="20">
        <v>0</v>
      </c>
      <c r="C3172" s="84" t="s">
        <v>4362</v>
      </c>
      <c r="D3172" s="81">
        <v>171767.40000000002</v>
      </c>
      <c r="E3172" s="81">
        <v>138149.94</v>
      </c>
      <c r="F3172" s="21">
        <v>0</v>
      </c>
      <c r="G3172" s="22">
        <f t="shared" si="49"/>
        <v>33617.460000000021</v>
      </c>
      <c r="H3172" s="21">
        <v>0</v>
      </c>
      <c r="I3172" s="21">
        <v>0</v>
      </c>
    </row>
    <row r="3173" spans="1:9" ht="15" x14ac:dyDescent="0.25">
      <c r="A3173" s="82" t="s">
        <v>3206</v>
      </c>
      <c r="B3173" s="20">
        <v>0</v>
      </c>
      <c r="C3173" s="84" t="s">
        <v>4362</v>
      </c>
      <c r="D3173" s="81">
        <v>224047.2</v>
      </c>
      <c r="E3173" s="81">
        <v>116291.20000000001</v>
      </c>
      <c r="F3173" s="21">
        <v>0</v>
      </c>
      <c r="G3173" s="22">
        <f t="shared" si="49"/>
        <v>107756</v>
      </c>
      <c r="H3173" s="21">
        <v>0</v>
      </c>
      <c r="I3173" s="21">
        <v>0</v>
      </c>
    </row>
    <row r="3174" spans="1:9" ht="15" x14ac:dyDescent="0.25">
      <c r="A3174" s="82" t="s">
        <v>3207</v>
      </c>
      <c r="B3174" s="20">
        <v>0</v>
      </c>
      <c r="C3174" s="84" t="s">
        <v>4362</v>
      </c>
      <c r="D3174" s="81">
        <v>771914.89999999991</v>
      </c>
      <c r="E3174" s="81">
        <v>412064.51000000007</v>
      </c>
      <c r="F3174" s="21">
        <v>0</v>
      </c>
      <c r="G3174" s="22">
        <f t="shared" si="49"/>
        <v>359850.38999999984</v>
      </c>
      <c r="H3174" s="21">
        <v>0</v>
      </c>
      <c r="I3174" s="21">
        <v>0</v>
      </c>
    </row>
    <row r="3175" spans="1:9" ht="15" x14ac:dyDescent="0.25">
      <c r="A3175" s="82" t="s">
        <v>3208</v>
      </c>
      <c r="B3175" s="20">
        <v>0</v>
      </c>
      <c r="C3175" s="84" t="s">
        <v>4362</v>
      </c>
      <c r="D3175" s="81">
        <v>79783.799999999988</v>
      </c>
      <c r="E3175" s="81">
        <v>74164.200000000012</v>
      </c>
      <c r="F3175" s="21">
        <v>0</v>
      </c>
      <c r="G3175" s="22">
        <f t="shared" si="49"/>
        <v>5619.5999999999767</v>
      </c>
      <c r="H3175" s="21">
        <v>0</v>
      </c>
      <c r="I3175" s="21">
        <v>0</v>
      </c>
    </row>
    <row r="3176" spans="1:9" ht="15" x14ac:dyDescent="0.25">
      <c r="A3176" s="82" t="s">
        <v>3209</v>
      </c>
      <c r="B3176" s="20">
        <v>0</v>
      </c>
      <c r="C3176" s="84" t="s">
        <v>4362</v>
      </c>
      <c r="D3176" s="81">
        <v>262644</v>
      </c>
      <c r="E3176" s="81">
        <v>143120.62999999998</v>
      </c>
      <c r="F3176" s="21">
        <v>0</v>
      </c>
      <c r="G3176" s="22">
        <f t="shared" si="49"/>
        <v>119523.37000000002</v>
      </c>
      <c r="H3176" s="21">
        <v>0</v>
      </c>
      <c r="I3176" s="21">
        <v>0</v>
      </c>
    </row>
    <row r="3177" spans="1:9" ht="15" x14ac:dyDescent="0.25">
      <c r="A3177" s="82" t="s">
        <v>3210</v>
      </c>
      <c r="B3177" s="20">
        <v>0</v>
      </c>
      <c r="C3177" s="84" t="s">
        <v>4362</v>
      </c>
      <c r="D3177" s="81">
        <v>126987.60000000002</v>
      </c>
      <c r="E3177" s="81">
        <v>64369</v>
      </c>
      <c r="F3177" s="21">
        <v>0</v>
      </c>
      <c r="G3177" s="22">
        <f t="shared" si="49"/>
        <v>62618.60000000002</v>
      </c>
      <c r="H3177" s="21">
        <v>0</v>
      </c>
      <c r="I3177" s="21">
        <v>0</v>
      </c>
    </row>
    <row r="3178" spans="1:9" ht="15" x14ac:dyDescent="0.25">
      <c r="A3178" s="82" t="s">
        <v>3211</v>
      </c>
      <c r="B3178" s="20">
        <v>0</v>
      </c>
      <c r="C3178" s="84" t="s">
        <v>4362</v>
      </c>
      <c r="D3178" s="81">
        <v>170073.60000000003</v>
      </c>
      <c r="E3178" s="81">
        <v>162606.6</v>
      </c>
      <c r="F3178" s="21">
        <v>0</v>
      </c>
      <c r="G3178" s="22">
        <f t="shared" si="49"/>
        <v>7467.0000000000291</v>
      </c>
      <c r="H3178" s="21">
        <v>0</v>
      </c>
      <c r="I3178" s="21">
        <v>0</v>
      </c>
    </row>
    <row r="3179" spans="1:9" ht="15" x14ac:dyDescent="0.25">
      <c r="A3179" s="82" t="s">
        <v>3212</v>
      </c>
      <c r="B3179" s="20">
        <v>0</v>
      </c>
      <c r="C3179" s="84" t="s">
        <v>4362</v>
      </c>
      <c r="D3179" s="81">
        <v>231374.40000000002</v>
      </c>
      <c r="E3179" s="81">
        <v>116062.7</v>
      </c>
      <c r="F3179" s="21">
        <v>0</v>
      </c>
      <c r="G3179" s="22">
        <f t="shared" si="49"/>
        <v>115311.70000000003</v>
      </c>
      <c r="H3179" s="21">
        <v>0</v>
      </c>
      <c r="I3179" s="21">
        <v>0</v>
      </c>
    </row>
    <row r="3180" spans="1:9" ht="15" x14ac:dyDescent="0.25">
      <c r="A3180" s="82" t="s">
        <v>3213</v>
      </c>
      <c r="B3180" s="20">
        <v>0</v>
      </c>
      <c r="C3180" s="84" t="s">
        <v>4362</v>
      </c>
      <c r="D3180" s="81">
        <v>125671.8</v>
      </c>
      <c r="E3180" s="81">
        <v>75671.599999999991</v>
      </c>
      <c r="F3180" s="21">
        <v>0</v>
      </c>
      <c r="G3180" s="22">
        <f t="shared" si="49"/>
        <v>50000.200000000012</v>
      </c>
      <c r="H3180" s="21">
        <v>0</v>
      </c>
      <c r="I3180" s="21">
        <v>0</v>
      </c>
    </row>
    <row r="3181" spans="1:9" ht="15" x14ac:dyDescent="0.25">
      <c r="A3181" s="82" t="s">
        <v>3214</v>
      </c>
      <c r="B3181" s="20">
        <v>0</v>
      </c>
      <c r="C3181" s="84" t="s">
        <v>4362</v>
      </c>
      <c r="D3181" s="81">
        <v>606952</v>
      </c>
      <c r="E3181" s="81">
        <v>408944.19</v>
      </c>
      <c r="F3181" s="21">
        <v>0</v>
      </c>
      <c r="G3181" s="22">
        <f t="shared" si="49"/>
        <v>198007.81</v>
      </c>
      <c r="H3181" s="21">
        <v>0</v>
      </c>
      <c r="I3181" s="21">
        <v>0</v>
      </c>
    </row>
    <row r="3182" spans="1:9" ht="15" x14ac:dyDescent="0.25">
      <c r="A3182" s="82" t="s">
        <v>3215</v>
      </c>
      <c r="B3182" s="20">
        <v>0</v>
      </c>
      <c r="C3182" s="84" t="s">
        <v>4362</v>
      </c>
      <c r="D3182" s="81">
        <v>10965</v>
      </c>
      <c r="E3182" s="81">
        <v>0</v>
      </c>
      <c r="F3182" s="21">
        <v>0</v>
      </c>
      <c r="G3182" s="22">
        <f t="shared" si="49"/>
        <v>10965</v>
      </c>
      <c r="H3182" s="21">
        <v>0</v>
      </c>
      <c r="I3182" s="21">
        <v>0</v>
      </c>
    </row>
    <row r="3183" spans="1:9" ht="15" x14ac:dyDescent="0.25">
      <c r="A3183" s="82" t="s">
        <v>3216</v>
      </c>
      <c r="B3183" s="20">
        <v>0</v>
      </c>
      <c r="C3183" s="84" t="s">
        <v>4362</v>
      </c>
      <c r="D3183" s="81">
        <v>187024.19999999998</v>
      </c>
      <c r="E3183" s="81">
        <v>122976.90000000001</v>
      </c>
      <c r="F3183" s="21">
        <v>0</v>
      </c>
      <c r="G3183" s="22">
        <f t="shared" si="49"/>
        <v>64047.299999999974</v>
      </c>
      <c r="H3183" s="21">
        <v>0</v>
      </c>
      <c r="I3183" s="21">
        <v>0</v>
      </c>
    </row>
    <row r="3184" spans="1:9" ht="15" x14ac:dyDescent="0.25">
      <c r="A3184" s="82" t="s">
        <v>3217</v>
      </c>
      <c r="B3184" s="20">
        <v>0</v>
      </c>
      <c r="C3184" s="84" t="s">
        <v>4362</v>
      </c>
      <c r="D3184" s="81">
        <v>216536</v>
      </c>
      <c r="E3184" s="81">
        <v>112278.96</v>
      </c>
      <c r="F3184" s="21">
        <v>0</v>
      </c>
      <c r="G3184" s="22">
        <f t="shared" si="49"/>
        <v>104257.04</v>
      </c>
      <c r="H3184" s="21">
        <v>0</v>
      </c>
      <c r="I3184" s="21">
        <v>0</v>
      </c>
    </row>
    <row r="3185" spans="1:9" ht="15" x14ac:dyDescent="0.25">
      <c r="A3185" s="82" t="s">
        <v>3218</v>
      </c>
      <c r="B3185" s="20">
        <v>0</v>
      </c>
      <c r="C3185" s="84" t="s">
        <v>4362</v>
      </c>
      <c r="D3185" s="81">
        <v>123556.2</v>
      </c>
      <c r="E3185" s="81">
        <v>18235.600000000002</v>
      </c>
      <c r="F3185" s="21">
        <v>0</v>
      </c>
      <c r="G3185" s="22">
        <f t="shared" si="49"/>
        <v>105320.59999999999</v>
      </c>
      <c r="H3185" s="21">
        <v>0</v>
      </c>
      <c r="I3185" s="21">
        <v>0</v>
      </c>
    </row>
    <row r="3186" spans="1:9" ht="15" x14ac:dyDescent="0.25">
      <c r="A3186" s="82" t="s">
        <v>3219</v>
      </c>
      <c r="B3186" s="20">
        <v>0</v>
      </c>
      <c r="C3186" s="84" t="s">
        <v>4362</v>
      </c>
      <c r="D3186" s="81">
        <v>187686.39999999999</v>
      </c>
      <c r="E3186" s="81">
        <v>91065.7</v>
      </c>
      <c r="F3186" s="21">
        <v>0</v>
      </c>
      <c r="G3186" s="22">
        <f t="shared" si="49"/>
        <v>96620.7</v>
      </c>
      <c r="H3186" s="21">
        <v>0</v>
      </c>
      <c r="I3186" s="21">
        <v>0</v>
      </c>
    </row>
    <row r="3187" spans="1:9" ht="15" x14ac:dyDescent="0.25">
      <c r="A3187" s="82" t="s">
        <v>3220</v>
      </c>
      <c r="B3187" s="20">
        <v>0</v>
      </c>
      <c r="C3187" s="84" t="s">
        <v>4362</v>
      </c>
      <c r="D3187" s="81">
        <v>224976</v>
      </c>
      <c r="E3187" s="81">
        <v>108234.00000000001</v>
      </c>
      <c r="F3187" s="21">
        <v>0</v>
      </c>
      <c r="G3187" s="22">
        <f t="shared" si="49"/>
        <v>116741.99999999999</v>
      </c>
      <c r="H3187" s="21">
        <v>0</v>
      </c>
      <c r="I3187" s="21">
        <v>0</v>
      </c>
    </row>
    <row r="3188" spans="1:9" ht="15" x14ac:dyDescent="0.25">
      <c r="A3188" s="82" t="s">
        <v>3221</v>
      </c>
      <c r="B3188" s="20">
        <v>0</v>
      </c>
      <c r="C3188" s="84" t="s">
        <v>4362</v>
      </c>
      <c r="D3188" s="81">
        <v>121518.00000000001</v>
      </c>
      <c r="E3188" s="81">
        <v>16712.900000000001</v>
      </c>
      <c r="F3188" s="21">
        <v>0</v>
      </c>
      <c r="G3188" s="22">
        <f t="shared" si="49"/>
        <v>104805.1</v>
      </c>
      <c r="H3188" s="21">
        <v>0</v>
      </c>
      <c r="I3188" s="21">
        <v>0</v>
      </c>
    </row>
    <row r="3189" spans="1:9" ht="15" x14ac:dyDescent="0.25">
      <c r="A3189" s="82" t="s">
        <v>3222</v>
      </c>
      <c r="B3189" s="20">
        <v>0</v>
      </c>
      <c r="C3189" s="84" t="s">
        <v>4362</v>
      </c>
      <c r="D3189" s="81">
        <v>179413.20000000004</v>
      </c>
      <c r="E3189" s="81">
        <v>147067.00000000003</v>
      </c>
      <c r="F3189" s="21">
        <v>0</v>
      </c>
      <c r="G3189" s="22">
        <f t="shared" si="49"/>
        <v>32346.200000000012</v>
      </c>
      <c r="H3189" s="21">
        <v>0</v>
      </c>
      <c r="I3189" s="21">
        <v>0</v>
      </c>
    </row>
    <row r="3190" spans="1:9" ht="15" x14ac:dyDescent="0.25">
      <c r="A3190" s="82" t="s">
        <v>3223</v>
      </c>
      <c r="B3190" s="20">
        <v>0</v>
      </c>
      <c r="C3190" s="84" t="s">
        <v>4362</v>
      </c>
      <c r="D3190" s="81">
        <v>1203281.0400000005</v>
      </c>
      <c r="E3190" s="81">
        <v>648451.02000000014</v>
      </c>
      <c r="F3190" s="21">
        <v>0</v>
      </c>
      <c r="G3190" s="22">
        <f t="shared" si="49"/>
        <v>554830.02000000037</v>
      </c>
      <c r="H3190" s="21">
        <v>0</v>
      </c>
      <c r="I3190" s="21">
        <v>0</v>
      </c>
    </row>
    <row r="3191" spans="1:9" ht="15" x14ac:dyDescent="0.25">
      <c r="A3191" s="82" t="s">
        <v>3224</v>
      </c>
      <c r="B3191" s="20">
        <v>0</v>
      </c>
      <c r="C3191" s="84" t="s">
        <v>4362</v>
      </c>
      <c r="D3191" s="81">
        <v>153621.6</v>
      </c>
      <c r="E3191" s="81">
        <v>118644</v>
      </c>
      <c r="F3191" s="21">
        <v>0</v>
      </c>
      <c r="G3191" s="22">
        <f t="shared" si="49"/>
        <v>34977.600000000006</v>
      </c>
      <c r="H3191" s="21">
        <v>0</v>
      </c>
      <c r="I3191" s="21">
        <v>0</v>
      </c>
    </row>
    <row r="3192" spans="1:9" ht="15" x14ac:dyDescent="0.25">
      <c r="A3192" s="82" t="s">
        <v>3225</v>
      </c>
      <c r="B3192" s="20">
        <v>0</v>
      </c>
      <c r="C3192" s="84" t="s">
        <v>4362</v>
      </c>
      <c r="D3192" s="81">
        <v>228909.34999999995</v>
      </c>
      <c r="E3192" s="81">
        <v>171073.32000000004</v>
      </c>
      <c r="F3192" s="21">
        <v>0</v>
      </c>
      <c r="G3192" s="22">
        <f t="shared" si="49"/>
        <v>57836.029999999912</v>
      </c>
      <c r="H3192" s="21">
        <v>0</v>
      </c>
      <c r="I3192" s="21">
        <v>0</v>
      </c>
    </row>
    <row r="3193" spans="1:9" ht="15" x14ac:dyDescent="0.25">
      <c r="A3193" s="82" t="s">
        <v>3226</v>
      </c>
      <c r="B3193" s="20">
        <v>0</v>
      </c>
      <c r="C3193" s="84" t="s">
        <v>4362</v>
      </c>
      <c r="D3193" s="81">
        <v>229594.20000000004</v>
      </c>
      <c r="E3193" s="81">
        <v>141414.5</v>
      </c>
      <c r="F3193" s="21">
        <v>0</v>
      </c>
      <c r="G3193" s="22">
        <f t="shared" si="49"/>
        <v>88179.700000000041</v>
      </c>
      <c r="H3193" s="21">
        <v>0</v>
      </c>
      <c r="I3193" s="21">
        <v>0</v>
      </c>
    </row>
    <row r="3194" spans="1:9" ht="15" x14ac:dyDescent="0.25">
      <c r="A3194" s="82" t="s">
        <v>3227</v>
      </c>
      <c r="B3194" s="20">
        <v>0</v>
      </c>
      <c r="C3194" s="84" t="s">
        <v>4362</v>
      </c>
      <c r="D3194" s="81">
        <v>201899.52000000005</v>
      </c>
      <c r="E3194" s="81">
        <v>143312.04999999999</v>
      </c>
      <c r="F3194" s="21">
        <v>0</v>
      </c>
      <c r="G3194" s="22">
        <f t="shared" si="49"/>
        <v>58587.470000000059</v>
      </c>
      <c r="H3194" s="21">
        <v>0</v>
      </c>
      <c r="I3194" s="21">
        <v>0</v>
      </c>
    </row>
    <row r="3195" spans="1:9" ht="15" x14ac:dyDescent="0.25">
      <c r="A3195" s="82" t="s">
        <v>3228</v>
      </c>
      <c r="B3195" s="20">
        <v>0</v>
      </c>
      <c r="C3195" s="84" t="s">
        <v>4362</v>
      </c>
      <c r="D3195" s="81">
        <v>175465.80000000002</v>
      </c>
      <c r="E3195" s="81">
        <v>126385.2</v>
      </c>
      <c r="F3195" s="21">
        <v>0</v>
      </c>
      <c r="G3195" s="22">
        <f t="shared" si="49"/>
        <v>49080.60000000002</v>
      </c>
      <c r="H3195" s="21">
        <v>0</v>
      </c>
      <c r="I3195" s="21">
        <v>0</v>
      </c>
    </row>
    <row r="3196" spans="1:9" ht="15" x14ac:dyDescent="0.25">
      <c r="A3196" s="82" t="s">
        <v>3229</v>
      </c>
      <c r="B3196" s="20">
        <v>0</v>
      </c>
      <c r="C3196" s="84" t="s">
        <v>4362</v>
      </c>
      <c r="D3196" s="81">
        <v>180213</v>
      </c>
      <c r="E3196" s="81">
        <v>108054.39999999999</v>
      </c>
      <c r="F3196" s="21">
        <v>0</v>
      </c>
      <c r="G3196" s="22">
        <f t="shared" si="49"/>
        <v>72158.600000000006</v>
      </c>
      <c r="H3196" s="21">
        <v>0</v>
      </c>
      <c r="I3196" s="21">
        <v>0</v>
      </c>
    </row>
    <row r="3197" spans="1:9" ht="15" x14ac:dyDescent="0.25">
      <c r="A3197" s="82" t="s">
        <v>3230</v>
      </c>
      <c r="B3197" s="20">
        <v>0</v>
      </c>
      <c r="C3197" s="84" t="s">
        <v>4362</v>
      </c>
      <c r="D3197" s="81">
        <v>107405.40000000001</v>
      </c>
      <c r="E3197" s="81">
        <v>89976.9</v>
      </c>
      <c r="F3197" s="21">
        <v>0</v>
      </c>
      <c r="G3197" s="22">
        <f t="shared" si="49"/>
        <v>17428.500000000015</v>
      </c>
      <c r="H3197" s="21">
        <v>0</v>
      </c>
      <c r="I3197" s="21">
        <v>0</v>
      </c>
    </row>
    <row r="3198" spans="1:9" ht="15" x14ac:dyDescent="0.25">
      <c r="A3198" s="82" t="s">
        <v>3231</v>
      </c>
      <c r="B3198" s="20">
        <v>0</v>
      </c>
      <c r="C3198" s="84" t="s">
        <v>4362</v>
      </c>
      <c r="D3198" s="81">
        <v>87229.8</v>
      </c>
      <c r="E3198" s="81">
        <v>54616.6</v>
      </c>
      <c r="F3198" s="21">
        <v>0</v>
      </c>
      <c r="G3198" s="22">
        <f t="shared" si="49"/>
        <v>32613.200000000004</v>
      </c>
      <c r="H3198" s="21">
        <v>0</v>
      </c>
      <c r="I3198" s="21">
        <v>0</v>
      </c>
    </row>
    <row r="3199" spans="1:9" ht="15" x14ac:dyDescent="0.25">
      <c r="A3199" s="82" t="s">
        <v>3232</v>
      </c>
      <c r="B3199" s="20">
        <v>0</v>
      </c>
      <c r="C3199" s="84" t="s">
        <v>4362</v>
      </c>
      <c r="D3199" s="81">
        <v>251885.39999999994</v>
      </c>
      <c r="E3199" s="81">
        <v>182029.40000000002</v>
      </c>
      <c r="F3199" s="21">
        <v>0</v>
      </c>
      <c r="G3199" s="22">
        <f t="shared" si="49"/>
        <v>69855.999999999913</v>
      </c>
      <c r="H3199" s="21">
        <v>0</v>
      </c>
      <c r="I3199" s="21">
        <v>0</v>
      </c>
    </row>
    <row r="3200" spans="1:9" ht="15" x14ac:dyDescent="0.25">
      <c r="A3200" s="82" t="s">
        <v>3233</v>
      </c>
      <c r="B3200" s="20">
        <v>0</v>
      </c>
      <c r="C3200" s="84" t="s">
        <v>4362</v>
      </c>
      <c r="D3200" s="81">
        <v>227461.40000000002</v>
      </c>
      <c r="E3200" s="81">
        <v>150885.6</v>
      </c>
      <c r="F3200" s="21">
        <v>0</v>
      </c>
      <c r="G3200" s="22">
        <f t="shared" si="49"/>
        <v>76575.800000000017</v>
      </c>
      <c r="H3200" s="21">
        <v>0</v>
      </c>
      <c r="I3200" s="21">
        <v>0</v>
      </c>
    </row>
    <row r="3201" spans="1:9" ht="15" x14ac:dyDescent="0.25">
      <c r="A3201" s="82" t="s">
        <v>3234</v>
      </c>
      <c r="B3201" s="20">
        <v>0</v>
      </c>
      <c r="C3201" s="84" t="s">
        <v>4362</v>
      </c>
      <c r="D3201" s="81">
        <v>220280.39999999997</v>
      </c>
      <c r="E3201" s="81">
        <v>149443.30000000005</v>
      </c>
      <c r="F3201" s="21">
        <v>0</v>
      </c>
      <c r="G3201" s="22">
        <f t="shared" si="49"/>
        <v>70837.099999999919</v>
      </c>
      <c r="H3201" s="21">
        <v>0</v>
      </c>
      <c r="I3201" s="21">
        <v>0</v>
      </c>
    </row>
    <row r="3202" spans="1:9" ht="15" x14ac:dyDescent="0.25">
      <c r="A3202" s="82" t="s">
        <v>3235</v>
      </c>
      <c r="B3202" s="20">
        <v>0</v>
      </c>
      <c r="C3202" s="84" t="s">
        <v>4363</v>
      </c>
      <c r="D3202" s="81">
        <v>205376.46000000005</v>
      </c>
      <c r="E3202" s="81">
        <v>97137.349999999991</v>
      </c>
      <c r="F3202" s="21">
        <v>0</v>
      </c>
      <c r="G3202" s="22">
        <f t="shared" si="49"/>
        <v>108239.11000000006</v>
      </c>
      <c r="H3202" s="21">
        <v>0</v>
      </c>
      <c r="I3202" s="21">
        <v>0</v>
      </c>
    </row>
    <row r="3203" spans="1:9" ht="15" x14ac:dyDescent="0.25">
      <c r="A3203" s="82" t="s">
        <v>3236</v>
      </c>
      <c r="B3203" s="20">
        <v>0</v>
      </c>
      <c r="C3203" s="84" t="s">
        <v>4363</v>
      </c>
      <c r="D3203" s="81">
        <v>220796.40000000002</v>
      </c>
      <c r="E3203" s="81">
        <v>50370.7</v>
      </c>
      <c r="F3203" s="21">
        <v>0</v>
      </c>
      <c r="G3203" s="22">
        <f t="shared" si="49"/>
        <v>170425.7</v>
      </c>
      <c r="H3203" s="21">
        <v>0</v>
      </c>
      <c r="I3203" s="21">
        <v>0</v>
      </c>
    </row>
    <row r="3204" spans="1:9" ht="15" x14ac:dyDescent="0.25">
      <c r="A3204" s="82" t="s">
        <v>3237</v>
      </c>
      <c r="B3204" s="20">
        <v>0</v>
      </c>
      <c r="C3204" s="84" t="s">
        <v>4363</v>
      </c>
      <c r="D3204" s="81">
        <v>55470</v>
      </c>
      <c r="E3204" s="81">
        <v>0</v>
      </c>
      <c r="F3204" s="21">
        <v>0</v>
      </c>
      <c r="G3204" s="22">
        <f t="shared" si="49"/>
        <v>55470</v>
      </c>
      <c r="H3204" s="21">
        <v>0</v>
      </c>
      <c r="I3204" s="21">
        <v>0</v>
      </c>
    </row>
    <row r="3205" spans="1:9" ht="15" x14ac:dyDescent="0.25">
      <c r="A3205" s="82" t="s">
        <v>3238</v>
      </c>
      <c r="B3205" s="20">
        <v>0</v>
      </c>
      <c r="C3205" s="84" t="s">
        <v>4363</v>
      </c>
      <c r="D3205" s="81">
        <v>55986</v>
      </c>
      <c r="E3205" s="81">
        <v>14787</v>
      </c>
      <c r="F3205" s="21">
        <v>0</v>
      </c>
      <c r="G3205" s="22">
        <f t="shared" si="49"/>
        <v>41199</v>
      </c>
      <c r="H3205" s="21">
        <v>0</v>
      </c>
      <c r="I3205" s="21">
        <v>0</v>
      </c>
    </row>
    <row r="3206" spans="1:9" ht="15" x14ac:dyDescent="0.25">
      <c r="A3206" s="82" t="s">
        <v>3239</v>
      </c>
      <c r="B3206" s="20">
        <v>0</v>
      </c>
      <c r="C3206" s="84" t="s">
        <v>4363</v>
      </c>
      <c r="D3206" s="81">
        <v>74716.800000000003</v>
      </c>
      <c r="E3206" s="81">
        <v>19958.55</v>
      </c>
      <c r="F3206" s="21">
        <v>0</v>
      </c>
      <c r="G3206" s="22">
        <f t="shared" ref="G3206:G3269" si="50">D3206-E3206</f>
        <v>54758.25</v>
      </c>
      <c r="H3206" s="21">
        <v>0</v>
      </c>
      <c r="I3206" s="21">
        <v>0</v>
      </c>
    </row>
    <row r="3207" spans="1:9" ht="15" x14ac:dyDescent="0.25">
      <c r="A3207" s="82" t="s">
        <v>3240</v>
      </c>
      <c r="B3207" s="20">
        <v>0</v>
      </c>
      <c r="C3207" s="84" t="s">
        <v>4363</v>
      </c>
      <c r="D3207" s="81">
        <v>76987.199999999997</v>
      </c>
      <c r="E3207" s="81">
        <v>0</v>
      </c>
      <c r="F3207" s="21">
        <v>0</v>
      </c>
      <c r="G3207" s="22">
        <f t="shared" si="50"/>
        <v>76987.199999999997</v>
      </c>
      <c r="H3207" s="21">
        <v>0</v>
      </c>
      <c r="I3207" s="21">
        <v>0</v>
      </c>
    </row>
    <row r="3208" spans="1:9" ht="15" x14ac:dyDescent="0.25">
      <c r="A3208" s="82" t="s">
        <v>3241</v>
      </c>
      <c r="B3208" s="20">
        <v>0</v>
      </c>
      <c r="C3208" s="84" t="s">
        <v>4363</v>
      </c>
      <c r="D3208" s="81">
        <v>78174</v>
      </c>
      <c r="E3208" s="81">
        <v>0</v>
      </c>
      <c r="F3208" s="21">
        <v>0</v>
      </c>
      <c r="G3208" s="22">
        <f t="shared" si="50"/>
        <v>78174</v>
      </c>
      <c r="H3208" s="21">
        <v>0</v>
      </c>
      <c r="I3208" s="21">
        <v>0</v>
      </c>
    </row>
    <row r="3209" spans="1:9" ht="15" x14ac:dyDescent="0.25">
      <c r="A3209" s="82" t="s">
        <v>3242</v>
      </c>
      <c r="B3209" s="20">
        <v>0</v>
      </c>
      <c r="C3209" s="84" t="s">
        <v>4364</v>
      </c>
      <c r="D3209" s="81">
        <v>60010.8</v>
      </c>
      <c r="E3209" s="81">
        <v>0</v>
      </c>
      <c r="F3209" s="21">
        <v>0</v>
      </c>
      <c r="G3209" s="22">
        <f t="shared" si="50"/>
        <v>60010.8</v>
      </c>
      <c r="H3209" s="21">
        <v>0</v>
      </c>
      <c r="I3209" s="21">
        <v>0</v>
      </c>
    </row>
    <row r="3210" spans="1:9" ht="15" x14ac:dyDescent="0.25">
      <c r="A3210" s="82" t="s">
        <v>3243</v>
      </c>
      <c r="B3210" s="20">
        <v>0</v>
      </c>
      <c r="C3210" s="84" t="s">
        <v>4364</v>
      </c>
      <c r="D3210" s="81">
        <v>37487.4</v>
      </c>
      <c r="E3210" s="81">
        <v>0</v>
      </c>
      <c r="F3210" s="21">
        <v>0</v>
      </c>
      <c r="G3210" s="22">
        <f t="shared" si="50"/>
        <v>37487.4</v>
      </c>
      <c r="H3210" s="21">
        <v>0</v>
      </c>
      <c r="I3210" s="21">
        <v>0</v>
      </c>
    </row>
    <row r="3211" spans="1:9" ht="15" x14ac:dyDescent="0.25">
      <c r="A3211" s="82" t="s">
        <v>3244</v>
      </c>
      <c r="B3211" s="20">
        <v>0</v>
      </c>
      <c r="C3211" s="84" t="s">
        <v>4365</v>
      </c>
      <c r="D3211" s="81">
        <v>77709.600000000006</v>
      </c>
      <c r="E3211" s="81">
        <v>9122.4</v>
      </c>
      <c r="F3211" s="21">
        <v>0</v>
      </c>
      <c r="G3211" s="22">
        <f t="shared" si="50"/>
        <v>68587.200000000012</v>
      </c>
      <c r="H3211" s="21">
        <v>0</v>
      </c>
      <c r="I3211" s="21">
        <v>0</v>
      </c>
    </row>
    <row r="3212" spans="1:9" ht="15" x14ac:dyDescent="0.25">
      <c r="A3212" s="82" t="s">
        <v>3245</v>
      </c>
      <c r="B3212" s="20">
        <v>0</v>
      </c>
      <c r="C3212" s="84" t="s">
        <v>4365</v>
      </c>
      <c r="D3212" s="81">
        <v>113029.8</v>
      </c>
      <c r="E3212" s="81">
        <v>54671.039999999994</v>
      </c>
      <c r="F3212" s="21">
        <v>0</v>
      </c>
      <c r="G3212" s="22">
        <f t="shared" si="50"/>
        <v>58358.760000000009</v>
      </c>
      <c r="H3212" s="21">
        <v>0</v>
      </c>
      <c r="I3212" s="21">
        <v>0</v>
      </c>
    </row>
    <row r="3213" spans="1:9" ht="15" x14ac:dyDescent="0.25">
      <c r="A3213" s="82" t="s">
        <v>3246</v>
      </c>
      <c r="B3213" s="20">
        <v>0</v>
      </c>
      <c r="C3213" s="84" t="s">
        <v>4365</v>
      </c>
      <c r="D3213" s="81">
        <v>77219.399999999994</v>
      </c>
      <c r="E3213" s="81">
        <v>2432.1</v>
      </c>
      <c r="F3213" s="21">
        <v>0</v>
      </c>
      <c r="G3213" s="22">
        <f t="shared" si="50"/>
        <v>74787.299999999988</v>
      </c>
      <c r="H3213" s="21">
        <v>0</v>
      </c>
      <c r="I3213" s="21">
        <v>0</v>
      </c>
    </row>
    <row r="3214" spans="1:9" ht="15" x14ac:dyDescent="0.25">
      <c r="A3214" s="82" t="s">
        <v>3247</v>
      </c>
      <c r="B3214" s="20">
        <v>0</v>
      </c>
      <c r="C3214" s="84" t="s">
        <v>4365</v>
      </c>
      <c r="D3214" s="81">
        <v>123917.40000000001</v>
      </c>
      <c r="E3214" s="81">
        <v>60766.399999999994</v>
      </c>
      <c r="F3214" s="21">
        <v>0</v>
      </c>
      <c r="G3214" s="22">
        <f t="shared" si="50"/>
        <v>63151.000000000015</v>
      </c>
      <c r="H3214" s="21">
        <v>0</v>
      </c>
      <c r="I3214" s="21">
        <v>0</v>
      </c>
    </row>
    <row r="3215" spans="1:9" ht="15" x14ac:dyDescent="0.25">
      <c r="A3215" s="82" t="s">
        <v>3248</v>
      </c>
      <c r="B3215" s="20">
        <v>0</v>
      </c>
      <c r="C3215" s="84" t="s">
        <v>4366</v>
      </c>
      <c r="D3215" s="81">
        <v>58204.799999999996</v>
      </c>
      <c r="E3215" s="81">
        <v>13853</v>
      </c>
      <c r="F3215" s="21">
        <v>0</v>
      </c>
      <c r="G3215" s="22">
        <f t="shared" si="50"/>
        <v>44351.799999999996</v>
      </c>
      <c r="H3215" s="21">
        <v>0</v>
      </c>
      <c r="I3215" s="21">
        <v>0</v>
      </c>
    </row>
    <row r="3216" spans="1:9" ht="15" x14ac:dyDescent="0.25">
      <c r="A3216" s="82" t="s">
        <v>3249</v>
      </c>
      <c r="B3216" s="20">
        <v>0</v>
      </c>
      <c r="C3216" s="84" t="s">
        <v>4366</v>
      </c>
      <c r="D3216" s="81">
        <v>71904.599999999991</v>
      </c>
      <c r="E3216" s="81">
        <v>45732.2</v>
      </c>
      <c r="F3216" s="21">
        <v>0</v>
      </c>
      <c r="G3216" s="22">
        <f t="shared" si="50"/>
        <v>26172.399999999994</v>
      </c>
      <c r="H3216" s="21">
        <v>0</v>
      </c>
      <c r="I3216" s="21">
        <v>0</v>
      </c>
    </row>
    <row r="3217" spans="1:9" ht="15" x14ac:dyDescent="0.25">
      <c r="A3217" s="82" t="s">
        <v>2752</v>
      </c>
      <c r="B3217" s="20">
        <v>0</v>
      </c>
      <c r="C3217" s="84" t="s">
        <v>4366</v>
      </c>
      <c r="D3217" s="81">
        <v>70950</v>
      </c>
      <c r="E3217" s="81">
        <v>36813.199999999997</v>
      </c>
      <c r="F3217" s="21">
        <v>0</v>
      </c>
      <c r="G3217" s="22">
        <f t="shared" si="50"/>
        <v>34136.800000000003</v>
      </c>
      <c r="H3217" s="21">
        <v>0</v>
      </c>
      <c r="I3217" s="21">
        <v>0</v>
      </c>
    </row>
    <row r="3218" spans="1:9" ht="15" x14ac:dyDescent="0.25">
      <c r="A3218" s="82" t="s">
        <v>3250</v>
      </c>
      <c r="B3218" s="20">
        <v>0</v>
      </c>
      <c r="C3218" s="84" t="s">
        <v>4366</v>
      </c>
      <c r="D3218" s="81">
        <v>79954.2</v>
      </c>
      <c r="E3218" s="81">
        <v>63183.8</v>
      </c>
      <c r="F3218" s="21">
        <v>0</v>
      </c>
      <c r="G3218" s="22">
        <f t="shared" si="50"/>
        <v>16770.399999999994</v>
      </c>
      <c r="H3218" s="21">
        <v>0</v>
      </c>
      <c r="I3218" s="21">
        <v>0</v>
      </c>
    </row>
    <row r="3219" spans="1:9" ht="15" x14ac:dyDescent="0.25">
      <c r="A3219" s="82" t="s">
        <v>3251</v>
      </c>
      <c r="B3219" s="20">
        <v>0</v>
      </c>
      <c r="C3219" s="84" t="s">
        <v>4366</v>
      </c>
      <c r="D3219" s="81">
        <v>60784.800000000003</v>
      </c>
      <c r="E3219" s="81">
        <v>10776</v>
      </c>
      <c r="F3219" s="21">
        <v>0</v>
      </c>
      <c r="G3219" s="22">
        <f t="shared" si="50"/>
        <v>50008.800000000003</v>
      </c>
      <c r="H3219" s="21">
        <v>0</v>
      </c>
      <c r="I3219" s="21">
        <v>0</v>
      </c>
    </row>
    <row r="3220" spans="1:9" ht="15" x14ac:dyDescent="0.25">
      <c r="A3220" s="82" t="s">
        <v>2754</v>
      </c>
      <c r="B3220" s="20">
        <v>0</v>
      </c>
      <c r="C3220" s="84" t="s">
        <v>4366</v>
      </c>
      <c r="D3220" s="81">
        <v>40428.6</v>
      </c>
      <c r="E3220" s="81">
        <v>21142.799999999999</v>
      </c>
      <c r="F3220" s="21">
        <v>0</v>
      </c>
      <c r="G3220" s="22">
        <f t="shared" si="50"/>
        <v>19285.8</v>
      </c>
      <c r="H3220" s="21">
        <v>0</v>
      </c>
      <c r="I3220" s="21">
        <v>0</v>
      </c>
    </row>
    <row r="3221" spans="1:9" ht="15" x14ac:dyDescent="0.25">
      <c r="A3221" s="82" t="s">
        <v>3252</v>
      </c>
      <c r="B3221" s="20">
        <v>0</v>
      </c>
      <c r="C3221" s="84" t="s">
        <v>4367</v>
      </c>
      <c r="D3221" s="81">
        <v>215610.6</v>
      </c>
      <c r="E3221" s="81">
        <v>0</v>
      </c>
      <c r="F3221" s="21">
        <v>0</v>
      </c>
      <c r="G3221" s="22">
        <f t="shared" si="50"/>
        <v>215610.6</v>
      </c>
      <c r="H3221" s="21">
        <v>0</v>
      </c>
      <c r="I3221" s="21">
        <v>0</v>
      </c>
    </row>
    <row r="3222" spans="1:9" ht="15" x14ac:dyDescent="0.25">
      <c r="A3222" s="82" t="s">
        <v>3253</v>
      </c>
      <c r="B3222" s="20">
        <v>0</v>
      </c>
      <c r="C3222" s="84" t="s">
        <v>4368</v>
      </c>
      <c r="D3222" s="81">
        <v>219170.99999999997</v>
      </c>
      <c r="E3222" s="81">
        <v>112778.70000000001</v>
      </c>
      <c r="F3222" s="21">
        <v>0</v>
      </c>
      <c r="G3222" s="22">
        <f t="shared" si="50"/>
        <v>106392.29999999996</v>
      </c>
      <c r="H3222" s="21">
        <v>0</v>
      </c>
      <c r="I3222" s="21">
        <v>0</v>
      </c>
    </row>
    <row r="3223" spans="1:9" ht="15" x14ac:dyDescent="0.25">
      <c r="A3223" s="82" t="s">
        <v>3254</v>
      </c>
      <c r="B3223" s="20">
        <v>0</v>
      </c>
      <c r="C3223" s="84" t="s">
        <v>4369</v>
      </c>
      <c r="D3223" s="81">
        <v>58282.2</v>
      </c>
      <c r="E3223" s="81">
        <v>12612.6</v>
      </c>
      <c r="F3223" s="21">
        <v>0</v>
      </c>
      <c r="G3223" s="22">
        <f t="shared" si="50"/>
        <v>45669.599999999999</v>
      </c>
      <c r="H3223" s="21">
        <v>0</v>
      </c>
      <c r="I3223" s="21">
        <v>0</v>
      </c>
    </row>
    <row r="3224" spans="1:9" ht="15" x14ac:dyDescent="0.25">
      <c r="A3224" s="82" t="s">
        <v>3255</v>
      </c>
      <c r="B3224" s="20">
        <v>0</v>
      </c>
      <c r="C3224" s="84" t="s">
        <v>4369</v>
      </c>
      <c r="D3224" s="81">
        <v>329982</v>
      </c>
      <c r="E3224" s="81">
        <v>114643.6</v>
      </c>
      <c r="F3224" s="21">
        <v>0</v>
      </c>
      <c r="G3224" s="22">
        <f t="shared" si="50"/>
        <v>215338.4</v>
      </c>
      <c r="H3224" s="21">
        <v>0</v>
      </c>
      <c r="I3224" s="21">
        <v>0</v>
      </c>
    </row>
    <row r="3225" spans="1:9" ht="15" x14ac:dyDescent="0.25">
      <c r="A3225" s="82" t="s">
        <v>3256</v>
      </c>
      <c r="B3225" s="20">
        <v>0</v>
      </c>
      <c r="C3225" s="84" t="s">
        <v>4369</v>
      </c>
      <c r="D3225" s="81">
        <v>143215.79999999999</v>
      </c>
      <c r="E3225" s="81">
        <v>92844.599999999977</v>
      </c>
      <c r="F3225" s="21">
        <v>0</v>
      </c>
      <c r="G3225" s="22">
        <f t="shared" si="50"/>
        <v>50371.200000000012</v>
      </c>
      <c r="H3225" s="21">
        <v>0</v>
      </c>
      <c r="I3225" s="21">
        <v>0</v>
      </c>
    </row>
    <row r="3226" spans="1:9" ht="15" x14ac:dyDescent="0.25">
      <c r="A3226" s="82" t="s">
        <v>3257</v>
      </c>
      <c r="B3226" s="20">
        <v>0</v>
      </c>
      <c r="C3226" s="84" t="s">
        <v>4369</v>
      </c>
      <c r="D3226" s="81">
        <v>214243.19999999995</v>
      </c>
      <c r="E3226" s="81">
        <v>120012.70000000001</v>
      </c>
      <c r="F3226" s="21">
        <v>0</v>
      </c>
      <c r="G3226" s="22">
        <f t="shared" si="50"/>
        <v>94230.499999999942</v>
      </c>
      <c r="H3226" s="21">
        <v>0</v>
      </c>
      <c r="I3226" s="21">
        <v>0</v>
      </c>
    </row>
    <row r="3227" spans="1:9" ht="15" x14ac:dyDescent="0.25">
      <c r="A3227" s="82" t="s">
        <v>3258</v>
      </c>
      <c r="B3227" s="20">
        <v>0</v>
      </c>
      <c r="C3227" s="84" t="s">
        <v>4369</v>
      </c>
      <c r="D3227" s="81">
        <v>234625.19999999998</v>
      </c>
      <c r="E3227" s="81">
        <v>53758.8</v>
      </c>
      <c r="F3227" s="21">
        <v>0</v>
      </c>
      <c r="G3227" s="22">
        <f t="shared" si="50"/>
        <v>180866.39999999997</v>
      </c>
      <c r="H3227" s="21">
        <v>0</v>
      </c>
      <c r="I3227" s="21">
        <v>0</v>
      </c>
    </row>
    <row r="3228" spans="1:9" ht="15" x14ac:dyDescent="0.25">
      <c r="A3228" s="82" t="s">
        <v>3259</v>
      </c>
      <c r="B3228" s="20">
        <v>0</v>
      </c>
      <c r="C3228" s="84" t="s">
        <v>4369</v>
      </c>
      <c r="D3228" s="81">
        <v>234393.00000000003</v>
      </c>
      <c r="E3228" s="81">
        <v>174395.5</v>
      </c>
      <c r="F3228" s="21">
        <v>0</v>
      </c>
      <c r="G3228" s="22">
        <f t="shared" si="50"/>
        <v>59997.500000000029</v>
      </c>
      <c r="H3228" s="21">
        <v>0</v>
      </c>
      <c r="I3228" s="21">
        <v>0</v>
      </c>
    </row>
    <row r="3229" spans="1:9" ht="15" x14ac:dyDescent="0.25">
      <c r="A3229" s="82" t="s">
        <v>3260</v>
      </c>
      <c r="B3229" s="20">
        <v>0</v>
      </c>
      <c r="C3229" s="84" t="s">
        <v>4370</v>
      </c>
      <c r="D3229" s="81">
        <v>112427.40000000001</v>
      </c>
      <c r="E3229" s="81">
        <v>27611.9</v>
      </c>
      <c r="F3229" s="21">
        <v>0</v>
      </c>
      <c r="G3229" s="22">
        <f t="shared" si="50"/>
        <v>84815.5</v>
      </c>
      <c r="H3229" s="21">
        <v>0</v>
      </c>
      <c r="I3229" s="21">
        <v>0</v>
      </c>
    </row>
    <row r="3230" spans="1:9" ht="15" x14ac:dyDescent="0.25">
      <c r="A3230" s="82" t="s">
        <v>3261</v>
      </c>
      <c r="B3230" s="20">
        <v>0</v>
      </c>
      <c r="C3230" s="84" t="s">
        <v>4370</v>
      </c>
      <c r="D3230" s="81">
        <v>115620.59999999999</v>
      </c>
      <c r="E3230" s="81">
        <v>57046.599999999991</v>
      </c>
      <c r="F3230" s="21">
        <v>0</v>
      </c>
      <c r="G3230" s="22">
        <f t="shared" si="50"/>
        <v>58574</v>
      </c>
      <c r="H3230" s="21">
        <v>0</v>
      </c>
      <c r="I3230" s="21">
        <v>0</v>
      </c>
    </row>
    <row r="3231" spans="1:9" ht="15" x14ac:dyDescent="0.25">
      <c r="A3231" s="82" t="s">
        <v>3262</v>
      </c>
      <c r="B3231" s="20">
        <v>0</v>
      </c>
      <c r="C3231" s="84" t="s">
        <v>4370</v>
      </c>
      <c r="D3231" s="81">
        <v>123244.8</v>
      </c>
      <c r="E3231" s="81">
        <v>24218.480000000003</v>
      </c>
      <c r="F3231" s="21">
        <v>0</v>
      </c>
      <c r="G3231" s="22">
        <f t="shared" si="50"/>
        <v>99026.32</v>
      </c>
      <c r="H3231" s="21">
        <v>0</v>
      </c>
      <c r="I3231" s="21">
        <v>0</v>
      </c>
    </row>
    <row r="3232" spans="1:9" ht="15" x14ac:dyDescent="0.25">
      <c r="A3232" s="82" t="s">
        <v>3263</v>
      </c>
      <c r="B3232" s="20">
        <v>0</v>
      </c>
      <c r="C3232" s="84" t="s">
        <v>4370</v>
      </c>
      <c r="D3232" s="81">
        <v>126860.39999999998</v>
      </c>
      <c r="E3232" s="81">
        <v>55540.399999999994</v>
      </c>
      <c r="F3232" s="21">
        <v>0</v>
      </c>
      <c r="G3232" s="22">
        <f t="shared" si="50"/>
        <v>71319.999999999985</v>
      </c>
      <c r="H3232" s="21">
        <v>0</v>
      </c>
      <c r="I3232" s="21">
        <v>0</v>
      </c>
    </row>
    <row r="3233" spans="1:9" ht="15" x14ac:dyDescent="0.25">
      <c r="A3233" s="82" t="s">
        <v>3264</v>
      </c>
      <c r="B3233" s="20">
        <v>0</v>
      </c>
      <c r="C3233" s="84" t="s">
        <v>4370</v>
      </c>
      <c r="D3233" s="81">
        <v>95603.800000000017</v>
      </c>
      <c r="E3233" s="81">
        <v>22380</v>
      </c>
      <c r="F3233" s="21">
        <v>0</v>
      </c>
      <c r="G3233" s="22">
        <f t="shared" si="50"/>
        <v>73223.800000000017</v>
      </c>
      <c r="H3233" s="21">
        <v>0</v>
      </c>
      <c r="I3233" s="21">
        <v>0</v>
      </c>
    </row>
    <row r="3234" spans="1:9" ht="15" x14ac:dyDescent="0.25">
      <c r="A3234" s="82" t="s">
        <v>3265</v>
      </c>
      <c r="B3234" s="20">
        <v>0</v>
      </c>
      <c r="C3234" s="84" t="s">
        <v>4370</v>
      </c>
      <c r="D3234" s="81">
        <v>97306.8</v>
      </c>
      <c r="E3234" s="81">
        <v>21928.080000000002</v>
      </c>
      <c r="F3234" s="21">
        <v>0</v>
      </c>
      <c r="G3234" s="22">
        <f t="shared" si="50"/>
        <v>75378.720000000001</v>
      </c>
      <c r="H3234" s="21">
        <v>0</v>
      </c>
      <c r="I3234" s="21">
        <v>0</v>
      </c>
    </row>
    <row r="3235" spans="1:9" ht="15" x14ac:dyDescent="0.25">
      <c r="A3235" s="82" t="s">
        <v>3266</v>
      </c>
      <c r="B3235" s="20">
        <v>0</v>
      </c>
      <c r="C3235" s="84" t="s">
        <v>4370</v>
      </c>
      <c r="D3235" s="81">
        <v>138755.19999999998</v>
      </c>
      <c r="E3235" s="81">
        <v>58270.19999999999</v>
      </c>
      <c r="F3235" s="21">
        <v>0</v>
      </c>
      <c r="G3235" s="22">
        <f t="shared" si="50"/>
        <v>80485</v>
      </c>
      <c r="H3235" s="21">
        <v>0</v>
      </c>
      <c r="I3235" s="21">
        <v>0</v>
      </c>
    </row>
    <row r="3236" spans="1:9" ht="15" x14ac:dyDescent="0.25">
      <c r="A3236" s="82" t="s">
        <v>3267</v>
      </c>
      <c r="B3236" s="20">
        <v>0</v>
      </c>
      <c r="C3236" s="84" t="s">
        <v>4370</v>
      </c>
      <c r="D3236" s="81">
        <v>120755.8</v>
      </c>
      <c r="E3236" s="81">
        <v>56402</v>
      </c>
      <c r="F3236" s="21">
        <v>0</v>
      </c>
      <c r="G3236" s="22">
        <f t="shared" si="50"/>
        <v>64353.8</v>
      </c>
      <c r="H3236" s="21">
        <v>0</v>
      </c>
      <c r="I3236" s="21">
        <v>0</v>
      </c>
    </row>
    <row r="3237" spans="1:9" ht="15" x14ac:dyDescent="0.25">
      <c r="A3237" s="82" t="s">
        <v>3268</v>
      </c>
      <c r="B3237" s="20">
        <v>0</v>
      </c>
      <c r="C3237" s="84" t="s">
        <v>4370</v>
      </c>
      <c r="D3237" s="81">
        <v>110004.60000000002</v>
      </c>
      <c r="E3237" s="81">
        <v>47589.2</v>
      </c>
      <c r="F3237" s="21">
        <v>0</v>
      </c>
      <c r="G3237" s="22">
        <f t="shared" si="50"/>
        <v>62415.400000000023</v>
      </c>
      <c r="H3237" s="21">
        <v>0</v>
      </c>
      <c r="I3237" s="21">
        <v>0</v>
      </c>
    </row>
    <row r="3238" spans="1:9" ht="15" x14ac:dyDescent="0.25">
      <c r="A3238" s="82" t="s">
        <v>3269</v>
      </c>
      <c r="B3238" s="20">
        <v>0</v>
      </c>
      <c r="C3238" s="84" t="s">
        <v>4370</v>
      </c>
      <c r="D3238" s="81">
        <v>115122.8</v>
      </c>
      <c r="E3238" s="81">
        <v>29431.3</v>
      </c>
      <c r="F3238" s="21">
        <v>0</v>
      </c>
      <c r="G3238" s="22">
        <f t="shared" si="50"/>
        <v>85691.5</v>
      </c>
      <c r="H3238" s="21">
        <v>0</v>
      </c>
      <c r="I3238" s="21">
        <v>0</v>
      </c>
    </row>
    <row r="3239" spans="1:9" ht="15" x14ac:dyDescent="0.25">
      <c r="A3239" s="82" t="s">
        <v>3270</v>
      </c>
      <c r="B3239" s="20">
        <v>0</v>
      </c>
      <c r="C3239" s="84" t="s">
        <v>4370</v>
      </c>
      <c r="D3239" s="81">
        <v>104380.8</v>
      </c>
      <c r="E3239" s="81">
        <v>79815.100000000006</v>
      </c>
      <c r="F3239" s="21">
        <v>0</v>
      </c>
      <c r="G3239" s="22">
        <f t="shared" si="50"/>
        <v>24565.699999999997</v>
      </c>
      <c r="H3239" s="21">
        <v>0</v>
      </c>
      <c r="I3239" s="21">
        <v>0</v>
      </c>
    </row>
    <row r="3240" spans="1:9" ht="15" x14ac:dyDescent="0.25">
      <c r="A3240" s="82" t="s">
        <v>3242</v>
      </c>
      <c r="B3240" s="20">
        <v>0</v>
      </c>
      <c r="C3240" s="84" t="s">
        <v>4371</v>
      </c>
      <c r="D3240" s="81">
        <v>194303.66</v>
      </c>
      <c r="E3240" s="81">
        <v>33136.28</v>
      </c>
      <c r="F3240" s="21">
        <v>0</v>
      </c>
      <c r="G3240" s="22">
        <f t="shared" si="50"/>
        <v>161167.38</v>
      </c>
      <c r="H3240" s="21">
        <v>0</v>
      </c>
      <c r="I3240" s="21">
        <v>0</v>
      </c>
    </row>
    <row r="3241" spans="1:9" ht="15" x14ac:dyDescent="0.25">
      <c r="A3241" s="82" t="s">
        <v>3243</v>
      </c>
      <c r="B3241" s="20">
        <v>0</v>
      </c>
      <c r="C3241" s="84" t="s">
        <v>4371</v>
      </c>
      <c r="D3241" s="81">
        <v>200954.8</v>
      </c>
      <c r="E3241" s="81">
        <v>4426.8</v>
      </c>
      <c r="F3241" s="21">
        <v>0</v>
      </c>
      <c r="G3241" s="22">
        <f t="shared" si="50"/>
        <v>196528</v>
      </c>
      <c r="H3241" s="21">
        <v>0</v>
      </c>
      <c r="I3241" s="21">
        <v>0</v>
      </c>
    </row>
    <row r="3242" spans="1:9" ht="15" x14ac:dyDescent="0.25">
      <c r="A3242" s="82" t="s">
        <v>3271</v>
      </c>
      <c r="B3242" s="20">
        <v>0</v>
      </c>
      <c r="C3242" s="84" t="s">
        <v>4371</v>
      </c>
      <c r="D3242" s="81">
        <v>205766.12</v>
      </c>
      <c r="E3242" s="81">
        <v>23405.52</v>
      </c>
      <c r="F3242" s="21">
        <v>0</v>
      </c>
      <c r="G3242" s="22">
        <f t="shared" si="50"/>
        <v>182360.6</v>
      </c>
      <c r="H3242" s="21">
        <v>0</v>
      </c>
      <c r="I3242" s="21">
        <v>0</v>
      </c>
    </row>
    <row r="3243" spans="1:9" ht="15" x14ac:dyDescent="0.25">
      <c r="A3243" s="82" t="s">
        <v>3272</v>
      </c>
      <c r="B3243" s="20">
        <v>0</v>
      </c>
      <c r="C3243" s="84" t="s">
        <v>4371</v>
      </c>
      <c r="D3243" s="81">
        <v>192973.47999999998</v>
      </c>
      <c r="E3243" s="81">
        <v>10328.219999999999</v>
      </c>
      <c r="F3243" s="21">
        <v>0</v>
      </c>
      <c r="G3243" s="22">
        <f t="shared" si="50"/>
        <v>182645.25999999998</v>
      </c>
      <c r="H3243" s="21">
        <v>0</v>
      </c>
      <c r="I3243" s="21">
        <v>0</v>
      </c>
    </row>
    <row r="3244" spans="1:9" ht="15" x14ac:dyDescent="0.25">
      <c r="A3244" s="82" t="s">
        <v>3273</v>
      </c>
      <c r="B3244" s="20">
        <v>0</v>
      </c>
      <c r="C3244" s="84" t="s">
        <v>4371</v>
      </c>
      <c r="D3244" s="81">
        <v>212438.69999999998</v>
      </c>
      <c r="E3244" s="81">
        <v>0</v>
      </c>
      <c r="F3244" s="21">
        <v>0</v>
      </c>
      <c r="G3244" s="22">
        <f t="shared" si="50"/>
        <v>212438.69999999998</v>
      </c>
      <c r="H3244" s="21">
        <v>0</v>
      </c>
      <c r="I3244" s="21">
        <v>0</v>
      </c>
    </row>
    <row r="3245" spans="1:9" ht="15" x14ac:dyDescent="0.25">
      <c r="A3245" s="82" t="s">
        <v>3274</v>
      </c>
      <c r="B3245" s="20">
        <v>0</v>
      </c>
      <c r="C3245" s="84" t="s">
        <v>4371</v>
      </c>
      <c r="D3245" s="81">
        <v>223556.99999999994</v>
      </c>
      <c r="E3245" s="81">
        <v>22900.7</v>
      </c>
      <c r="F3245" s="21">
        <v>0</v>
      </c>
      <c r="G3245" s="22">
        <f t="shared" si="50"/>
        <v>200656.29999999993</v>
      </c>
      <c r="H3245" s="21">
        <v>0</v>
      </c>
      <c r="I3245" s="21">
        <v>0</v>
      </c>
    </row>
    <row r="3246" spans="1:9" ht="15" x14ac:dyDescent="0.25">
      <c r="A3246" s="82" t="s">
        <v>3275</v>
      </c>
      <c r="B3246" s="20">
        <v>0</v>
      </c>
      <c r="C3246" s="84" t="s">
        <v>4371</v>
      </c>
      <c r="D3246" s="81">
        <v>137999.20000000001</v>
      </c>
      <c r="E3246" s="81">
        <v>11320.9</v>
      </c>
      <c r="F3246" s="21">
        <v>0</v>
      </c>
      <c r="G3246" s="22">
        <f t="shared" si="50"/>
        <v>126678.30000000002</v>
      </c>
      <c r="H3246" s="21">
        <v>0</v>
      </c>
      <c r="I3246" s="21">
        <v>0</v>
      </c>
    </row>
    <row r="3247" spans="1:9" ht="15" x14ac:dyDescent="0.25">
      <c r="A3247" s="82" t="s">
        <v>3276</v>
      </c>
      <c r="B3247" s="20">
        <v>0</v>
      </c>
      <c r="C3247" s="84" t="s">
        <v>4371</v>
      </c>
      <c r="D3247" s="81">
        <v>134620.80000000002</v>
      </c>
      <c r="E3247" s="81">
        <v>0</v>
      </c>
      <c r="F3247" s="21">
        <v>0</v>
      </c>
      <c r="G3247" s="22">
        <f t="shared" si="50"/>
        <v>134620.80000000002</v>
      </c>
      <c r="H3247" s="21">
        <v>0</v>
      </c>
      <c r="I3247" s="21">
        <v>0</v>
      </c>
    </row>
    <row r="3248" spans="1:9" ht="15" x14ac:dyDescent="0.25">
      <c r="A3248" s="82" t="s">
        <v>3277</v>
      </c>
      <c r="B3248" s="20">
        <v>0</v>
      </c>
      <c r="C3248" s="84" t="s">
        <v>4372</v>
      </c>
      <c r="D3248" s="81">
        <v>231727.8</v>
      </c>
      <c r="E3248" s="81">
        <v>155454.5</v>
      </c>
      <c r="F3248" s="21">
        <v>0</v>
      </c>
      <c r="G3248" s="22">
        <f t="shared" si="50"/>
        <v>76273.299999999988</v>
      </c>
      <c r="H3248" s="21">
        <v>0</v>
      </c>
      <c r="I3248" s="21">
        <v>0</v>
      </c>
    </row>
    <row r="3249" spans="1:9" ht="15" x14ac:dyDescent="0.25">
      <c r="A3249" s="82" t="s">
        <v>3278</v>
      </c>
      <c r="B3249" s="20">
        <v>0</v>
      </c>
      <c r="C3249" s="84" t="s">
        <v>4372</v>
      </c>
      <c r="D3249" s="81">
        <v>61150.8</v>
      </c>
      <c r="E3249" s="81">
        <v>0</v>
      </c>
      <c r="F3249" s="21">
        <v>0</v>
      </c>
      <c r="G3249" s="22">
        <f t="shared" si="50"/>
        <v>61150.8</v>
      </c>
      <c r="H3249" s="21">
        <v>0</v>
      </c>
      <c r="I3249" s="21">
        <v>0</v>
      </c>
    </row>
    <row r="3250" spans="1:9" ht="15" x14ac:dyDescent="0.25">
      <c r="A3250" s="82" t="s">
        <v>3279</v>
      </c>
      <c r="B3250" s="20">
        <v>0</v>
      </c>
      <c r="C3250" s="84" t="s">
        <v>4372</v>
      </c>
      <c r="D3250" s="81">
        <v>225633.19999999998</v>
      </c>
      <c r="E3250" s="81">
        <v>101315.3</v>
      </c>
      <c r="F3250" s="21">
        <v>0</v>
      </c>
      <c r="G3250" s="22">
        <f t="shared" si="50"/>
        <v>124317.89999999998</v>
      </c>
      <c r="H3250" s="21">
        <v>0</v>
      </c>
      <c r="I3250" s="21">
        <v>0</v>
      </c>
    </row>
    <row r="3251" spans="1:9" ht="15" x14ac:dyDescent="0.25">
      <c r="A3251" s="82" t="s">
        <v>3280</v>
      </c>
      <c r="B3251" s="20">
        <v>0</v>
      </c>
      <c r="C3251" s="84" t="s">
        <v>4372</v>
      </c>
      <c r="D3251" s="81">
        <v>418734.10000000009</v>
      </c>
      <c r="E3251" s="81">
        <v>280074.40000000002</v>
      </c>
      <c r="F3251" s="21">
        <v>0</v>
      </c>
      <c r="G3251" s="22">
        <f t="shared" si="50"/>
        <v>138659.70000000007</v>
      </c>
      <c r="H3251" s="21">
        <v>0</v>
      </c>
      <c r="I3251" s="21">
        <v>0</v>
      </c>
    </row>
    <row r="3252" spans="1:9" ht="15" x14ac:dyDescent="0.25">
      <c r="A3252" s="82" t="s">
        <v>3281</v>
      </c>
      <c r="B3252" s="20">
        <v>0</v>
      </c>
      <c r="C3252" s="84" t="s">
        <v>4372</v>
      </c>
      <c r="D3252" s="81">
        <v>474717.20000000007</v>
      </c>
      <c r="E3252" s="81">
        <v>299512.80000000005</v>
      </c>
      <c r="F3252" s="21">
        <v>0</v>
      </c>
      <c r="G3252" s="22">
        <f t="shared" si="50"/>
        <v>175204.40000000002</v>
      </c>
      <c r="H3252" s="21">
        <v>0</v>
      </c>
      <c r="I3252" s="21">
        <v>0</v>
      </c>
    </row>
    <row r="3253" spans="1:9" ht="15" x14ac:dyDescent="0.25">
      <c r="A3253" s="82" t="s">
        <v>3282</v>
      </c>
      <c r="B3253" s="20">
        <v>0</v>
      </c>
      <c r="C3253" s="84" t="s">
        <v>4372</v>
      </c>
      <c r="D3253" s="81">
        <v>295113.70000000007</v>
      </c>
      <c r="E3253" s="81">
        <v>155117.79999999999</v>
      </c>
      <c r="F3253" s="21">
        <v>0</v>
      </c>
      <c r="G3253" s="22">
        <f t="shared" si="50"/>
        <v>139995.90000000008</v>
      </c>
      <c r="H3253" s="21">
        <v>0</v>
      </c>
      <c r="I3253" s="21">
        <v>0</v>
      </c>
    </row>
    <row r="3254" spans="1:9" ht="15" x14ac:dyDescent="0.25">
      <c r="A3254" s="82" t="s">
        <v>3283</v>
      </c>
      <c r="B3254" s="20">
        <v>0</v>
      </c>
      <c r="C3254" s="84" t="s">
        <v>4372</v>
      </c>
      <c r="D3254" s="81">
        <v>70490.2</v>
      </c>
      <c r="E3254" s="81">
        <v>26403.4</v>
      </c>
      <c r="F3254" s="21">
        <v>0</v>
      </c>
      <c r="G3254" s="22">
        <f t="shared" si="50"/>
        <v>44086.799999999996</v>
      </c>
      <c r="H3254" s="21">
        <v>0</v>
      </c>
      <c r="I3254" s="21">
        <v>0</v>
      </c>
    </row>
    <row r="3255" spans="1:9" ht="15" x14ac:dyDescent="0.25">
      <c r="A3255" s="82" t="s">
        <v>3284</v>
      </c>
      <c r="B3255" s="20">
        <v>0</v>
      </c>
      <c r="C3255" s="84" t="s">
        <v>4372</v>
      </c>
      <c r="D3255" s="81">
        <v>154691.51999999999</v>
      </c>
      <c r="E3255" s="81">
        <v>63258.570000000007</v>
      </c>
      <c r="F3255" s="21">
        <v>0</v>
      </c>
      <c r="G3255" s="22">
        <f t="shared" si="50"/>
        <v>91432.949999999983</v>
      </c>
      <c r="H3255" s="21">
        <v>0</v>
      </c>
      <c r="I3255" s="21">
        <v>0</v>
      </c>
    </row>
    <row r="3256" spans="1:9" ht="15" x14ac:dyDescent="0.25">
      <c r="A3256" s="82" t="s">
        <v>617</v>
      </c>
      <c r="B3256" s="20">
        <v>0</v>
      </c>
      <c r="C3256" s="84" t="s">
        <v>4372</v>
      </c>
      <c r="D3256" s="81">
        <v>142694.09999999998</v>
      </c>
      <c r="E3256" s="81">
        <v>89407.4</v>
      </c>
      <c r="F3256" s="21">
        <v>0</v>
      </c>
      <c r="G3256" s="22">
        <f t="shared" si="50"/>
        <v>53286.699999999983</v>
      </c>
      <c r="H3256" s="21">
        <v>0</v>
      </c>
      <c r="I3256" s="21">
        <v>0</v>
      </c>
    </row>
    <row r="3257" spans="1:9" ht="15" x14ac:dyDescent="0.25">
      <c r="A3257" s="82" t="s">
        <v>3285</v>
      </c>
      <c r="B3257" s="20">
        <v>0</v>
      </c>
      <c r="C3257" s="84" t="s">
        <v>4372</v>
      </c>
      <c r="D3257" s="81">
        <v>145521.62</v>
      </c>
      <c r="E3257" s="81">
        <v>72982.959999999992</v>
      </c>
      <c r="F3257" s="21">
        <v>0</v>
      </c>
      <c r="G3257" s="22">
        <f t="shared" si="50"/>
        <v>72538.66</v>
      </c>
      <c r="H3257" s="21">
        <v>0</v>
      </c>
      <c r="I3257" s="21">
        <v>0</v>
      </c>
    </row>
    <row r="3258" spans="1:9" ht="15" x14ac:dyDescent="0.25">
      <c r="A3258" s="82" t="s">
        <v>3286</v>
      </c>
      <c r="B3258" s="20">
        <v>0</v>
      </c>
      <c r="C3258" s="84" t="s">
        <v>4372</v>
      </c>
      <c r="D3258" s="81">
        <v>8698.4</v>
      </c>
      <c r="E3258" s="81">
        <v>0</v>
      </c>
      <c r="F3258" s="21">
        <v>0</v>
      </c>
      <c r="G3258" s="22">
        <f t="shared" si="50"/>
        <v>8698.4</v>
      </c>
      <c r="H3258" s="21">
        <v>0</v>
      </c>
      <c r="I3258" s="21">
        <v>0</v>
      </c>
    </row>
    <row r="3259" spans="1:9" ht="15" x14ac:dyDescent="0.25">
      <c r="A3259" s="82" t="s">
        <v>3287</v>
      </c>
      <c r="B3259" s="20">
        <v>0</v>
      </c>
      <c r="C3259" s="84" t="s">
        <v>4372</v>
      </c>
      <c r="D3259" s="81">
        <v>121876.59999999999</v>
      </c>
      <c r="E3259" s="81">
        <v>53850.8</v>
      </c>
      <c r="F3259" s="21">
        <v>0</v>
      </c>
      <c r="G3259" s="22">
        <f t="shared" si="50"/>
        <v>68025.799999999988</v>
      </c>
      <c r="H3259" s="21">
        <v>0</v>
      </c>
      <c r="I3259" s="21">
        <v>0</v>
      </c>
    </row>
    <row r="3260" spans="1:9" ht="15" x14ac:dyDescent="0.25">
      <c r="A3260" s="82" t="s">
        <v>3288</v>
      </c>
      <c r="B3260" s="20">
        <v>0</v>
      </c>
      <c r="C3260" s="84" t="s">
        <v>4372</v>
      </c>
      <c r="D3260" s="81">
        <v>83918.400000000009</v>
      </c>
      <c r="E3260" s="81">
        <v>49483.799999999996</v>
      </c>
      <c r="F3260" s="21">
        <v>0</v>
      </c>
      <c r="G3260" s="22">
        <f t="shared" si="50"/>
        <v>34434.600000000013</v>
      </c>
      <c r="H3260" s="21">
        <v>0</v>
      </c>
      <c r="I3260" s="21">
        <v>0</v>
      </c>
    </row>
    <row r="3261" spans="1:9" ht="15" x14ac:dyDescent="0.25">
      <c r="A3261" s="82" t="s">
        <v>3289</v>
      </c>
      <c r="B3261" s="20">
        <v>0</v>
      </c>
      <c r="C3261" s="84" t="s">
        <v>4372</v>
      </c>
      <c r="D3261" s="81">
        <v>67606.399999999994</v>
      </c>
      <c r="E3261" s="81">
        <v>19196.599999999999</v>
      </c>
      <c r="F3261" s="21">
        <v>0</v>
      </c>
      <c r="G3261" s="22">
        <f t="shared" si="50"/>
        <v>48409.799999999996</v>
      </c>
      <c r="H3261" s="21">
        <v>0</v>
      </c>
      <c r="I3261" s="21">
        <v>0</v>
      </c>
    </row>
    <row r="3262" spans="1:9" ht="15" x14ac:dyDescent="0.25">
      <c r="A3262" s="82" t="s">
        <v>3290</v>
      </c>
      <c r="B3262" s="20">
        <v>0</v>
      </c>
      <c r="C3262" s="84" t="s">
        <v>4372</v>
      </c>
      <c r="D3262" s="81">
        <v>104173.19999999998</v>
      </c>
      <c r="E3262" s="81">
        <v>30663.600000000002</v>
      </c>
      <c r="F3262" s="21">
        <v>0</v>
      </c>
      <c r="G3262" s="22">
        <f t="shared" si="50"/>
        <v>73509.599999999977</v>
      </c>
      <c r="H3262" s="21">
        <v>0</v>
      </c>
      <c r="I3262" s="21">
        <v>0</v>
      </c>
    </row>
    <row r="3263" spans="1:9" ht="15" x14ac:dyDescent="0.25">
      <c r="A3263" s="82" t="s">
        <v>3291</v>
      </c>
      <c r="B3263" s="20">
        <v>0</v>
      </c>
      <c r="C3263" s="84" t="s">
        <v>4372</v>
      </c>
      <c r="D3263" s="81">
        <v>79228.800000000003</v>
      </c>
      <c r="E3263" s="81">
        <v>58614.600000000006</v>
      </c>
      <c r="F3263" s="21">
        <v>0</v>
      </c>
      <c r="G3263" s="22">
        <f t="shared" si="50"/>
        <v>20614.199999999997</v>
      </c>
      <c r="H3263" s="21">
        <v>0</v>
      </c>
      <c r="I3263" s="21">
        <v>0</v>
      </c>
    </row>
    <row r="3264" spans="1:9" ht="15" x14ac:dyDescent="0.25">
      <c r="A3264" s="82" t="s">
        <v>3292</v>
      </c>
      <c r="B3264" s="20">
        <v>0</v>
      </c>
      <c r="C3264" s="84" t="s">
        <v>4372</v>
      </c>
      <c r="D3264" s="81">
        <v>80611.8</v>
      </c>
      <c r="E3264" s="81">
        <v>27447.8</v>
      </c>
      <c r="F3264" s="21">
        <v>0</v>
      </c>
      <c r="G3264" s="22">
        <f t="shared" si="50"/>
        <v>53164</v>
      </c>
      <c r="H3264" s="21">
        <v>0</v>
      </c>
      <c r="I3264" s="21">
        <v>0</v>
      </c>
    </row>
    <row r="3265" spans="1:9" ht="15" x14ac:dyDescent="0.25">
      <c r="A3265" s="82" t="s">
        <v>3293</v>
      </c>
      <c r="B3265" s="20">
        <v>0</v>
      </c>
      <c r="C3265" s="84" t="s">
        <v>4372</v>
      </c>
      <c r="D3265" s="81">
        <v>80596.399999999994</v>
      </c>
      <c r="E3265" s="81">
        <v>54394.3</v>
      </c>
      <c r="F3265" s="21">
        <v>0</v>
      </c>
      <c r="G3265" s="22">
        <f t="shared" si="50"/>
        <v>26202.099999999991</v>
      </c>
      <c r="H3265" s="21">
        <v>0</v>
      </c>
      <c r="I3265" s="21">
        <v>0</v>
      </c>
    </row>
    <row r="3266" spans="1:9" ht="15" x14ac:dyDescent="0.25">
      <c r="A3266" s="82" t="s">
        <v>3294</v>
      </c>
      <c r="B3266" s="20">
        <v>0</v>
      </c>
      <c r="C3266" s="84" t="s">
        <v>4372</v>
      </c>
      <c r="D3266" s="81">
        <v>78202.200000000012</v>
      </c>
      <c r="E3266" s="81">
        <v>28903.35</v>
      </c>
      <c r="F3266" s="21">
        <v>0</v>
      </c>
      <c r="G3266" s="22">
        <f t="shared" si="50"/>
        <v>49298.850000000013</v>
      </c>
      <c r="H3266" s="21">
        <v>0</v>
      </c>
      <c r="I3266" s="21">
        <v>0</v>
      </c>
    </row>
    <row r="3267" spans="1:9" ht="15" x14ac:dyDescent="0.25">
      <c r="A3267" s="82" t="s">
        <v>3295</v>
      </c>
      <c r="B3267" s="20">
        <v>0</v>
      </c>
      <c r="C3267" s="84" t="s">
        <v>4372</v>
      </c>
      <c r="D3267" s="81">
        <v>79519.199999999997</v>
      </c>
      <c r="E3267" s="81">
        <v>28849.200000000001</v>
      </c>
      <c r="F3267" s="21">
        <v>0</v>
      </c>
      <c r="G3267" s="22">
        <f t="shared" si="50"/>
        <v>50670</v>
      </c>
      <c r="H3267" s="21">
        <v>0</v>
      </c>
      <c r="I3267" s="21">
        <v>0</v>
      </c>
    </row>
    <row r="3268" spans="1:9" ht="15" x14ac:dyDescent="0.25">
      <c r="A3268" s="82" t="s">
        <v>3296</v>
      </c>
      <c r="B3268" s="20">
        <v>0</v>
      </c>
      <c r="C3268" s="84" t="s">
        <v>4372</v>
      </c>
      <c r="D3268" s="81">
        <v>321213.55999999994</v>
      </c>
      <c r="E3268" s="81">
        <v>133754.84000000003</v>
      </c>
      <c r="F3268" s="21">
        <v>0</v>
      </c>
      <c r="G3268" s="22">
        <f t="shared" si="50"/>
        <v>187458.71999999991</v>
      </c>
      <c r="H3268" s="21">
        <v>0</v>
      </c>
      <c r="I3268" s="21">
        <v>0</v>
      </c>
    </row>
    <row r="3269" spans="1:9" ht="15" x14ac:dyDescent="0.25">
      <c r="A3269" s="82" t="s">
        <v>3297</v>
      </c>
      <c r="B3269" s="20">
        <v>0</v>
      </c>
      <c r="C3269" s="84" t="s">
        <v>4372</v>
      </c>
      <c r="D3269" s="81">
        <v>196956.5</v>
      </c>
      <c r="E3269" s="81">
        <v>40768.199999999997</v>
      </c>
      <c r="F3269" s="21">
        <v>0</v>
      </c>
      <c r="G3269" s="22">
        <f t="shared" si="50"/>
        <v>156188.29999999999</v>
      </c>
      <c r="H3269" s="21">
        <v>0</v>
      </c>
      <c r="I3269" s="21">
        <v>0</v>
      </c>
    </row>
    <row r="3270" spans="1:9" ht="15" x14ac:dyDescent="0.25">
      <c r="A3270" s="82" t="s">
        <v>3298</v>
      </c>
      <c r="B3270" s="20">
        <v>0</v>
      </c>
      <c r="C3270" s="84" t="s">
        <v>4372</v>
      </c>
      <c r="D3270" s="81">
        <v>93728.299999999988</v>
      </c>
      <c r="E3270" s="81">
        <v>76778.400000000009</v>
      </c>
      <c r="F3270" s="21">
        <v>0</v>
      </c>
      <c r="G3270" s="22">
        <f t="shared" ref="G3270:G3333" si="51">D3270-E3270</f>
        <v>16949.89999999998</v>
      </c>
      <c r="H3270" s="21">
        <v>0</v>
      </c>
      <c r="I3270" s="21">
        <v>0</v>
      </c>
    </row>
    <row r="3271" spans="1:9" ht="15" x14ac:dyDescent="0.25">
      <c r="A3271" s="82" t="s">
        <v>3299</v>
      </c>
      <c r="B3271" s="20">
        <v>0</v>
      </c>
      <c r="C3271" s="84" t="s">
        <v>4372</v>
      </c>
      <c r="D3271" s="81">
        <v>205469.80000000002</v>
      </c>
      <c r="E3271" s="81">
        <v>0</v>
      </c>
      <c r="F3271" s="21">
        <v>0</v>
      </c>
      <c r="G3271" s="22">
        <f t="shared" si="51"/>
        <v>205469.80000000002</v>
      </c>
      <c r="H3271" s="21">
        <v>0</v>
      </c>
      <c r="I3271" s="21">
        <v>0</v>
      </c>
    </row>
    <row r="3272" spans="1:9" ht="15" x14ac:dyDescent="0.25">
      <c r="A3272" s="82" t="s">
        <v>3300</v>
      </c>
      <c r="B3272" s="20">
        <v>0</v>
      </c>
      <c r="C3272" s="84" t="s">
        <v>4372</v>
      </c>
      <c r="D3272" s="81">
        <v>131457.20000000001</v>
      </c>
      <c r="E3272" s="81">
        <v>105268</v>
      </c>
      <c r="F3272" s="21">
        <v>0</v>
      </c>
      <c r="G3272" s="22">
        <f t="shared" si="51"/>
        <v>26189.200000000012</v>
      </c>
      <c r="H3272" s="21">
        <v>0</v>
      </c>
      <c r="I3272" s="21">
        <v>0</v>
      </c>
    </row>
    <row r="3273" spans="1:9" ht="15" x14ac:dyDescent="0.25">
      <c r="A3273" s="82" t="s">
        <v>3301</v>
      </c>
      <c r="B3273" s="20">
        <v>0</v>
      </c>
      <c r="C3273" s="84" t="s">
        <v>4372</v>
      </c>
      <c r="D3273" s="81">
        <v>131469.19999999998</v>
      </c>
      <c r="E3273" s="81">
        <v>80926.600000000006</v>
      </c>
      <c r="F3273" s="21">
        <v>0</v>
      </c>
      <c r="G3273" s="22">
        <f t="shared" si="51"/>
        <v>50542.599999999977</v>
      </c>
      <c r="H3273" s="21">
        <v>0</v>
      </c>
      <c r="I3273" s="21">
        <v>0</v>
      </c>
    </row>
    <row r="3274" spans="1:9" ht="15" x14ac:dyDescent="0.25">
      <c r="A3274" s="82" t="s">
        <v>3302</v>
      </c>
      <c r="B3274" s="20">
        <v>0</v>
      </c>
      <c r="C3274" s="84" t="s">
        <v>4372</v>
      </c>
      <c r="D3274" s="81">
        <v>102096.5</v>
      </c>
      <c r="E3274" s="81">
        <v>42984.299999999996</v>
      </c>
      <c r="F3274" s="21">
        <v>0</v>
      </c>
      <c r="G3274" s="22">
        <f t="shared" si="51"/>
        <v>59112.200000000004</v>
      </c>
      <c r="H3274" s="21">
        <v>0</v>
      </c>
      <c r="I3274" s="21">
        <v>0</v>
      </c>
    </row>
    <row r="3275" spans="1:9" ht="15" x14ac:dyDescent="0.25">
      <c r="A3275" s="82" t="s">
        <v>3303</v>
      </c>
      <c r="B3275" s="20">
        <v>0</v>
      </c>
      <c r="C3275" s="84" t="s">
        <v>4372</v>
      </c>
      <c r="D3275" s="81">
        <v>8547</v>
      </c>
      <c r="E3275" s="81">
        <v>0</v>
      </c>
      <c r="F3275" s="21">
        <v>0</v>
      </c>
      <c r="G3275" s="22">
        <f t="shared" si="51"/>
        <v>8547</v>
      </c>
      <c r="H3275" s="21">
        <v>0</v>
      </c>
      <c r="I3275" s="21">
        <v>0</v>
      </c>
    </row>
    <row r="3276" spans="1:9" ht="15" x14ac:dyDescent="0.25">
      <c r="A3276" s="82" t="s">
        <v>3304</v>
      </c>
      <c r="B3276" s="20">
        <v>0</v>
      </c>
      <c r="C3276" s="84" t="s">
        <v>4372</v>
      </c>
      <c r="D3276" s="81">
        <v>103508.39999999998</v>
      </c>
      <c r="E3276" s="81">
        <v>14243.2</v>
      </c>
      <c r="F3276" s="21">
        <v>0</v>
      </c>
      <c r="G3276" s="22">
        <f t="shared" si="51"/>
        <v>89265.199999999983</v>
      </c>
      <c r="H3276" s="21">
        <v>0</v>
      </c>
      <c r="I3276" s="21">
        <v>0</v>
      </c>
    </row>
    <row r="3277" spans="1:9" ht="15" x14ac:dyDescent="0.25">
      <c r="A3277" s="82" t="s">
        <v>3305</v>
      </c>
      <c r="B3277" s="20">
        <v>0</v>
      </c>
      <c r="C3277" s="84" t="s">
        <v>4372</v>
      </c>
      <c r="D3277" s="81">
        <v>5949.6</v>
      </c>
      <c r="E3277" s="81">
        <v>0</v>
      </c>
      <c r="F3277" s="21">
        <v>0</v>
      </c>
      <c r="G3277" s="22">
        <f t="shared" si="51"/>
        <v>5949.6</v>
      </c>
      <c r="H3277" s="21">
        <v>0</v>
      </c>
      <c r="I3277" s="21">
        <v>0</v>
      </c>
    </row>
    <row r="3278" spans="1:9" ht="15" x14ac:dyDescent="0.25">
      <c r="A3278" s="82" t="s">
        <v>3306</v>
      </c>
      <c r="B3278" s="20">
        <v>0</v>
      </c>
      <c r="C3278" s="84" t="s">
        <v>4372</v>
      </c>
      <c r="D3278" s="81">
        <v>37315.599999999999</v>
      </c>
      <c r="E3278" s="81">
        <v>20911.400000000001</v>
      </c>
      <c r="F3278" s="21">
        <v>0</v>
      </c>
      <c r="G3278" s="22">
        <f t="shared" si="51"/>
        <v>16404.199999999997</v>
      </c>
      <c r="H3278" s="21">
        <v>0</v>
      </c>
      <c r="I3278" s="21">
        <v>0</v>
      </c>
    </row>
    <row r="3279" spans="1:9" ht="15" x14ac:dyDescent="0.25">
      <c r="A3279" s="82" t="s">
        <v>3307</v>
      </c>
      <c r="B3279" s="20">
        <v>0</v>
      </c>
      <c r="C3279" s="84" t="s">
        <v>4372</v>
      </c>
      <c r="D3279" s="81">
        <v>119006.99999999999</v>
      </c>
      <c r="E3279" s="81">
        <v>68266</v>
      </c>
      <c r="F3279" s="21">
        <v>0</v>
      </c>
      <c r="G3279" s="22">
        <f t="shared" si="51"/>
        <v>50740.999999999985</v>
      </c>
      <c r="H3279" s="21">
        <v>0</v>
      </c>
      <c r="I3279" s="21">
        <v>0</v>
      </c>
    </row>
    <row r="3280" spans="1:9" ht="15" x14ac:dyDescent="0.25">
      <c r="A3280" s="82" t="s">
        <v>2026</v>
      </c>
      <c r="B3280" s="20">
        <v>0</v>
      </c>
      <c r="C3280" s="84" t="s">
        <v>4372</v>
      </c>
      <c r="D3280" s="81">
        <v>310651.65000000002</v>
      </c>
      <c r="E3280" s="81">
        <v>153671.1</v>
      </c>
      <c r="F3280" s="21">
        <v>0</v>
      </c>
      <c r="G3280" s="22">
        <f t="shared" si="51"/>
        <v>156980.55000000002</v>
      </c>
      <c r="H3280" s="21">
        <v>0</v>
      </c>
      <c r="I3280" s="21">
        <v>0</v>
      </c>
    </row>
    <row r="3281" spans="1:9" ht="15" x14ac:dyDescent="0.25">
      <c r="A3281" s="82" t="s">
        <v>3308</v>
      </c>
      <c r="B3281" s="20">
        <v>0</v>
      </c>
      <c r="C3281" s="84" t="s">
        <v>4372</v>
      </c>
      <c r="D3281" s="81">
        <v>114436</v>
      </c>
      <c r="E3281" s="81">
        <v>60303</v>
      </c>
      <c r="F3281" s="21">
        <v>0</v>
      </c>
      <c r="G3281" s="22">
        <f t="shared" si="51"/>
        <v>54133</v>
      </c>
      <c r="H3281" s="21">
        <v>0</v>
      </c>
      <c r="I3281" s="21">
        <v>0</v>
      </c>
    </row>
    <row r="3282" spans="1:9" ht="15" x14ac:dyDescent="0.25">
      <c r="A3282" s="82" t="s">
        <v>3309</v>
      </c>
      <c r="B3282" s="20">
        <v>0</v>
      </c>
      <c r="C3282" s="84" t="s">
        <v>4372</v>
      </c>
      <c r="D3282" s="81">
        <v>185100.60000000003</v>
      </c>
      <c r="E3282" s="81">
        <v>68923.900000000009</v>
      </c>
      <c r="F3282" s="21">
        <v>0</v>
      </c>
      <c r="G3282" s="22">
        <f t="shared" si="51"/>
        <v>116176.70000000003</v>
      </c>
      <c r="H3282" s="21">
        <v>0</v>
      </c>
      <c r="I3282" s="21">
        <v>0</v>
      </c>
    </row>
    <row r="3283" spans="1:9" ht="15" x14ac:dyDescent="0.25">
      <c r="A3283" s="82" t="s">
        <v>3310</v>
      </c>
      <c r="B3283" s="20">
        <v>0</v>
      </c>
      <c r="C3283" s="84" t="s">
        <v>4372</v>
      </c>
      <c r="D3283" s="81">
        <v>203153.19999999995</v>
      </c>
      <c r="E3283" s="81">
        <v>136211.20000000001</v>
      </c>
      <c r="F3283" s="21">
        <v>0</v>
      </c>
      <c r="G3283" s="22">
        <f t="shared" si="51"/>
        <v>66941.999999999942</v>
      </c>
      <c r="H3283" s="21">
        <v>0</v>
      </c>
      <c r="I3283" s="21">
        <v>0</v>
      </c>
    </row>
    <row r="3284" spans="1:9" ht="15" x14ac:dyDescent="0.25">
      <c r="A3284" s="82" t="s">
        <v>3311</v>
      </c>
      <c r="B3284" s="20">
        <v>0</v>
      </c>
      <c r="C3284" s="84" t="s">
        <v>4372</v>
      </c>
      <c r="D3284" s="81">
        <v>228827.89999999997</v>
      </c>
      <c r="E3284" s="81">
        <v>143409.90000000002</v>
      </c>
      <c r="F3284" s="21">
        <v>0</v>
      </c>
      <c r="G3284" s="22">
        <f t="shared" si="51"/>
        <v>85417.999999999942</v>
      </c>
      <c r="H3284" s="21">
        <v>0</v>
      </c>
      <c r="I3284" s="21">
        <v>0</v>
      </c>
    </row>
    <row r="3285" spans="1:9" ht="15" x14ac:dyDescent="0.25">
      <c r="A3285" s="82" t="s">
        <v>3312</v>
      </c>
      <c r="B3285" s="20">
        <v>0</v>
      </c>
      <c r="C3285" s="84" t="s">
        <v>4372</v>
      </c>
      <c r="D3285" s="81">
        <v>224923</v>
      </c>
      <c r="E3285" s="81">
        <v>134119.5</v>
      </c>
      <c r="F3285" s="21">
        <v>0</v>
      </c>
      <c r="G3285" s="22">
        <f t="shared" si="51"/>
        <v>90803.5</v>
      </c>
      <c r="H3285" s="21">
        <v>0</v>
      </c>
      <c r="I3285" s="21">
        <v>0</v>
      </c>
    </row>
    <row r="3286" spans="1:9" ht="15" x14ac:dyDescent="0.25">
      <c r="A3286" s="82" t="s">
        <v>3313</v>
      </c>
      <c r="B3286" s="20">
        <v>0</v>
      </c>
      <c r="C3286" s="84" t="s">
        <v>4372</v>
      </c>
      <c r="D3286" s="81">
        <v>233371.4</v>
      </c>
      <c r="E3286" s="81">
        <v>186259.80000000002</v>
      </c>
      <c r="F3286" s="21">
        <v>0</v>
      </c>
      <c r="G3286" s="22">
        <f t="shared" si="51"/>
        <v>47111.599999999977</v>
      </c>
      <c r="H3286" s="21">
        <v>0</v>
      </c>
      <c r="I3286" s="21">
        <v>0</v>
      </c>
    </row>
    <row r="3287" spans="1:9" ht="15" x14ac:dyDescent="0.25">
      <c r="A3287" s="82" t="s">
        <v>3314</v>
      </c>
      <c r="B3287" s="20">
        <v>0</v>
      </c>
      <c r="C3287" s="84" t="s">
        <v>4372</v>
      </c>
      <c r="D3287" s="81">
        <v>232065.1</v>
      </c>
      <c r="E3287" s="81">
        <v>118269.3</v>
      </c>
      <c r="F3287" s="21">
        <v>0</v>
      </c>
      <c r="G3287" s="22">
        <f t="shared" si="51"/>
        <v>113795.8</v>
      </c>
      <c r="H3287" s="21">
        <v>0</v>
      </c>
      <c r="I3287" s="21">
        <v>0</v>
      </c>
    </row>
    <row r="3288" spans="1:9" ht="15" x14ac:dyDescent="0.25">
      <c r="A3288" s="82" t="s">
        <v>3315</v>
      </c>
      <c r="B3288" s="20">
        <v>0</v>
      </c>
      <c r="C3288" s="84" t="s">
        <v>4372</v>
      </c>
      <c r="D3288" s="81">
        <v>246196.1</v>
      </c>
      <c r="E3288" s="81">
        <v>201463.29999999996</v>
      </c>
      <c r="F3288" s="21">
        <v>0</v>
      </c>
      <c r="G3288" s="22">
        <f t="shared" si="51"/>
        <v>44732.800000000047</v>
      </c>
      <c r="H3288" s="21">
        <v>0</v>
      </c>
      <c r="I3288" s="21">
        <v>0</v>
      </c>
    </row>
    <row r="3289" spans="1:9" ht="15" x14ac:dyDescent="0.25">
      <c r="A3289" s="82" t="s">
        <v>3316</v>
      </c>
      <c r="B3289" s="20">
        <v>0</v>
      </c>
      <c r="C3289" s="84" t="s">
        <v>4372</v>
      </c>
      <c r="D3289" s="81">
        <v>94320</v>
      </c>
      <c r="E3289" s="81">
        <v>26738.400000000001</v>
      </c>
      <c r="F3289" s="21">
        <v>0</v>
      </c>
      <c r="G3289" s="22">
        <f t="shared" si="51"/>
        <v>67581.600000000006</v>
      </c>
      <c r="H3289" s="21">
        <v>0</v>
      </c>
      <c r="I3289" s="21">
        <v>0</v>
      </c>
    </row>
    <row r="3290" spans="1:9" ht="15" x14ac:dyDescent="0.25">
      <c r="A3290" s="82" t="s">
        <v>3317</v>
      </c>
      <c r="B3290" s="20">
        <v>0</v>
      </c>
      <c r="C3290" s="84" t="s">
        <v>4372</v>
      </c>
      <c r="D3290" s="81">
        <v>306829.01999999996</v>
      </c>
      <c r="E3290" s="81">
        <v>173806.9</v>
      </c>
      <c r="F3290" s="21">
        <v>0</v>
      </c>
      <c r="G3290" s="22">
        <f t="shared" si="51"/>
        <v>133022.11999999997</v>
      </c>
      <c r="H3290" s="21">
        <v>0</v>
      </c>
      <c r="I3290" s="21">
        <v>0</v>
      </c>
    </row>
    <row r="3291" spans="1:9" ht="15" x14ac:dyDescent="0.25">
      <c r="A3291" s="82" t="s">
        <v>3318</v>
      </c>
      <c r="B3291" s="20">
        <v>0</v>
      </c>
      <c r="C3291" s="84" t="s">
        <v>4372</v>
      </c>
      <c r="D3291" s="81">
        <v>306186.30000000005</v>
      </c>
      <c r="E3291" s="81">
        <v>172777.02000000002</v>
      </c>
      <c r="F3291" s="21">
        <v>0</v>
      </c>
      <c r="G3291" s="22">
        <f t="shared" si="51"/>
        <v>133409.28000000003</v>
      </c>
      <c r="H3291" s="21">
        <v>0</v>
      </c>
      <c r="I3291" s="21">
        <v>0</v>
      </c>
    </row>
    <row r="3292" spans="1:9" ht="15" x14ac:dyDescent="0.25">
      <c r="A3292" s="82" t="s">
        <v>3319</v>
      </c>
      <c r="B3292" s="20">
        <v>0</v>
      </c>
      <c r="C3292" s="84" t="s">
        <v>4372</v>
      </c>
      <c r="D3292" s="81">
        <v>187435.76</v>
      </c>
      <c r="E3292" s="81">
        <v>114230.58</v>
      </c>
      <c r="F3292" s="21">
        <v>0</v>
      </c>
      <c r="G3292" s="22">
        <f t="shared" si="51"/>
        <v>73205.180000000008</v>
      </c>
      <c r="H3292" s="21">
        <v>0</v>
      </c>
      <c r="I3292" s="21">
        <v>0</v>
      </c>
    </row>
    <row r="3293" spans="1:9" ht="15" x14ac:dyDescent="0.25">
      <c r="A3293" s="82" t="s">
        <v>3320</v>
      </c>
      <c r="B3293" s="20">
        <v>0</v>
      </c>
      <c r="C3293" s="84" t="s">
        <v>4372</v>
      </c>
      <c r="D3293" s="81">
        <v>206871.52000000002</v>
      </c>
      <c r="E3293" s="81">
        <v>101360.99999999999</v>
      </c>
      <c r="F3293" s="21">
        <v>0</v>
      </c>
      <c r="G3293" s="22">
        <f t="shared" si="51"/>
        <v>105510.52000000003</v>
      </c>
      <c r="H3293" s="21">
        <v>0</v>
      </c>
      <c r="I3293" s="21">
        <v>0</v>
      </c>
    </row>
    <row r="3294" spans="1:9" ht="15" x14ac:dyDescent="0.25">
      <c r="A3294" s="82" t="s">
        <v>3321</v>
      </c>
      <c r="B3294" s="20">
        <v>0</v>
      </c>
      <c r="C3294" s="84" t="s">
        <v>4372</v>
      </c>
      <c r="D3294" s="81">
        <v>8413.7999999999993</v>
      </c>
      <c r="E3294" s="81">
        <v>0</v>
      </c>
      <c r="F3294" s="21">
        <v>0</v>
      </c>
      <c r="G3294" s="22">
        <f t="shared" si="51"/>
        <v>8413.7999999999993</v>
      </c>
      <c r="H3294" s="21">
        <v>0</v>
      </c>
      <c r="I3294" s="21">
        <v>0</v>
      </c>
    </row>
    <row r="3295" spans="1:9" ht="15" x14ac:dyDescent="0.25">
      <c r="A3295" s="82" t="s">
        <v>3322</v>
      </c>
      <c r="B3295" s="20">
        <v>0</v>
      </c>
      <c r="C3295" s="84" t="s">
        <v>4373</v>
      </c>
      <c r="D3295" s="81">
        <v>275184.20000000007</v>
      </c>
      <c r="E3295" s="81">
        <v>47633.900000000009</v>
      </c>
      <c r="F3295" s="21">
        <v>0</v>
      </c>
      <c r="G3295" s="22">
        <f t="shared" si="51"/>
        <v>227550.30000000005</v>
      </c>
      <c r="H3295" s="21">
        <v>0</v>
      </c>
      <c r="I3295" s="21">
        <v>0</v>
      </c>
    </row>
    <row r="3296" spans="1:9" ht="15" x14ac:dyDescent="0.25">
      <c r="A3296" s="82" t="s">
        <v>3323</v>
      </c>
      <c r="B3296" s="20">
        <v>0</v>
      </c>
      <c r="C3296" s="84" t="s">
        <v>4373</v>
      </c>
      <c r="D3296" s="81">
        <v>11894.8</v>
      </c>
      <c r="E3296" s="81">
        <v>0</v>
      </c>
      <c r="F3296" s="21">
        <v>0</v>
      </c>
      <c r="G3296" s="22">
        <f t="shared" si="51"/>
        <v>11894.8</v>
      </c>
      <c r="H3296" s="21">
        <v>0</v>
      </c>
      <c r="I3296" s="21">
        <v>0</v>
      </c>
    </row>
    <row r="3297" spans="1:9" ht="15" x14ac:dyDescent="0.25">
      <c r="A3297" s="82" t="s">
        <v>3324</v>
      </c>
      <c r="B3297" s="20">
        <v>0</v>
      </c>
      <c r="C3297" s="84" t="s">
        <v>4373</v>
      </c>
      <c r="D3297" s="81">
        <v>261870</v>
      </c>
      <c r="E3297" s="81">
        <v>86579.5</v>
      </c>
      <c r="F3297" s="21">
        <v>0</v>
      </c>
      <c r="G3297" s="22">
        <f t="shared" si="51"/>
        <v>175290.5</v>
      </c>
      <c r="H3297" s="21">
        <v>0</v>
      </c>
      <c r="I3297" s="21">
        <v>0</v>
      </c>
    </row>
    <row r="3298" spans="1:9" ht="15" x14ac:dyDescent="0.25">
      <c r="A3298" s="82" t="s">
        <v>3325</v>
      </c>
      <c r="B3298" s="20">
        <v>0</v>
      </c>
      <c r="C3298" s="84" t="s">
        <v>4373</v>
      </c>
      <c r="D3298" s="81">
        <v>238456.5</v>
      </c>
      <c r="E3298" s="81">
        <v>103141.1</v>
      </c>
      <c r="F3298" s="21">
        <v>0</v>
      </c>
      <c r="G3298" s="22">
        <f t="shared" si="51"/>
        <v>135315.4</v>
      </c>
      <c r="H3298" s="21">
        <v>0</v>
      </c>
      <c r="I3298" s="21">
        <v>0</v>
      </c>
    </row>
    <row r="3299" spans="1:9" ht="15" x14ac:dyDescent="0.25">
      <c r="A3299" s="82" t="s">
        <v>1893</v>
      </c>
      <c r="B3299" s="20">
        <v>0</v>
      </c>
      <c r="C3299" s="84" t="s">
        <v>4373</v>
      </c>
      <c r="D3299" s="81">
        <v>144299.40000000002</v>
      </c>
      <c r="E3299" s="81">
        <v>52762.399999999994</v>
      </c>
      <c r="F3299" s="21">
        <v>0</v>
      </c>
      <c r="G3299" s="22">
        <f t="shared" si="51"/>
        <v>91537.000000000029</v>
      </c>
      <c r="H3299" s="21">
        <v>0</v>
      </c>
      <c r="I3299" s="21">
        <v>0</v>
      </c>
    </row>
    <row r="3300" spans="1:9" ht="15" x14ac:dyDescent="0.25">
      <c r="A3300" s="82" t="s">
        <v>3326</v>
      </c>
      <c r="B3300" s="20">
        <v>0</v>
      </c>
      <c r="C3300" s="84" t="s">
        <v>4373</v>
      </c>
      <c r="D3300" s="81">
        <v>139125.29999999999</v>
      </c>
      <c r="E3300" s="81">
        <v>50640.3</v>
      </c>
      <c r="F3300" s="21">
        <v>0</v>
      </c>
      <c r="G3300" s="22">
        <f t="shared" si="51"/>
        <v>88484.999999999985</v>
      </c>
      <c r="H3300" s="21">
        <v>0</v>
      </c>
      <c r="I3300" s="21">
        <v>0</v>
      </c>
    </row>
    <row r="3301" spans="1:9" ht="15" x14ac:dyDescent="0.25">
      <c r="A3301" s="82" t="s">
        <v>1894</v>
      </c>
      <c r="B3301" s="20">
        <v>0</v>
      </c>
      <c r="C3301" s="84" t="s">
        <v>4373</v>
      </c>
      <c r="D3301" s="81">
        <v>228355.80000000002</v>
      </c>
      <c r="E3301" s="81">
        <v>97691.200000000012</v>
      </c>
      <c r="F3301" s="21">
        <v>0</v>
      </c>
      <c r="G3301" s="22">
        <f t="shared" si="51"/>
        <v>130664.6</v>
      </c>
      <c r="H3301" s="21">
        <v>0</v>
      </c>
      <c r="I3301" s="21">
        <v>0</v>
      </c>
    </row>
    <row r="3302" spans="1:9" ht="15" x14ac:dyDescent="0.25">
      <c r="A3302" s="82" t="s">
        <v>3305</v>
      </c>
      <c r="B3302" s="20">
        <v>0</v>
      </c>
      <c r="C3302" s="84" t="s">
        <v>4373</v>
      </c>
      <c r="D3302" s="81">
        <v>165074</v>
      </c>
      <c r="E3302" s="81">
        <v>18509.7</v>
      </c>
      <c r="F3302" s="21">
        <v>0</v>
      </c>
      <c r="G3302" s="22">
        <f t="shared" si="51"/>
        <v>146564.29999999999</v>
      </c>
      <c r="H3302" s="21">
        <v>0</v>
      </c>
      <c r="I3302" s="21">
        <v>0</v>
      </c>
    </row>
    <row r="3303" spans="1:9" ht="15" x14ac:dyDescent="0.25">
      <c r="A3303" s="82" t="s">
        <v>3327</v>
      </c>
      <c r="B3303" s="20">
        <v>0</v>
      </c>
      <c r="C3303" s="84" t="s">
        <v>4373</v>
      </c>
      <c r="D3303" s="81">
        <v>150465.60000000001</v>
      </c>
      <c r="E3303" s="81">
        <v>3270.65</v>
      </c>
      <c r="F3303" s="21">
        <v>0</v>
      </c>
      <c r="G3303" s="22">
        <f t="shared" si="51"/>
        <v>147194.95000000001</v>
      </c>
      <c r="H3303" s="21">
        <v>0</v>
      </c>
      <c r="I3303" s="21">
        <v>0</v>
      </c>
    </row>
    <row r="3304" spans="1:9" ht="15" x14ac:dyDescent="0.25">
      <c r="A3304" s="82" t="s">
        <v>3328</v>
      </c>
      <c r="B3304" s="20">
        <v>0</v>
      </c>
      <c r="C3304" s="84" t="s">
        <v>4373</v>
      </c>
      <c r="D3304" s="81">
        <v>90119.4</v>
      </c>
      <c r="E3304" s="81">
        <v>35943</v>
      </c>
      <c r="F3304" s="21">
        <v>0</v>
      </c>
      <c r="G3304" s="22">
        <f t="shared" si="51"/>
        <v>54176.399999999994</v>
      </c>
      <c r="H3304" s="21">
        <v>0</v>
      </c>
      <c r="I3304" s="21">
        <v>0</v>
      </c>
    </row>
    <row r="3305" spans="1:9" ht="15" x14ac:dyDescent="0.25">
      <c r="A3305" s="82" t="s">
        <v>3329</v>
      </c>
      <c r="B3305" s="20">
        <v>0</v>
      </c>
      <c r="C3305" s="84" t="s">
        <v>4373</v>
      </c>
      <c r="D3305" s="81">
        <v>237514.8</v>
      </c>
      <c r="E3305" s="81">
        <v>59988.800000000003</v>
      </c>
      <c r="F3305" s="21">
        <v>0</v>
      </c>
      <c r="G3305" s="22">
        <f t="shared" si="51"/>
        <v>177526</v>
      </c>
      <c r="H3305" s="21">
        <v>0</v>
      </c>
      <c r="I3305" s="21">
        <v>0</v>
      </c>
    </row>
    <row r="3306" spans="1:9" ht="15" x14ac:dyDescent="0.25">
      <c r="A3306" s="82" t="s">
        <v>3330</v>
      </c>
      <c r="B3306" s="20">
        <v>0</v>
      </c>
      <c r="C3306" s="84" t="s">
        <v>4373</v>
      </c>
      <c r="D3306" s="81">
        <v>225182.40000000002</v>
      </c>
      <c r="E3306" s="81">
        <v>11243.5</v>
      </c>
      <c r="F3306" s="21">
        <v>0</v>
      </c>
      <c r="G3306" s="22">
        <f t="shared" si="51"/>
        <v>213938.90000000002</v>
      </c>
      <c r="H3306" s="21">
        <v>0</v>
      </c>
      <c r="I3306" s="21">
        <v>0</v>
      </c>
    </row>
    <row r="3307" spans="1:9" ht="15" x14ac:dyDescent="0.25">
      <c r="A3307" s="82" t="s">
        <v>3331</v>
      </c>
      <c r="B3307" s="20">
        <v>0</v>
      </c>
      <c r="C3307" s="84" t="s">
        <v>4373</v>
      </c>
      <c r="D3307" s="81">
        <v>240695.93999999997</v>
      </c>
      <c r="E3307" s="81">
        <v>45146.409999999996</v>
      </c>
      <c r="F3307" s="21">
        <v>0</v>
      </c>
      <c r="G3307" s="22">
        <f t="shared" si="51"/>
        <v>195549.52999999997</v>
      </c>
      <c r="H3307" s="21">
        <v>0</v>
      </c>
      <c r="I3307" s="21">
        <v>0</v>
      </c>
    </row>
    <row r="3308" spans="1:9" ht="15" x14ac:dyDescent="0.25">
      <c r="A3308" s="82" t="s">
        <v>3332</v>
      </c>
      <c r="B3308" s="20">
        <v>0</v>
      </c>
      <c r="C3308" s="84" t="s">
        <v>4373</v>
      </c>
      <c r="D3308" s="81">
        <v>246467.40000000002</v>
      </c>
      <c r="E3308" s="81">
        <v>104537.2</v>
      </c>
      <c r="F3308" s="21">
        <v>0</v>
      </c>
      <c r="G3308" s="22">
        <f t="shared" si="51"/>
        <v>141930.20000000001</v>
      </c>
      <c r="H3308" s="21">
        <v>0</v>
      </c>
      <c r="I3308" s="21">
        <v>0</v>
      </c>
    </row>
    <row r="3309" spans="1:9" ht="15" x14ac:dyDescent="0.25">
      <c r="A3309" s="82" t="s">
        <v>3333</v>
      </c>
      <c r="B3309" s="20">
        <v>0</v>
      </c>
      <c r="C3309" s="84" t="s">
        <v>4373</v>
      </c>
      <c r="D3309" s="81">
        <v>234083.8</v>
      </c>
      <c r="E3309" s="81">
        <v>46952.1</v>
      </c>
      <c r="F3309" s="21">
        <v>0</v>
      </c>
      <c r="G3309" s="22">
        <f t="shared" si="51"/>
        <v>187131.69999999998</v>
      </c>
      <c r="H3309" s="21">
        <v>0</v>
      </c>
      <c r="I3309" s="21">
        <v>0</v>
      </c>
    </row>
    <row r="3310" spans="1:9" ht="15" x14ac:dyDescent="0.25">
      <c r="A3310" s="82" t="s">
        <v>3334</v>
      </c>
      <c r="B3310" s="20">
        <v>0</v>
      </c>
      <c r="C3310" s="84" t="s">
        <v>4373</v>
      </c>
      <c r="D3310" s="81">
        <v>244880.4</v>
      </c>
      <c r="E3310" s="81">
        <v>111933.2</v>
      </c>
      <c r="F3310" s="21">
        <v>0</v>
      </c>
      <c r="G3310" s="22">
        <f t="shared" si="51"/>
        <v>132947.20000000001</v>
      </c>
      <c r="H3310" s="21">
        <v>0</v>
      </c>
      <c r="I3310" s="21">
        <v>0</v>
      </c>
    </row>
    <row r="3311" spans="1:9" ht="15" x14ac:dyDescent="0.25">
      <c r="A3311" s="82" t="s">
        <v>3335</v>
      </c>
      <c r="B3311" s="20">
        <v>0</v>
      </c>
      <c r="C3311" s="84" t="s">
        <v>4373</v>
      </c>
      <c r="D3311" s="81">
        <v>206838.59999999998</v>
      </c>
      <c r="E3311" s="81">
        <v>27295</v>
      </c>
      <c r="F3311" s="21">
        <v>0</v>
      </c>
      <c r="G3311" s="22">
        <f t="shared" si="51"/>
        <v>179543.59999999998</v>
      </c>
      <c r="H3311" s="21">
        <v>0</v>
      </c>
      <c r="I3311" s="21">
        <v>0</v>
      </c>
    </row>
    <row r="3312" spans="1:9" ht="15" x14ac:dyDescent="0.25">
      <c r="A3312" s="82" t="s">
        <v>3336</v>
      </c>
      <c r="B3312" s="20">
        <v>0</v>
      </c>
      <c r="C3312" s="84" t="s">
        <v>4373</v>
      </c>
      <c r="D3312" s="81">
        <v>208943.92</v>
      </c>
      <c r="E3312" s="81">
        <v>73012.23</v>
      </c>
      <c r="F3312" s="21">
        <v>0</v>
      </c>
      <c r="G3312" s="22">
        <f t="shared" si="51"/>
        <v>135931.69</v>
      </c>
      <c r="H3312" s="21">
        <v>0</v>
      </c>
      <c r="I3312" s="21">
        <v>0</v>
      </c>
    </row>
    <row r="3313" spans="1:9" ht="15" x14ac:dyDescent="0.25">
      <c r="A3313" s="82" t="s">
        <v>3337</v>
      </c>
      <c r="B3313" s="20">
        <v>0</v>
      </c>
      <c r="C3313" s="84" t="s">
        <v>4373</v>
      </c>
      <c r="D3313" s="81">
        <v>207715.8</v>
      </c>
      <c r="E3313" s="81">
        <v>14866</v>
      </c>
      <c r="F3313" s="21">
        <v>0</v>
      </c>
      <c r="G3313" s="22">
        <f t="shared" si="51"/>
        <v>192849.8</v>
      </c>
      <c r="H3313" s="21">
        <v>0</v>
      </c>
      <c r="I3313" s="21">
        <v>0</v>
      </c>
    </row>
    <row r="3314" spans="1:9" ht="15" x14ac:dyDescent="0.25">
      <c r="A3314" s="82" t="s">
        <v>3338</v>
      </c>
      <c r="B3314" s="20">
        <v>0</v>
      </c>
      <c r="C3314" s="84" t="s">
        <v>4373</v>
      </c>
      <c r="D3314" s="81">
        <v>208747.80000000002</v>
      </c>
      <c r="E3314" s="81">
        <v>61386.500000000007</v>
      </c>
      <c r="F3314" s="21">
        <v>0</v>
      </c>
      <c r="G3314" s="22">
        <f t="shared" si="51"/>
        <v>147361.30000000002</v>
      </c>
      <c r="H3314" s="21">
        <v>0</v>
      </c>
      <c r="I3314" s="21">
        <v>0</v>
      </c>
    </row>
    <row r="3315" spans="1:9" ht="15" x14ac:dyDescent="0.25">
      <c r="A3315" s="82" t="s">
        <v>3339</v>
      </c>
      <c r="B3315" s="20">
        <v>0</v>
      </c>
      <c r="C3315" s="84" t="s">
        <v>4373</v>
      </c>
      <c r="D3315" s="81">
        <v>239697.99999999997</v>
      </c>
      <c r="E3315" s="81">
        <v>65288.600000000006</v>
      </c>
      <c r="F3315" s="21">
        <v>0</v>
      </c>
      <c r="G3315" s="22">
        <f t="shared" si="51"/>
        <v>174409.39999999997</v>
      </c>
      <c r="H3315" s="21">
        <v>0</v>
      </c>
      <c r="I3315" s="21">
        <v>0</v>
      </c>
    </row>
    <row r="3316" spans="1:9" ht="15" x14ac:dyDescent="0.25">
      <c r="A3316" s="82" t="s">
        <v>3340</v>
      </c>
      <c r="B3316" s="20">
        <v>0</v>
      </c>
      <c r="C3316" s="84" t="s">
        <v>4373</v>
      </c>
      <c r="D3316" s="81">
        <v>225801.59999999998</v>
      </c>
      <c r="E3316" s="81">
        <v>94498.1</v>
      </c>
      <c r="F3316" s="21">
        <v>0</v>
      </c>
      <c r="G3316" s="22">
        <f t="shared" si="51"/>
        <v>131303.49999999997</v>
      </c>
      <c r="H3316" s="21">
        <v>0</v>
      </c>
      <c r="I3316" s="21">
        <v>0</v>
      </c>
    </row>
    <row r="3317" spans="1:9" ht="15" x14ac:dyDescent="0.25">
      <c r="A3317" s="82" t="s">
        <v>3341</v>
      </c>
      <c r="B3317" s="20">
        <v>0</v>
      </c>
      <c r="C3317" s="84" t="s">
        <v>4374</v>
      </c>
      <c r="D3317" s="81">
        <v>41202.6</v>
      </c>
      <c r="E3317" s="81">
        <v>375.8</v>
      </c>
      <c r="F3317" s="21">
        <v>0</v>
      </c>
      <c r="G3317" s="22">
        <f t="shared" si="51"/>
        <v>40826.799999999996</v>
      </c>
      <c r="H3317" s="21">
        <v>0</v>
      </c>
      <c r="I3317" s="21">
        <v>0</v>
      </c>
    </row>
    <row r="3318" spans="1:9" ht="15" x14ac:dyDescent="0.25">
      <c r="A3318" s="82" t="s">
        <v>3342</v>
      </c>
      <c r="B3318" s="20">
        <v>0</v>
      </c>
      <c r="C3318" s="84" t="s">
        <v>4374</v>
      </c>
      <c r="D3318" s="81">
        <v>38493.600000000006</v>
      </c>
      <c r="E3318" s="81">
        <v>1771.5</v>
      </c>
      <c r="F3318" s="21">
        <v>0</v>
      </c>
      <c r="G3318" s="22">
        <f t="shared" si="51"/>
        <v>36722.100000000006</v>
      </c>
      <c r="H3318" s="21">
        <v>0</v>
      </c>
      <c r="I3318" s="21">
        <v>0</v>
      </c>
    </row>
    <row r="3319" spans="1:9" ht="15" x14ac:dyDescent="0.25">
      <c r="A3319" s="82" t="s">
        <v>3343</v>
      </c>
      <c r="B3319" s="20">
        <v>0</v>
      </c>
      <c r="C3319" s="84" t="s">
        <v>4374</v>
      </c>
      <c r="D3319" s="81">
        <v>19427.400000000001</v>
      </c>
      <c r="E3319" s="81">
        <v>0</v>
      </c>
      <c r="F3319" s="21">
        <v>0</v>
      </c>
      <c r="G3319" s="22">
        <f t="shared" si="51"/>
        <v>19427.400000000001</v>
      </c>
      <c r="H3319" s="21">
        <v>0</v>
      </c>
      <c r="I3319" s="21">
        <v>0</v>
      </c>
    </row>
    <row r="3320" spans="1:9" ht="15" x14ac:dyDescent="0.25">
      <c r="A3320" s="82" t="s">
        <v>3344</v>
      </c>
      <c r="B3320" s="20">
        <v>0</v>
      </c>
      <c r="C3320" s="84" t="s">
        <v>4375</v>
      </c>
      <c r="D3320" s="81">
        <v>75052.200000000012</v>
      </c>
      <c r="E3320" s="81">
        <v>2600</v>
      </c>
      <c r="F3320" s="21">
        <v>0</v>
      </c>
      <c r="G3320" s="22">
        <f t="shared" si="51"/>
        <v>72452.200000000012</v>
      </c>
      <c r="H3320" s="21">
        <v>0</v>
      </c>
      <c r="I3320" s="21">
        <v>0</v>
      </c>
    </row>
    <row r="3321" spans="1:9" ht="15" x14ac:dyDescent="0.25">
      <c r="A3321" s="82" t="s">
        <v>3345</v>
      </c>
      <c r="B3321" s="20">
        <v>0</v>
      </c>
      <c r="C3321" s="84" t="s">
        <v>4375</v>
      </c>
      <c r="D3321" s="81">
        <v>210863.40000000002</v>
      </c>
      <c r="E3321" s="81">
        <v>118295.79999999999</v>
      </c>
      <c r="F3321" s="21">
        <v>0</v>
      </c>
      <c r="G3321" s="22">
        <f t="shared" si="51"/>
        <v>92567.600000000035</v>
      </c>
      <c r="H3321" s="21">
        <v>0</v>
      </c>
      <c r="I3321" s="21">
        <v>0</v>
      </c>
    </row>
    <row r="3322" spans="1:9" ht="15" x14ac:dyDescent="0.25">
      <c r="A3322" s="82" t="s">
        <v>3346</v>
      </c>
      <c r="B3322" s="20">
        <v>0</v>
      </c>
      <c r="C3322" s="84" t="s">
        <v>4375</v>
      </c>
      <c r="D3322" s="81">
        <v>175207.8</v>
      </c>
      <c r="E3322" s="81">
        <v>2831.3</v>
      </c>
      <c r="F3322" s="21">
        <v>0</v>
      </c>
      <c r="G3322" s="22">
        <f t="shared" si="51"/>
        <v>172376.5</v>
      </c>
      <c r="H3322" s="21">
        <v>0</v>
      </c>
      <c r="I3322" s="21">
        <v>0</v>
      </c>
    </row>
    <row r="3323" spans="1:9" ht="15" x14ac:dyDescent="0.25">
      <c r="A3323" s="82" t="s">
        <v>3347</v>
      </c>
      <c r="B3323" s="20">
        <v>0</v>
      </c>
      <c r="C3323" s="84" t="s">
        <v>4375</v>
      </c>
      <c r="D3323" s="81">
        <v>218784</v>
      </c>
      <c r="E3323" s="81">
        <v>99896.5</v>
      </c>
      <c r="F3323" s="21">
        <v>0</v>
      </c>
      <c r="G3323" s="22">
        <f t="shared" si="51"/>
        <v>118887.5</v>
      </c>
      <c r="H3323" s="21">
        <v>0</v>
      </c>
      <c r="I3323" s="21">
        <v>0</v>
      </c>
    </row>
    <row r="3324" spans="1:9" ht="15" x14ac:dyDescent="0.25">
      <c r="A3324" s="82" t="s">
        <v>3348</v>
      </c>
      <c r="B3324" s="20">
        <v>0</v>
      </c>
      <c r="C3324" s="84" t="s">
        <v>4375</v>
      </c>
      <c r="D3324" s="81">
        <v>212024.40000000002</v>
      </c>
      <c r="E3324" s="81">
        <v>19631</v>
      </c>
      <c r="F3324" s="21">
        <v>0</v>
      </c>
      <c r="G3324" s="22">
        <f t="shared" si="51"/>
        <v>192393.40000000002</v>
      </c>
      <c r="H3324" s="21">
        <v>0</v>
      </c>
      <c r="I3324" s="21">
        <v>0</v>
      </c>
    </row>
    <row r="3325" spans="1:9" ht="15" x14ac:dyDescent="0.25">
      <c r="A3325" s="82" t="s">
        <v>3349</v>
      </c>
      <c r="B3325" s="20">
        <v>0</v>
      </c>
      <c r="C3325" s="84" t="s">
        <v>4375</v>
      </c>
      <c r="D3325" s="81">
        <v>101342.39999999999</v>
      </c>
      <c r="E3325" s="81">
        <v>38856</v>
      </c>
      <c r="F3325" s="21">
        <v>0</v>
      </c>
      <c r="G3325" s="22">
        <f t="shared" si="51"/>
        <v>62486.399999999994</v>
      </c>
      <c r="H3325" s="21">
        <v>0</v>
      </c>
      <c r="I3325" s="21">
        <v>0</v>
      </c>
    </row>
    <row r="3326" spans="1:9" ht="15" x14ac:dyDescent="0.25">
      <c r="A3326" s="82" t="s">
        <v>3350</v>
      </c>
      <c r="B3326" s="20">
        <v>0</v>
      </c>
      <c r="C3326" s="84" t="s">
        <v>4375</v>
      </c>
      <c r="D3326" s="81">
        <v>86739.6</v>
      </c>
      <c r="E3326" s="81">
        <v>17005</v>
      </c>
      <c r="F3326" s="21">
        <v>0</v>
      </c>
      <c r="G3326" s="22">
        <f t="shared" si="51"/>
        <v>69734.600000000006</v>
      </c>
      <c r="H3326" s="21">
        <v>0</v>
      </c>
      <c r="I3326" s="21">
        <v>0</v>
      </c>
    </row>
    <row r="3327" spans="1:9" ht="15" x14ac:dyDescent="0.25">
      <c r="A3327" s="82" t="s">
        <v>3351</v>
      </c>
      <c r="B3327" s="20">
        <v>0</v>
      </c>
      <c r="C3327" s="84" t="s">
        <v>4375</v>
      </c>
      <c r="D3327" s="81">
        <v>92493</v>
      </c>
      <c r="E3327" s="81">
        <v>31946.2</v>
      </c>
      <c r="F3327" s="21">
        <v>0</v>
      </c>
      <c r="G3327" s="22">
        <f t="shared" si="51"/>
        <v>60546.8</v>
      </c>
      <c r="H3327" s="21">
        <v>0</v>
      </c>
      <c r="I3327" s="21">
        <v>0</v>
      </c>
    </row>
    <row r="3328" spans="1:9" ht="15" x14ac:dyDescent="0.25">
      <c r="A3328" s="82" t="s">
        <v>3352</v>
      </c>
      <c r="B3328" s="20">
        <v>0</v>
      </c>
      <c r="C3328" s="84" t="s">
        <v>4375</v>
      </c>
      <c r="D3328" s="81">
        <v>97033.8</v>
      </c>
      <c r="E3328" s="81">
        <v>13131.4</v>
      </c>
      <c r="F3328" s="21">
        <v>0</v>
      </c>
      <c r="G3328" s="22">
        <f t="shared" si="51"/>
        <v>83902.400000000009</v>
      </c>
      <c r="H3328" s="21">
        <v>0</v>
      </c>
      <c r="I3328" s="21">
        <v>0</v>
      </c>
    </row>
    <row r="3329" spans="1:9" ht="15" x14ac:dyDescent="0.25">
      <c r="A3329" s="82" t="s">
        <v>3353</v>
      </c>
      <c r="B3329" s="20">
        <v>0</v>
      </c>
      <c r="C3329" s="84" t="s">
        <v>4375</v>
      </c>
      <c r="D3329" s="81">
        <v>76548.600000000006</v>
      </c>
      <c r="E3329" s="81">
        <v>22690.5</v>
      </c>
      <c r="F3329" s="21">
        <v>0</v>
      </c>
      <c r="G3329" s="22">
        <f t="shared" si="51"/>
        <v>53858.100000000006</v>
      </c>
      <c r="H3329" s="21">
        <v>0</v>
      </c>
      <c r="I3329" s="21">
        <v>0</v>
      </c>
    </row>
    <row r="3330" spans="1:9" ht="15" x14ac:dyDescent="0.25">
      <c r="A3330" s="82" t="s">
        <v>3354</v>
      </c>
      <c r="B3330" s="20">
        <v>0</v>
      </c>
      <c r="C3330" s="84" t="s">
        <v>4375</v>
      </c>
      <c r="D3330" s="81">
        <v>104696.4</v>
      </c>
      <c r="E3330" s="81">
        <v>14097.5</v>
      </c>
      <c r="F3330" s="21">
        <v>0</v>
      </c>
      <c r="G3330" s="22">
        <f t="shared" si="51"/>
        <v>90598.9</v>
      </c>
      <c r="H3330" s="21">
        <v>0</v>
      </c>
      <c r="I3330" s="21">
        <v>0</v>
      </c>
    </row>
    <row r="3331" spans="1:9" ht="15" x14ac:dyDescent="0.25">
      <c r="A3331" s="82" t="s">
        <v>3355</v>
      </c>
      <c r="B3331" s="20">
        <v>0</v>
      </c>
      <c r="C3331" s="84" t="s">
        <v>4375</v>
      </c>
      <c r="D3331" s="81">
        <v>90325.799999999988</v>
      </c>
      <c r="E3331" s="81">
        <v>28765.300000000003</v>
      </c>
      <c r="F3331" s="21">
        <v>0</v>
      </c>
      <c r="G3331" s="22">
        <f t="shared" si="51"/>
        <v>61560.499999999985</v>
      </c>
      <c r="H3331" s="21">
        <v>0</v>
      </c>
      <c r="I3331" s="21">
        <v>0</v>
      </c>
    </row>
    <row r="3332" spans="1:9" ht="15" x14ac:dyDescent="0.25">
      <c r="A3332" s="82" t="s">
        <v>3356</v>
      </c>
      <c r="B3332" s="20">
        <v>0</v>
      </c>
      <c r="C3332" s="84" t="s">
        <v>4375</v>
      </c>
      <c r="D3332" s="81">
        <v>82044</v>
      </c>
      <c r="E3332" s="81">
        <v>37734.300000000003</v>
      </c>
      <c r="F3332" s="21">
        <v>0</v>
      </c>
      <c r="G3332" s="22">
        <f t="shared" si="51"/>
        <v>44309.7</v>
      </c>
      <c r="H3332" s="21">
        <v>0</v>
      </c>
      <c r="I3332" s="21">
        <v>0</v>
      </c>
    </row>
    <row r="3333" spans="1:9" ht="15" x14ac:dyDescent="0.25">
      <c r="A3333" s="82" t="s">
        <v>3357</v>
      </c>
      <c r="B3333" s="20">
        <v>0</v>
      </c>
      <c r="C3333" s="84" t="s">
        <v>4375</v>
      </c>
      <c r="D3333" s="81">
        <v>161301.60000000003</v>
      </c>
      <c r="E3333" s="81">
        <v>53105.9</v>
      </c>
      <c r="F3333" s="21">
        <v>0</v>
      </c>
      <c r="G3333" s="22">
        <f t="shared" si="51"/>
        <v>108195.70000000004</v>
      </c>
      <c r="H3333" s="21">
        <v>0</v>
      </c>
      <c r="I3333" s="21">
        <v>0</v>
      </c>
    </row>
    <row r="3334" spans="1:9" ht="15" x14ac:dyDescent="0.25">
      <c r="A3334" s="82" t="s">
        <v>3358</v>
      </c>
      <c r="B3334" s="20">
        <v>0</v>
      </c>
      <c r="C3334" s="84" t="s">
        <v>4375</v>
      </c>
      <c r="D3334" s="81">
        <v>161817.59999999998</v>
      </c>
      <c r="E3334" s="81">
        <v>49624.000000000007</v>
      </c>
      <c r="F3334" s="21">
        <v>0</v>
      </c>
      <c r="G3334" s="22">
        <f t="shared" ref="G3334:G3397" si="52">D3334-E3334</f>
        <v>112193.59999999998</v>
      </c>
      <c r="H3334" s="21">
        <v>0</v>
      </c>
      <c r="I3334" s="21">
        <v>0</v>
      </c>
    </row>
    <row r="3335" spans="1:9" ht="15" x14ac:dyDescent="0.25">
      <c r="A3335" s="82" t="s">
        <v>3359</v>
      </c>
      <c r="B3335" s="20">
        <v>0</v>
      </c>
      <c r="C3335" s="84" t="s">
        <v>4375</v>
      </c>
      <c r="D3335" s="81">
        <v>466154.4</v>
      </c>
      <c r="E3335" s="81">
        <v>149020.6</v>
      </c>
      <c r="F3335" s="21">
        <v>0</v>
      </c>
      <c r="G3335" s="22">
        <f t="shared" si="52"/>
        <v>317133.80000000005</v>
      </c>
      <c r="H3335" s="21">
        <v>0</v>
      </c>
      <c r="I3335" s="21">
        <v>0</v>
      </c>
    </row>
    <row r="3336" spans="1:9" ht="15" x14ac:dyDescent="0.25">
      <c r="A3336" s="82" t="s">
        <v>3360</v>
      </c>
      <c r="B3336" s="20">
        <v>0</v>
      </c>
      <c r="C3336" s="84" t="s">
        <v>4375</v>
      </c>
      <c r="D3336" s="81">
        <v>72214.200000000012</v>
      </c>
      <c r="E3336" s="81">
        <v>13025.400000000001</v>
      </c>
      <c r="F3336" s="21">
        <v>0</v>
      </c>
      <c r="G3336" s="22">
        <f t="shared" si="52"/>
        <v>59188.80000000001</v>
      </c>
      <c r="H3336" s="21">
        <v>0</v>
      </c>
      <c r="I3336" s="21">
        <v>0</v>
      </c>
    </row>
    <row r="3337" spans="1:9" ht="15" x14ac:dyDescent="0.25">
      <c r="A3337" s="82" t="s">
        <v>3361</v>
      </c>
      <c r="B3337" s="20">
        <v>0</v>
      </c>
      <c r="C3337" s="84" t="s">
        <v>4375</v>
      </c>
      <c r="D3337" s="81">
        <v>102600.6</v>
      </c>
      <c r="E3337" s="81">
        <v>64848.799999999996</v>
      </c>
      <c r="F3337" s="21">
        <v>0</v>
      </c>
      <c r="G3337" s="22">
        <f t="shared" si="52"/>
        <v>37751.80000000001</v>
      </c>
      <c r="H3337" s="21">
        <v>0</v>
      </c>
      <c r="I3337" s="21">
        <v>0</v>
      </c>
    </row>
    <row r="3338" spans="1:9" ht="15" x14ac:dyDescent="0.25">
      <c r="A3338" s="82" t="s">
        <v>3362</v>
      </c>
      <c r="B3338" s="20">
        <v>0</v>
      </c>
      <c r="C3338" s="84" t="s">
        <v>4375</v>
      </c>
      <c r="D3338" s="81">
        <v>219042.00000000003</v>
      </c>
      <c r="E3338" s="81">
        <v>90319.1</v>
      </c>
      <c r="F3338" s="21">
        <v>0</v>
      </c>
      <c r="G3338" s="22">
        <f t="shared" si="52"/>
        <v>128722.90000000002</v>
      </c>
      <c r="H3338" s="21">
        <v>0</v>
      </c>
      <c r="I3338" s="21">
        <v>0</v>
      </c>
    </row>
    <row r="3339" spans="1:9" ht="15" x14ac:dyDescent="0.25">
      <c r="A3339" s="82" t="s">
        <v>3363</v>
      </c>
      <c r="B3339" s="20">
        <v>0</v>
      </c>
      <c r="C3339" s="84" t="s">
        <v>4375</v>
      </c>
      <c r="D3339" s="81">
        <v>226214.40000000002</v>
      </c>
      <c r="E3339" s="81">
        <v>142765.49999999997</v>
      </c>
      <c r="F3339" s="21">
        <v>0</v>
      </c>
      <c r="G3339" s="22">
        <f t="shared" si="52"/>
        <v>83448.900000000052</v>
      </c>
      <c r="H3339" s="21">
        <v>0</v>
      </c>
      <c r="I3339" s="21">
        <v>0</v>
      </c>
    </row>
    <row r="3340" spans="1:9" ht="15" x14ac:dyDescent="0.25">
      <c r="A3340" s="82" t="s">
        <v>3364</v>
      </c>
      <c r="B3340" s="20">
        <v>0</v>
      </c>
      <c r="C3340" s="84" t="s">
        <v>4375</v>
      </c>
      <c r="D3340" s="81">
        <v>191242</v>
      </c>
      <c r="E3340" s="81">
        <v>120696</v>
      </c>
      <c r="F3340" s="21">
        <v>0</v>
      </c>
      <c r="G3340" s="22">
        <f t="shared" si="52"/>
        <v>70546</v>
      </c>
      <c r="H3340" s="21">
        <v>0</v>
      </c>
      <c r="I3340" s="21">
        <v>0</v>
      </c>
    </row>
    <row r="3341" spans="1:9" ht="15" x14ac:dyDescent="0.25">
      <c r="A3341" s="82" t="s">
        <v>3365</v>
      </c>
      <c r="B3341" s="20">
        <v>0</v>
      </c>
      <c r="C3341" s="84" t="s">
        <v>4375</v>
      </c>
      <c r="D3341" s="81">
        <v>247318.80000000005</v>
      </c>
      <c r="E3341" s="81">
        <v>158743.20000000001</v>
      </c>
      <c r="F3341" s="21">
        <v>0</v>
      </c>
      <c r="G3341" s="22">
        <f t="shared" si="52"/>
        <v>88575.600000000035</v>
      </c>
      <c r="H3341" s="21">
        <v>0</v>
      </c>
      <c r="I3341" s="21">
        <v>0</v>
      </c>
    </row>
    <row r="3342" spans="1:9" ht="15" x14ac:dyDescent="0.25">
      <c r="A3342" s="82" t="s">
        <v>3366</v>
      </c>
      <c r="B3342" s="20">
        <v>0</v>
      </c>
      <c r="C3342" s="84" t="s">
        <v>4375</v>
      </c>
      <c r="D3342" s="81">
        <v>273299.39999999997</v>
      </c>
      <c r="E3342" s="81">
        <v>52506.5</v>
      </c>
      <c r="F3342" s="21">
        <v>0</v>
      </c>
      <c r="G3342" s="22">
        <f t="shared" si="52"/>
        <v>220792.89999999997</v>
      </c>
      <c r="H3342" s="21">
        <v>0</v>
      </c>
      <c r="I3342" s="21">
        <v>0</v>
      </c>
    </row>
    <row r="3343" spans="1:9" ht="15" x14ac:dyDescent="0.25">
      <c r="A3343" s="82" t="s">
        <v>3367</v>
      </c>
      <c r="B3343" s="20">
        <v>0</v>
      </c>
      <c r="C3343" s="84" t="s">
        <v>4375</v>
      </c>
      <c r="D3343" s="81">
        <v>166487.4</v>
      </c>
      <c r="E3343" s="81">
        <v>65312.3</v>
      </c>
      <c r="F3343" s="21">
        <v>0</v>
      </c>
      <c r="G3343" s="22">
        <f t="shared" si="52"/>
        <v>101175.09999999999</v>
      </c>
      <c r="H3343" s="21">
        <v>0</v>
      </c>
      <c r="I3343" s="21">
        <v>0</v>
      </c>
    </row>
    <row r="3344" spans="1:9" ht="15" x14ac:dyDescent="0.25">
      <c r="A3344" s="82" t="s">
        <v>3368</v>
      </c>
      <c r="B3344" s="20">
        <v>0</v>
      </c>
      <c r="C3344" s="84" t="s">
        <v>4375</v>
      </c>
      <c r="D3344" s="81">
        <v>187901.39999999997</v>
      </c>
      <c r="E3344" s="81">
        <v>55218.5</v>
      </c>
      <c r="F3344" s="21">
        <v>0</v>
      </c>
      <c r="G3344" s="22">
        <f t="shared" si="52"/>
        <v>132682.89999999997</v>
      </c>
      <c r="H3344" s="21">
        <v>0</v>
      </c>
      <c r="I3344" s="21">
        <v>0</v>
      </c>
    </row>
    <row r="3345" spans="1:9" ht="15" x14ac:dyDescent="0.25">
      <c r="A3345" s="82" t="s">
        <v>3369</v>
      </c>
      <c r="B3345" s="20">
        <v>0</v>
      </c>
      <c r="C3345" s="84" t="s">
        <v>4375</v>
      </c>
      <c r="D3345" s="81">
        <v>244661.4</v>
      </c>
      <c r="E3345" s="81">
        <v>49275.3</v>
      </c>
      <c r="F3345" s="21">
        <v>0</v>
      </c>
      <c r="G3345" s="22">
        <f t="shared" si="52"/>
        <v>195386.09999999998</v>
      </c>
      <c r="H3345" s="21">
        <v>0</v>
      </c>
      <c r="I3345" s="21">
        <v>0</v>
      </c>
    </row>
    <row r="3346" spans="1:9" ht="15" x14ac:dyDescent="0.25">
      <c r="A3346" s="82" t="s">
        <v>3370</v>
      </c>
      <c r="B3346" s="20">
        <v>0</v>
      </c>
      <c r="C3346" s="84" t="s">
        <v>4375</v>
      </c>
      <c r="D3346" s="81">
        <v>244584.00000000003</v>
      </c>
      <c r="E3346" s="81">
        <v>100143.2</v>
      </c>
      <c r="F3346" s="21">
        <v>0</v>
      </c>
      <c r="G3346" s="22">
        <f t="shared" si="52"/>
        <v>144440.80000000005</v>
      </c>
      <c r="H3346" s="21">
        <v>0</v>
      </c>
      <c r="I3346" s="21">
        <v>0</v>
      </c>
    </row>
    <row r="3347" spans="1:9" ht="15" x14ac:dyDescent="0.25">
      <c r="A3347" s="82" t="s">
        <v>3371</v>
      </c>
      <c r="B3347" s="20">
        <v>0</v>
      </c>
      <c r="C3347" s="84" t="s">
        <v>4375</v>
      </c>
      <c r="D3347" s="81">
        <v>250615.2</v>
      </c>
      <c r="E3347" s="81">
        <v>105170.6</v>
      </c>
      <c r="F3347" s="21">
        <v>0</v>
      </c>
      <c r="G3347" s="22">
        <f t="shared" si="52"/>
        <v>145444.6</v>
      </c>
      <c r="H3347" s="21">
        <v>0</v>
      </c>
      <c r="I3347" s="21">
        <v>0</v>
      </c>
    </row>
    <row r="3348" spans="1:9" ht="15" x14ac:dyDescent="0.25">
      <c r="A3348" s="82" t="s">
        <v>3372</v>
      </c>
      <c r="B3348" s="20">
        <v>0</v>
      </c>
      <c r="C3348" s="84" t="s">
        <v>4375</v>
      </c>
      <c r="D3348" s="81">
        <v>341643.6</v>
      </c>
      <c r="E3348" s="81">
        <v>259224.70000000004</v>
      </c>
      <c r="F3348" s="21">
        <v>0</v>
      </c>
      <c r="G3348" s="22">
        <f t="shared" si="52"/>
        <v>82418.899999999936</v>
      </c>
      <c r="H3348" s="21">
        <v>0</v>
      </c>
      <c r="I3348" s="21">
        <v>0</v>
      </c>
    </row>
    <row r="3349" spans="1:9" ht="15" x14ac:dyDescent="0.25">
      <c r="A3349" s="82" t="s">
        <v>3373</v>
      </c>
      <c r="B3349" s="20">
        <v>0</v>
      </c>
      <c r="C3349" s="84" t="s">
        <v>4375</v>
      </c>
      <c r="D3349" s="81">
        <v>164346</v>
      </c>
      <c r="E3349" s="81">
        <v>81586.899999999994</v>
      </c>
      <c r="F3349" s="21">
        <v>0</v>
      </c>
      <c r="G3349" s="22">
        <f t="shared" si="52"/>
        <v>82759.100000000006</v>
      </c>
      <c r="H3349" s="21">
        <v>0</v>
      </c>
      <c r="I3349" s="21">
        <v>0</v>
      </c>
    </row>
    <row r="3350" spans="1:9" ht="15" x14ac:dyDescent="0.25">
      <c r="A3350" s="82" t="s">
        <v>3374</v>
      </c>
      <c r="B3350" s="20">
        <v>0</v>
      </c>
      <c r="C3350" s="84" t="s">
        <v>4375</v>
      </c>
      <c r="D3350" s="81">
        <v>101832.6</v>
      </c>
      <c r="E3350" s="81">
        <v>42432.7</v>
      </c>
      <c r="F3350" s="21">
        <v>0</v>
      </c>
      <c r="G3350" s="22">
        <f t="shared" si="52"/>
        <v>59399.900000000009</v>
      </c>
      <c r="H3350" s="21">
        <v>0</v>
      </c>
      <c r="I3350" s="21">
        <v>0</v>
      </c>
    </row>
    <row r="3351" spans="1:9" ht="15" x14ac:dyDescent="0.25">
      <c r="A3351" s="82" t="s">
        <v>3375</v>
      </c>
      <c r="B3351" s="20">
        <v>0</v>
      </c>
      <c r="C3351" s="84" t="s">
        <v>4375</v>
      </c>
      <c r="D3351" s="81">
        <v>69531</v>
      </c>
      <c r="E3351" s="81">
        <v>5112</v>
      </c>
      <c r="F3351" s="21">
        <v>0</v>
      </c>
      <c r="G3351" s="22">
        <f t="shared" si="52"/>
        <v>64419</v>
      </c>
      <c r="H3351" s="21">
        <v>0</v>
      </c>
      <c r="I3351" s="21">
        <v>0</v>
      </c>
    </row>
    <row r="3352" spans="1:9" ht="15" x14ac:dyDescent="0.25">
      <c r="A3352" s="82" t="s">
        <v>3376</v>
      </c>
      <c r="B3352" s="20">
        <v>0</v>
      </c>
      <c r="C3352" s="84" t="s">
        <v>4375</v>
      </c>
      <c r="D3352" s="81">
        <v>74046</v>
      </c>
      <c r="E3352" s="81">
        <v>27271.3</v>
      </c>
      <c r="F3352" s="21">
        <v>0</v>
      </c>
      <c r="G3352" s="22">
        <f t="shared" si="52"/>
        <v>46774.7</v>
      </c>
      <c r="H3352" s="21">
        <v>0</v>
      </c>
      <c r="I3352" s="21">
        <v>0</v>
      </c>
    </row>
    <row r="3353" spans="1:9" ht="15" x14ac:dyDescent="0.25">
      <c r="A3353" s="82" t="s">
        <v>3377</v>
      </c>
      <c r="B3353" s="20">
        <v>0</v>
      </c>
      <c r="C3353" s="84" t="s">
        <v>4375</v>
      </c>
      <c r="D3353" s="81">
        <v>85217.400000000009</v>
      </c>
      <c r="E3353" s="81">
        <v>23744.5</v>
      </c>
      <c r="F3353" s="21">
        <v>0</v>
      </c>
      <c r="G3353" s="22">
        <f t="shared" si="52"/>
        <v>61472.900000000009</v>
      </c>
      <c r="H3353" s="21">
        <v>0</v>
      </c>
      <c r="I3353" s="21">
        <v>0</v>
      </c>
    </row>
    <row r="3354" spans="1:9" ht="15" x14ac:dyDescent="0.25">
      <c r="A3354" s="82" t="s">
        <v>3378</v>
      </c>
      <c r="B3354" s="20">
        <v>0</v>
      </c>
      <c r="C3354" s="84" t="s">
        <v>4375</v>
      </c>
      <c r="D3354" s="81">
        <v>86430</v>
      </c>
      <c r="E3354" s="81">
        <v>49880.5</v>
      </c>
      <c r="F3354" s="21">
        <v>0</v>
      </c>
      <c r="G3354" s="22">
        <f t="shared" si="52"/>
        <v>36549.5</v>
      </c>
      <c r="H3354" s="21">
        <v>0</v>
      </c>
      <c r="I3354" s="21">
        <v>0</v>
      </c>
    </row>
    <row r="3355" spans="1:9" ht="15" x14ac:dyDescent="0.25">
      <c r="A3355" s="82" t="s">
        <v>846</v>
      </c>
      <c r="B3355" s="20">
        <v>0</v>
      </c>
      <c r="C3355" s="84" t="s">
        <v>4375</v>
      </c>
      <c r="D3355" s="81">
        <v>84004.800000000003</v>
      </c>
      <c r="E3355" s="81">
        <v>1675</v>
      </c>
      <c r="F3355" s="21">
        <v>0</v>
      </c>
      <c r="G3355" s="22">
        <f t="shared" si="52"/>
        <v>82329.8</v>
      </c>
      <c r="H3355" s="21">
        <v>0</v>
      </c>
      <c r="I3355" s="21">
        <v>0</v>
      </c>
    </row>
    <row r="3356" spans="1:9" ht="15" x14ac:dyDescent="0.25">
      <c r="A3356" s="82" t="s">
        <v>3379</v>
      </c>
      <c r="B3356" s="20">
        <v>0</v>
      </c>
      <c r="C3356" s="84" t="s">
        <v>4375</v>
      </c>
      <c r="D3356" s="81">
        <v>51677.399999999994</v>
      </c>
      <c r="E3356" s="81">
        <v>470.4</v>
      </c>
      <c r="F3356" s="21">
        <v>0</v>
      </c>
      <c r="G3356" s="22">
        <f t="shared" si="52"/>
        <v>51206.999999999993</v>
      </c>
      <c r="H3356" s="21">
        <v>0</v>
      </c>
      <c r="I3356" s="21">
        <v>0</v>
      </c>
    </row>
    <row r="3357" spans="1:9" ht="15" x14ac:dyDescent="0.25">
      <c r="A3357" s="82" t="s">
        <v>3380</v>
      </c>
      <c r="B3357" s="20">
        <v>0</v>
      </c>
      <c r="C3357" s="84" t="s">
        <v>4375</v>
      </c>
      <c r="D3357" s="81">
        <v>72885</v>
      </c>
      <c r="E3357" s="81">
        <v>10577.4</v>
      </c>
      <c r="F3357" s="21">
        <v>0</v>
      </c>
      <c r="G3357" s="22">
        <f t="shared" si="52"/>
        <v>62307.6</v>
      </c>
      <c r="H3357" s="21">
        <v>0</v>
      </c>
      <c r="I3357" s="21">
        <v>0</v>
      </c>
    </row>
    <row r="3358" spans="1:9" ht="15" x14ac:dyDescent="0.25">
      <c r="A3358" s="82" t="s">
        <v>3381</v>
      </c>
      <c r="B3358" s="20">
        <v>0</v>
      </c>
      <c r="C3358" s="84" t="s">
        <v>4375</v>
      </c>
      <c r="D3358" s="81">
        <v>69247.199999999997</v>
      </c>
      <c r="E3358" s="81">
        <v>29688.400000000001</v>
      </c>
      <c r="F3358" s="21">
        <v>0</v>
      </c>
      <c r="G3358" s="22">
        <f t="shared" si="52"/>
        <v>39558.799999999996</v>
      </c>
      <c r="H3358" s="21">
        <v>0</v>
      </c>
      <c r="I3358" s="21">
        <v>0</v>
      </c>
    </row>
    <row r="3359" spans="1:9" ht="15" x14ac:dyDescent="0.25">
      <c r="A3359" s="82" t="s">
        <v>3382</v>
      </c>
      <c r="B3359" s="20">
        <v>0</v>
      </c>
      <c r="C3359" s="84" t="s">
        <v>4375</v>
      </c>
      <c r="D3359" s="81">
        <v>91332</v>
      </c>
      <c r="E3359" s="81">
        <v>27892</v>
      </c>
      <c r="F3359" s="21">
        <v>0</v>
      </c>
      <c r="G3359" s="22">
        <f t="shared" si="52"/>
        <v>63440</v>
      </c>
      <c r="H3359" s="21">
        <v>0</v>
      </c>
      <c r="I3359" s="21">
        <v>0</v>
      </c>
    </row>
    <row r="3360" spans="1:9" ht="15" x14ac:dyDescent="0.25">
      <c r="A3360" s="82" t="s">
        <v>3383</v>
      </c>
      <c r="B3360" s="20">
        <v>0</v>
      </c>
      <c r="C3360" s="84" t="s">
        <v>4375</v>
      </c>
      <c r="D3360" s="81">
        <v>74820</v>
      </c>
      <c r="E3360" s="81">
        <v>29994</v>
      </c>
      <c r="F3360" s="21">
        <v>0</v>
      </c>
      <c r="G3360" s="22">
        <f t="shared" si="52"/>
        <v>44826</v>
      </c>
      <c r="H3360" s="21">
        <v>0</v>
      </c>
      <c r="I3360" s="21">
        <v>0</v>
      </c>
    </row>
    <row r="3361" spans="1:9" ht="15" x14ac:dyDescent="0.25">
      <c r="A3361" s="82" t="s">
        <v>3384</v>
      </c>
      <c r="B3361" s="20">
        <v>0</v>
      </c>
      <c r="C3361" s="84" t="s">
        <v>4376</v>
      </c>
      <c r="D3361" s="81">
        <v>730162.84000000008</v>
      </c>
      <c r="E3361" s="81">
        <v>241969.36000000004</v>
      </c>
      <c r="F3361" s="21">
        <v>0</v>
      </c>
      <c r="G3361" s="22">
        <f t="shared" si="52"/>
        <v>488193.48000000004</v>
      </c>
      <c r="H3361" s="21">
        <v>0</v>
      </c>
      <c r="I3361" s="21">
        <v>0</v>
      </c>
    </row>
    <row r="3362" spans="1:9" ht="15" x14ac:dyDescent="0.25">
      <c r="A3362" s="82" t="s">
        <v>3385</v>
      </c>
      <c r="B3362" s="20">
        <v>0</v>
      </c>
      <c r="C3362" s="84" t="s">
        <v>4376</v>
      </c>
      <c r="D3362" s="81">
        <v>618762.89999999979</v>
      </c>
      <c r="E3362" s="81">
        <v>372320.16000000003</v>
      </c>
      <c r="F3362" s="21">
        <v>0</v>
      </c>
      <c r="G3362" s="22">
        <f t="shared" si="52"/>
        <v>246442.73999999976</v>
      </c>
      <c r="H3362" s="21">
        <v>0</v>
      </c>
      <c r="I3362" s="21">
        <v>0</v>
      </c>
    </row>
    <row r="3363" spans="1:9" ht="15" x14ac:dyDescent="0.25">
      <c r="A3363" s="82" t="s">
        <v>3386</v>
      </c>
      <c r="B3363" s="20">
        <v>0</v>
      </c>
      <c r="C3363" s="84" t="s">
        <v>4376</v>
      </c>
      <c r="D3363" s="81">
        <v>344713.80000000005</v>
      </c>
      <c r="E3363" s="81">
        <v>128716.99999999999</v>
      </c>
      <c r="F3363" s="21">
        <v>0</v>
      </c>
      <c r="G3363" s="22">
        <f t="shared" si="52"/>
        <v>215996.80000000005</v>
      </c>
      <c r="H3363" s="21">
        <v>0</v>
      </c>
      <c r="I3363" s="21">
        <v>0</v>
      </c>
    </row>
    <row r="3364" spans="1:9" ht="15" x14ac:dyDescent="0.25">
      <c r="A3364" s="82" t="s">
        <v>3387</v>
      </c>
      <c r="B3364" s="20">
        <v>0</v>
      </c>
      <c r="C3364" s="84" t="s">
        <v>4376</v>
      </c>
      <c r="D3364" s="81">
        <v>1013759.7300000001</v>
      </c>
      <c r="E3364" s="81">
        <v>647301.63000000012</v>
      </c>
      <c r="F3364" s="21">
        <v>0</v>
      </c>
      <c r="G3364" s="22">
        <f t="shared" si="52"/>
        <v>366458.1</v>
      </c>
      <c r="H3364" s="21">
        <v>0</v>
      </c>
      <c r="I3364" s="21">
        <v>0</v>
      </c>
    </row>
    <row r="3365" spans="1:9" ht="15" x14ac:dyDescent="0.25">
      <c r="A3365" s="82" t="s">
        <v>3388</v>
      </c>
      <c r="B3365" s="20">
        <v>0</v>
      </c>
      <c r="C3365" s="84" t="s">
        <v>4376</v>
      </c>
      <c r="D3365" s="81">
        <v>2148692.4399999995</v>
      </c>
      <c r="E3365" s="81">
        <v>1070231.8699999999</v>
      </c>
      <c r="F3365" s="21">
        <v>0</v>
      </c>
      <c r="G3365" s="22">
        <f t="shared" si="52"/>
        <v>1078460.5699999996</v>
      </c>
      <c r="H3365" s="21">
        <v>0</v>
      </c>
      <c r="I3365" s="21">
        <v>0</v>
      </c>
    </row>
    <row r="3366" spans="1:9" ht="15" x14ac:dyDescent="0.25">
      <c r="A3366" s="82" t="s">
        <v>3389</v>
      </c>
      <c r="B3366" s="20">
        <v>0</v>
      </c>
      <c r="C3366" s="84" t="s">
        <v>4376</v>
      </c>
      <c r="D3366" s="81">
        <v>1347685.7400000005</v>
      </c>
      <c r="E3366" s="81">
        <v>746989.3600000001</v>
      </c>
      <c r="F3366" s="21">
        <v>0</v>
      </c>
      <c r="G3366" s="22">
        <f t="shared" si="52"/>
        <v>600696.38000000035</v>
      </c>
      <c r="H3366" s="21">
        <v>0</v>
      </c>
      <c r="I3366" s="21">
        <v>0</v>
      </c>
    </row>
    <row r="3367" spans="1:9" ht="15" x14ac:dyDescent="0.25">
      <c r="A3367" s="82" t="s">
        <v>3390</v>
      </c>
      <c r="B3367" s="20">
        <v>0</v>
      </c>
      <c r="C3367" s="84" t="s">
        <v>4376</v>
      </c>
      <c r="D3367" s="81">
        <v>1011953.3999999996</v>
      </c>
      <c r="E3367" s="81">
        <v>596948.89999999991</v>
      </c>
      <c r="F3367" s="21">
        <v>0</v>
      </c>
      <c r="G3367" s="22">
        <f t="shared" si="52"/>
        <v>415004.49999999965</v>
      </c>
      <c r="H3367" s="21">
        <v>0</v>
      </c>
      <c r="I3367" s="21">
        <v>0</v>
      </c>
    </row>
    <row r="3368" spans="1:9" ht="15" x14ac:dyDescent="0.25">
      <c r="A3368" s="82" t="s">
        <v>3391</v>
      </c>
      <c r="B3368" s="20">
        <v>0</v>
      </c>
      <c r="C3368" s="84" t="s">
        <v>4376</v>
      </c>
      <c r="D3368" s="81">
        <v>1771396.9999999998</v>
      </c>
      <c r="E3368" s="81">
        <v>833944.37000000011</v>
      </c>
      <c r="F3368" s="21">
        <v>0</v>
      </c>
      <c r="G3368" s="22">
        <f t="shared" si="52"/>
        <v>937452.62999999966</v>
      </c>
      <c r="H3368" s="21">
        <v>0</v>
      </c>
      <c r="I3368" s="21">
        <v>0</v>
      </c>
    </row>
    <row r="3369" spans="1:9" ht="15" x14ac:dyDescent="0.25">
      <c r="A3369" s="82" t="s">
        <v>3392</v>
      </c>
      <c r="B3369" s="20">
        <v>0</v>
      </c>
      <c r="C3369" s="84" t="s">
        <v>4376</v>
      </c>
      <c r="D3369" s="81">
        <v>79902.600000000006</v>
      </c>
      <c r="E3369" s="81">
        <v>24366.799999999999</v>
      </c>
      <c r="F3369" s="21">
        <v>0</v>
      </c>
      <c r="G3369" s="22">
        <f t="shared" si="52"/>
        <v>55535.8</v>
      </c>
      <c r="H3369" s="21">
        <v>0</v>
      </c>
      <c r="I3369" s="21">
        <v>0</v>
      </c>
    </row>
    <row r="3370" spans="1:9" ht="15" x14ac:dyDescent="0.25">
      <c r="A3370" s="82" t="s">
        <v>3393</v>
      </c>
      <c r="B3370" s="20">
        <v>0</v>
      </c>
      <c r="C3370" s="84" t="s">
        <v>4376</v>
      </c>
      <c r="D3370" s="81">
        <v>94170</v>
      </c>
      <c r="E3370" s="81">
        <v>54174.400000000001</v>
      </c>
      <c r="F3370" s="21">
        <v>0</v>
      </c>
      <c r="G3370" s="22">
        <f t="shared" si="52"/>
        <v>39995.599999999999</v>
      </c>
      <c r="H3370" s="21">
        <v>0</v>
      </c>
      <c r="I3370" s="21">
        <v>0</v>
      </c>
    </row>
    <row r="3371" spans="1:9" ht="15" x14ac:dyDescent="0.25">
      <c r="A3371" s="82" t="s">
        <v>3394</v>
      </c>
      <c r="B3371" s="20">
        <v>0</v>
      </c>
      <c r="C3371" s="84" t="s">
        <v>4376</v>
      </c>
      <c r="D3371" s="81">
        <v>468765.35999999993</v>
      </c>
      <c r="E3371" s="81">
        <v>200272.47999999989</v>
      </c>
      <c r="F3371" s="21">
        <v>0</v>
      </c>
      <c r="G3371" s="22">
        <f t="shared" si="52"/>
        <v>268492.88</v>
      </c>
      <c r="H3371" s="21">
        <v>0</v>
      </c>
      <c r="I3371" s="21">
        <v>0</v>
      </c>
    </row>
    <row r="3372" spans="1:9" ht="15" x14ac:dyDescent="0.25">
      <c r="A3372" s="82" t="s">
        <v>3395</v>
      </c>
      <c r="B3372" s="20">
        <v>0</v>
      </c>
      <c r="C3372" s="84" t="s">
        <v>4376</v>
      </c>
      <c r="D3372" s="81">
        <v>521985.6</v>
      </c>
      <c r="E3372" s="81">
        <v>353839.2</v>
      </c>
      <c r="F3372" s="21">
        <v>0</v>
      </c>
      <c r="G3372" s="22">
        <f t="shared" si="52"/>
        <v>168146.39999999997</v>
      </c>
      <c r="H3372" s="21">
        <v>0</v>
      </c>
      <c r="I3372" s="21">
        <v>0</v>
      </c>
    </row>
    <row r="3373" spans="1:9" ht="15" x14ac:dyDescent="0.25">
      <c r="A3373" s="82" t="s">
        <v>3396</v>
      </c>
      <c r="B3373" s="20">
        <v>0</v>
      </c>
      <c r="C3373" s="84" t="s">
        <v>4376</v>
      </c>
      <c r="D3373" s="81">
        <v>503383.79999999993</v>
      </c>
      <c r="E3373" s="81">
        <v>129267.40000000001</v>
      </c>
      <c r="F3373" s="21">
        <v>0</v>
      </c>
      <c r="G3373" s="22">
        <f t="shared" si="52"/>
        <v>374116.39999999991</v>
      </c>
      <c r="H3373" s="21">
        <v>0</v>
      </c>
      <c r="I3373" s="21">
        <v>0</v>
      </c>
    </row>
    <row r="3374" spans="1:9" ht="15" x14ac:dyDescent="0.25">
      <c r="A3374" s="82" t="s">
        <v>3397</v>
      </c>
      <c r="B3374" s="20">
        <v>0</v>
      </c>
      <c r="C3374" s="84" t="s">
        <v>4376</v>
      </c>
      <c r="D3374" s="81">
        <v>108927.6</v>
      </c>
      <c r="E3374" s="81">
        <v>69988.599999999991</v>
      </c>
      <c r="F3374" s="21">
        <v>0</v>
      </c>
      <c r="G3374" s="22">
        <f t="shared" si="52"/>
        <v>38939.000000000015</v>
      </c>
      <c r="H3374" s="21">
        <v>0</v>
      </c>
      <c r="I3374" s="21">
        <v>0</v>
      </c>
    </row>
    <row r="3375" spans="1:9" ht="15" x14ac:dyDescent="0.25">
      <c r="A3375" s="82" t="s">
        <v>3398</v>
      </c>
      <c r="B3375" s="20">
        <v>0</v>
      </c>
      <c r="C3375" s="84" t="s">
        <v>4376</v>
      </c>
      <c r="D3375" s="81">
        <v>112410.6</v>
      </c>
      <c r="E3375" s="81">
        <v>111582.6</v>
      </c>
      <c r="F3375" s="21">
        <v>0</v>
      </c>
      <c r="G3375" s="22">
        <f t="shared" si="52"/>
        <v>828</v>
      </c>
      <c r="H3375" s="21">
        <v>0</v>
      </c>
      <c r="I3375" s="21">
        <v>0</v>
      </c>
    </row>
    <row r="3376" spans="1:9" ht="15" x14ac:dyDescent="0.25">
      <c r="A3376" s="82" t="s">
        <v>3399</v>
      </c>
      <c r="B3376" s="20">
        <v>0</v>
      </c>
      <c r="C3376" s="84" t="s">
        <v>4376</v>
      </c>
      <c r="D3376" s="81">
        <v>118112.4</v>
      </c>
      <c r="E3376" s="81">
        <v>93185.700000000012</v>
      </c>
      <c r="F3376" s="21">
        <v>0</v>
      </c>
      <c r="G3376" s="22">
        <f t="shared" si="52"/>
        <v>24926.699999999983</v>
      </c>
      <c r="H3376" s="21">
        <v>0</v>
      </c>
      <c r="I3376" s="21">
        <v>0</v>
      </c>
    </row>
    <row r="3377" spans="1:9" ht="15" x14ac:dyDescent="0.25">
      <c r="A3377" s="82" t="s">
        <v>2847</v>
      </c>
      <c r="B3377" s="20">
        <v>0</v>
      </c>
      <c r="C3377" s="84" t="s">
        <v>4376</v>
      </c>
      <c r="D3377" s="81">
        <v>224261.33999999997</v>
      </c>
      <c r="E3377" s="81">
        <v>125440</v>
      </c>
      <c r="F3377" s="21">
        <v>0</v>
      </c>
      <c r="G3377" s="22">
        <f t="shared" si="52"/>
        <v>98821.339999999967</v>
      </c>
      <c r="H3377" s="21">
        <v>0</v>
      </c>
      <c r="I3377" s="21">
        <v>0</v>
      </c>
    </row>
    <row r="3378" spans="1:9" ht="15" x14ac:dyDescent="0.25">
      <c r="A3378" s="82" t="s">
        <v>3400</v>
      </c>
      <c r="B3378" s="20">
        <v>0</v>
      </c>
      <c r="C3378" s="84" t="s">
        <v>4376</v>
      </c>
      <c r="D3378" s="81">
        <v>132250.79999999999</v>
      </c>
      <c r="E3378" s="81">
        <v>47806.1</v>
      </c>
      <c r="F3378" s="21">
        <v>0</v>
      </c>
      <c r="G3378" s="22">
        <f t="shared" si="52"/>
        <v>84444.699999999983</v>
      </c>
      <c r="H3378" s="21">
        <v>0</v>
      </c>
      <c r="I3378" s="21">
        <v>0</v>
      </c>
    </row>
    <row r="3379" spans="1:9" ht="15" x14ac:dyDescent="0.25">
      <c r="A3379" s="82" t="s">
        <v>3401</v>
      </c>
      <c r="B3379" s="20">
        <v>0</v>
      </c>
      <c r="C3379" s="84" t="s">
        <v>4377</v>
      </c>
      <c r="D3379" s="81">
        <v>193758</v>
      </c>
      <c r="E3379" s="81">
        <v>49256.800000000003</v>
      </c>
      <c r="F3379" s="21">
        <v>0</v>
      </c>
      <c r="G3379" s="22">
        <f t="shared" si="52"/>
        <v>144501.20000000001</v>
      </c>
      <c r="H3379" s="21">
        <v>0</v>
      </c>
      <c r="I3379" s="21">
        <v>0</v>
      </c>
    </row>
    <row r="3380" spans="1:9" ht="15" x14ac:dyDescent="0.25">
      <c r="A3380" s="82" t="s">
        <v>3402</v>
      </c>
      <c r="B3380" s="20">
        <v>0</v>
      </c>
      <c r="C3380" s="84" t="s">
        <v>4377</v>
      </c>
      <c r="D3380" s="81">
        <v>168886.8</v>
      </c>
      <c r="E3380" s="81">
        <v>105085</v>
      </c>
      <c r="F3380" s="21">
        <v>0</v>
      </c>
      <c r="G3380" s="22">
        <f t="shared" si="52"/>
        <v>63801.799999999988</v>
      </c>
      <c r="H3380" s="21">
        <v>0</v>
      </c>
      <c r="I3380" s="21">
        <v>0</v>
      </c>
    </row>
    <row r="3381" spans="1:9" ht="15" x14ac:dyDescent="0.25">
      <c r="A3381" s="82" t="s">
        <v>3403</v>
      </c>
      <c r="B3381" s="20">
        <v>0</v>
      </c>
      <c r="C3381" s="84" t="s">
        <v>4377</v>
      </c>
      <c r="D3381" s="81">
        <v>220099.80000000002</v>
      </c>
      <c r="E3381" s="81">
        <v>75418.100000000006</v>
      </c>
      <c r="F3381" s="21">
        <v>0</v>
      </c>
      <c r="G3381" s="22">
        <f t="shared" si="52"/>
        <v>144681.70000000001</v>
      </c>
      <c r="H3381" s="21">
        <v>0</v>
      </c>
      <c r="I3381" s="21">
        <v>0</v>
      </c>
    </row>
    <row r="3382" spans="1:9" ht="15" x14ac:dyDescent="0.25">
      <c r="A3382" s="82" t="s">
        <v>3404</v>
      </c>
      <c r="B3382" s="20">
        <v>0</v>
      </c>
      <c r="C3382" s="84" t="s">
        <v>4377</v>
      </c>
      <c r="D3382" s="81">
        <v>196776.59999999998</v>
      </c>
      <c r="E3382" s="81">
        <v>69630.100000000006</v>
      </c>
      <c r="F3382" s="21">
        <v>0</v>
      </c>
      <c r="G3382" s="22">
        <f t="shared" si="52"/>
        <v>127146.49999999997</v>
      </c>
      <c r="H3382" s="21">
        <v>0</v>
      </c>
      <c r="I3382" s="21">
        <v>0</v>
      </c>
    </row>
    <row r="3383" spans="1:9" ht="15" x14ac:dyDescent="0.25">
      <c r="A3383" s="82" t="s">
        <v>3405</v>
      </c>
      <c r="B3383" s="20">
        <v>0</v>
      </c>
      <c r="C3383" s="84" t="s">
        <v>4378</v>
      </c>
      <c r="D3383" s="81">
        <v>95666.4</v>
      </c>
      <c r="E3383" s="81">
        <v>18924</v>
      </c>
      <c r="F3383" s="21">
        <v>0</v>
      </c>
      <c r="G3383" s="22">
        <f t="shared" si="52"/>
        <v>76742.399999999994</v>
      </c>
      <c r="H3383" s="21">
        <v>0</v>
      </c>
      <c r="I3383" s="21">
        <v>0</v>
      </c>
    </row>
    <row r="3384" spans="1:9" ht="15" x14ac:dyDescent="0.25">
      <c r="A3384" s="82" t="s">
        <v>3406</v>
      </c>
      <c r="B3384" s="20">
        <v>0</v>
      </c>
      <c r="C3384" s="84" t="s">
        <v>4379</v>
      </c>
      <c r="D3384" s="81">
        <v>101236.62</v>
      </c>
      <c r="E3384" s="81">
        <v>19305.599999999999</v>
      </c>
      <c r="F3384" s="21">
        <v>0</v>
      </c>
      <c r="G3384" s="22">
        <f t="shared" si="52"/>
        <v>81931.01999999999</v>
      </c>
      <c r="H3384" s="21">
        <v>0</v>
      </c>
      <c r="I3384" s="21">
        <v>0</v>
      </c>
    </row>
    <row r="3385" spans="1:9" ht="15" x14ac:dyDescent="0.25">
      <c r="A3385" s="82" t="s">
        <v>3407</v>
      </c>
      <c r="B3385" s="20">
        <v>0</v>
      </c>
      <c r="C3385" s="84" t="s">
        <v>4379</v>
      </c>
      <c r="D3385" s="81">
        <v>87449.1</v>
      </c>
      <c r="E3385" s="81">
        <v>0</v>
      </c>
      <c r="F3385" s="21">
        <v>0</v>
      </c>
      <c r="G3385" s="22">
        <f t="shared" si="52"/>
        <v>87449.1</v>
      </c>
      <c r="H3385" s="21">
        <v>0</v>
      </c>
      <c r="I3385" s="21">
        <v>0</v>
      </c>
    </row>
    <row r="3386" spans="1:9" ht="15" x14ac:dyDescent="0.25">
      <c r="A3386" s="82" t="s">
        <v>3408</v>
      </c>
      <c r="B3386" s="20">
        <v>0</v>
      </c>
      <c r="C3386" s="84" t="s">
        <v>4379</v>
      </c>
      <c r="D3386" s="81">
        <v>88509.48000000001</v>
      </c>
      <c r="E3386" s="81">
        <v>0</v>
      </c>
      <c r="F3386" s="21">
        <v>0</v>
      </c>
      <c r="G3386" s="22">
        <f t="shared" si="52"/>
        <v>88509.48000000001</v>
      </c>
      <c r="H3386" s="21">
        <v>0</v>
      </c>
      <c r="I3386" s="21">
        <v>0</v>
      </c>
    </row>
    <row r="3387" spans="1:9" ht="15" x14ac:dyDescent="0.25">
      <c r="A3387" s="82" t="s">
        <v>3409</v>
      </c>
      <c r="B3387" s="20">
        <v>0</v>
      </c>
      <c r="C3387" s="84" t="s">
        <v>4379</v>
      </c>
      <c r="D3387" s="81">
        <v>92423.340000000011</v>
      </c>
      <c r="E3387" s="81">
        <v>0</v>
      </c>
      <c r="F3387" s="21">
        <v>0</v>
      </c>
      <c r="G3387" s="22">
        <f t="shared" si="52"/>
        <v>92423.340000000011</v>
      </c>
      <c r="H3387" s="21">
        <v>0</v>
      </c>
      <c r="I3387" s="21">
        <v>0</v>
      </c>
    </row>
    <row r="3388" spans="1:9" ht="15" x14ac:dyDescent="0.25">
      <c r="A3388" s="82" t="s">
        <v>3410</v>
      </c>
      <c r="B3388" s="20">
        <v>0</v>
      </c>
      <c r="C3388" s="84" t="s">
        <v>4379</v>
      </c>
      <c r="D3388" s="81">
        <v>84902.639999999985</v>
      </c>
      <c r="E3388" s="81">
        <v>10345.799999999999</v>
      </c>
      <c r="F3388" s="21">
        <v>0</v>
      </c>
      <c r="G3388" s="22">
        <f t="shared" si="52"/>
        <v>74556.839999999982</v>
      </c>
      <c r="H3388" s="21">
        <v>0</v>
      </c>
      <c r="I3388" s="21">
        <v>0</v>
      </c>
    </row>
    <row r="3389" spans="1:9" ht="15" x14ac:dyDescent="0.25">
      <c r="A3389" s="82" t="s">
        <v>3341</v>
      </c>
      <c r="B3389" s="20">
        <v>0</v>
      </c>
      <c r="C3389" s="84" t="s">
        <v>4380</v>
      </c>
      <c r="D3389" s="81">
        <v>16150.8</v>
      </c>
      <c r="E3389" s="81">
        <v>0</v>
      </c>
      <c r="F3389" s="21">
        <v>0</v>
      </c>
      <c r="G3389" s="22">
        <f t="shared" si="52"/>
        <v>16150.8</v>
      </c>
      <c r="H3389" s="21">
        <v>0</v>
      </c>
      <c r="I3389" s="21">
        <v>0</v>
      </c>
    </row>
    <row r="3390" spans="1:9" ht="15" x14ac:dyDescent="0.25">
      <c r="A3390" s="82" t="s">
        <v>3411</v>
      </c>
      <c r="B3390" s="20">
        <v>0</v>
      </c>
      <c r="C3390" s="84" t="s">
        <v>4380</v>
      </c>
      <c r="D3390" s="81">
        <v>81553.799999999988</v>
      </c>
      <c r="E3390" s="81">
        <v>18168.2</v>
      </c>
      <c r="F3390" s="21">
        <v>0</v>
      </c>
      <c r="G3390" s="22">
        <f t="shared" si="52"/>
        <v>63385.599999999991</v>
      </c>
      <c r="H3390" s="21">
        <v>0</v>
      </c>
      <c r="I3390" s="21">
        <v>0</v>
      </c>
    </row>
    <row r="3391" spans="1:9" ht="15" x14ac:dyDescent="0.25">
      <c r="A3391" s="82" t="s">
        <v>3412</v>
      </c>
      <c r="B3391" s="20">
        <v>0</v>
      </c>
      <c r="C3391" s="84" t="s">
        <v>4380</v>
      </c>
      <c r="D3391" s="81">
        <v>76603.199999999997</v>
      </c>
      <c r="E3391" s="81">
        <v>14378.8</v>
      </c>
      <c r="F3391" s="21">
        <v>0</v>
      </c>
      <c r="G3391" s="22">
        <f t="shared" si="52"/>
        <v>62224.399999999994</v>
      </c>
      <c r="H3391" s="21">
        <v>0</v>
      </c>
      <c r="I3391" s="21">
        <v>0</v>
      </c>
    </row>
    <row r="3392" spans="1:9" ht="15" x14ac:dyDescent="0.25">
      <c r="A3392" s="82" t="s">
        <v>3413</v>
      </c>
      <c r="B3392" s="20">
        <v>0</v>
      </c>
      <c r="C3392" s="84" t="s">
        <v>4380</v>
      </c>
      <c r="D3392" s="81">
        <v>182638.19999999998</v>
      </c>
      <c r="E3392" s="81">
        <v>85045.2</v>
      </c>
      <c r="F3392" s="21">
        <v>0</v>
      </c>
      <c r="G3392" s="22">
        <f t="shared" si="52"/>
        <v>97592.999999999985</v>
      </c>
      <c r="H3392" s="21">
        <v>0</v>
      </c>
      <c r="I3392" s="21">
        <v>0</v>
      </c>
    </row>
    <row r="3393" spans="1:9" ht="15" x14ac:dyDescent="0.25">
      <c r="A3393" s="82" t="s">
        <v>3414</v>
      </c>
      <c r="B3393" s="20">
        <v>0</v>
      </c>
      <c r="C3393" s="84" t="s">
        <v>4380</v>
      </c>
      <c r="D3393" s="81">
        <v>82431.000000000015</v>
      </c>
      <c r="E3393" s="81">
        <v>10150.4</v>
      </c>
      <c r="F3393" s="21">
        <v>0</v>
      </c>
      <c r="G3393" s="22">
        <f t="shared" si="52"/>
        <v>72280.60000000002</v>
      </c>
      <c r="H3393" s="21">
        <v>0</v>
      </c>
      <c r="I3393" s="21">
        <v>0</v>
      </c>
    </row>
    <row r="3394" spans="1:9" ht="15" x14ac:dyDescent="0.25">
      <c r="A3394" s="82" t="s">
        <v>3415</v>
      </c>
      <c r="B3394" s="20">
        <v>0</v>
      </c>
      <c r="C3394" s="84" t="s">
        <v>4380</v>
      </c>
      <c r="D3394" s="81">
        <v>302764.80000000005</v>
      </c>
      <c r="E3394" s="81">
        <v>78201.97</v>
      </c>
      <c r="F3394" s="21">
        <v>0</v>
      </c>
      <c r="G3394" s="22">
        <f t="shared" si="52"/>
        <v>224562.83000000005</v>
      </c>
      <c r="H3394" s="21">
        <v>0</v>
      </c>
      <c r="I3394" s="21">
        <v>0</v>
      </c>
    </row>
    <row r="3395" spans="1:9" ht="15" x14ac:dyDescent="0.25">
      <c r="A3395" s="82" t="s">
        <v>3416</v>
      </c>
      <c r="B3395" s="20">
        <v>0</v>
      </c>
      <c r="C3395" s="84" t="s">
        <v>4380</v>
      </c>
      <c r="D3395" s="81">
        <v>308479.2</v>
      </c>
      <c r="E3395" s="81">
        <v>105107.8</v>
      </c>
      <c r="F3395" s="21">
        <v>0</v>
      </c>
      <c r="G3395" s="22">
        <f t="shared" si="52"/>
        <v>203371.40000000002</v>
      </c>
      <c r="H3395" s="21">
        <v>0</v>
      </c>
      <c r="I3395" s="21">
        <v>0</v>
      </c>
    </row>
    <row r="3396" spans="1:9" ht="15" x14ac:dyDescent="0.25">
      <c r="A3396" s="82" t="s">
        <v>3417</v>
      </c>
      <c r="B3396" s="20">
        <v>0</v>
      </c>
      <c r="C3396" s="84" t="s">
        <v>4380</v>
      </c>
      <c r="D3396" s="81">
        <v>232381.79999999993</v>
      </c>
      <c r="E3396" s="81">
        <v>84553.26</v>
      </c>
      <c r="F3396" s="21">
        <v>0</v>
      </c>
      <c r="G3396" s="22">
        <f t="shared" si="52"/>
        <v>147828.53999999992</v>
      </c>
      <c r="H3396" s="21">
        <v>0</v>
      </c>
      <c r="I3396" s="21">
        <v>0</v>
      </c>
    </row>
    <row r="3397" spans="1:9" ht="15" x14ac:dyDescent="0.25">
      <c r="A3397" s="82" t="s">
        <v>3418</v>
      </c>
      <c r="B3397" s="20">
        <v>0</v>
      </c>
      <c r="C3397" s="84" t="s">
        <v>4380</v>
      </c>
      <c r="D3397" s="81">
        <v>138313.80000000002</v>
      </c>
      <c r="E3397" s="81">
        <v>10327.200000000001</v>
      </c>
      <c r="F3397" s="21">
        <v>0</v>
      </c>
      <c r="G3397" s="22">
        <f t="shared" si="52"/>
        <v>127986.60000000002</v>
      </c>
      <c r="H3397" s="21">
        <v>0</v>
      </c>
      <c r="I3397" s="21">
        <v>0</v>
      </c>
    </row>
    <row r="3398" spans="1:9" ht="15" x14ac:dyDescent="0.25">
      <c r="A3398" s="82" t="s">
        <v>457</v>
      </c>
      <c r="B3398" s="20">
        <v>0</v>
      </c>
      <c r="C3398" s="84" t="s">
        <v>4380</v>
      </c>
      <c r="D3398" s="81">
        <v>345353.1</v>
      </c>
      <c r="E3398" s="81">
        <v>65830</v>
      </c>
      <c r="F3398" s="21">
        <v>0</v>
      </c>
      <c r="G3398" s="22">
        <f t="shared" ref="G3398:G3461" si="53">D3398-E3398</f>
        <v>279523.09999999998</v>
      </c>
      <c r="H3398" s="21">
        <v>0</v>
      </c>
      <c r="I3398" s="21">
        <v>0</v>
      </c>
    </row>
    <row r="3399" spans="1:9" ht="15" x14ac:dyDescent="0.25">
      <c r="A3399" s="82" t="s">
        <v>3419</v>
      </c>
      <c r="B3399" s="20">
        <v>0</v>
      </c>
      <c r="C3399" s="84" t="s">
        <v>4380</v>
      </c>
      <c r="D3399" s="81">
        <v>341894.39999999997</v>
      </c>
      <c r="E3399" s="81">
        <v>65614.100000000006</v>
      </c>
      <c r="F3399" s="21">
        <v>0</v>
      </c>
      <c r="G3399" s="22">
        <f t="shared" si="53"/>
        <v>276280.29999999993</v>
      </c>
      <c r="H3399" s="21">
        <v>0</v>
      </c>
      <c r="I3399" s="21">
        <v>0</v>
      </c>
    </row>
    <row r="3400" spans="1:9" ht="15" x14ac:dyDescent="0.25">
      <c r="A3400" s="82" t="s">
        <v>3420</v>
      </c>
      <c r="B3400" s="20">
        <v>0</v>
      </c>
      <c r="C3400" s="84" t="s">
        <v>4380</v>
      </c>
      <c r="D3400" s="81">
        <v>340472.39999999997</v>
      </c>
      <c r="E3400" s="81">
        <v>31177.7</v>
      </c>
      <c r="F3400" s="21">
        <v>0</v>
      </c>
      <c r="G3400" s="22">
        <f t="shared" si="53"/>
        <v>309294.69999999995</v>
      </c>
      <c r="H3400" s="21">
        <v>0</v>
      </c>
      <c r="I3400" s="21">
        <v>0</v>
      </c>
    </row>
    <row r="3401" spans="1:9" ht="15" x14ac:dyDescent="0.25">
      <c r="A3401" s="82" t="s">
        <v>463</v>
      </c>
      <c r="B3401" s="20">
        <v>0</v>
      </c>
      <c r="C3401" s="84" t="s">
        <v>4380</v>
      </c>
      <c r="D3401" s="81">
        <v>343895.39999999991</v>
      </c>
      <c r="E3401" s="81">
        <v>98047.819999999992</v>
      </c>
      <c r="F3401" s="21">
        <v>0</v>
      </c>
      <c r="G3401" s="22">
        <f t="shared" si="53"/>
        <v>245847.5799999999</v>
      </c>
      <c r="H3401" s="21">
        <v>0</v>
      </c>
      <c r="I3401" s="21">
        <v>0</v>
      </c>
    </row>
    <row r="3402" spans="1:9" ht="15" x14ac:dyDescent="0.25">
      <c r="A3402" s="82" t="s">
        <v>3421</v>
      </c>
      <c r="B3402" s="20">
        <v>0</v>
      </c>
      <c r="C3402" s="84" t="s">
        <v>4380</v>
      </c>
      <c r="D3402" s="81">
        <v>88597.2</v>
      </c>
      <c r="E3402" s="81">
        <v>0</v>
      </c>
      <c r="F3402" s="21">
        <v>0</v>
      </c>
      <c r="G3402" s="22">
        <f t="shared" si="53"/>
        <v>88597.2</v>
      </c>
      <c r="H3402" s="21">
        <v>0</v>
      </c>
      <c r="I3402" s="21">
        <v>0</v>
      </c>
    </row>
    <row r="3403" spans="1:9" ht="15" x14ac:dyDescent="0.25">
      <c r="A3403" s="82" t="s">
        <v>3422</v>
      </c>
      <c r="B3403" s="20">
        <v>0</v>
      </c>
      <c r="C3403" s="84" t="s">
        <v>4380</v>
      </c>
      <c r="D3403" s="81">
        <v>11842.2</v>
      </c>
      <c r="E3403" s="81">
        <v>0</v>
      </c>
      <c r="F3403" s="21">
        <v>0</v>
      </c>
      <c r="G3403" s="22">
        <f t="shared" si="53"/>
        <v>11842.2</v>
      </c>
      <c r="H3403" s="21">
        <v>0</v>
      </c>
      <c r="I3403" s="21">
        <v>0</v>
      </c>
    </row>
    <row r="3404" spans="1:9" ht="15" x14ac:dyDescent="0.25">
      <c r="A3404" s="82" t="s">
        <v>3423</v>
      </c>
      <c r="B3404" s="20">
        <v>0</v>
      </c>
      <c r="C3404" s="84" t="s">
        <v>4380</v>
      </c>
      <c r="D3404" s="81">
        <v>132921.60000000001</v>
      </c>
      <c r="E3404" s="81">
        <v>20640.399999999998</v>
      </c>
      <c r="F3404" s="21">
        <v>0</v>
      </c>
      <c r="G3404" s="22">
        <f t="shared" si="53"/>
        <v>112281.20000000001</v>
      </c>
      <c r="H3404" s="21">
        <v>0</v>
      </c>
      <c r="I3404" s="21">
        <v>0</v>
      </c>
    </row>
    <row r="3405" spans="1:9" ht="15" x14ac:dyDescent="0.25">
      <c r="A3405" s="82" t="s">
        <v>3424</v>
      </c>
      <c r="B3405" s="20">
        <v>0</v>
      </c>
      <c r="C3405" s="84" t="s">
        <v>4380</v>
      </c>
      <c r="D3405" s="81">
        <v>199953.02000000002</v>
      </c>
      <c r="E3405" s="81">
        <v>61775.520000000004</v>
      </c>
      <c r="F3405" s="21">
        <v>0</v>
      </c>
      <c r="G3405" s="22">
        <f t="shared" si="53"/>
        <v>138177.5</v>
      </c>
      <c r="H3405" s="21">
        <v>0</v>
      </c>
      <c r="I3405" s="21">
        <v>0</v>
      </c>
    </row>
    <row r="3406" spans="1:9" ht="15" x14ac:dyDescent="0.25">
      <c r="A3406" s="82" t="s">
        <v>3425</v>
      </c>
      <c r="B3406" s="20">
        <v>0</v>
      </c>
      <c r="C3406" s="84" t="s">
        <v>4380</v>
      </c>
      <c r="D3406" s="81">
        <v>82895.400000000009</v>
      </c>
      <c r="E3406" s="81">
        <v>9126.6</v>
      </c>
      <c r="F3406" s="21">
        <v>0</v>
      </c>
      <c r="G3406" s="22">
        <f t="shared" si="53"/>
        <v>73768.800000000003</v>
      </c>
      <c r="H3406" s="21">
        <v>0</v>
      </c>
      <c r="I3406" s="21">
        <v>0</v>
      </c>
    </row>
    <row r="3407" spans="1:9" ht="15" x14ac:dyDescent="0.25">
      <c r="A3407" s="82" t="s">
        <v>3426</v>
      </c>
      <c r="B3407" s="20">
        <v>0</v>
      </c>
      <c r="C3407" s="84" t="s">
        <v>4380</v>
      </c>
      <c r="D3407" s="81">
        <v>72652.800000000003</v>
      </c>
      <c r="E3407" s="81">
        <v>40203</v>
      </c>
      <c r="F3407" s="21">
        <v>0</v>
      </c>
      <c r="G3407" s="22">
        <f t="shared" si="53"/>
        <v>32449.800000000003</v>
      </c>
      <c r="H3407" s="21">
        <v>0</v>
      </c>
      <c r="I3407" s="21">
        <v>0</v>
      </c>
    </row>
    <row r="3408" spans="1:9" ht="15" x14ac:dyDescent="0.25">
      <c r="A3408" s="82" t="s">
        <v>3427</v>
      </c>
      <c r="B3408" s="20">
        <v>0</v>
      </c>
      <c r="C3408" s="84" t="s">
        <v>4380</v>
      </c>
      <c r="D3408" s="81">
        <v>69969.599999999991</v>
      </c>
      <c r="E3408" s="81">
        <v>18351.599999999999</v>
      </c>
      <c r="F3408" s="21">
        <v>0</v>
      </c>
      <c r="G3408" s="22">
        <f t="shared" si="53"/>
        <v>51617.999999999993</v>
      </c>
      <c r="H3408" s="21">
        <v>0</v>
      </c>
      <c r="I3408" s="21">
        <v>0</v>
      </c>
    </row>
    <row r="3409" spans="1:9" ht="15" x14ac:dyDescent="0.25">
      <c r="A3409" s="82" t="s">
        <v>3428</v>
      </c>
      <c r="B3409" s="20">
        <v>0</v>
      </c>
      <c r="C3409" s="84" t="s">
        <v>4380</v>
      </c>
      <c r="D3409" s="81">
        <v>72242.200000000012</v>
      </c>
      <c r="E3409" s="81">
        <v>39888.75</v>
      </c>
      <c r="F3409" s="21">
        <v>0</v>
      </c>
      <c r="G3409" s="22">
        <f t="shared" si="53"/>
        <v>32353.450000000012</v>
      </c>
      <c r="H3409" s="21">
        <v>0</v>
      </c>
      <c r="I3409" s="21">
        <v>0</v>
      </c>
    </row>
    <row r="3410" spans="1:9" ht="15" x14ac:dyDescent="0.25">
      <c r="A3410" s="82" t="s">
        <v>3429</v>
      </c>
      <c r="B3410" s="20">
        <v>0</v>
      </c>
      <c r="C3410" s="84" t="s">
        <v>4380</v>
      </c>
      <c r="D3410" s="81">
        <v>71672.400000000009</v>
      </c>
      <c r="E3410" s="81">
        <v>4132</v>
      </c>
      <c r="F3410" s="21">
        <v>0</v>
      </c>
      <c r="G3410" s="22">
        <f t="shared" si="53"/>
        <v>67540.400000000009</v>
      </c>
      <c r="H3410" s="21">
        <v>0</v>
      </c>
      <c r="I3410" s="21">
        <v>0</v>
      </c>
    </row>
    <row r="3411" spans="1:9" ht="15" x14ac:dyDescent="0.25">
      <c r="A3411" s="82" t="s">
        <v>3430</v>
      </c>
      <c r="B3411" s="20">
        <v>0</v>
      </c>
      <c r="C3411" s="84" t="s">
        <v>4380</v>
      </c>
      <c r="D3411" s="81">
        <v>61300.800000000003</v>
      </c>
      <c r="E3411" s="81">
        <v>12132.4</v>
      </c>
      <c r="F3411" s="21">
        <v>0</v>
      </c>
      <c r="G3411" s="22">
        <f t="shared" si="53"/>
        <v>49168.4</v>
      </c>
      <c r="H3411" s="21">
        <v>0</v>
      </c>
      <c r="I3411" s="21">
        <v>0</v>
      </c>
    </row>
    <row r="3412" spans="1:9" ht="15" x14ac:dyDescent="0.25">
      <c r="A3412" s="82" t="s">
        <v>3431</v>
      </c>
      <c r="B3412" s="20">
        <v>0</v>
      </c>
      <c r="C3412" s="84" t="s">
        <v>4380</v>
      </c>
      <c r="D3412" s="81">
        <v>30564.6</v>
      </c>
      <c r="E3412" s="81">
        <v>21082.799999999999</v>
      </c>
      <c r="F3412" s="21">
        <v>0</v>
      </c>
      <c r="G3412" s="22">
        <f t="shared" si="53"/>
        <v>9481.7999999999993</v>
      </c>
      <c r="H3412" s="21">
        <v>0</v>
      </c>
      <c r="I3412" s="21">
        <v>0</v>
      </c>
    </row>
    <row r="3413" spans="1:9" ht="15" x14ac:dyDescent="0.25">
      <c r="A3413" s="82" t="s">
        <v>3432</v>
      </c>
      <c r="B3413" s="20">
        <v>0</v>
      </c>
      <c r="C3413" s="84" t="s">
        <v>4380</v>
      </c>
      <c r="D3413" s="81">
        <v>9494.4</v>
      </c>
      <c r="E3413" s="81">
        <v>558</v>
      </c>
      <c r="F3413" s="21">
        <v>0</v>
      </c>
      <c r="G3413" s="22">
        <f t="shared" si="53"/>
        <v>8936.4</v>
      </c>
      <c r="H3413" s="21">
        <v>0</v>
      </c>
      <c r="I3413" s="21">
        <v>0</v>
      </c>
    </row>
    <row r="3414" spans="1:9" ht="15" x14ac:dyDescent="0.25">
      <c r="A3414" s="82" t="s">
        <v>4511</v>
      </c>
      <c r="B3414" s="20">
        <v>0</v>
      </c>
      <c r="C3414" s="84" t="s">
        <v>4380</v>
      </c>
      <c r="D3414" s="81">
        <v>81786.000000000015</v>
      </c>
      <c r="E3414" s="81">
        <v>27536.3</v>
      </c>
      <c r="F3414" s="21">
        <v>0</v>
      </c>
      <c r="G3414" s="22">
        <f t="shared" si="53"/>
        <v>54249.700000000012</v>
      </c>
      <c r="H3414" s="21">
        <v>0</v>
      </c>
      <c r="I3414" s="21">
        <v>0</v>
      </c>
    </row>
    <row r="3415" spans="1:9" ht="15" x14ac:dyDescent="0.25">
      <c r="A3415" s="82" t="s">
        <v>3433</v>
      </c>
      <c r="B3415" s="20">
        <v>0</v>
      </c>
      <c r="C3415" s="84" t="s">
        <v>4380</v>
      </c>
      <c r="D3415" s="81">
        <v>13674</v>
      </c>
      <c r="E3415" s="81">
        <v>4346</v>
      </c>
      <c r="F3415" s="21">
        <v>0</v>
      </c>
      <c r="G3415" s="22">
        <f t="shared" si="53"/>
        <v>9328</v>
      </c>
      <c r="H3415" s="21">
        <v>0</v>
      </c>
      <c r="I3415" s="21">
        <v>0</v>
      </c>
    </row>
    <row r="3416" spans="1:9" ht="15" x14ac:dyDescent="0.25">
      <c r="A3416" s="82" t="s">
        <v>3434</v>
      </c>
      <c r="B3416" s="20">
        <v>0</v>
      </c>
      <c r="C3416" s="84" t="s">
        <v>4380</v>
      </c>
      <c r="D3416" s="81">
        <v>372590.99999999994</v>
      </c>
      <c r="E3416" s="81">
        <v>83105.31</v>
      </c>
      <c r="F3416" s="21">
        <v>0</v>
      </c>
      <c r="G3416" s="22">
        <f t="shared" si="53"/>
        <v>289485.68999999994</v>
      </c>
      <c r="H3416" s="21">
        <v>0</v>
      </c>
      <c r="I3416" s="21">
        <v>0</v>
      </c>
    </row>
    <row r="3417" spans="1:9" ht="15" x14ac:dyDescent="0.25">
      <c r="A3417" s="82" t="s">
        <v>3435</v>
      </c>
      <c r="B3417" s="20">
        <v>0</v>
      </c>
      <c r="C3417" s="84" t="s">
        <v>4380</v>
      </c>
      <c r="D3417" s="81">
        <v>238985.4</v>
      </c>
      <c r="E3417" s="81">
        <v>104964.4</v>
      </c>
      <c r="F3417" s="21">
        <v>0</v>
      </c>
      <c r="G3417" s="22">
        <f t="shared" si="53"/>
        <v>134021</v>
      </c>
      <c r="H3417" s="21">
        <v>0</v>
      </c>
      <c r="I3417" s="21">
        <v>0</v>
      </c>
    </row>
    <row r="3418" spans="1:9" ht="15" x14ac:dyDescent="0.25">
      <c r="A3418" s="82" t="s">
        <v>750</v>
      </c>
      <c r="B3418" s="20">
        <v>0</v>
      </c>
      <c r="C3418" s="84" t="s">
        <v>4380</v>
      </c>
      <c r="D3418" s="81">
        <v>158719.01999999999</v>
      </c>
      <c r="E3418" s="81">
        <v>41438.199999999997</v>
      </c>
      <c r="F3418" s="21">
        <v>0</v>
      </c>
      <c r="G3418" s="22">
        <f t="shared" si="53"/>
        <v>117280.81999999999</v>
      </c>
      <c r="H3418" s="21">
        <v>0</v>
      </c>
      <c r="I3418" s="21">
        <v>0</v>
      </c>
    </row>
    <row r="3419" spans="1:9" ht="15" x14ac:dyDescent="0.25">
      <c r="A3419" s="82" t="s">
        <v>3436</v>
      </c>
      <c r="B3419" s="20">
        <v>0</v>
      </c>
      <c r="C3419" s="84" t="s">
        <v>4380</v>
      </c>
      <c r="D3419" s="81">
        <v>189165.6</v>
      </c>
      <c r="E3419" s="81">
        <v>38548.6</v>
      </c>
      <c r="F3419" s="21">
        <v>0</v>
      </c>
      <c r="G3419" s="22">
        <f t="shared" si="53"/>
        <v>150617</v>
      </c>
      <c r="H3419" s="21">
        <v>0</v>
      </c>
      <c r="I3419" s="21">
        <v>0</v>
      </c>
    </row>
    <row r="3420" spans="1:9" ht="15" x14ac:dyDescent="0.25">
      <c r="A3420" s="82" t="s">
        <v>3437</v>
      </c>
      <c r="B3420" s="20">
        <v>0</v>
      </c>
      <c r="C3420" s="84" t="s">
        <v>4380</v>
      </c>
      <c r="D3420" s="81">
        <v>229788.47999999998</v>
      </c>
      <c r="E3420" s="81">
        <v>56730.880000000005</v>
      </c>
      <c r="F3420" s="21">
        <v>0</v>
      </c>
      <c r="G3420" s="22">
        <f t="shared" si="53"/>
        <v>173057.59999999998</v>
      </c>
      <c r="H3420" s="21">
        <v>0</v>
      </c>
      <c r="I3420" s="21">
        <v>0</v>
      </c>
    </row>
    <row r="3421" spans="1:9" ht="15" x14ac:dyDescent="0.25">
      <c r="A3421" s="82" t="s">
        <v>3438</v>
      </c>
      <c r="B3421" s="20">
        <v>0</v>
      </c>
      <c r="C3421" s="84" t="s">
        <v>4380</v>
      </c>
      <c r="D3421" s="81">
        <v>245954.3</v>
      </c>
      <c r="E3421" s="81">
        <v>167228.24</v>
      </c>
      <c r="F3421" s="21">
        <v>0</v>
      </c>
      <c r="G3421" s="22">
        <f t="shared" si="53"/>
        <v>78726.06</v>
      </c>
      <c r="H3421" s="21">
        <v>0</v>
      </c>
      <c r="I3421" s="21">
        <v>0</v>
      </c>
    </row>
    <row r="3422" spans="1:9" ht="15" x14ac:dyDescent="0.25">
      <c r="A3422" s="82" t="s">
        <v>3439</v>
      </c>
      <c r="B3422" s="20">
        <v>0</v>
      </c>
      <c r="C3422" s="84" t="s">
        <v>4380</v>
      </c>
      <c r="D3422" s="81">
        <v>291359.39999999997</v>
      </c>
      <c r="E3422" s="81">
        <v>22545</v>
      </c>
      <c r="F3422" s="21">
        <v>0</v>
      </c>
      <c r="G3422" s="22">
        <f t="shared" si="53"/>
        <v>268814.39999999997</v>
      </c>
      <c r="H3422" s="21">
        <v>0</v>
      </c>
      <c r="I3422" s="21">
        <v>0</v>
      </c>
    </row>
    <row r="3423" spans="1:9" ht="15" x14ac:dyDescent="0.25">
      <c r="A3423" s="82" t="s">
        <v>3440</v>
      </c>
      <c r="B3423" s="20">
        <v>0</v>
      </c>
      <c r="C3423" s="84" t="s">
        <v>4380</v>
      </c>
      <c r="D3423" s="81">
        <v>298609.2</v>
      </c>
      <c r="E3423" s="81">
        <v>41548</v>
      </c>
      <c r="F3423" s="21">
        <v>0</v>
      </c>
      <c r="G3423" s="22">
        <f t="shared" si="53"/>
        <v>257061.2</v>
      </c>
      <c r="H3423" s="21">
        <v>0</v>
      </c>
      <c r="I3423" s="21">
        <v>0</v>
      </c>
    </row>
    <row r="3424" spans="1:9" ht="15" x14ac:dyDescent="0.25">
      <c r="A3424" s="82" t="s">
        <v>3441</v>
      </c>
      <c r="B3424" s="20">
        <v>0</v>
      </c>
      <c r="C3424" s="84" t="s">
        <v>4380</v>
      </c>
      <c r="D3424" s="81">
        <v>81528</v>
      </c>
      <c r="E3424" s="81">
        <v>1343</v>
      </c>
      <c r="F3424" s="21">
        <v>0</v>
      </c>
      <c r="G3424" s="22">
        <f t="shared" si="53"/>
        <v>80185</v>
      </c>
      <c r="H3424" s="21">
        <v>0</v>
      </c>
      <c r="I3424" s="21">
        <v>0</v>
      </c>
    </row>
    <row r="3425" spans="1:9" ht="15" x14ac:dyDescent="0.25">
      <c r="A3425" s="82" t="s">
        <v>754</v>
      </c>
      <c r="B3425" s="20">
        <v>0</v>
      </c>
      <c r="C3425" s="84" t="s">
        <v>4380</v>
      </c>
      <c r="D3425" s="81">
        <v>163546.20000000001</v>
      </c>
      <c r="E3425" s="81">
        <v>151.5</v>
      </c>
      <c r="F3425" s="21">
        <v>0</v>
      </c>
      <c r="G3425" s="22">
        <f t="shared" si="53"/>
        <v>163394.70000000001</v>
      </c>
      <c r="H3425" s="21">
        <v>0</v>
      </c>
      <c r="I3425" s="21">
        <v>0</v>
      </c>
    </row>
    <row r="3426" spans="1:9" ht="15" x14ac:dyDescent="0.25">
      <c r="A3426" s="82" t="s">
        <v>3442</v>
      </c>
      <c r="B3426" s="20">
        <v>0</v>
      </c>
      <c r="C3426" s="84" t="s">
        <v>4380</v>
      </c>
      <c r="D3426" s="81">
        <v>490727.40000000008</v>
      </c>
      <c r="E3426" s="81">
        <v>77639</v>
      </c>
      <c r="F3426" s="21">
        <v>0</v>
      </c>
      <c r="G3426" s="22">
        <f t="shared" si="53"/>
        <v>413088.40000000008</v>
      </c>
      <c r="H3426" s="21">
        <v>0</v>
      </c>
      <c r="I3426" s="21">
        <v>0</v>
      </c>
    </row>
    <row r="3427" spans="1:9" ht="15" x14ac:dyDescent="0.25">
      <c r="A3427" s="82" t="s">
        <v>3443</v>
      </c>
      <c r="B3427" s="20">
        <v>0</v>
      </c>
      <c r="C3427" s="84" t="s">
        <v>4380</v>
      </c>
      <c r="D3427" s="81">
        <v>422268.60000000015</v>
      </c>
      <c r="E3427" s="81">
        <v>220522.22</v>
      </c>
      <c r="F3427" s="21">
        <v>0</v>
      </c>
      <c r="G3427" s="22">
        <f t="shared" si="53"/>
        <v>201746.38000000015</v>
      </c>
      <c r="H3427" s="21">
        <v>0</v>
      </c>
      <c r="I3427" s="21">
        <v>0</v>
      </c>
    </row>
    <row r="3428" spans="1:9" ht="15" x14ac:dyDescent="0.25">
      <c r="A3428" s="82" t="s">
        <v>3444</v>
      </c>
      <c r="B3428" s="20">
        <v>0</v>
      </c>
      <c r="C3428" s="84" t="s">
        <v>4380</v>
      </c>
      <c r="D3428" s="81">
        <v>302788.8</v>
      </c>
      <c r="E3428" s="81">
        <v>89880.489999999991</v>
      </c>
      <c r="F3428" s="21">
        <v>0</v>
      </c>
      <c r="G3428" s="22">
        <f t="shared" si="53"/>
        <v>212908.31</v>
      </c>
      <c r="H3428" s="21">
        <v>0</v>
      </c>
      <c r="I3428" s="21">
        <v>0</v>
      </c>
    </row>
    <row r="3429" spans="1:9" ht="15" x14ac:dyDescent="0.25">
      <c r="A3429" s="82" t="s">
        <v>2872</v>
      </c>
      <c r="B3429" s="20">
        <v>0</v>
      </c>
      <c r="C3429" s="84" t="s">
        <v>4380</v>
      </c>
      <c r="D3429" s="81">
        <v>257221.79999999996</v>
      </c>
      <c r="E3429" s="81">
        <v>60700.979999999996</v>
      </c>
      <c r="F3429" s="21">
        <v>0</v>
      </c>
      <c r="G3429" s="22">
        <f t="shared" si="53"/>
        <v>196520.81999999995</v>
      </c>
      <c r="H3429" s="21">
        <v>0</v>
      </c>
      <c r="I3429" s="21">
        <v>0</v>
      </c>
    </row>
    <row r="3430" spans="1:9" ht="15" x14ac:dyDescent="0.25">
      <c r="A3430" s="82" t="s">
        <v>2874</v>
      </c>
      <c r="B3430" s="20">
        <v>0</v>
      </c>
      <c r="C3430" s="84" t="s">
        <v>4380</v>
      </c>
      <c r="D3430" s="81">
        <v>238574.19999999998</v>
      </c>
      <c r="E3430" s="81">
        <v>125723.19999999998</v>
      </c>
      <c r="F3430" s="21">
        <v>0</v>
      </c>
      <c r="G3430" s="22">
        <f t="shared" si="53"/>
        <v>112851</v>
      </c>
      <c r="H3430" s="21">
        <v>0</v>
      </c>
      <c r="I3430" s="21">
        <v>0</v>
      </c>
    </row>
    <row r="3431" spans="1:9" ht="15" x14ac:dyDescent="0.25">
      <c r="A3431" s="82" t="s">
        <v>3445</v>
      </c>
      <c r="B3431" s="20">
        <v>0</v>
      </c>
      <c r="C3431" s="84" t="s">
        <v>4380</v>
      </c>
      <c r="D3431" s="81">
        <v>235966.8</v>
      </c>
      <c r="E3431" s="81">
        <v>79909.450000000012</v>
      </c>
      <c r="F3431" s="21">
        <v>0</v>
      </c>
      <c r="G3431" s="22">
        <f t="shared" si="53"/>
        <v>156057.34999999998</v>
      </c>
      <c r="H3431" s="21">
        <v>0</v>
      </c>
      <c r="I3431" s="21">
        <v>0</v>
      </c>
    </row>
    <row r="3432" spans="1:9" ht="15" x14ac:dyDescent="0.25">
      <c r="A3432" s="82" t="s">
        <v>3446</v>
      </c>
      <c r="B3432" s="20">
        <v>0</v>
      </c>
      <c r="C3432" s="84" t="s">
        <v>4380</v>
      </c>
      <c r="D3432" s="81">
        <v>373300.2</v>
      </c>
      <c r="E3432" s="81">
        <v>175165.99999999997</v>
      </c>
      <c r="F3432" s="21">
        <v>0</v>
      </c>
      <c r="G3432" s="22">
        <f t="shared" si="53"/>
        <v>198134.20000000004</v>
      </c>
      <c r="H3432" s="21">
        <v>0</v>
      </c>
      <c r="I3432" s="21">
        <v>0</v>
      </c>
    </row>
    <row r="3433" spans="1:9" ht="15" x14ac:dyDescent="0.25">
      <c r="A3433" s="82" t="s">
        <v>3447</v>
      </c>
      <c r="B3433" s="20">
        <v>0</v>
      </c>
      <c r="C3433" s="84" t="s">
        <v>4380</v>
      </c>
      <c r="D3433" s="81">
        <v>253750.80000000005</v>
      </c>
      <c r="E3433" s="81">
        <v>126980.30000000002</v>
      </c>
      <c r="F3433" s="21">
        <v>0</v>
      </c>
      <c r="G3433" s="22">
        <f t="shared" si="53"/>
        <v>126770.50000000003</v>
      </c>
      <c r="H3433" s="21">
        <v>0</v>
      </c>
      <c r="I3433" s="21">
        <v>0</v>
      </c>
    </row>
    <row r="3434" spans="1:9" ht="15" x14ac:dyDescent="0.25">
      <c r="A3434" s="82" t="s">
        <v>4512</v>
      </c>
      <c r="B3434" s="20">
        <v>0</v>
      </c>
      <c r="C3434" s="84" t="s">
        <v>4380</v>
      </c>
      <c r="D3434" s="81">
        <v>7047</v>
      </c>
      <c r="E3434" s="81">
        <v>657.51</v>
      </c>
      <c r="F3434" s="21">
        <v>0</v>
      </c>
      <c r="G3434" s="22">
        <f t="shared" si="53"/>
        <v>6389.49</v>
      </c>
      <c r="H3434" s="21">
        <v>0</v>
      </c>
      <c r="I3434" s="21">
        <v>0</v>
      </c>
    </row>
    <row r="3435" spans="1:9" ht="15" x14ac:dyDescent="0.25">
      <c r="A3435" s="82" t="s">
        <v>3448</v>
      </c>
      <c r="B3435" s="20">
        <v>0</v>
      </c>
      <c r="C3435" s="84" t="s">
        <v>4381</v>
      </c>
      <c r="D3435" s="81">
        <v>227375.4</v>
      </c>
      <c r="E3435" s="81">
        <v>191001.89999999997</v>
      </c>
      <c r="F3435" s="21">
        <v>0</v>
      </c>
      <c r="G3435" s="22">
        <f t="shared" si="53"/>
        <v>36373.500000000029</v>
      </c>
      <c r="H3435" s="21">
        <v>0</v>
      </c>
      <c r="I3435" s="21">
        <v>0</v>
      </c>
    </row>
    <row r="3436" spans="1:9" ht="15" x14ac:dyDescent="0.25">
      <c r="A3436" s="82" t="s">
        <v>3449</v>
      </c>
      <c r="B3436" s="20">
        <v>0</v>
      </c>
      <c r="C3436" s="84" t="s">
        <v>4381</v>
      </c>
      <c r="D3436" s="81">
        <v>57087</v>
      </c>
      <c r="E3436" s="81">
        <v>42733.8</v>
      </c>
      <c r="F3436" s="21">
        <v>0</v>
      </c>
      <c r="G3436" s="22">
        <f t="shared" si="53"/>
        <v>14353.199999999997</v>
      </c>
      <c r="H3436" s="21">
        <v>0</v>
      </c>
      <c r="I3436" s="21">
        <v>0</v>
      </c>
    </row>
    <row r="3437" spans="1:9" ht="15" x14ac:dyDescent="0.25">
      <c r="A3437" s="82" t="s">
        <v>3450</v>
      </c>
      <c r="B3437" s="20">
        <v>0</v>
      </c>
      <c r="C3437" s="84" t="s">
        <v>4381</v>
      </c>
      <c r="D3437" s="81">
        <v>225311.4</v>
      </c>
      <c r="E3437" s="81">
        <v>164757.24</v>
      </c>
      <c r="F3437" s="21">
        <v>0</v>
      </c>
      <c r="G3437" s="22">
        <f t="shared" si="53"/>
        <v>60554.16</v>
      </c>
      <c r="H3437" s="21">
        <v>0</v>
      </c>
      <c r="I3437" s="21">
        <v>0</v>
      </c>
    </row>
    <row r="3438" spans="1:9" ht="15" x14ac:dyDescent="0.25">
      <c r="A3438" s="82" t="s">
        <v>3451</v>
      </c>
      <c r="B3438" s="20">
        <v>0</v>
      </c>
      <c r="C3438" s="84" t="s">
        <v>4381</v>
      </c>
      <c r="D3438" s="81">
        <v>38674.199999999997</v>
      </c>
      <c r="E3438" s="81">
        <v>18633.5</v>
      </c>
      <c r="F3438" s="21">
        <v>0</v>
      </c>
      <c r="G3438" s="22">
        <f t="shared" si="53"/>
        <v>20040.699999999997</v>
      </c>
      <c r="H3438" s="21">
        <v>0</v>
      </c>
      <c r="I3438" s="21">
        <v>0</v>
      </c>
    </row>
    <row r="3439" spans="1:9" ht="15" x14ac:dyDescent="0.25">
      <c r="A3439" s="82" t="s">
        <v>3452</v>
      </c>
      <c r="B3439" s="20">
        <v>0</v>
      </c>
      <c r="C3439" s="84" t="s">
        <v>4381</v>
      </c>
      <c r="D3439" s="81">
        <v>160114.80000000002</v>
      </c>
      <c r="E3439" s="81">
        <v>34965.300000000003</v>
      </c>
      <c r="F3439" s="21">
        <v>0</v>
      </c>
      <c r="G3439" s="22">
        <f t="shared" si="53"/>
        <v>125149.50000000001</v>
      </c>
      <c r="H3439" s="21">
        <v>0</v>
      </c>
      <c r="I3439" s="21">
        <v>0</v>
      </c>
    </row>
    <row r="3440" spans="1:9" ht="15" x14ac:dyDescent="0.25">
      <c r="A3440" s="82" t="s">
        <v>3453</v>
      </c>
      <c r="B3440" s="20">
        <v>0</v>
      </c>
      <c r="C3440" s="84" t="s">
        <v>4381</v>
      </c>
      <c r="D3440" s="81">
        <v>101136</v>
      </c>
      <c r="E3440" s="81">
        <v>58460</v>
      </c>
      <c r="F3440" s="21">
        <v>0</v>
      </c>
      <c r="G3440" s="22">
        <f t="shared" si="53"/>
        <v>42676</v>
      </c>
      <c r="H3440" s="21">
        <v>0</v>
      </c>
      <c r="I3440" s="21">
        <v>0</v>
      </c>
    </row>
    <row r="3441" spans="1:9" ht="15" x14ac:dyDescent="0.25">
      <c r="A3441" s="82" t="s">
        <v>3454</v>
      </c>
      <c r="B3441" s="20">
        <v>0</v>
      </c>
      <c r="C3441" s="84" t="s">
        <v>4381</v>
      </c>
      <c r="D3441" s="81">
        <v>153793.80000000002</v>
      </c>
      <c r="E3441" s="81">
        <v>85669.3</v>
      </c>
      <c r="F3441" s="21">
        <v>0</v>
      </c>
      <c r="G3441" s="22">
        <f t="shared" si="53"/>
        <v>68124.500000000015</v>
      </c>
      <c r="H3441" s="21">
        <v>0</v>
      </c>
      <c r="I3441" s="21">
        <v>0</v>
      </c>
    </row>
    <row r="3442" spans="1:9" ht="15" x14ac:dyDescent="0.25">
      <c r="A3442" s="82" t="s">
        <v>3455</v>
      </c>
      <c r="B3442" s="20">
        <v>0</v>
      </c>
      <c r="C3442" s="84" t="s">
        <v>4381</v>
      </c>
      <c r="D3442" s="81">
        <v>201859.19999999998</v>
      </c>
      <c r="E3442" s="81">
        <v>160202.70000000001</v>
      </c>
      <c r="F3442" s="21">
        <v>0</v>
      </c>
      <c r="G3442" s="22">
        <f t="shared" si="53"/>
        <v>41656.499999999971</v>
      </c>
      <c r="H3442" s="21">
        <v>0</v>
      </c>
      <c r="I3442" s="21">
        <v>0</v>
      </c>
    </row>
    <row r="3443" spans="1:9" ht="15" x14ac:dyDescent="0.25">
      <c r="A3443" s="82" t="s">
        <v>3456</v>
      </c>
      <c r="B3443" s="20">
        <v>0</v>
      </c>
      <c r="C3443" s="84" t="s">
        <v>4381</v>
      </c>
      <c r="D3443" s="81">
        <v>257845.2</v>
      </c>
      <c r="E3443" s="81">
        <v>124198.2</v>
      </c>
      <c r="F3443" s="21">
        <v>0</v>
      </c>
      <c r="G3443" s="22">
        <f t="shared" si="53"/>
        <v>133647</v>
      </c>
      <c r="H3443" s="21">
        <v>0</v>
      </c>
      <c r="I3443" s="21">
        <v>0</v>
      </c>
    </row>
    <row r="3444" spans="1:9" ht="15" x14ac:dyDescent="0.25">
      <c r="A3444" s="82" t="s">
        <v>3457</v>
      </c>
      <c r="B3444" s="20">
        <v>0</v>
      </c>
      <c r="C3444" s="84" t="s">
        <v>4382</v>
      </c>
      <c r="D3444" s="81">
        <v>111662.40000000002</v>
      </c>
      <c r="E3444" s="81">
        <v>21612.799999999999</v>
      </c>
      <c r="F3444" s="21">
        <v>0</v>
      </c>
      <c r="G3444" s="22">
        <f t="shared" si="53"/>
        <v>90049.60000000002</v>
      </c>
      <c r="H3444" s="21">
        <v>0</v>
      </c>
      <c r="I3444" s="21">
        <v>0</v>
      </c>
    </row>
    <row r="3445" spans="1:9" ht="15" x14ac:dyDescent="0.25">
      <c r="A3445" s="82" t="s">
        <v>3458</v>
      </c>
      <c r="B3445" s="20">
        <v>0</v>
      </c>
      <c r="C3445" s="84" t="s">
        <v>4382</v>
      </c>
      <c r="D3445" s="81">
        <v>132921.60000000001</v>
      </c>
      <c r="E3445" s="81">
        <v>726</v>
      </c>
      <c r="F3445" s="21">
        <v>0</v>
      </c>
      <c r="G3445" s="22">
        <f t="shared" si="53"/>
        <v>132195.6</v>
      </c>
      <c r="H3445" s="21">
        <v>0</v>
      </c>
      <c r="I3445" s="21">
        <v>0</v>
      </c>
    </row>
    <row r="3446" spans="1:9" ht="15" x14ac:dyDescent="0.25">
      <c r="A3446" s="82" t="s">
        <v>3459</v>
      </c>
      <c r="B3446" s="20">
        <v>0</v>
      </c>
      <c r="C3446" s="84" t="s">
        <v>4383</v>
      </c>
      <c r="D3446" s="81">
        <v>291199.44000000006</v>
      </c>
      <c r="E3446" s="81">
        <v>110868.91</v>
      </c>
      <c r="F3446" s="21">
        <v>0</v>
      </c>
      <c r="G3446" s="22">
        <f t="shared" si="53"/>
        <v>180330.53000000006</v>
      </c>
      <c r="H3446" s="21">
        <v>0</v>
      </c>
      <c r="I3446" s="21">
        <v>0</v>
      </c>
    </row>
    <row r="3447" spans="1:9" ht="15" x14ac:dyDescent="0.25">
      <c r="A3447" s="82" t="s">
        <v>3460</v>
      </c>
      <c r="B3447" s="20">
        <v>0</v>
      </c>
      <c r="C3447" s="84" t="s">
        <v>4383</v>
      </c>
      <c r="D3447" s="81">
        <v>352838.22</v>
      </c>
      <c r="E3447" s="81">
        <v>201027.55000000002</v>
      </c>
      <c r="F3447" s="21">
        <v>0</v>
      </c>
      <c r="G3447" s="22">
        <f t="shared" si="53"/>
        <v>151810.66999999995</v>
      </c>
      <c r="H3447" s="21">
        <v>0</v>
      </c>
      <c r="I3447" s="21">
        <v>0</v>
      </c>
    </row>
    <row r="3448" spans="1:9" ht="15" x14ac:dyDescent="0.25">
      <c r="A3448" s="82" t="s">
        <v>3461</v>
      </c>
      <c r="B3448" s="20">
        <v>0</v>
      </c>
      <c r="C3448" s="84" t="s">
        <v>4383</v>
      </c>
      <c r="D3448" s="81">
        <v>228691.19999999998</v>
      </c>
      <c r="E3448" s="81">
        <v>174971.4</v>
      </c>
      <c r="F3448" s="21">
        <v>0</v>
      </c>
      <c r="G3448" s="22">
        <f t="shared" si="53"/>
        <v>53719.799999999988</v>
      </c>
      <c r="H3448" s="21">
        <v>0</v>
      </c>
      <c r="I3448" s="21">
        <v>0</v>
      </c>
    </row>
    <row r="3449" spans="1:9" ht="15" x14ac:dyDescent="0.25">
      <c r="A3449" s="82" t="s">
        <v>3462</v>
      </c>
      <c r="B3449" s="20">
        <v>0</v>
      </c>
      <c r="C3449" s="84" t="s">
        <v>4383</v>
      </c>
      <c r="D3449" s="81">
        <v>542202.76</v>
      </c>
      <c r="E3449" s="81">
        <v>259928.90000000002</v>
      </c>
      <c r="F3449" s="21">
        <v>0</v>
      </c>
      <c r="G3449" s="22">
        <f t="shared" si="53"/>
        <v>282273.86</v>
      </c>
      <c r="H3449" s="21">
        <v>0</v>
      </c>
      <c r="I3449" s="21">
        <v>0</v>
      </c>
    </row>
    <row r="3450" spans="1:9" ht="15" x14ac:dyDescent="0.25">
      <c r="A3450" s="82" t="s">
        <v>3168</v>
      </c>
      <c r="B3450" s="20">
        <v>0</v>
      </c>
      <c r="C3450" s="84" t="s">
        <v>4383</v>
      </c>
      <c r="D3450" s="81">
        <v>142516.61999999997</v>
      </c>
      <c r="E3450" s="81">
        <v>58875.73</v>
      </c>
      <c r="F3450" s="21">
        <v>0</v>
      </c>
      <c r="G3450" s="22">
        <f t="shared" si="53"/>
        <v>83640.889999999956</v>
      </c>
      <c r="H3450" s="21">
        <v>0</v>
      </c>
      <c r="I3450" s="21">
        <v>0</v>
      </c>
    </row>
    <row r="3451" spans="1:9" ht="15" x14ac:dyDescent="0.25">
      <c r="A3451" s="82" t="s">
        <v>3463</v>
      </c>
      <c r="B3451" s="20">
        <v>0</v>
      </c>
      <c r="C3451" s="84" t="s">
        <v>4383</v>
      </c>
      <c r="D3451" s="81">
        <v>62892.659999999996</v>
      </c>
      <c r="E3451" s="81">
        <v>22691.56</v>
      </c>
      <c r="F3451" s="21">
        <v>0</v>
      </c>
      <c r="G3451" s="22">
        <f t="shared" si="53"/>
        <v>40201.099999999991</v>
      </c>
      <c r="H3451" s="21">
        <v>0</v>
      </c>
      <c r="I3451" s="21">
        <v>0</v>
      </c>
    </row>
    <row r="3452" spans="1:9" ht="15" x14ac:dyDescent="0.25">
      <c r="A3452" s="82" t="s">
        <v>3464</v>
      </c>
      <c r="B3452" s="20">
        <v>0</v>
      </c>
      <c r="C3452" s="84" t="s">
        <v>4383</v>
      </c>
      <c r="D3452" s="81">
        <v>63818.879999999997</v>
      </c>
      <c r="E3452" s="81">
        <v>18193.339999999997</v>
      </c>
      <c r="F3452" s="21">
        <v>0</v>
      </c>
      <c r="G3452" s="22">
        <f t="shared" si="53"/>
        <v>45625.54</v>
      </c>
      <c r="H3452" s="21">
        <v>0</v>
      </c>
      <c r="I3452" s="21">
        <v>0</v>
      </c>
    </row>
    <row r="3453" spans="1:9" ht="15" x14ac:dyDescent="0.25">
      <c r="A3453" s="82" t="s">
        <v>3352</v>
      </c>
      <c r="B3453" s="20">
        <v>0</v>
      </c>
      <c r="C3453" s="84" t="s">
        <v>4383</v>
      </c>
      <c r="D3453" s="81">
        <v>5856.6</v>
      </c>
      <c r="E3453" s="81">
        <v>0</v>
      </c>
      <c r="F3453" s="21">
        <v>0</v>
      </c>
      <c r="G3453" s="22">
        <f t="shared" si="53"/>
        <v>5856.6</v>
      </c>
      <c r="H3453" s="21">
        <v>0</v>
      </c>
      <c r="I3453" s="21">
        <v>0</v>
      </c>
    </row>
    <row r="3454" spans="1:9" ht="15" x14ac:dyDescent="0.25">
      <c r="A3454" s="82" t="s">
        <v>387</v>
      </c>
      <c r="B3454" s="20">
        <v>0</v>
      </c>
      <c r="C3454" s="84" t="s">
        <v>4383</v>
      </c>
      <c r="D3454" s="81">
        <v>55857</v>
      </c>
      <c r="E3454" s="81">
        <v>36542.400000000001</v>
      </c>
      <c r="F3454" s="21">
        <v>0</v>
      </c>
      <c r="G3454" s="22">
        <f t="shared" si="53"/>
        <v>19314.599999999999</v>
      </c>
      <c r="H3454" s="21">
        <v>0</v>
      </c>
      <c r="I3454" s="21">
        <v>0</v>
      </c>
    </row>
    <row r="3455" spans="1:9" ht="15" x14ac:dyDescent="0.25">
      <c r="A3455" s="82" t="s">
        <v>3170</v>
      </c>
      <c r="B3455" s="20">
        <v>0</v>
      </c>
      <c r="C3455" s="84" t="s">
        <v>4383</v>
      </c>
      <c r="D3455" s="81">
        <v>435774.24</v>
      </c>
      <c r="E3455" s="81">
        <v>258450.42</v>
      </c>
      <c r="F3455" s="21">
        <v>0</v>
      </c>
      <c r="G3455" s="22">
        <f t="shared" si="53"/>
        <v>177323.81999999998</v>
      </c>
      <c r="H3455" s="21">
        <v>0</v>
      </c>
      <c r="I3455" s="21">
        <v>0</v>
      </c>
    </row>
    <row r="3456" spans="1:9" ht="15" x14ac:dyDescent="0.25">
      <c r="A3456" s="82" t="s">
        <v>3171</v>
      </c>
      <c r="B3456" s="20">
        <v>0</v>
      </c>
      <c r="C3456" s="84" t="s">
        <v>4383</v>
      </c>
      <c r="D3456" s="81">
        <v>121964.34</v>
      </c>
      <c r="E3456" s="81">
        <v>16894.48</v>
      </c>
      <c r="F3456" s="21">
        <v>0</v>
      </c>
      <c r="G3456" s="22">
        <f t="shared" si="53"/>
        <v>105069.86</v>
      </c>
      <c r="H3456" s="21">
        <v>0</v>
      </c>
      <c r="I3456" s="21">
        <v>0</v>
      </c>
    </row>
    <row r="3457" spans="1:9" ht="15" x14ac:dyDescent="0.25">
      <c r="A3457" s="82" t="s">
        <v>3172</v>
      </c>
      <c r="B3457" s="20">
        <v>0</v>
      </c>
      <c r="C3457" s="84" t="s">
        <v>4383</v>
      </c>
      <c r="D3457" s="81">
        <v>804916.14</v>
      </c>
      <c r="E3457" s="81">
        <v>419530.28999999992</v>
      </c>
      <c r="F3457" s="21">
        <v>0</v>
      </c>
      <c r="G3457" s="22">
        <f t="shared" si="53"/>
        <v>385385.85000000009</v>
      </c>
      <c r="H3457" s="21">
        <v>0</v>
      </c>
      <c r="I3457" s="21">
        <v>0</v>
      </c>
    </row>
    <row r="3458" spans="1:9" ht="15" x14ac:dyDescent="0.25">
      <c r="A3458" s="82" t="s">
        <v>3173</v>
      </c>
      <c r="B3458" s="20">
        <v>0</v>
      </c>
      <c r="C3458" s="84" t="s">
        <v>4383</v>
      </c>
      <c r="D3458" s="81">
        <v>67288.98</v>
      </c>
      <c r="E3458" s="81">
        <v>9211.76</v>
      </c>
      <c r="F3458" s="21">
        <v>0</v>
      </c>
      <c r="G3458" s="22">
        <f t="shared" si="53"/>
        <v>58077.219999999994</v>
      </c>
      <c r="H3458" s="21">
        <v>0</v>
      </c>
      <c r="I3458" s="21">
        <v>0</v>
      </c>
    </row>
    <row r="3459" spans="1:9" ht="15" x14ac:dyDescent="0.25">
      <c r="A3459" s="82" t="s">
        <v>3174</v>
      </c>
      <c r="B3459" s="20">
        <v>0</v>
      </c>
      <c r="C3459" s="84" t="s">
        <v>4383</v>
      </c>
      <c r="D3459" s="81">
        <v>528734.87999999989</v>
      </c>
      <c r="E3459" s="81">
        <v>106459.54</v>
      </c>
      <c r="F3459" s="21">
        <v>0</v>
      </c>
      <c r="G3459" s="22">
        <f t="shared" si="53"/>
        <v>422275.33999999991</v>
      </c>
      <c r="H3459" s="21">
        <v>0</v>
      </c>
      <c r="I3459" s="21">
        <v>0</v>
      </c>
    </row>
    <row r="3460" spans="1:9" ht="15" x14ac:dyDescent="0.25">
      <c r="A3460" s="82" t="s">
        <v>3465</v>
      </c>
      <c r="B3460" s="20">
        <v>0</v>
      </c>
      <c r="C3460" s="84" t="s">
        <v>4383</v>
      </c>
      <c r="D3460" s="81">
        <v>600707.07999999984</v>
      </c>
      <c r="E3460" s="81">
        <v>350741.33999999997</v>
      </c>
      <c r="F3460" s="21">
        <v>0</v>
      </c>
      <c r="G3460" s="22">
        <f t="shared" si="53"/>
        <v>249965.73999999987</v>
      </c>
      <c r="H3460" s="21">
        <v>0</v>
      </c>
      <c r="I3460" s="21">
        <v>0</v>
      </c>
    </row>
    <row r="3461" spans="1:9" ht="15" x14ac:dyDescent="0.25">
      <c r="A3461" s="82" t="s">
        <v>3175</v>
      </c>
      <c r="B3461" s="20">
        <v>0</v>
      </c>
      <c r="C3461" s="84" t="s">
        <v>4383</v>
      </c>
      <c r="D3461" s="81">
        <v>65444.28</v>
      </c>
      <c r="E3461" s="81">
        <v>40798.25</v>
      </c>
      <c r="F3461" s="21">
        <v>0</v>
      </c>
      <c r="G3461" s="22">
        <f t="shared" si="53"/>
        <v>24646.03</v>
      </c>
      <c r="H3461" s="21">
        <v>0</v>
      </c>
      <c r="I3461" s="21">
        <v>0</v>
      </c>
    </row>
    <row r="3462" spans="1:9" ht="15" x14ac:dyDescent="0.25">
      <c r="A3462" s="82" t="s">
        <v>3466</v>
      </c>
      <c r="B3462" s="20">
        <v>0</v>
      </c>
      <c r="C3462" s="84" t="s">
        <v>4383</v>
      </c>
      <c r="D3462" s="81">
        <v>116667.6</v>
      </c>
      <c r="E3462" s="81">
        <v>96690.800000000017</v>
      </c>
      <c r="F3462" s="21">
        <v>0</v>
      </c>
      <c r="G3462" s="22">
        <f t="shared" ref="G3462:G3525" si="54">D3462-E3462</f>
        <v>19976.799999999988</v>
      </c>
      <c r="H3462" s="21">
        <v>0</v>
      </c>
      <c r="I3462" s="21">
        <v>0</v>
      </c>
    </row>
    <row r="3463" spans="1:9" ht="15" x14ac:dyDescent="0.25">
      <c r="A3463" s="82" t="s">
        <v>3467</v>
      </c>
      <c r="B3463" s="20">
        <v>0</v>
      </c>
      <c r="C3463" s="84" t="s">
        <v>4383</v>
      </c>
      <c r="D3463" s="81">
        <v>116332.20000000001</v>
      </c>
      <c r="E3463" s="81">
        <v>85612.4</v>
      </c>
      <c r="F3463" s="21">
        <v>0</v>
      </c>
      <c r="G3463" s="22">
        <f t="shared" si="54"/>
        <v>30719.800000000017</v>
      </c>
      <c r="H3463" s="21">
        <v>0</v>
      </c>
      <c r="I3463" s="21">
        <v>0</v>
      </c>
    </row>
    <row r="3464" spans="1:9" ht="15" x14ac:dyDescent="0.25">
      <c r="A3464" s="82" t="s">
        <v>3468</v>
      </c>
      <c r="B3464" s="20">
        <v>0</v>
      </c>
      <c r="C3464" s="84" t="s">
        <v>4383</v>
      </c>
      <c r="D3464" s="81">
        <v>436401.83999999997</v>
      </c>
      <c r="E3464" s="81">
        <v>184019.20000000001</v>
      </c>
      <c r="F3464" s="21">
        <v>0</v>
      </c>
      <c r="G3464" s="22">
        <f t="shared" si="54"/>
        <v>252382.63999999996</v>
      </c>
      <c r="H3464" s="21">
        <v>0</v>
      </c>
      <c r="I3464" s="21">
        <v>0</v>
      </c>
    </row>
    <row r="3465" spans="1:9" ht="15" x14ac:dyDescent="0.25">
      <c r="A3465" s="82" t="s">
        <v>3469</v>
      </c>
      <c r="B3465" s="20">
        <v>0</v>
      </c>
      <c r="C3465" s="84" t="s">
        <v>4383</v>
      </c>
      <c r="D3465" s="81">
        <v>476105.45999999996</v>
      </c>
      <c r="E3465" s="81">
        <v>175220.55999999997</v>
      </c>
      <c r="F3465" s="21">
        <v>0</v>
      </c>
      <c r="G3465" s="22">
        <f t="shared" si="54"/>
        <v>300884.90000000002</v>
      </c>
      <c r="H3465" s="21">
        <v>0</v>
      </c>
      <c r="I3465" s="21">
        <v>0</v>
      </c>
    </row>
    <row r="3466" spans="1:9" ht="15" x14ac:dyDescent="0.25">
      <c r="A3466" s="82" t="s">
        <v>3470</v>
      </c>
      <c r="B3466" s="20">
        <v>0</v>
      </c>
      <c r="C3466" s="84" t="s">
        <v>4383</v>
      </c>
      <c r="D3466" s="81">
        <v>352580.21999999986</v>
      </c>
      <c r="E3466" s="81">
        <v>9675.56</v>
      </c>
      <c r="F3466" s="21">
        <v>0</v>
      </c>
      <c r="G3466" s="22">
        <f t="shared" si="54"/>
        <v>342904.65999999986</v>
      </c>
      <c r="H3466" s="21">
        <v>0</v>
      </c>
      <c r="I3466" s="21">
        <v>0</v>
      </c>
    </row>
    <row r="3467" spans="1:9" ht="15" x14ac:dyDescent="0.25">
      <c r="A3467" s="82" t="s">
        <v>3471</v>
      </c>
      <c r="B3467" s="20">
        <v>0</v>
      </c>
      <c r="C3467" s="84" t="s">
        <v>4383</v>
      </c>
      <c r="D3467" s="81">
        <v>14654.4</v>
      </c>
      <c r="E3467" s="81">
        <v>0</v>
      </c>
      <c r="F3467" s="21">
        <v>0</v>
      </c>
      <c r="G3467" s="22">
        <f t="shared" si="54"/>
        <v>14654.4</v>
      </c>
      <c r="H3467" s="21">
        <v>0</v>
      </c>
      <c r="I3467" s="21">
        <v>0</v>
      </c>
    </row>
    <row r="3468" spans="1:9" ht="15" x14ac:dyDescent="0.25">
      <c r="A3468" s="82" t="s">
        <v>3472</v>
      </c>
      <c r="B3468" s="20">
        <v>0</v>
      </c>
      <c r="C3468" s="84" t="s">
        <v>4383</v>
      </c>
      <c r="D3468" s="81">
        <v>480920.77999999991</v>
      </c>
      <c r="E3468" s="81">
        <v>295432.56</v>
      </c>
      <c r="F3468" s="21">
        <v>0</v>
      </c>
      <c r="G3468" s="22">
        <f t="shared" si="54"/>
        <v>185488.21999999991</v>
      </c>
      <c r="H3468" s="21">
        <v>0</v>
      </c>
      <c r="I3468" s="21">
        <v>0</v>
      </c>
    </row>
    <row r="3469" spans="1:9" ht="15" x14ac:dyDescent="0.25">
      <c r="A3469" s="82" t="s">
        <v>3473</v>
      </c>
      <c r="B3469" s="20">
        <v>0</v>
      </c>
      <c r="C3469" s="84" t="s">
        <v>4383</v>
      </c>
      <c r="D3469" s="81">
        <v>144634.80000000002</v>
      </c>
      <c r="E3469" s="81">
        <v>15120.44</v>
      </c>
      <c r="F3469" s="21">
        <v>0</v>
      </c>
      <c r="G3469" s="22">
        <f t="shared" si="54"/>
        <v>129514.36000000002</v>
      </c>
      <c r="H3469" s="21">
        <v>0</v>
      </c>
      <c r="I3469" s="21">
        <v>0</v>
      </c>
    </row>
    <row r="3470" spans="1:9" ht="15" x14ac:dyDescent="0.25">
      <c r="A3470" s="82" t="s">
        <v>3474</v>
      </c>
      <c r="B3470" s="20">
        <v>0</v>
      </c>
      <c r="C3470" s="84" t="s">
        <v>4383</v>
      </c>
      <c r="D3470" s="81">
        <v>1617281.4999999995</v>
      </c>
      <c r="E3470" s="81">
        <v>722522.7</v>
      </c>
      <c r="F3470" s="21">
        <v>0</v>
      </c>
      <c r="G3470" s="22">
        <f t="shared" si="54"/>
        <v>894758.79999999958</v>
      </c>
      <c r="H3470" s="21">
        <v>0</v>
      </c>
      <c r="I3470" s="21">
        <v>0</v>
      </c>
    </row>
    <row r="3471" spans="1:9" ht="15" x14ac:dyDescent="0.25">
      <c r="A3471" s="82" t="s">
        <v>3475</v>
      </c>
      <c r="B3471" s="20">
        <v>0</v>
      </c>
      <c r="C3471" s="84" t="s">
        <v>4384</v>
      </c>
      <c r="D3471" s="81">
        <v>104593.2</v>
      </c>
      <c r="E3471" s="81">
        <v>20863.400000000001</v>
      </c>
      <c r="F3471" s="21">
        <v>0</v>
      </c>
      <c r="G3471" s="22">
        <f t="shared" si="54"/>
        <v>83729.799999999988</v>
      </c>
      <c r="H3471" s="21">
        <v>0</v>
      </c>
      <c r="I3471" s="21">
        <v>0</v>
      </c>
    </row>
    <row r="3472" spans="1:9" ht="15" x14ac:dyDescent="0.25">
      <c r="A3472" s="82" t="s">
        <v>3476</v>
      </c>
      <c r="B3472" s="20">
        <v>0</v>
      </c>
      <c r="C3472" s="84" t="s">
        <v>4384</v>
      </c>
      <c r="D3472" s="81">
        <v>262540.80000000005</v>
      </c>
      <c r="E3472" s="81">
        <v>0</v>
      </c>
      <c r="F3472" s="21">
        <v>0</v>
      </c>
      <c r="G3472" s="22">
        <f t="shared" si="54"/>
        <v>262540.80000000005</v>
      </c>
      <c r="H3472" s="21">
        <v>0</v>
      </c>
      <c r="I3472" s="21">
        <v>0</v>
      </c>
    </row>
    <row r="3473" spans="1:9" ht="15" x14ac:dyDescent="0.25">
      <c r="A3473" s="82" t="s">
        <v>3477</v>
      </c>
      <c r="B3473" s="20">
        <v>0</v>
      </c>
      <c r="C3473" s="84" t="s">
        <v>4385</v>
      </c>
      <c r="D3473" s="81">
        <v>10810.2</v>
      </c>
      <c r="E3473" s="81">
        <v>10810.2</v>
      </c>
      <c r="F3473" s="21">
        <v>0</v>
      </c>
      <c r="G3473" s="22">
        <f t="shared" si="54"/>
        <v>0</v>
      </c>
      <c r="H3473" s="21">
        <v>0</v>
      </c>
      <c r="I3473" s="21">
        <v>0</v>
      </c>
    </row>
    <row r="3474" spans="1:9" ht="15" x14ac:dyDescent="0.25">
      <c r="A3474" s="82" t="s">
        <v>3479</v>
      </c>
      <c r="B3474" s="20">
        <v>0</v>
      </c>
      <c r="C3474" s="84" t="s">
        <v>4386</v>
      </c>
      <c r="D3474" s="81">
        <v>16589.400000000001</v>
      </c>
      <c r="E3474" s="81">
        <v>0</v>
      </c>
      <c r="F3474" s="21">
        <v>0</v>
      </c>
      <c r="G3474" s="22">
        <f t="shared" si="54"/>
        <v>16589.400000000001</v>
      </c>
      <c r="H3474" s="21">
        <v>0</v>
      </c>
      <c r="I3474" s="21">
        <v>0</v>
      </c>
    </row>
    <row r="3475" spans="1:9" ht="15" x14ac:dyDescent="0.25">
      <c r="A3475" s="82" t="s">
        <v>3480</v>
      </c>
      <c r="B3475" s="20">
        <v>0</v>
      </c>
      <c r="C3475" s="84" t="s">
        <v>4386</v>
      </c>
      <c r="D3475" s="81">
        <v>339489.52000000014</v>
      </c>
      <c r="E3475" s="81">
        <v>94780.079999999987</v>
      </c>
      <c r="F3475" s="21">
        <v>0</v>
      </c>
      <c r="G3475" s="22">
        <f t="shared" si="54"/>
        <v>244709.44000000015</v>
      </c>
      <c r="H3475" s="21">
        <v>0</v>
      </c>
      <c r="I3475" s="21">
        <v>0</v>
      </c>
    </row>
    <row r="3476" spans="1:9" ht="15" x14ac:dyDescent="0.25">
      <c r="A3476" s="82" t="s">
        <v>3481</v>
      </c>
      <c r="B3476" s="20">
        <v>0</v>
      </c>
      <c r="C3476" s="84" t="s">
        <v>4386</v>
      </c>
      <c r="D3476" s="81">
        <v>618770.95000000007</v>
      </c>
      <c r="E3476" s="81">
        <v>457492.98</v>
      </c>
      <c r="F3476" s="21">
        <v>0</v>
      </c>
      <c r="G3476" s="22">
        <f t="shared" si="54"/>
        <v>161277.97000000009</v>
      </c>
      <c r="H3476" s="21">
        <v>0</v>
      </c>
      <c r="I3476" s="21">
        <v>0</v>
      </c>
    </row>
    <row r="3477" spans="1:9" ht="15" x14ac:dyDescent="0.25">
      <c r="A3477" s="82" t="s">
        <v>3482</v>
      </c>
      <c r="B3477" s="20">
        <v>0</v>
      </c>
      <c r="C3477" s="84" t="s">
        <v>4386</v>
      </c>
      <c r="D3477" s="81">
        <v>492239.11999999994</v>
      </c>
      <c r="E3477" s="81">
        <v>311278.62</v>
      </c>
      <c r="F3477" s="21">
        <v>0</v>
      </c>
      <c r="G3477" s="22">
        <f t="shared" si="54"/>
        <v>180960.49999999994</v>
      </c>
      <c r="H3477" s="21">
        <v>0</v>
      </c>
      <c r="I3477" s="21">
        <v>0</v>
      </c>
    </row>
    <row r="3478" spans="1:9" ht="15" x14ac:dyDescent="0.25">
      <c r="A3478" s="82" t="s">
        <v>3483</v>
      </c>
      <c r="B3478" s="20">
        <v>0</v>
      </c>
      <c r="C3478" s="84" t="s">
        <v>4386</v>
      </c>
      <c r="D3478" s="81">
        <v>505598.75000000006</v>
      </c>
      <c r="E3478" s="81">
        <v>309342.22999999992</v>
      </c>
      <c r="F3478" s="21">
        <v>0</v>
      </c>
      <c r="G3478" s="22">
        <f t="shared" si="54"/>
        <v>196256.52000000014</v>
      </c>
      <c r="H3478" s="21">
        <v>0</v>
      </c>
      <c r="I3478" s="21">
        <v>0</v>
      </c>
    </row>
    <row r="3479" spans="1:9" ht="15" x14ac:dyDescent="0.25">
      <c r="A3479" s="82" t="s">
        <v>4513</v>
      </c>
      <c r="B3479" s="20">
        <v>0</v>
      </c>
      <c r="C3479" s="84" t="s">
        <v>4386</v>
      </c>
      <c r="D3479" s="81">
        <v>232933</v>
      </c>
      <c r="E3479" s="81">
        <v>0</v>
      </c>
      <c r="F3479" s="21">
        <v>0</v>
      </c>
      <c r="G3479" s="22">
        <f t="shared" si="54"/>
        <v>232933</v>
      </c>
      <c r="H3479" s="21">
        <v>0</v>
      </c>
      <c r="I3479" s="21">
        <v>0</v>
      </c>
    </row>
    <row r="3480" spans="1:9" ht="15" x14ac:dyDescent="0.25">
      <c r="A3480" s="82" t="s">
        <v>3484</v>
      </c>
      <c r="B3480" s="20">
        <v>0</v>
      </c>
      <c r="C3480" s="84" t="s">
        <v>4386</v>
      </c>
      <c r="D3480" s="81">
        <v>338805.00000000006</v>
      </c>
      <c r="E3480" s="81">
        <v>72517.14</v>
      </c>
      <c r="F3480" s="21">
        <v>0</v>
      </c>
      <c r="G3480" s="22">
        <f t="shared" si="54"/>
        <v>266287.86000000004</v>
      </c>
      <c r="H3480" s="21">
        <v>0</v>
      </c>
      <c r="I3480" s="21">
        <v>0</v>
      </c>
    </row>
    <row r="3481" spans="1:9" ht="15" x14ac:dyDescent="0.25">
      <c r="A3481" s="82" t="s">
        <v>3485</v>
      </c>
      <c r="B3481" s="20">
        <v>0</v>
      </c>
      <c r="C3481" s="84" t="s">
        <v>4386</v>
      </c>
      <c r="D3481" s="81">
        <v>631043.54000000015</v>
      </c>
      <c r="E3481" s="81">
        <v>430634.06999999983</v>
      </c>
      <c r="F3481" s="21">
        <v>0</v>
      </c>
      <c r="G3481" s="22">
        <f t="shared" si="54"/>
        <v>200409.47000000032</v>
      </c>
      <c r="H3481" s="21">
        <v>0</v>
      </c>
      <c r="I3481" s="21">
        <v>0</v>
      </c>
    </row>
    <row r="3482" spans="1:9" ht="15" x14ac:dyDescent="0.25">
      <c r="A3482" s="82" t="s">
        <v>3486</v>
      </c>
      <c r="B3482" s="20">
        <v>0</v>
      </c>
      <c r="C3482" s="84" t="s">
        <v>4386</v>
      </c>
      <c r="D3482" s="81">
        <v>653030.79</v>
      </c>
      <c r="E3482" s="81">
        <v>433502.11</v>
      </c>
      <c r="F3482" s="21">
        <v>0</v>
      </c>
      <c r="G3482" s="22">
        <f t="shared" si="54"/>
        <v>219528.68000000005</v>
      </c>
      <c r="H3482" s="21">
        <v>0</v>
      </c>
      <c r="I3482" s="21">
        <v>0</v>
      </c>
    </row>
    <row r="3483" spans="1:9" ht="15" x14ac:dyDescent="0.25">
      <c r="A3483" s="82" t="s">
        <v>3487</v>
      </c>
      <c r="B3483" s="20">
        <v>0</v>
      </c>
      <c r="C3483" s="84" t="s">
        <v>4386</v>
      </c>
      <c r="D3483" s="81">
        <v>337667.10000000003</v>
      </c>
      <c r="E3483" s="81">
        <v>75760.400000000009</v>
      </c>
      <c r="F3483" s="21">
        <v>0</v>
      </c>
      <c r="G3483" s="22">
        <f t="shared" si="54"/>
        <v>261906.7</v>
      </c>
      <c r="H3483" s="21">
        <v>0</v>
      </c>
      <c r="I3483" s="21">
        <v>0</v>
      </c>
    </row>
    <row r="3484" spans="1:9" ht="15" x14ac:dyDescent="0.25">
      <c r="A3484" s="82" t="s">
        <v>3488</v>
      </c>
      <c r="B3484" s="20">
        <v>0</v>
      </c>
      <c r="C3484" s="84" t="s">
        <v>4386</v>
      </c>
      <c r="D3484" s="81">
        <v>339068.89999999985</v>
      </c>
      <c r="E3484" s="81">
        <v>128956.74999999999</v>
      </c>
      <c r="F3484" s="21">
        <v>0</v>
      </c>
      <c r="G3484" s="22">
        <f t="shared" si="54"/>
        <v>210112.14999999985</v>
      </c>
      <c r="H3484" s="21">
        <v>0</v>
      </c>
      <c r="I3484" s="21">
        <v>0</v>
      </c>
    </row>
    <row r="3485" spans="1:9" ht="15" x14ac:dyDescent="0.25">
      <c r="A3485" s="82" t="s">
        <v>4514</v>
      </c>
      <c r="B3485" s="20">
        <v>0</v>
      </c>
      <c r="C3485" s="84" t="s">
        <v>4386</v>
      </c>
      <c r="D3485" s="81">
        <v>339313.06000000006</v>
      </c>
      <c r="E3485" s="81">
        <v>70513.300000000017</v>
      </c>
      <c r="F3485" s="21">
        <v>0</v>
      </c>
      <c r="G3485" s="22">
        <f t="shared" si="54"/>
        <v>268799.76</v>
      </c>
      <c r="H3485" s="21">
        <v>0</v>
      </c>
      <c r="I3485" s="21">
        <v>0</v>
      </c>
    </row>
    <row r="3486" spans="1:9" ht="15" x14ac:dyDescent="0.25">
      <c r="A3486" s="82" t="s">
        <v>3489</v>
      </c>
      <c r="B3486" s="20">
        <v>0</v>
      </c>
      <c r="C3486" s="84" t="s">
        <v>4386</v>
      </c>
      <c r="D3486" s="81">
        <v>1158738.3699999994</v>
      </c>
      <c r="E3486" s="81">
        <v>809623.2200000002</v>
      </c>
      <c r="F3486" s="21">
        <v>0</v>
      </c>
      <c r="G3486" s="22">
        <f t="shared" si="54"/>
        <v>349115.14999999921</v>
      </c>
      <c r="H3486" s="21">
        <v>0</v>
      </c>
      <c r="I3486" s="21">
        <v>0</v>
      </c>
    </row>
    <row r="3487" spans="1:9" ht="15" x14ac:dyDescent="0.25">
      <c r="A3487" s="82" t="s">
        <v>3490</v>
      </c>
      <c r="B3487" s="20">
        <v>0</v>
      </c>
      <c r="C3487" s="84" t="s">
        <v>4386</v>
      </c>
      <c r="D3487" s="81">
        <v>1023520</v>
      </c>
      <c r="E3487" s="81">
        <v>804818.48</v>
      </c>
      <c r="F3487" s="21">
        <v>0</v>
      </c>
      <c r="G3487" s="22">
        <f t="shared" si="54"/>
        <v>218701.52000000002</v>
      </c>
      <c r="H3487" s="21">
        <v>0</v>
      </c>
      <c r="I3487" s="21">
        <v>0</v>
      </c>
    </row>
    <row r="3488" spans="1:9" ht="15" x14ac:dyDescent="0.25">
      <c r="A3488" s="82" t="s">
        <v>3491</v>
      </c>
      <c r="B3488" s="20">
        <v>0</v>
      </c>
      <c r="C3488" s="84" t="s">
        <v>4386</v>
      </c>
      <c r="D3488" s="81">
        <v>223892.4</v>
      </c>
      <c r="E3488" s="81">
        <v>137578.93</v>
      </c>
      <c r="F3488" s="21">
        <v>0</v>
      </c>
      <c r="G3488" s="22">
        <f t="shared" si="54"/>
        <v>86313.47</v>
      </c>
      <c r="H3488" s="21">
        <v>0</v>
      </c>
      <c r="I3488" s="21">
        <v>0</v>
      </c>
    </row>
    <row r="3489" spans="1:9" ht="15" x14ac:dyDescent="0.25">
      <c r="A3489" s="82" t="s">
        <v>3492</v>
      </c>
      <c r="B3489" s="20">
        <v>0</v>
      </c>
      <c r="C3489" s="84" t="s">
        <v>4386</v>
      </c>
      <c r="D3489" s="81">
        <v>795587.54</v>
      </c>
      <c r="E3489" s="81">
        <v>598393.30000000005</v>
      </c>
      <c r="F3489" s="21">
        <v>0</v>
      </c>
      <c r="G3489" s="22">
        <f t="shared" si="54"/>
        <v>197194.23999999999</v>
      </c>
      <c r="H3489" s="21">
        <v>0</v>
      </c>
      <c r="I3489" s="21">
        <v>0</v>
      </c>
    </row>
    <row r="3490" spans="1:9" ht="15" x14ac:dyDescent="0.25">
      <c r="A3490" s="82" t="s">
        <v>3493</v>
      </c>
      <c r="B3490" s="20">
        <v>0</v>
      </c>
      <c r="C3490" s="84" t="s">
        <v>4386</v>
      </c>
      <c r="D3490" s="81">
        <v>64506.200000000004</v>
      </c>
      <c r="E3490" s="81">
        <v>10067.299999999999</v>
      </c>
      <c r="F3490" s="21">
        <v>0</v>
      </c>
      <c r="G3490" s="22">
        <f t="shared" si="54"/>
        <v>54438.900000000009</v>
      </c>
      <c r="H3490" s="21">
        <v>0</v>
      </c>
      <c r="I3490" s="21">
        <v>0</v>
      </c>
    </row>
    <row r="3491" spans="1:9" ht="15" x14ac:dyDescent="0.25">
      <c r="A3491" s="82" t="s">
        <v>3361</v>
      </c>
      <c r="B3491" s="20">
        <v>0</v>
      </c>
      <c r="C3491" s="84" t="s">
        <v>4386</v>
      </c>
      <c r="D3491" s="81">
        <v>459292.41000000003</v>
      </c>
      <c r="E3491" s="81">
        <v>302225.01</v>
      </c>
      <c r="F3491" s="21">
        <v>0</v>
      </c>
      <c r="G3491" s="22">
        <f t="shared" si="54"/>
        <v>157067.40000000002</v>
      </c>
      <c r="H3491" s="21">
        <v>0</v>
      </c>
      <c r="I3491" s="21">
        <v>0</v>
      </c>
    </row>
    <row r="3492" spans="1:9" ht="15" x14ac:dyDescent="0.25">
      <c r="A3492" s="82" t="s">
        <v>3494</v>
      </c>
      <c r="B3492" s="20">
        <v>0</v>
      </c>
      <c r="C3492" s="84" t="s">
        <v>4386</v>
      </c>
      <c r="D3492" s="81">
        <v>51982.1</v>
      </c>
      <c r="E3492" s="81">
        <v>11155.9</v>
      </c>
      <c r="F3492" s="21">
        <v>0</v>
      </c>
      <c r="G3492" s="22">
        <f t="shared" si="54"/>
        <v>40826.199999999997</v>
      </c>
      <c r="H3492" s="21">
        <v>0</v>
      </c>
      <c r="I3492" s="21">
        <v>0</v>
      </c>
    </row>
    <row r="3493" spans="1:9" ht="15" x14ac:dyDescent="0.25">
      <c r="A3493" s="82" t="s">
        <v>3495</v>
      </c>
      <c r="B3493" s="20">
        <v>0</v>
      </c>
      <c r="C3493" s="84" t="s">
        <v>4386</v>
      </c>
      <c r="D3493" s="81">
        <v>116435.40000000001</v>
      </c>
      <c r="E3493" s="81">
        <v>93651.5</v>
      </c>
      <c r="F3493" s="21">
        <v>0</v>
      </c>
      <c r="G3493" s="22">
        <f t="shared" si="54"/>
        <v>22783.900000000009</v>
      </c>
      <c r="H3493" s="21">
        <v>0</v>
      </c>
      <c r="I3493" s="21">
        <v>0</v>
      </c>
    </row>
    <row r="3494" spans="1:9" ht="15" x14ac:dyDescent="0.25">
      <c r="A3494" s="82" t="s">
        <v>3364</v>
      </c>
      <c r="B3494" s="20">
        <v>0</v>
      </c>
      <c r="C3494" s="84" t="s">
        <v>4386</v>
      </c>
      <c r="D3494" s="81">
        <v>694857.37999999977</v>
      </c>
      <c r="E3494" s="81">
        <v>435712.95999999996</v>
      </c>
      <c r="F3494" s="21">
        <v>0</v>
      </c>
      <c r="G3494" s="22">
        <f t="shared" si="54"/>
        <v>259144.41999999981</v>
      </c>
      <c r="H3494" s="21">
        <v>0</v>
      </c>
      <c r="I3494" s="21">
        <v>0</v>
      </c>
    </row>
    <row r="3495" spans="1:9" ht="15" x14ac:dyDescent="0.25">
      <c r="A3495" s="82" t="s">
        <v>3496</v>
      </c>
      <c r="B3495" s="20">
        <v>0</v>
      </c>
      <c r="C3495" s="84" t="s">
        <v>4386</v>
      </c>
      <c r="D3495" s="81">
        <v>155161.20000000001</v>
      </c>
      <c r="E3495" s="81">
        <v>93395.449999999983</v>
      </c>
      <c r="F3495" s="21">
        <v>0</v>
      </c>
      <c r="G3495" s="22">
        <f t="shared" si="54"/>
        <v>61765.750000000029</v>
      </c>
      <c r="H3495" s="21">
        <v>0</v>
      </c>
      <c r="I3495" s="21">
        <v>0</v>
      </c>
    </row>
    <row r="3496" spans="1:9" ht="15" x14ac:dyDescent="0.25">
      <c r="A3496" s="82" t="s">
        <v>3365</v>
      </c>
      <c r="B3496" s="20">
        <v>0</v>
      </c>
      <c r="C3496" s="84" t="s">
        <v>4386</v>
      </c>
      <c r="D3496" s="81">
        <v>67776.2</v>
      </c>
      <c r="E3496" s="81">
        <v>14927.6</v>
      </c>
      <c r="F3496" s="21">
        <v>0</v>
      </c>
      <c r="G3496" s="22">
        <f t="shared" si="54"/>
        <v>52848.6</v>
      </c>
      <c r="H3496" s="21">
        <v>0</v>
      </c>
      <c r="I3496" s="21">
        <v>0</v>
      </c>
    </row>
    <row r="3497" spans="1:9" ht="15" x14ac:dyDescent="0.25">
      <c r="A3497" s="82" t="s">
        <v>3391</v>
      </c>
      <c r="B3497" s="20">
        <v>0</v>
      </c>
      <c r="C3497" s="84" t="s">
        <v>4386</v>
      </c>
      <c r="D3497" s="81">
        <v>59862.799999999996</v>
      </c>
      <c r="E3497" s="81">
        <v>12120.400000000001</v>
      </c>
      <c r="F3497" s="21">
        <v>0</v>
      </c>
      <c r="G3497" s="22">
        <f t="shared" si="54"/>
        <v>47742.399999999994</v>
      </c>
      <c r="H3497" s="21">
        <v>0</v>
      </c>
      <c r="I3497" s="21">
        <v>0</v>
      </c>
    </row>
    <row r="3498" spans="1:9" ht="15" x14ac:dyDescent="0.25">
      <c r="A3498" s="82" t="s">
        <v>3497</v>
      </c>
      <c r="B3498" s="20">
        <v>0</v>
      </c>
      <c r="C3498" s="84" t="s">
        <v>4386</v>
      </c>
      <c r="D3498" s="81">
        <v>26563.299999999996</v>
      </c>
      <c r="E3498" s="81">
        <v>1693.6</v>
      </c>
      <c r="F3498" s="21">
        <v>0</v>
      </c>
      <c r="G3498" s="22">
        <f t="shared" si="54"/>
        <v>24869.699999999997</v>
      </c>
      <c r="H3498" s="21">
        <v>0</v>
      </c>
      <c r="I3498" s="21">
        <v>0</v>
      </c>
    </row>
    <row r="3499" spans="1:9" ht="15" x14ac:dyDescent="0.25">
      <c r="A3499" s="82" t="s">
        <v>3498</v>
      </c>
      <c r="B3499" s="20">
        <v>0</v>
      </c>
      <c r="C3499" s="84" t="s">
        <v>4386</v>
      </c>
      <c r="D3499" s="81">
        <v>26737.7</v>
      </c>
      <c r="E3499" s="81">
        <v>871.8</v>
      </c>
      <c r="F3499" s="21">
        <v>0</v>
      </c>
      <c r="G3499" s="22">
        <f t="shared" si="54"/>
        <v>25865.9</v>
      </c>
      <c r="H3499" s="21">
        <v>0</v>
      </c>
      <c r="I3499" s="21">
        <v>0</v>
      </c>
    </row>
    <row r="3500" spans="1:9" ht="15" x14ac:dyDescent="0.25">
      <c r="A3500" s="82" t="s">
        <v>3499</v>
      </c>
      <c r="B3500" s="20">
        <v>0</v>
      </c>
      <c r="C3500" s="84" t="s">
        <v>4386</v>
      </c>
      <c r="D3500" s="81">
        <v>361034.18</v>
      </c>
      <c r="E3500" s="81">
        <v>222183.54</v>
      </c>
      <c r="F3500" s="21">
        <v>0</v>
      </c>
      <c r="G3500" s="22">
        <f t="shared" si="54"/>
        <v>138850.63999999998</v>
      </c>
      <c r="H3500" s="21">
        <v>0</v>
      </c>
      <c r="I3500" s="21">
        <v>0</v>
      </c>
    </row>
    <row r="3501" spans="1:9" ht="15" x14ac:dyDescent="0.25">
      <c r="A3501" s="82" t="s">
        <v>3500</v>
      </c>
      <c r="B3501" s="20">
        <v>0</v>
      </c>
      <c r="C3501" s="84" t="s">
        <v>4386</v>
      </c>
      <c r="D3501" s="81">
        <v>506216.8000000001</v>
      </c>
      <c r="E3501" s="81">
        <v>391203.43000000005</v>
      </c>
      <c r="F3501" s="21">
        <v>0</v>
      </c>
      <c r="G3501" s="22">
        <f t="shared" si="54"/>
        <v>115013.37000000005</v>
      </c>
      <c r="H3501" s="21">
        <v>0</v>
      </c>
      <c r="I3501" s="21">
        <v>0</v>
      </c>
    </row>
    <row r="3502" spans="1:9" ht="15" x14ac:dyDescent="0.25">
      <c r="A3502" s="82" t="s">
        <v>3374</v>
      </c>
      <c r="B3502" s="20">
        <v>0</v>
      </c>
      <c r="C3502" s="84" t="s">
        <v>4386</v>
      </c>
      <c r="D3502" s="81">
        <v>807940.49000000011</v>
      </c>
      <c r="E3502" s="81">
        <v>603954.23999999987</v>
      </c>
      <c r="F3502" s="21">
        <v>0</v>
      </c>
      <c r="G3502" s="22">
        <f t="shared" si="54"/>
        <v>203986.25000000023</v>
      </c>
      <c r="H3502" s="21">
        <v>0</v>
      </c>
      <c r="I3502" s="21">
        <v>0</v>
      </c>
    </row>
    <row r="3503" spans="1:9" ht="15" x14ac:dyDescent="0.25">
      <c r="A3503" s="82" t="s">
        <v>3501</v>
      </c>
      <c r="B3503" s="20">
        <v>0</v>
      </c>
      <c r="C3503" s="84" t="s">
        <v>4386</v>
      </c>
      <c r="D3503" s="81">
        <v>391106.9499999999</v>
      </c>
      <c r="E3503" s="81">
        <v>285941.10000000009</v>
      </c>
      <c r="F3503" s="21">
        <v>0</v>
      </c>
      <c r="G3503" s="22">
        <f t="shared" si="54"/>
        <v>105165.8499999998</v>
      </c>
      <c r="H3503" s="21">
        <v>0</v>
      </c>
      <c r="I3503" s="21">
        <v>0</v>
      </c>
    </row>
    <row r="3504" spans="1:9" ht="15" x14ac:dyDescent="0.25">
      <c r="A3504" s="82" t="s">
        <v>3505</v>
      </c>
      <c r="B3504" s="20">
        <v>0</v>
      </c>
      <c r="C3504" s="84" t="s">
        <v>4386</v>
      </c>
      <c r="D3504" s="81">
        <v>680237.20000000019</v>
      </c>
      <c r="E3504" s="81">
        <v>509942.94999999995</v>
      </c>
      <c r="F3504" s="21">
        <v>0</v>
      </c>
      <c r="G3504" s="22">
        <f t="shared" si="54"/>
        <v>170294.25000000023</v>
      </c>
      <c r="H3504" s="21">
        <v>0</v>
      </c>
      <c r="I3504" s="21">
        <v>0</v>
      </c>
    </row>
    <row r="3505" spans="1:9" ht="15" x14ac:dyDescent="0.25">
      <c r="A3505" s="82" t="s">
        <v>3506</v>
      </c>
      <c r="B3505" s="20">
        <v>0</v>
      </c>
      <c r="C3505" s="84" t="s">
        <v>4386</v>
      </c>
      <c r="D3505" s="81">
        <v>294398.09999999986</v>
      </c>
      <c r="E3505" s="81">
        <v>56100.280000000006</v>
      </c>
      <c r="F3505" s="21">
        <v>0</v>
      </c>
      <c r="G3505" s="22">
        <f t="shared" si="54"/>
        <v>238297.81999999986</v>
      </c>
      <c r="H3505" s="21">
        <v>0</v>
      </c>
      <c r="I3505" s="21">
        <v>0</v>
      </c>
    </row>
    <row r="3506" spans="1:9" ht="15" x14ac:dyDescent="0.25">
      <c r="A3506" s="82" t="s">
        <v>4515</v>
      </c>
      <c r="B3506" s="20">
        <v>0</v>
      </c>
      <c r="C3506" s="84" t="s">
        <v>4386</v>
      </c>
      <c r="D3506" s="81">
        <v>41594.400000000001</v>
      </c>
      <c r="E3506" s="81">
        <v>936</v>
      </c>
      <c r="F3506" s="21">
        <v>0</v>
      </c>
      <c r="G3506" s="22">
        <f t="shared" si="54"/>
        <v>40658.400000000001</v>
      </c>
      <c r="H3506" s="21">
        <v>0</v>
      </c>
      <c r="I3506" s="21">
        <v>0</v>
      </c>
    </row>
    <row r="3507" spans="1:9" ht="15" x14ac:dyDescent="0.25">
      <c r="A3507" s="82" t="s">
        <v>4516</v>
      </c>
      <c r="B3507" s="20">
        <v>0</v>
      </c>
      <c r="C3507" s="84" t="s">
        <v>4386</v>
      </c>
      <c r="D3507" s="81">
        <v>36787.5</v>
      </c>
      <c r="E3507" s="81">
        <v>0</v>
      </c>
      <c r="F3507" s="21">
        <v>0</v>
      </c>
      <c r="G3507" s="22">
        <f t="shared" si="54"/>
        <v>36787.5</v>
      </c>
      <c r="H3507" s="21">
        <v>0</v>
      </c>
      <c r="I3507" s="21">
        <v>0</v>
      </c>
    </row>
    <row r="3508" spans="1:9" ht="15" x14ac:dyDescent="0.25">
      <c r="A3508" s="82" t="s">
        <v>3507</v>
      </c>
      <c r="B3508" s="20">
        <v>0</v>
      </c>
      <c r="C3508" s="84" t="s">
        <v>4386</v>
      </c>
      <c r="D3508" s="81">
        <v>972594.96000000031</v>
      </c>
      <c r="E3508" s="81">
        <v>621842.07999999973</v>
      </c>
      <c r="F3508" s="21">
        <v>0</v>
      </c>
      <c r="G3508" s="22">
        <f t="shared" si="54"/>
        <v>350752.88000000059</v>
      </c>
      <c r="H3508" s="21">
        <v>0</v>
      </c>
      <c r="I3508" s="21">
        <v>0</v>
      </c>
    </row>
    <row r="3509" spans="1:9" ht="15" x14ac:dyDescent="0.25">
      <c r="A3509" s="82" t="s">
        <v>4517</v>
      </c>
      <c r="B3509" s="20">
        <v>0</v>
      </c>
      <c r="C3509" s="84" t="s">
        <v>4386</v>
      </c>
      <c r="D3509" s="81">
        <v>41757.9</v>
      </c>
      <c r="E3509" s="81">
        <v>0</v>
      </c>
      <c r="F3509" s="21">
        <v>0</v>
      </c>
      <c r="G3509" s="22">
        <f t="shared" si="54"/>
        <v>41757.9</v>
      </c>
      <c r="H3509" s="21">
        <v>0</v>
      </c>
      <c r="I3509" s="21">
        <v>0</v>
      </c>
    </row>
    <row r="3510" spans="1:9" ht="15" x14ac:dyDescent="0.25">
      <c r="A3510" s="82" t="s">
        <v>3508</v>
      </c>
      <c r="B3510" s="20">
        <v>0</v>
      </c>
      <c r="C3510" s="84" t="s">
        <v>4386</v>
      </c>
      <c r="D3510" s="81">
        <v>796032.25000000035</v>
      </c>
      <c r="E3510" s="81">
        <v>470833.39999999991</v>
      </c>
      <c r="F3510" s="21">
        <v>0</v>
      </c>
      <c r="G3510" s="22">
        <f t="shared" si="54"/>
        <v>325198.85000000044</v>
      </c>
      <c r="H3510" s="21">
        <v>0</v>
      </c>
      <c r="I3510" s="21">
        <v>0</v>
      </c>
    </row>
    <row r="3511" spans="1:9" ht="15" x14ac:dyDescent="0.25">
      <c r="A3511" s="82" t="s">
        <v>3509</v>
      </c>
      <c r="B3511" s="20">
        <v>0</v>
      </c>
      <c r="C3511" s="84" t="s">
        <v>4386</v>
      </c>
      <c r="D3511" s="81">
        <v>310002.51999999996</v>
      </c>
      <c r="E3511" s="81">
        <v>180146.77000000002</v>
      </c>
      <c r="F3511" s="21">
        <v>0</v>
      </c>
      <c r="G3511" s="22">
        <f t="shared" si="54"/>
        <v>129855.74999999994</v>
      </c>
      <c r="H3511" s="21">
        <v>0</v>
      </c>
      <c r="I3511" s="21">
        <v>0</v>
      </c>
    </row>
    <row r="3512" spans="1:9" ht="15" x14ac:dyDescent="0.25">
      <c r="A3512" s="82" t="s">
        <v>3510</v>
      </c>
      <c r="B3512" s="20">
        <v>0</v>
      </c>
      <c r="C3512" s="84" t="s">
        <v>4386</v>
      </c>
      <c r="D3512" s="81">
        <v>219725.04000000004</v>
      </c>
      <c r="E3512" s="81">
        <v>191648.21000000002</v>
      </c>
      <c r="F3512" s="21">
        <v>0</v>
      </c>
      <c r="G3512" s="22">
        <f t="shared" si="54"/>
        <v>28076.830000000016</v>
      </c>
      <c r="H3512" s="21">
        <v>0</v>
      </c>
      <c r="I3512" s="21">
        <v>0</v>
      </c>
    </row>
    <row r="3513" spans="1:9" ht="15" x14ac:dyDescent="0.25">
      <c r="A3513" s="82" t="s">
        <v>3511</v>
      </c>
      <c r="B3513" s="20">
        <v>0</v>
      </c>
      <c r="C3513" s="84" t="s">
        <v>4386</v>
      </c>
      <c r="D3513" s="81">
        <v>214711.16000000003</v>
      </c>
      <c r="E3513" s="81">
        <v>164785.75999999998</v>
      </c>
      <c r="F3513" s="21">
        <v>0</v>
      </c>
      <c r="G3513" s="22">
        <f t="shared" si="54"/>
        <v>49925.400000000052</v>
      </c>
      <c r="H3513" s="21">
        <v>0</v>
      </c>
      <c r="I3513" s="21">
        <v>0</v>
      </c>
    </row>
    <row r="3514" spans="1:9" ht="15" x14ac:dyDescent="0.25">
      <c r="A3514" s="82" t="s">
        <v>3512</v>
      </c>
      <c r="B3514" s="20">
        <v>0</v>
      </c>
      <c r="C3514" s="84" t="s">
        <v>4386</v>
      </c>
      <c r="D3514" s="81">
        <v>332123.39999999997</v>
      </c>
      <c r="E3514" s="81">
        <v>268475.05</v>
      </c>
      <c r="F3514" s="21">
        <v>0</v>
      </c>
      <c r="G3514" s="22">
        <f t="shared" si="54"/>
        <v>63648.349999999977</v>
      </c>
      <c r="H3514" s="21">
        <v>0</v>
      </c>
      <c r="I3514" s="21">
        <v>0</v>
      </c>
    </row>
    <row r="3515" spans="1:9" ht="15" x14ac:dyDescent="0.25">
      <c r="A3515" s="82" t="s">
        <v>3513</v>
      </c>
      <c r="B3515" s="20">
        <v>0</v>
      </c>
      <c r="C3515" s="84" t="s">
        <v>4386</v>
      </c>
      <c r="D3515" s="81">
        <v>215239.80000000002</v>
      </c>
      <c r="E3515" s="81">
        <v>147692.87000000002</v>
      </c>
      <c r="F3515" s="21">
        <v>0</v>
      </c>
      <c r="G3515" s="22">
        <f t="shared" si="54"/>
        <v>67546.929999999993</v>
      </c>
      <c r="H3515" s="21">
        <v>0</v>
      </c>
      <c r="I3515" s="21">
        <v>0</v>
      </c>
    </row>
    <row r="3516" spans="1:9" ht="15" x14ac:dyDescent="0.25">
      <c r="A3516" s="82" t="s">
        <v>3514</v>
      </c>
      <c r="B3516" s="20">
        <v>0</v>
      </c>
      <c r="C3516" s="84" t="s">
        <v>4386</v>
      </c>
      <c r="D3516" s="81">
        <v>151738.56</v>
      </c>
      <c r="E3516" s="81">
        <v>109476.61999999998</v>
      </c>
      <c r="F3516" s="21">
        <v>0</v>
      </c>
      <c r="G3516" s="22">
        <f t="shared" si="54"/>
        <v>42261.940000000017</v>
      </c>
      <c r="H3516" s="21">
        <v>0</v>
      </c>
      <c r="I3516" s="21">
        <v>0</v>
      </c>
    </row>
    <row r="3517" spans="1:9" ht="15" x14ac:dyDescent="0.25">
      <c r="A3517" s="82" t="s">
        <v>3515</v>
      </c>
      <c r="B3517" s="20">
        <v>0</v>
      </c>
      <c r="C3517" s="84" t="s">
        <v>4386</v>
      </c>
      <c r="D3517" s="81">
        <v>240559.2</v>
      </c>
      <c r="E3517" s="81">
        <v>135642.1</v>
      </c>
      <c r="F3517" s="21">
        <v>0</v>
      </c>
      <c r="G3517" s="22">
        <f t="shared" si="54"/>
        <v>104917.1</v>
      </c>
      <c r="H3517" s="21">
        <v>0</v>
      </c>
      <c r="I3517" s="21">
        <v>0</v>
      </c>
    </row>
    <row r="3518" spans="1:9" ht="15" x14ac:dyDescent="0.25">
      <c r="A3518" s="82" t="s">
        <v>3516</v>
      </c>
      <c r="B3518" s="20">
        <v>0</v>
      </c>
      <c r="C3518" s="84" t="s">
        <v>4386</v>
      </c>
      <c r="D3518" s="81">
        <v>230729.40000000005</v>
      </c>
      <c r="E3518" s="81">
        <v>123235.9</v>
      </c>
      <c r="F3518" s="21">
        <v>0</v>
      </c>
      <c r="G3518" s="22">
        <f t="shared" si="54"/>
        <v>107493.50000000006</v>
      </c>
      <c r="H3518" s="21">
        <v>0</v>
      </c>
      <c r="I3518" s="21">
        <v>0</v>
      </c>
    </row>
    <row r="3519" spans="1:9" ht="15" x14ac:dyDescent="0.25">
      <c r="A3519" s="82" t="s">
        <v>3517</v>
      </c>
      <c r="B3519" s="20">
        <v>0</v>
      </c>
      <c r="C3519" s="84" t="s">
        <v>4386</v>
      </c>
      <c r="D3519" s="81">
        <v>241097.16999999998</v>
      </c>
      <c r="E3519" s="81">
        <v>161179.01999999999</v>
      </c>
      <c r="F3519" s="21">
        <v>0</v>
      </c>
      <c r="G3519" s="22">
        <f t="shared" si="54"/>
        <v>79918.149999999994</v>
      </c>
      <c r="H3519" s="21">
        <v>0</v>
      </c>
      <c r="I3519" s="21">
        <v>0</v>
      </c>
    </row>
    <row r="3520" spans="1:9" ht="15" x14ac:dyDescent="0.25">
      <c r="A3520" s="82" t="s">
        <v>3518</v>
      </c>
      <c r="B3520" s="20">
        <v>0</v>
      </c>
      <c r="C3520" s="84" t="s">
        <v>4386</v>
      </c>
      <c r="D3520" s="81">
        <v>235399.19999999998</v>
      </c>
      <c r="E3520" s="81">
        <v>146857.64000000001</v>
      </c>
      <c r="F3520" s="21">
        <v>0</v>
      </c>
      <c r="G3520" s="22">
        <f t="shared" si="54"/>
        <v>88541.559999999969</v>
      </c>
      <c r="H3520" s="21">
        <v>0</v>
      </c>
      <c r="I3520" s="21">
        <v>0</v>
      </c>
    </row>
    <row r="3521" spans="1:9" ht="15" x14ac:dyDescent="0.25">
      <c r="A3521" s="82" t="s">
        <v>3519</v>
      </c>
      <c r="B3521" s="20">
        <v>0</v>
      </c>
      <c r="C3521" s="84" t="s">
        <v>4386</v>
      </c>
      <c r="D3521" s="81">
        <v>116719.2</v>
      </c>
      <c r="E3521" s="81">
        <v>84519.599999999991</v>
      </c>
      <c r="F3521" s="21">
        <v>0</v>
      </c>
      <c r="G3521" s="22">
        <f t="shared" si="54"/>
        <v>32199.600000000006</v>
      </c>
      <c r="H3521" s="21">
        <v>0</v>
      </c>
      <c r="I3521" s="21">
        <v>0</v>
      </c>
    </row>
    <row r="3522" spans="1:9" ht="15" x14ac:dyDescent="0.25">
      <c r="A3522" s="82" t="s">
        <v>3520</v>
      </c>
      <c r="B3522" s="20">
        <v>0</v>
      </c>
      <c r="C3522" s="84" t="s">
        <v>4386</v>
      </c>
      <c r="D3522" s="81">
        <v>340190.36</v>
      </c>
      <c r="E3522" s="81">
        <v>222893.47000000003</v>
      </c>
      <c r="F3522" s="21">
        <v>0</v>
      </c>
      <c r="G3522" s="22">
        <f t="shared" si="54"/>
        <v>117296.88999999996</v>
      </c>
      <c r="H3522" s="21">
        <v>0</v>
      </c>
      <c r="I3522" s="21">
        <v>0</v>
      </c>
    </row>
    <row r="3523" spans="1:9" ht="15" x14ac:dyDescent="0.25">
      <c r="A3523" s="82" t="s">
        <v>3521</v>
      </c>
      <c r="B3523" s="20">
        <v>0</v>
      </c>
      <c r="C3523" s="84" t="s">
        <v>4386</v>
      </c>
      <c r="D3523" s="81">
        <v>147326.87999999998</v>
      </c>
      <c r="E3523" s="81">
        <v>97858.78</v>
      </c>
      <c r="F3523" s="21">
        <v>0</v>
      </c>
      <c r="G3523" s="22">
        <f t="shared" si="54"/>
        <v>49468.099999999977</v>
      </c>
      <c r="H3523" s="21">
        <v>0</v>
      </c>
      <c r="I3523" s="21">
        <v>0</v>
      </c>
    </row>
    <row r="3524" spans="1:9" ht="15" x14ac:dyDescent="0.25">
      <c r="A3524" s="82" t="s">
        <v>3522</v>
      </c>
      <c r="B3524" s="20">
        <v>0</v>
      </c>
      <c r="C3524" s="84" t="s">
        <v>4386</v>
      </c>
      <c r="D3524" s="81">
        <v>148324.19999999998</v>
      </c>
      <c r="E3524" s="81">
        <v>94133.5</v>
      </c>
      <c r="F3524" s="21">
        <v>0</v>
      </c>
      <c r="G3524" s="22">
        <f t="shared" si="54"/>
        <v>54190.699999999983</v>
      </c>
      <c r="H3524" s="21">
        <v>0</v>
      </c>
      <c r="I3524" s="21">
        <v>0</v>
      </c>
    </row>
    <row r="3525" spans="1:9" ht="15" x14ac:dyDescent="0.25">
      <c r="A3525" s="82" t="s">
        <v>3523</v>
      </c>
      <c r="B3525" s="20">
        <v>0</v>
      </c>
      <c r="C3525" s="84" t="s">
        <v>4386</v>
      </c>
      <c r="D3525" s="81">
        <v>136360.19999999998</v>
      </c>
      <c r="E3525" s="81">
        <v>28026.7</v>
      </c>
      <c r="F3525" s="21">
        <v>0</v>
      </c>
      <c r="G3525" s="22">
        <f t="shared" si="54"/>
        <v>108333.49999999999</v>
      </c>
      <c r="H3525" s="21">
        <v>0</v>
      </c>
      <c r="I3525" s="21">
        <v>0</v>
      </c>
    </row>
    <row r="3526" spans="1:9" ht="15" x14ac:dyDescent="0.25">
      <c r="A3526" s="82" t="s">
        <v>3524</v>
      </c>
      <c r="B3526" s="20">
        <v>0</v>
      </c>
      <c r="C3526" s="84" t="s">
        <v>4386</v>
      </c>
      <c r="D3526" s="81">
        <v>216978.00000000003</v>
      </c>
      <c r="E3526" s="81">
        <v>140228.03999999998</v>
      </c>
      <c r="F3526" s="21">
        <v>0</v>
      </c>
      <c r="G3526" s="22">
        <f t="shared" ref="G3526:G3589" si="55">D3526-E3526</f>
        <v>76749.96000000005</v>
      </c>
      <c r="H3526" s="21">
        <v>0</v>
      </c>
      <c r="I3526" s="21">
        <v>0</v>
      </c>
    </row>
    <row r="3527" spans="1:9" ht="15" x14ac:dyDescent="0.25">
      <c r="A3527" s="82" t="s">
        <v>3525</v>
      </c>
      <c r="B3527" s="20">
        <v>0</v>
      </c>
      <c r="C3527" s="84" t="s">
        <v>4386</v>
      </c>
      <c r="D3527" s="81">
        <v>223479.59999999998</v>
      </c>
      <c r="E3527" s="81">
        <v>109525.8</v>
      </c>
      <c r="F3527" s="21">
        <v>0</v>
      </c>
      <c r="G3527" s="22">
        <f t="shared" si="55"/>
        <v>113953.79999999997</v>
      </c>
      <c r="H3527" s="21">
        <v>0</v>
      </c>
      <c r="I3527" s="21">
        <v>0</v>
      </c>
    </row>
    <row r="3528" spans="1:9" ht="15" x14ac:dyDescent="0.25">
      <c r="A3528" s="82" t="s">
        <v>3526</v>
      </c>
      <c r="B3528" s="20">
        <v>0</v>
      </c>
      <c r="C3528" s="84" t="s">
        <v>4386</v>
      </c>
      <c r="D3528" s="81">
        <v>889429.20000000007</v>
      </c>
      <c r="E3528" s="81">
        <v>676758.03999999957</v>
      </c>
      <c r="F3528" s="21">
        <v>0</v>
      </c>
      <c r="G3528" s="22">
        <f t="shared" si="55"/>
        <v>212671.1600000005</v>
      </c>
      <c r="H3528" s="21">
        <v>0</v>
      </c>
      <c r="I3528" s="21">
        <v>0</v>
      </c>
    </row>
    <row r="3529" spans="1:9" ht="15" x14ac:dyDescent="0.25">
      <c r="A3529" s="82" t="s">
        <v>3527</v>
      </c>
      <c r="B3529" s="20">
        <v>0</v>
      </c>
      <c r="C3529" s="84" t="s">
        <v>4386</v>
      </c>
      <c r="D3529" s="81">
        <v>216745.8</v>
      </c>
      <c r="E3529" s="81">
        <v>179240.13999999998</v>
      </c>
      <c r="F3529" s="21">
        <v>0</v>
      </c>
      <c r="G3529" s="22">
        <f t="shared" si="55"/>
        <v>37505.660000000003</v>
      </c>
      <c r="H3529" s="21">
        <v>0</v>
      </c>
      <c r="I3529" s="21">
        <v>0</v>
      </c>
    </row>
    <row r="3530" spans="1:9" ht="15" x14ac:dyDescent="0.25">
      <c r="A3530" s="82" t="s">
        <v>3528</v>
      </c>
      <c r="B3530" s="20">
        <v>0</v>
      </c>
      <c r="C3530" s="84" t="s">
        <v>4386</v>
      </c>
      <c r="D3530" s="81">
        <v>209005.80000000002</v>
      </c>
      <c r="E3530" s="81">
        <v>133764.4</v>
      </c>
      <c r="F3530" s="21">
        <v>0</v>
      </c>
      <c r="G3530" s="22">
        <f t="shared" si="55"/>
        <v>75241.400000000023</v>
      </c>
      <c r="H3530" s="21">
        <v>0</v>
      </c>
      <c r="I3530" s="21">
        <v>0</v>
      </c>
    </row>
    <row r="3531" spans="1:9" ht="15" x14ac:dyDescent="0.25">
      <c r="A3531" s="82" t="s">
        <v>3529</v>
      </c>
      <c r="B3531" s="20">
        <v>0</v>
      </c>
      <c r="C3531" s="84" t="s">
        <v>4386</v>
      </c>
      <c r="D3531" s="81">
        <v>214522.6</v>
      </c>
      <c r="E3531" s="81">
        <v>169929.69999999998</v>
      </c>
      <c r="F3531" s="21">
        <v>0</v>
      </c>
      <c r="G3531" s="22">
        <f t="shared" si="55"/>
        <v>44592.900000000023</v>
      </c>
      <c r="H3531" s="21">
        <v>0</v>
      </c>
      <c r="I3531" s="21">
        <v>0</v>
      </c>
    </row>
    <row r="3532" spans="1:9" ht="15" x14ac:dyDescent="0.25">
      <c r="A3532" s="82" t="s">
        <v>3530</v>
      </c>
      <c r="B3532" s="20">
        <v>0</v>
      </c>
      <c r="C3532" s="84" t="s">
        <v>4386</v>
      </c>
      <c r="D3532" s="81">
        <v>217028.59999999998</v>
      </c>
      <c r="E3532" s="81">
        <v>129330.7</v>
      </c>
      <c r="F3532" s="21">
        <v>0</v>
      </c>
      <c r="G3532" s="22">
        <f t="shared" si="55"/>
        <v>87697.89999999998</v>
      </c>
      <c r="H3532" s="21">
        <v>0</v>
      </c>
      <c r="I3532" s="21">
        <v>0</v>
      </c>
    </row>
    <row r="3533" spans="1:9" ht="15" x14ac:dyDescent="0.25">
      <c r="A3533" s="82" t="s">
        <v>3531</v>
      </c>
      <c r="B3533" s="20">
        <v>0</v>
      </c>
      <c r="C3533" s="84" t="s">
        <v>4386</v>
      </c>
      <c r="D3533" s="81">
        <v>218029.77000000005</v>
      </c>
      <c r="E3533" s="81">
        <v>108449.05000000002</v>
      </c>
      <c r="F3533" s="21">
        <v>0</v>
      </c>
      <c r="G3533" s="22">
        <f t="shared" si="55"/>
        <v>109580.72000000003</v>
      </c>
      <c r="H3533" s="21">
        <v>0</v>
      </c>
      <c r="I3533" s="21">
        <v>0</v>
      </c>
    </row>
    <row r="3534" spans="1:9" ht="15" x14ac:dyDescent="0.25">
      <c r="A3534" s="82" t="s">
        <v>4518</v>
      </c>
      <c r="B3534" s="20">
        <v>0</v>
      </c>
      <c r="C3534" s="84" t="s">
        <v>4386</v>
      </c>
      <c r="D3534" s="81">
        <v>69607.399999999994</v>
      </c>
      <c r="E3534" s="81">
        <v>154.80000000000001</v>
      </c>
      <c r="F3534" s="21">
        <v>0</v>
      </c>
      <c r="G3534" s="22">
        <f t="shared" si="55"/>
        <v>69452.599999999991</v>
      </c>
      <c r="H3534" s="21">
        <v>0</v>
      </c>
      <c r="I3534" s="21">
        <v>0</v>
      </c>
    </row>
    <row r="3535" spans="1:9" ht="15" x14ac:dyDescent="0.25">
      <c r="A3535" s="82" t="s">
        <v>3493</v>
      </c>
      <c r="B3535" s="20">
        <v>0</v>
      </c>
      <c r="C3535" s="84" t="s">
        <v>4387</v>
      </c>
      <c r="D3535" s="81">
        <v>224975.99999999994</v>
      </c>
      <c r="E3535" s="81">
        <v>8331.2000000000007</v>
      </c>
      <c r="F3535" s="21">
        <v>0</v>
      </c>
      <c r="G3535" s="22">
        <f t="shared" si="55"/>
        <v>216644.79999999993</v>
      </c>
      <c r="H3535" s="21">
        <v>0</v>
      </c>
      <c r="I3535" s="21">
        <v>0</v>
      </c>
    </row>
    <row r="3536" spans="1:9" ht="15" x14ac:dyDescent="0.25">
      <c r="A3536" s="82" t="s">
        <v>3365</v>
      </c>
      <c r="B3536" s="20">
        <v>0</v>
      </c>
      <c r="C3536" s="84" t="s">
        <v>4387</v>
      </c>
      <c r="D3536" s="81">
        <v>223221.6</v>
      </c>
      <c r="E3536" s="81">
        <v>0</v>
      </c>
      <c r="F3536" s="21">
        <v>0</v>
      </c>
      <c r="G3536" s="22">
        <f t="shared" si="55"/>
        <v>223221.6</v>
      </c>
      <c r="H3536" s="21">
        <v>0</v>
      </c>
      <c r="I3536" s="21">
        <v>0</v>
      </c>
    </row>
    <row r="3537" spans="1:9" ht="15" x14ac:dyDescent="0.25">
      <c r="A3537" s="82" t="s">
        <v>3391</v>
      </c>
      <c r="B3537" s="20">
        <v>0</v>
      </c>
      <c r="C3537" s="84" t="s">
        <v>4387</v>
      </c>
      <c r="D3537" s="81">
        <v>236534.39999999997</v>
      </c>
      <c r="E3537" s="81">
        <v>16201.63</v>
      </c>
      <c r="F3537" s="21">
        <v>0</v>
      </c>
      <c r="G3537" s="22">
        <f t="shared" si="55"/>
        <v>220332.76999999996</v>
      </c>
      <c r="H3537" s="21">
        <v>0</v>
      </c>
      <c r="I3537" s="21">
        <v>0</v>
      </c>
    </row>
    <row r="3538" spans="1:9" ht="15" x14ac:dyDescent="0.25">
      <c r="A3538" s="82" t="s">
        <v>3497</v>
      </c>
      <c r="B3538" s="20">
        <v>0</v>
      </c>
      <c r="C3538" s="84" t="s">
        <v>4387</v>
      </c>
      <c r="D3538" s="81">
        <v>115661.4</v>
      </c>
      <c r="E3538" s="81">
        <v>8101.6</v>
      </c>
      <c r="F3538" s="21">
        <v>0</v>
      </c>
      <c r="G3538" s="22">
        <f t="shared" si="55"/>
        <v>107559.79999999999</v>
      </c>
      <c r="H3538" s="21">
        <v>0</v>
      </c>
      <c r="I3538" s="21">
        <v>0</v>
      </c>
    </row>
    <row r="3539" spans="1:9" ht="15" x14ac:dyDescent="0.25">
      <c r="A3539" s="82" t="s">
        <v>3498</v>
      </c>
      <c r="B3539" s="20">
        <v>0</v>
      </c>
      <c r="C3539" s="84" t="s">
        <v>4387</v>
      </c>
      <c r="D3539" s="81">
        <v>118499.40000000001</v>
      </c>
      <c r="E3539" s="81">
        <v>0</v>
      </c>
      <c r="F3539" s="21">
        <v>0</v>
      </c>
      <c r="G3539" s="22">
        <f t="shared" si="55"/>
        <v>118499.40000000001</v>
      </c>
      <c r="H3539" s="21">
        <v>0</v>
      </c>
      <c r="I3539" s="21">
        <v>0</v>
      </c>
    </row>
    <row r="3540" spans="1:9" ht="15" x14ac:dyDescent="0.25">
      <c r="A3540" s="82" t="s">
        <v>3499</v>
      </c>
      <c r="B3540" s="20">
        <v>0</v>
      </c>
      <c r="C3540" s="84" t="s">
        <v>4387</v>
      </c>
      <c r="D3540" s="81">
        <v>118086.6</v>
      </c>
      <c r="E3540" s="81">
        <v>14701.5</v>
      </c>
      <c r="F3540" s="21">
        <v>0</v>
      </c>
      <c r="G3540" s="22">
        <f t="shared" si="55"/>
        <v>103385.1</v>
      </c>
      <c r="H3540" s="21">
        <v>0</v>
      </c>
      <c r="I3540" s="21">
        <v>0</v>
      </c>
    </row>
    <row r="3541" spans="1:9" ht="15" x14ac:dyDescent="0.25">
      <c r="A3541" s="82" t="s">
        <v>3532</v>
      </c>
      <c r="B3541" s="20">
        <v>0</v>
      </c>
      <c r="C3541" s="84" t="s">
        <v>4388</v>
      </c>
      <c r="D3541" s="81">
        <v>97305.599999999991</v>
      </c>
      <c r="E3541" s="81">
        <v>49458.600000000006</v>
      </c>
      <c r="F3541" s="21">
        <v>0</v>
      </c>
      <c r="G3541" s="22">
        <f t="shared" si="55"/>
        <v>47846.999999999985</v>
      </c>
      <c r="H3541" s="21">
        <v>0</v>
      </c>
      <c r="I3541" s="21">
        <v>0</v>
      </c>
    </row>
    <row r="3542" spans="1:9" ht="15" x14ac:dyDescent="0.25">
      <c r="A3542" s="82" t="s">
        <v>3533</v>
      </c>
      <c r="B3542" s="20">
        <v>0</v>
      </c>
      <c r="C3542" s="84" t="s">
        <v>4388</v>
      </c>
      <c r="D3542" s="81">
        <v>87823.200000000012</v>
      </c>
      <c r="E3542" s="81">
        <v>47442.8</v>
      </c>
      <c r="F3542" s="21">
        <v>0</v>
      </c>
      <c r="G3542" s="22">
        <f t="shared" si="55"/>
        <v>40380.400000000009</v>
      </c>
      <c r="H3542" s="21">
        <v>0</v>
      </c>
      <c r="I3542" s="21">
        <v>0</v>
      </c>
    </row>
    <row r="3543" spans="1:9" ht="15" x14ac:dyDescent="0.25">
      <c r="A3543" s="82" t="s">
        <v>3534</v>
      </c>
      <c r="B3543" s="20">
        <v>0</v>
      </c>
      <c r="C3543" s="84" t="s">
        <v>4388</v>
      </c>
      <c r="D3543" s="81">
        <v>64758</v>
      </c>
      <c r="E3543" s="81">
        <v>49197</v>
      </c>
      <c r="F3543" s="21">
        <v>0</v>
      </c>
      <c r="G3543" s="22">
        <f t="shared" si="55"/>
        <v>15561</v>
      </c>
      <c r="H3543" s="21">
        <v>0</v>
      </c>
      <c r="I3543" s="21">
        <v>0</v>
      </c>
    </row>
    <row r="3544" spans="1:9" ht="15" x14ac:dyDescent="0.25">
      <c r="A3544" s="82" t="s">
        <v>843</v>
      </c>
      <c r="B3544" s="20">
        <v>0</v>
      </c>
      <c r="C3544" s="84" t="s">
        <v>4388</v>
      </c>
      <c r="D3544" s="81">
        <v>43602</v>
      </c>
      <c r="E3544" s="81">
        <v>21894</v>
      </c>
      <c r="F3544" s="21">
        <v>0</v>
      </c>
      <c r="G3544" s="22">
        <f t="shared" si="55"/>
        <v>21708</v>
      </c>
      <c r="H3544" s="21">
        <v>0</v>
      </c>
      <c r="I3544" s="21">
        <v>0</v>
      </c>
    </row>
    <row r="3545" spans="1:9" ht="15" x14ac:dyDescent="0.25">
      <c r="A3545" s="82" t="s">
        <v>3535</v>
      </c>
      <c r="B3545" s="20">
        <v>0</v>
      </c>
      <c r="C3545" s="84" t="s">
        <v>4388</v>
      </c>
      <c r="D3545" s="81">
        <v>31992</v>
      </c>
      <c r="E3545" s="81">
        <v>20487</v>
      </c>
      <c r="F3545" s="21">
        <v>0</v>
      </c>
      <c r="G3545" s="22">
        <f t="shared" si="55"/>
        <v>11505</v>
      </c>
      <c r="H3545" s="21">
        <v>0</v>
      </c>
      <c r="I3545" s="21">
        <v>0</v>
      </c>
    </row>
    <row r="3546" spans="1:9" ht="15" x14ac:dyDescent="0.25">
      <c r="A3546" s="82" t="s">
        <v>3536</v>
      </c>
      <c r="B3546" s="20">
        <v>0</v>
      </c>
      <c r="C3546" s="84" t="s">
        <v>4388</v>
      </c>
      <c r="D3546" s="81">
        <v>45408</v>
      </c>
      <c r="E3546" s="81">
        <v>10878</v>
      </c>
      <c r="F3546" s="21">
        <v>0</v>
      </c>
      <c r="G3546" s="22">
        <f t="shared" si="55"/>
        <v>34530</v>
      </c>
      <c r="H3546" s="21">
        <v>0</v>
      </c>
      <c r="I3546" s="21">
        <v>0</v>
      </c>
    </row>
    <row r="3547" spans="1:9" ht="15" x14ac:dyDescent="0.25">
      <c r="A3547" s="82" t="s">
        <v>3478</v>
      </c>
      <c r="B3547" s="20">
        <v>0</v>
      </c>
      <c r="C3547" s="84" t="s">
        <v>4389</v>
      </c>
      <c r="D3547" s="81">
        <v>206554.80000000005</v>
      </c>
      <c r="E3547" s="81">
        <v>151422.80000000002</v>
      </c>
      <c r="F3547" s="21">
        <v>0</v>
      </c>
      <c r="G3547" s="22">
        <f t="shared" si="55"/>
        <v>55132.000000000029</v>
      </c>
      <c r="H3547" s="21">
        <v>0</v>
      </c>
      <c r="I3547" s="21">
        <v>0</v>
      </c>
    </row>
    <row r="3548" spans="1:9" ht="15" x14ac:dyDescent="0.25">
      <c r="A3548" s="82" t="s">
        <v>3537</v>
      </c>
      <c r="B3548" s="20">
        <v>0</v>
      </c>
      <c r="C3548" s="84" t="s">
        <v>4389</v>
      </c>
      <c r="D3548" s="81">
        <v>242623.19999999995</v>
      </c>
      <c r="E3548" s="81">
        <v>154694.70000000001</v>
      </c>
      <c r="F3548" s="21">
        <v>0</v>
      </c>
      <c r="G3548" s="22">
        <f t="shared" si="55"/>
        <v>87928.499999999942</v>
      </c>
      <c r="H3548" s="21">
        <v>0</v>
      </c>
      <c r="I3548" s="21">
        <v>0</v>
      </c>
    </row>
    <row r="3549" spans="1:9" ht="15" x14ac:dyDescent="0.25">
      <c r="A3549" s="82" t="s">
        <v>3344</v>
      </c>
      <c r="B3549" s="20">
        <v>0</v>
      </c>
      <c r="C3549" s="84" t="s">
        <v>4389</v>
      </c>
      <c r="D3549" s="81">
        <v>78483.600000000006</v>
      </c>
      <c r="E3549" s="81">
        <v>20044.599999999999</v>
      </c>
      <c r="F3549" s="21">
        <v>0</v>
      </c>
      <c r="G3549" s="22">
        <f t="shared" si="55"/>
        <v>58439.000000000007</v>
      </c>
      <c r="H3549" s="21">
        <v>0</v>
      </c>
      <c r="I3549" s="21">
        <v>0</v>
      </c>
    </row>
    <row r="3550" spans="1:9" ht="15" x14ac:dyDescent="0.25">
      <c r="A3550" s="82" t="s">
        <v>3538</v>
      </c>
      <c r="B3550" s="20">
        <v>0</v>
      </c>
      <c r="C3550" s="84" t="s">
        <v>4389</v>
      </c>
      <c r="D3550" s="81">
        <v>72033.600000000006</v>
      </c>
      <c r="E3550" s="81">
        <v>17816.600000000002</v>
      </c>
      <c r="F3550" s="21">
        <v>0</v>
      </c>
      <c r="G3550" s="22">
        <f t="shared" si="55"/>
        <v>54217</v>
      </c>
      <c r="H3550" s="21">
        <v>0</v>
      </c>
      <c r="I3550" s="21">
        <v>0</v>
      </c>
    </row>
    <row r="3551" spans="1:9" ht="15" x14ac:dyDescent="0.25">
      <c r="A3551" s="82" t="s">
        <v>3539</v>
      </c>
      <c r="B3551" s="20">
        <v>0</v>
      </c>
      <c r="C3551" s="84" t="s">
        <v>4389</v>
      </c>
      <c r="D3551" s="81">
        <v>152555.39999999997</v>
      </c>
      <c r="E3551" s="81">
        <v>43488.380000000005</v>
      </c>
      <c r="F3551" s="21">
        <v>0</v>
      </c>
      <c r="G3551" s="22">
        <f t="shared" si="55"/>
        <v>109067.01999999996</v>
      </c>
      <c r="H3551" s="21">
        <v>0</v>
      </c>
      <c r="I3551" s="21">
        <v>0</v>
      </c>
    </row>
    <row r="3552" spans="1:9" ht="15" x14ac:dyDescent="0.25">
      <c r="A3552" s="82" t="s">
        <v>3540</v>
      </c>
      <c r="B3552" s="20">
        <v>0</v>
      </c>
      <c r="C3552" s="84" t="s">
        <v>4389</v>
      </c>
      <c r="D3552" s="81">
        <v>155290.19999999998</v>
      </c>
      <c r="E3552" s="81">
        <v>114991.5</v>
      </c>
      <c r="F3552" s="21">
        <v>0</v>
      </c>
      <c r="G3552" s="22">
        <f t="shared" si="55"/>
        <v>40298.699999999983</v>
      </c>
      <c r="H3552" s="21">
        <v>0</v>
      </c>
      <c r="I3552" s="21">
        <v>0</v>
      </c>
    </row>
    <row r="3553" spans="1:9" ht="15" x14ac:dyDescent="0.25">
      <c r="A3553" s="82" t="s">
        <v>3349</v>
      </c>
      <c r="B3553" s="20">
        <v>0</v>
      </c>
      <c r="C3553" s="84" t="s">
        <v>4389</v>
      </c>
      <c r="D3553" s="81">
        <v>232380.60000000006</v>
      </c>
      <c r="E3553" s="81">
        <v>120578.59999999999</v>
      </c>
      <c r="F3553" s="21">
        <v>0</v>
      </c>
      <c r="G3553" s="22">
        <f t="shared" si="55"/>
        <v>111802.00000000007</v>
      </c>
      <c r="H3553" s="21">
        <v>0</v>
      </c>
      <c r="I3553" s="21">
        <v>0</v>
      </c>
    </row>
    <row r="3554" spans="1:9" ht="15" x14ac:dyDescent="0.25">
      <c r="A3554" s="82" t="s">
        <v>3541</v>
      </c>
      <c r="B3554" s="20">
        <v>0</v>
      </c>
      <c r="C3554" s="84" t="s">
        <v>4389</v>
      </c>
      <c r="D3554" s="81">
        <v>202633.2</v>
      </c>
      <c r="E3554" s="81">
        <v>114464.49999999999</v>
      </c>
      <c r="F3554" s="21">
        <v>0</v>
      </c>
      <c r="G3554" s="22">
        <f t="shared" si="55"/>
        <v>88168.700000000026</v>
      </c>
      <c r="H3554" s="21">
        <v>0</v>
      </c>
      <c r="I3554" s="21">
        <v>0</v>
      </c>
    </row>
    <row r="3555" spans="1:9" ht="15" x14ac:dyDescent="0.25">
      <c r="A3555" s="82" t="s">
        <v>3170</v>
      </c>
      <c r="B3555" s="20">
        <v>0</v>
      </c>
      <c r="C3555" s="84" t="s">
        <v>4389</v>
      </c>
      <c r="D3555" s="81">
        <v>129716.99999999997</v>
      </c>
      <c r="E3555" s="81">
        <v>6830</v>
      </c>
      <c r="F3555" s="21">
        <v>0</v>
      </c>
      <c r="G3555" s="22">
        <f t="shared" si="55"/>
        <v>122886.99999999997</v>
      </c>
      <c r="H3555" s="21">
        <v>0</v>
      </c>
      <c r="I3555" s="21">
        <v>0</v>
      </c>
    </row>
    <row r="3556" spans="1:9" ht="15" x14ac:dyDescent="0.25">
      <c r="A3556" s="82" t="s">
        <v>3542</v>
      </c>
      <c r="B3556" s="20">
        <v>0</v>
      </c>
      <c r="C3556" s="84" t="s">
        <v>4389</v>
      </c>
      <c r="D3556" s="81">
        <v>238159.80000000002</v>
      </c>
      <c r="E3556" s="81">
        <v>143063.70000000001</v>
      </c>
      <c r="F3556" s="21">
        <v>0</v>
      </c>
      <c r="G3556" s="22">
        <f t="shared" si="55"/>
        <v>95096.1</v>
      </c>
      <c r="H3556" s="21">
        <v>0</v>
      </c>
      <c r="I3556" s="21">
        <v>0</v>
      </c>
    </row>
    <row r="3557" spans="1:9" ht="15" x14ac:dyDescent="0.25">
      <c r="A3557" s="82" t="s">
        <v>540</v>
      </c>
      <c r="B3557" s="20">
        <v>0</v>
      </c>
      <c r="C3557" s="84" t="s">
        <v>4389</v>
      </c>
      <c r="D3557" s="81">
        <v>224124.6</v>
      </c>
      <c r="E3557" s="81">
        <v>143002.90000000002</v>
      </c>
      <c r="F3557" s="21">
        <v>0</v>
      </c>
      <c r="G3557" s="22">
        <f t="shared" si="55"/>
        <v>81121.699999999983</v>
      </c>
      <c r="H3557" s="21">
        <v>0</v>
      </c>
      <c r="I3557" s="21">
        <v>0</v>
      </c>
    </row>
    <row r="3558" spans="1:9" ht="15" x14ac:dyDescent="0.25">
      <c r="A3558" s="82" t="s">
        <v>3543</v>
      </c>
      <c r="B3558" s="20">
        <v>0</v>
      </c>
      <c r="C3558" s="84" t="s">
        <v>4389</v>
      </c>
      <c r="D3558" s="81">
        <v>234909</v>
      </c>
      <c r="E3558" s="81">
        <v>158217.5</v>
      </c>
      <c r="F3558" s="21">
        <v>0</v>
      </c>
      <c r="G3558" s="22">
        <f t="shared" si="55"/>
        <v>76691.5</v>
      </c>
      <c r="H3558" s="21">
        <v>0</v>
      </c>
      <c r="I3558" s="21">
        <v>0</v>
      </c>
    </row>
    <row r="3559" spans="1:9" ht="15" x14ac:dyDescent="0.25">
      <c r="A3559" s="82" t="s">
        <v>3544</v>
      </c>
      <c r="B3559" s="20">
        <v>0</v>
      </c>
      <c r="C3559" s="84" t="s">
        <v>4389</v>
      </c>
      <c r="D3559" s="81">
        <v>8436.6</v>
      </c>
      <c r="E3559" s="81">
        <v>8240.4</v>
      </c>
      <c r="F3559" s="21">
        <v>0</v>
      </c>
      <c r="G3559" s="22">
        <f t="shared" si="55"/>
        <v>196.20000000000073</v>
      </c>
      <c r="H3559" s="21">
        <v>0</v>
      </c>
      <c r="I3559" s="21">
        <v>0</v>
      </c>
    </row>
    <row r="3560" spans="1:9" ht="15" x14ac:dyDescent="0.25">
      <c r="A3560" s="82" t="s">
        <v>3545</v>
      </c>
      <c r="B3560" s="20">
        <v>0</v>
      </c>
      <c r="C3560" s="84" t="s">
        <v>4389</v>
      </c>
      <c r="D3560" s="81">
        <v>222499.20000000001</v>
      </c>
      <c r="E3560" s="81">
        <v>152484.09999999998</v>
      </c>
      <c r="F3560" s="21">
        <v>0</v>
      </c>
      <c r="G3560" s="22">
        <f t="shared" si="55"/>
        <v>70015.100000000035</v>
      </c>
      <c r="H3560" s="21">
        <v>0</v>
      </c>
      <c r="I3560" s="21">
        <v>0</v>
      </c>
    </row>
    <row r="3561" spans="1:9" ht="15" x14ac:dyDescent="0.25">
      <c r="A3561" s="82" t="s">
        <v>3546</v>
      </c>
      <c r="B3561" s="20">
        <v>0</v>
      </c>
      <c r="C3561" s="84" t="s">
        <v>4389</v>
      </c>
      <c r="D3561" s="81">
        <v>14602.8</v>
      </c>
      <c r="E3561" s="81">
        <v>283</v>
      </c>
      <c r="F3561" s="21">
        <v>0</v>
      </c>
      <c r="G3561" s="22">
        <f t="shared" si="55"/>
        <v>14319.8</v>
      </c>
      <c r="H3561" s="21">
        <v>0</v>
      </c>
      <c r="I3561" s="21">
        <v>0</v>
      </c>
    </row>
    <row r="3562" spans="1:9" ht="15" x14ac:dyDescent="0.25">
      <c r="A3562" s="82" t="s">
        <v>3547</v>
      </c>
      <c r="B3562" s="20">
        <v>0</v>
      </c>
      <c r="C3562" s="84" t="s">
        <v>4389</v>
      </c>
      <c r="D3562" s="81">
        <v>20382</v>
      </c>
      <c r="E3562" s="81">
        <v>19515</v>
      </c>
      <c r="F3562" s="21">
        <v>0</v>
      </c>
      <c r="G3562" s="22">
        <f t="shared" si="55"/>
        <v>867</v>
      </c>
      <c r="H3562" s="21">
        <v>0</v>
      </c>
      <c r="I3562" s="21">
        <v>0</v>
      </c>
    </row>
    <row r="3563" spans="1:9" ht="15" x14ac:dyDescent="0.25">
      <c r="A3563" s="82" t="s">
        <v>3548</v>
      </c>
      <c r="B3563" s="20">
        <v>0</v>
      </c>
      <c r="C3563" s="84" t="s">
        <v>4389</v>
      </c>
      <c r="D3563" s="81">
        <v>194996.4</v>
      </c>
      <c r="E3563" s="81">
        <v>121655.59999999999</v>
      </c>
      <c r="F3563" s="21">
        <v>0</v>
      </c>
      <c r="G3563" s="22">
        <f t="shared" si="55"/>
        <v>73340.800000000003</v>
      </c>
      <c r="H3563" s="21">
        <v>0</v>
      </c>
      <c r="I3563" s="21">
        <v>0</v>
      </c>
    </row>
    <row r="3564" spans="1:9" ht="15" x14ac:dyDescent="0.25">
      <c r="A3564" s="82" t="s">
        <v>3549</v>
      </c>
      <c r="B3564" s="20">
        <v>0</v>
      </c>
      <c r="C3564" s="84" t="s">
        <v>4389</v>
      </c>
      <c r="D3564" s="81">
        <v>80625</v>
      </c>
      <c r="E3564" s="81">
        <v>29349.8</v>
      </c>
      <c r="F3564" s="21">
        <v>0</v>
      </c>
      <c r="G3564" s="22">
        <f t="shared" si="55"/>
        <v>51275.199999999997</v>
      </c>
      <c r="H3564" s="21">
        <v>0</v>
      </c>
      <c r="I3564" s="21">
        <v>0</v>
      </c>
    </row>
    <row r="3565" spans="1:9" ht="15" x14ac:dyDescent="0.25">
      <c r="A3565" s="82" t="s">
        <v>3550</v>
      </c>
      <c r="B3565" s="20">
        <v>0</v>
      </c>
      <c r="C3565" s="84" t="s">
        <v>4390</v>
      </c>
      <c r="D3565" s="81">
        <v>11713.2</v>
      </c>
      <c r="E3565" s="81">
        <v>0</v>
      </c>
      <c r="F3565" s="21">
        <v>0</v>
      </c>
      <c r="G3565" s="22">
        <f t="shared" si="55"/>
        <v>11713.2</v>
      </c>
      <c r="H3565" s="21">
        <v>0</v>
      </c>
      <c r="I3565" s="21">
        <v>0</v>
      </c>
    </row>
    <row r="3566" spans="1:9" ht="15" x14ac:dyDescent="0.25">
      <c r="A3566" s="82" t="s">
        <v>3502</v>
      </c>
      <c r="B3566" s="20">
        <v>0</v>
      </c>
      <c r="C3566" s="84" t="s">
        <v>4390</v>
      </c>
      <c r="D3566" s="81">
        <v>205348.88</v>
      </c>
      <c r="E3566" s="81">
        <v>135469.12</v>
      </c>
      <c r="F3566" s="21">
        <v>0</v>
      </c>
      <c r="G3566" s="22">
        <f t="shared" si="55"/>
        <v>69879.760000000009</v>
      </c>
      <c r="H3566" s="21">
        <v>0</v>
      </c>
      <c r="I3566" s="21">
        <v>0</v>
      </c>
    </row>
    <row r="3567" spans="1:9" ht="15" x14ac:dyDescent="0.25">
      <c r="A3567" s="82" t="s">
        <v>3551</v>
      </c>
      <c r="B3567" s="20">
        <v>0</v>
      </c>
      <c r="C3567" s="84" t="s">
        <v>4390</v>
      </c>
      <c r="D3567" s="81">
        <v>189888.00000000003</v>
      </c>
      <c r="E3567" s="81">
        <v>89929.700000000012</v>
      </c>
      <c r="F3567" s="21">
        <v>0</v>
      </c>
      <c r="G3567" s="22">
        <f t="shared" si="55"/>
        <v>99958.300000000017</v>
      </c>
      <c r="H3567" s="21">
        <v>0</v>
      </c>
      <c r="I3567" s="21">
        <v>0</v>
      </c>
    </row>
    <row r="3568" spans="1:9" ht="15" x14ac:dyDescent="0.25">
      <c r="A3568" s="82" t="s">
        <v>3552</v>
      </c>
      <c r="B3568" s="20">
        <v>0</v>
      </c>
      <c r="C3568" s="84" t="s">
        <v>4390</v>
      </c>
      <c r="D3568" s="81">
        <v>234780</v>
      </c>
      <c r="E3568" s="81">
        <v>214252</v>
      </c>
      <c r="F3568" s="21">
        <v>0</v>
      </c>
      <c r="G3568" s="22">
        <f t="shared" si="55"/>
        <v>20528</v>
      </c>
      <c r="H3568" s="21">
        <v>0</v>
      </c>
      <c r="I3568" s="21">
        <v>0</v>
      </c>
    </row>
    <row r="3569" spans="1:9" ht="15" x14ac:dyDescent="0.25">
      <c r="A3569" s="82" t="s">
        <v>3553</v>
      </c>
      <c r="B3569" s="20">
        <v>0</v>
      </c>
      <c r="C3569" s="84" t="s">
        <v>4390</v>
      </c>
      <c r="D3569" s="81">
        <v>239029.8</v>
      </c>
      <c r="E3569" s="81">
        <v>213712</v>
      </c>
      <c r="F3569" s="21">
        <v>0</v>
      </c>
      <c r="G3569" s="22">
        <f t="shared" si="55"/>
        <v>25317.799999999988</v>
      </c>
      <c r="H3569" s="21">
        <v>0</v>
      </c>
      <c r="I3569" s="21">
        <v>0</v>
      </c>
    </row>
    <row r="3570" spans="1:9" ht="15" x14ac:dyDescent="0.25">
      <c r="A3570" s="82" t="s">
        <v>3554</v>
      </c>
      <c r="B3570" s="20">
        <v>0</v>
      </c>
      <c r="C3570" s="84" t="s">
        <v>4390</v>
      </c>
      <c r="D3570" s="81">
        <v>230342.39999999999</v>
      </c>
      <c r="E3570" s="81">
        <v>191229.8</v>
      </c>
      <c r="F3570" s="21">
        <v>0</v>
      </c>
      <c r="G3570" s="22">
        <f t="shared" si="55"/>
        <v>39112.600000000006</v>
      </c>
      <c r="H3570" s="21">
        <v>0</v>
      </c>
      <c r="I3570" s="21">
        <v>0</v>
      </c>
    </row>
    <row r="3571" spans="1:9" ht="15" x14ac:dyDescent="0.25">
      <c r="A3571" s="82" t="s">
        <v>3555</v>
      </c>
      <c r="B3571" s="20">
        <v>0</v>
      </c>
      <c r="C3571" s="84" t="s">
        <v>4390</v>
      </c>
      <c r="D3571" s="81">
        <v>109263</v>
      </c>
      <c r="E3571" s="81">
        <v>33227.200000000004</v>
      </c>
      <c r="F3571" s="21">
        <v>0</v>
      </c>
      <c r="G3571" s="22">
        <f t="shared" si="55"/>
        <v>76035.799999999988</v>
      </c>
      <c r="H3571" s="21">
        <v>0</v>
      </c>
      <c r="I3571" s="21">
        <v>0</v>
      </c>
    </row>
    <row r="3572" spans="1:9" ht="15" x14ac:dyDescent="0.25">
      <c r="A3572" s="82" t="s">
        <v>3556</v>
      </c>
      <c r="B3572" s="20">
        <v>0</v>
      </c>
      <c r="C3572" s="84" t="s">
        <v>4390</v>
      </c>
      <c r="D3572" s="81">
        <v>202091.40000000002</v>
      </c>
      <c r="E3572" s="81">
        <v>181817.3</v>
      </c>
      <c r="F3572" s="21">
        <v>0</v>
      </c>
      <c r="G3572" s="22">
        <f t="shared" si="55"/>
        <v>20274.100000000035</v>
      </c>
      <c r="H3572" s="21">
        <v>0</v>
      </c>
      <c r="I3572" s="21">
        <v>0</v>
      </c>
    </row>
    <row r="3573" spans="1:9" ht="15" x14ac:dyDescent="0.25">
      <c r="A3573" s="82" t="s">
        <v>3557</v>
      </c>
      <c r="B3573" s="20">
        <v>0</v>
      </c>
      <c r="C3573" s="84" t="s">
        <v>4390</v>
      </c>
      <c r="D3573" s="81">
        <v>223815</v>
      </c>
      <c r="E3573" s="81">
        <v>129573.88</v>
      </c>
      <c r="F3573" s="21">
        <v>0</v>
      </c>
      <c r="G3573" s="22">
        <f t="shared" si="55"/>
        <v>94241.12</v>
      </c>
      <c r="H3573" s="21">
        <v>0</v>
      </c>
      <c r="I3573" s="21">
        <v>0</v>
      </c>
    </row>
    <row r="3574" spans="1:9" ht="15" x14ac:dyDescent="0.25">
      <c r="A3574" s="82" t="s">
        <v>3558</v>
      </c>
      <c r="B3574" s="20">
        <v>0</v>
      </c>
      <c r="C3574" s="84" t="s">
        <v>4390</v>
      </c>
      <c r="D3574" s="81">
        <v>183799.20000000004</v>
      </c>
      <c r="E3574" s="81">
        <v>95525.299999999988</v>
      </c>
      <c r="F3574" s="21">
        <v>0</v>
      </c>
      <c r="G3574" s="22">
        <f t="shared" si="55"/>
        <v>88273.900000000052</v>
      </c>
      <c r="H3574" s="21">
        <v>0</v>
      </c>
      <c r="I3574" s="21">
        <v>0</v>
      </c>
    </row>
    <row r="3575" spans="1:9" ht="15" x14ac:dyDescent="0.25">
      <c r="A3575" s="82" t="s">
        <v>3559</v>
      </c>
      <c r="B3575" s="20">
        <v>0</v>
      </c>
      <c r="C3575" s="84" t="s">
        <v>4390</v>
      </c>
      <c r="D3575" s="81">
        <v>189191.4</v>
      </c>
      <c r="E3575" s="81">
        <v>102812.3</v>
      </c>
      <c r="F3575" s="21">
        <v>0</v>
      </c>
      <c r="G3575" s="22">
        <f t="shared" si="55"/>
        <v>86379.099999999991</v>
      </c>
      <c r="H3575" s="21">
        <v>0</v>
      </c>
      <c r="I3575" s="21">
        <v>0</v>
      </c>
    </row>
    <row r="3576" spans="1:9" ht="15" x14ac:dyDescent="0.25">
      <c r="A3576" s="82" t="s">
        <v>3560</v>
      </c>
      <c r="B3576" s="20">
        <v>0</v>
      </c>
      <c r="C3576" s="84" t="s">
        <v>4391</v>
      </c>
      <c r="D3576" s="81">
        <v>175801.19999999998</v>
      </c>
      <c r="E3576" s="81">
        <v>60132.2</v>
      </c>
      <c r="F3576" s="21">
        <v>0</v>
      </c>
      <c r="G3576" s="22">
        <f t="shared" si="55"/>
        <v>115668.99999999999</v>
      </c>
      <c r="H3576" s="21">
        <v>0</v>
      </c>
      <c r="I3576" s="21">
        <v>0</v>
      </c>
    </row>
    <row r="3577" spans="1:9" ht="15" x14ac:dyDescent="0.25">
      <c r="A3577" s="82" t="s">
        <v>3561</v>
      </c>
      <c r="B3577" s="20">
        <v>0</v>
      </c>
      <c r="C3577" s="84" t="s">
        <v>4392</v>
      </c>
      <c r="D3577" s="81">
        <v>227176.7</v>
      </c>
      <c r="E3577" s="81">
        <v>5971.7</v>
      </c>
      <c r="F3577" s="21">
        <v>0</v>
      </c>
      <c r="G3577" s="22">
        <f t="shared" si="55"/>
        <v>221205</v>
      </c>
      <c r="H3577" s="21">
        <v>0</v>
      </c>
      <c r="I3577" s="21">
        <v>0</v>
      </c>
    </row>
    <row r="3578" spans="1:9" ht="15" x14ac:dyDescent="0.25">
      <c r="A3578" s="82" t="s">
        <v>3254</v>
      </c>
      <c r="B3578" s="20">
        <v>0</v>
      </c>
      <c r="C3578" s="84" t="s">
        <v>4392</v>
      </c>
      <c r="D3578" s="81">
        <v>65325.599999999991</v>
      </c>
      <c r="E3578" s="81">
        <v>3840</v>
      </c>
      <c r="F3578" s="21">
        <v>0</v>
      </c>
      <c r="G3578" s="22">
        <f t="shared" si="55"/>
        <v>61485.599999999991</v>
      </c>
      <c r="H3578" s="21">
        <v>0</v>
      </c>
      <c r="I3578" s="21">
        <v>0</v>
      </c>
    </row>
    <row r="3579" spans="1:9" ht="15" x14ac:dyDescent="0.25">
      <c r="A3579" s="82" t="s">
        <v>3562</v>
      </c>
      <c r="B3579" s="20">
        <v>0</v>
      </c>
      <c r="C3579" s="84" t="s">
        <v>4392</v>
      </c>
      <c r="D3579" s="81">
        <v>88468.200000000012</v>
      </c>
      <c r="E3579" s="81">
        <v>4114.3999999999996</v>
      </c>
      <c r="F3579" s="21">
        <v>0</v>
      </c>
      <c r="G3579" s="22">
        <f t="shared" si="55"/>
        <v>84353.800000000017</v>
      </c>
      <c r="H3579" s="21">
        <v>0</v>
      </c>
      <c r="I3579" s="21">
        <v>0</v>
      </c>
    </row>
    <row r="3580" spans="1:9" ht="15" x14ac:dyDescent="0.25">
      <c r="A3580" s="82" t="s">
        <v>3563</v>
      </c>
      <c r="B3580" s="20">
        <v>0</v>
      </c>
      <c r="C3580" s="84" t="s">
        <v>4392</v>
      </c>
      <c r="D3580" s="81">
        <v>93731.4</v>
      </c>
      <c r="E3580" s="81">
        <v>3000</v>
      </c>
      <c r="F3580" s="21">
        <v>0</v>
      </c>
      <c r="G3580" s="22">
        <f t="shared" si="55"/>
        <v>90731.4</v>
      </c>
      <c r="H3580" s="21">
        <v>0</v>
      </c>
      <c r="I3580" s="21">
        <v>0</v>
      </c>
    </row>
    <row r="3581" spans="1:9" ht="15" x14ac:dyDescent="0.25">
      <c r="A3581" s="82" t="s">
        <v>3564</v>
      </c>
      <c r="B3581" s="20">
        <v>0</v>
      </c>
      <c r="C3581" s="84" t="s">
        <v>4392</v>
      </c>
      <c r="D3581" s="81">
        <v>155806.20000000001</v>
      </c>
      <c r="E3581" s="81">
        <v>96644.029999999984</v>
      </c>
      <c r="F3581" s="21">
        <v>0</v>
      </c>
      <c r="G3581" s="22">
        <f t="shared" si="55"/>
        <v>59162.170000000027</v>
      </c>
      <c r="H3581" s="21">
        <v>0</v>
      </c>
      <c r="I3581" s="21">
        <v>0</v>
      </c>
    </row>
    <row r="3582" spans="1:9" ht="15" x14ac:dyDescent="0.25">
      <c r="A3582" s="82" t="s">
        <v>3565</v>
      </c>
      <c r="B3582" s="20">
        <v>0</v>
      </c>
      <c r="C3582" s="84" t="s">
        <v>4393</v>
      </c>
      <c r="D3582" s="81">
        <v>222241.20000000004</v>
      </c>
      <c r="E3582" s="81">
        <v>34601.1</v>
      </c>
      <c r="F3582" s="21">
        <v>0</v>
      </c>
      <c r="G3582" s="22">
        <f t="shared" si="55"/>
        <v>187640.10000000003</v>
      </c>
      <c r="H3582" s="21">
        <v>0</v>
      </c>
      <c r="I3582" s="21">
        <v>0</v>
      </c>
    </row>
    <row r="3583" spans="1:9" ht="15" x14ac:dyDescent="0.25">
      <c r="A3583" s="82" t="s">
        <v>3566</v>
      </c>
      <c r="B3583" s="20">
        <v>0</v>
      </c>
      <c r="C3583" s="84" t="s">
        <v>4393</v>
      </c>
      <c r="D3583" s="81">
        <v>11919.6</v>
      </c>
      <c r="E3583" s="81">
        <v>1424</v>
      </c>
      <c r="F3583" s="21">
        <v>0</v>
      </c>
      <c r="G3583" s="22">
        <f t="shared" si="55"/>
        <v>10495.6</v>
      </c>
      <c r="H3583" s="21">
        <v>0</v>
      </c>
      <c r="I3583" s="21">
        <v>0</v>
      </c>
    </row>
    <row r="3584" spans="1:9" ht="15" x14ac:dyDescent="0.25">
      <c r="A3584" s="82" t="s">
        <v>3567</v>
      </c>
      <c r="B3584" s="20">
        <v>0</v>
      </c>
      <c r="C3584" s="84" t="s">
        <v>4393</v>
      </c>
      <c r="D3584" s="81">
        <v>78148.2</v>
      </c>
      <c r="E3584" s="81">
        <v>40572.9</v>
      </c>
      <c r="F3584" s="21">
        <v>0</v>
      </c>
      <c r="G3584" s="22">
        <f t="shared" si="55"/>
        <v>37575.299999999996</v>
      </c>
      <c r="H3584" s="21">
        <v>0</v>
      </c>
      <c r="I3584" s="21">
        <v>0</v>
      </c>
    </row>
    <row r="3585" spans="1:9" ht="15" x14ac:dyDescent="0.25">
      <c r="A3585" s="82" t="s">
        <v>3568</v>
      </c>
      <c r="B3585" s="20">
        <v>0</v>
      </c>
      <c r="C3585" s="84" t="s">
        <v>4393</v>
      </c>
      <c r="D3585" s="81">
        <v>99691.199999999997</v>
      </c>
      <c r="E3585" s="81">
        <v>8674.7999999999993</v>
      </c>
      <c r="F3585" s="21">
        <v>0</v>
      </c>
      <c r="G3585" s="22">
        <f t="shared" si="55"/>
        <v>91016.4</v>
      </c>
      <c r="H3585" s="21">
        <v>0</v>
      </c>
      <c r="I3585" s="21">
        <v>0</v>
      </c>
    </row>
    <row r="3586" spans="1:9" ht="15" x14ac:dyDescent="0.25">
      <c r="A3586" s="82" t="s">
        <v>3569</v>
      </c>
      <c r="B3586" s="20">
        <v>0</v>
      </c>
      <c r="C3586" s="84" t="s">
        <v>4393</v>
      </c>
      <c r="D3586" s="81">
        <v>50155.199999999997</v>
      </c>
      <c r="E3586" s="81">
        <v>26367.599999999999</v>
      </c>
      <c r="F3586" s="21">
        <v>0</v>
      </c>
      <c r="G3586" s="22">
        <f t="shared" si="55"/>
        <v>23787.599999999999</v>
      </c>
      <c r="H3586" s="21">
        <v>0</v>
      </c>
      <c r="I3586" s="21">
        <v>0</v>
      </c>
    </row>
    <row r="3587" spans="1:9" ht="15" x14ac:dyDescent="0.25">
      <c r="A3587" s="82" t="s">
        <v>3570</v>
      </c>
      <c r="B3587" s="20">
        <v>0</v>
      </c>
      <c r="C3587" s="84" t="s">
        <v>4393</v>
      </c>
      <c r="D3587" s="81">
        <v>85140</v>
      </c>
      <c r="E3587" s="81">
        <v>25668</v>
      </c>
      <c r="F3587" s="21">
        <v>0</v>
      </c>
      <c r="G3587" s="22">
        <f t="shared" si="55"/>
        <v>59472</v>
      </c>
      <c r="H3587" s="21">
        <v>0</v>
      </c>
      <c r="I3587" s="21">
        <v>0</v>
      </c>
    </row>
    <row r="3588" spans="1:9" ht="15" x14ac:dyDescent="0.25">
      <c r="A3588" s="82" t="s">
        <v>3571</v>
      </c>
      <c r="B3588" s="20">
        <v>0</v>
      </c>
      <c r="C3588" s="84" t="s">
        <v>4393</v>
      </c>
      <c r="D3588" s="81">
        <v>105780</v>
      </c>
      <c r="E3588" s="81">
        <v>43337.600000000006</v>
      </c>
      <c r="F3588" s="21">
        <v>0</v>
      </c>
      <c r="G3588" s="22">
        <f t="shared" si="55"/>
        <v>62442.399999999994</v>
      </c>
      <c r="H3588" s="21">
        <v>0</v>
      </c>
      <c r="I3588" s="21">
        <v>0</v>
      </c>
    </row>
    <row r="3589" spans="1:9" ht="15" x14ac:dyDescent="0.25">
      <c r="A3589" s="82" t="s">
        <v>3572</v>
      </c>
      <c r="B3589" s="20">
        <v>0</v>
      </c>
      <c r="C3589" s="84" t="s">
        <v>4393</v>
      </c>
      <c r="D3589" s="81">
        <v>178587.6</v>
      </c>
      <c r="E3589" s="81">
        <v>46126.2</v>
      </c>
      <c r="F3589" s="21">
        <v>0</v>
      </c>
      <c r="G3589" s="22">
        <f t="shared" si="55"/>
        <v>132461.40000000002</v>
      </c>
      <c r="H3589" s="21">
        <v>0</v>
      </c>
      <c r="I3589" s="21">
        <v>0</v>
      </c>
    </row>
    <row r="3590" spans="1:9" ht="15" x14ac:dyDescent="0.25">
      <c r="A3590" s="82" t="s">
        <v>3503</v>
      </c>
      <c r="B3590" s="20">
        <v>0</v>
      </c>
      <c r="C3590" s="84" t="s">
        <v>4393</v>
      </c>
      <c r="D3590" s="81">
        <v>104722.2</v>
      </c>
      <c r="E3590" s="81">
        <v>19785.080000000002</v>
      </c>
      <c r="F3590" s="21">
        <v>0</v>
      </c>
      <c r="G3590" s="22">
        <f t="shared" ref="G3590:G3653" si="56">D3590-E3590</f>
        <v>84937.12</v>
      </c>
      <c r="H3590" s="21">
        <v>0</v>
      </c>
      <c r="I3590" s="21">
        <v>0</v>
      </c>
    </row>
    <row r="3591" spans="1:9" ht="15" x14ac:dyDescent="0.25">
      <c r="A3591" s="82" t="s">
        <v>3573</v>
      </c>
      <c r="B3591" s="20">
        <v>0</v>
      </c>
      <c r="C3591" s="84" t="s">
        <v>4393</v>
      </c>
      <c r="D3591" s="81">
        <v>207174.00000000003</v>
      </c>
      <c r="E3591" s="81">
        <v>98533.9</v>
      </c>
      <c r="F3591" s="21">
        <v>0</v>
      </c>
      <c r="G3591" s="22">
        <f t="shared" si="56"/>
        <v>108640.10000000003</v>
      </c>
      <c r="H3591" s="21">
        <v>0</v>
      </c>
      <c r="I3591" s="21">
        <v>0</v>
      </c>
    </row>
    <row r="3592" spans="1:9" ht="15" x14ac:dyDescent="0.25">
      <c r="A3592" s="82" t="s">
        <v>3574</v>
      </c>
      <c r="B3592" s="20">
        <v>0</v>
      </c>
      <c r="C3592" s="84" t="s">
        <v>4393</v>
      </c>
      <c r="D3592" s="81">
        <v>137952.6</v>
      </c>
      <c r="E3592" s="81">
        <v>47744.299999999996</v>
      </c>
      <c r="F3592" s="21">
        <v>0</v>
      </c>
      <c r="G3592" s="22">
        <f t="shared" si="56"/>
        <v>90208.300000000017</v>
      </c>
      <c r="H3592" s="21">
        <v>0</v>
      </c>
      <c r="I3592" s="21">
        <v>0</v>
      </c>
    </row>
    <row r="3593" spans="1:9" ht="15" x14ac:dyDescent="0.25">
      <c r="A3593" s="82" t="s">
        <v>3575</v>
      </c>
      <c r="B3593" s="20">
        <v>0</v>
      </c>
      <c r="C3593" s="84" t="s">
        <v>4393</v>
      </c>
      <c r="D3593" s="81">
        <v>217313.39999999997</v>
      </c>
      <c r="E3593" s="81">
        <v>131232.5</v>
      </c>
      <c r="F3593" s="21">
        <v>0</v>
      </c>
      <c r="G3593" s="22">
        <f t="shared" si="56"/>
        <v>86080.899999999965</v>
      </c>
      <c r="H3593" s="21">
        <v>0</v>
      </c>
      <c r="I3593" s="21">
        <v>0</v>
      </c>
    </row>
    <row r="3594" spans="1:9" ht="15" x14ac:dyDescent="0.25">
      <c r="A3594" s="82" t="s">
        <v>3576</v>
      </c>
      <c r="B3594" s="20">
        <v>0</v>
      </c>
      <c r="C3594" s="84" t="s">
        <v>4393</v>
      </c>
      <c r="D3594" s="81">
        <v>125800.8</v>
      </c>
      <c r="E3594" s="81">
        <v>0</v>
      </c>
      <c r="F3594" s="21">
        <v>0</v>
      </c>
      <c r="G3594" s="22">
        <f t="shared" si="56"/>
        <v>125800.8</v>
      </c>
      <c r="H3594" s="21">
        <v>0</v>
      </c>
      <c r="I3594" s="21">
        <v>0</v>
      </c>
    </row>
    <row r="3595" spans="1:9" ht="15" x14ac:dyDescent="0.25">
      <c r="A3595" s="82" t="s">
        <v>3577</v>
      </c>
      <c r="B3595" s="20">
        <v>0</v>
      </c>
      <c r="C3595" s="84" t="s">
        <v>4393</v>
      </c>
      <c r="D3595" s="81">
        <v>217210.19999999998</v>
      </c>
      <c r="E3595" s="81">
        <v>110116</v>
      </c>
      <c r="F3595" s="21">
        <v>0</v>
      </c>
      <c r="G3595" s="22">
        <f t="shared" si="56"/>
        <v>107094.19999999998</v>
      </c>
      <c r="H3595" s="21">
        <v>0</v>
      </c>
      <c r="I3595" s="21">
        <v>0</v>
      </c>
    </row>
    <row r="3596" spans="1:9" ht="15" x14ac:dyDescent="0.25">
      <c r="A3596" s="82" t="s">
        <v>3578</v>
      </c>
      <c r="B3596" s="20">
        <v>0</v>
      </c>
      <c r="C3596" s="84" t="s">
        <v>4393</v>
      </c>
      <c r="D3596" s="81">
        <v>115558.2</v>
      </c>
      <c r="E3596" s="81">
        <v>46316.600000000006</v>
      </c>
      <c r="F3596" s="21">
        <v>0</v>
      </c>
      <c r="G3596" s="22">
        <f t="shared" si="56"/>
        <v>69241.599999999991</v>
      </c>
      <c r="H3596" s="21">
        <v>0</v>
      </c>
      <c r="I3596" s="21">
        <v>0</v>
      </c>
    </row>
    <row r="3597" spans="1:9" ht="15" x14ac:dyDescent="0.25">
      <c r="A3597" s="82" t="s">
        <v>3504</v>
      </c>
      <c r="B3597" s="20">
        <v>0</v>
      </c>
      <c r="C3597" s="84" t="s">
        <v>4393</v>
      </c>
      <c r="D3597" s="81">
        <v>203433</v>
      </c>
      <c r="E3597" s="81">
        <v>41745.599999999999</v>
      </c>
      <c r="F3597" s="21">
        <v>0</v>
      </c>
      <c r="G3597" s="22">
        <f t="shared" si="56"/>
        <v>161687.4</v>
      </c>
      <c r="H3597" s="21">
        <v>0</v>
      </c>
      <c r="I3597" s="21">
        <v>0</v>
      </c>
    </row>
    <row r="3598" spans="1:9" ht="15" x14ac:dyDescent="0.25">
      <c r="A3598" s="82" t="s">
        <v>3579</v>
      </c>
      <c r="B3598" s="20">
        <v>0</v>
      </c>
      <c r="C3598" s="84" t="s">
        <v>4393</v>
      </c>
      <c r="D3598" s="81">
        <v>12951.6</v>
      </c>
      <c r="E3598" s="81">
        <v>0</v>
      </c>
      <c r="F3598" s="21">
        <v>0</v>
      </c>
      <c r="G3598" s="22">
        <f t="shared" si="56"/>
        <v>12951.6</v>
      </c>
      <c r="H3598" s="21">
        <v>0</v>
      </c>
      <c r="I3598" s="21">
        <v>0</v>
      </c>
    </row>
    <row r="3599" spans="1:9" ht="15" x14ac:dyDescent="0.25">
      <c r="A3599" s="82" t="s">
        <v>3580</v>
      </c>
      <c r="B3599" s="20">
        <v>0</v>
      </c>
      <c r="C3599" s="84" t="s">
        <v>4393</v>
      </c>
      <c r="D3599" s="81">
        <v>62694</v>
      </c>
      <c r="E3599" s="81">
        <v>0</v>
      </c>
      <c r="F3599" s="21">
        <v>0</v>
      </c>
      <c r="G3599" s="22">
        <f t="shared" si="56"/>
        <v>62694</v>
      </c>
      <c r="H3599" s="21">
        <v>0</v>
      </c>
      <c r="I3599" s="21">
        <v>0</v>
      </c>
    </row>
    <row r="3600" spans="1:9" ht="15" x14ac:dyDescent="0.25">
      <c r="A3600" s="82" t="s">
        <v>530</v>
      </c>
      <c r="B3600" s="20">
        <v>0</v>
      </c>
      <c r="C3600" s="84" t="s">
        <v>4394</v>
      </c>
      <c r="D3600" s="81">
        <v>148116.5</v>
      </c>
      <c r="E3600" s="81">
        <v>81102</v>
      </c>
      <c r="F3600" s="21">
        <v>0</v>
      </c>
      <c r="G3600" s="22">
        <f t="shared" si="56"/>
        <v>67014.5</v>
      </c>
      <c r="H3600" s="21">
        <v>0</v>
      </c>
      <c r="I3600" s="21">
        <v>0</v>
      </c>
    </row>
    <row r="3601" spans="1:9" ht="15" x14ac:dyDescent="0.25">
      <c r="A3601" s="82" t="s">
        <v>532</v>
      </c>
      <c r="B3601" s="20">
        <v>0</v>
      </c>
      <c r="C3601" s="84" t="s">
        <v>4394</v>
      </c>
      <c r="D3601" s="81">
        <v>107508.59999999999</v>
      </c>
      <c r="E3601" s="81">
        <v>71799.199999999997</v>
      </c>
      <c r="F3601" s="21">
        <v>0</v>
      </c>
      <c r="G3601" s="22">
        <f t="shared" si="56"/>
        <v>35709.399999999994</v>
      </c>
      <c r="H3601" s="21">
        <v>0</v>
      </c>
      <c r="I3601" s="21">
        <v>0</v>
      </c>
    </row>
    <row r="3602" spans="1:9" ht="15" x14ac:dyDescent="0.25">
      <c r="A3602" s="82" t="s">
        <v>3581</v>
      </c>
      <c r="B3602" s="20">
        <v>0</v>
      </c>
      <c r="C3602" s="84" t="s">
        <v>4394</v>
      </c>
      <c r="D3602" s="81">
        <v>106966.8</v>
      </c>
      <c r="E3602" s="81">
        <v>45185.200000000004</v>
      </c>
      <c r="F3602" s="21">
        <v>0</v>
      </c>
      <c r="G3602" s="22">
        <f t="shared" si="56"/>
        <v>61781.599999999999</v>
      </c>
      <c r="H3602" s="21">
        <v>0</v>
      </c>
      <c r="I3602" s="21">
        <v>0</v>
      </c>
    </row>
    <row r="3603" spans="1:9" ht="15" x14ac:dyDescent="0.25">
      <c r="A3603" s="82" t="s">
        <v>2779</v>
      </c>
      <c r="B3603" s="20">
        <v>0</v>
      </c>
      <c r="C3603" s="84" t="s">
        <v>4394</v>
      </c>
      <c r="D3603" s="81">
        <v>106876.43000000001</v>
      </c>
      <c r="E3603" s="81">
        <v>30353</v>
      </c>
      <c r="F3603" s="21">
        <v>0</v>
      </c>
      <c r="G3603" s="22">
        <f t="shared" si="56"/>
        <v>76523.430000000008</v>
      </c>
      <c r="H3603" s="21">
        <v>0</v>
      </c>
      <c r="I3603" s="21">
        <v>0</v>
      </c>
    </row>
    <row r="3604" spans="1:9" ht="15" x14ac:dyDescent="0.25">
      <c r="A3604" s="82" t="s">
        <v>3582</v>
      </c>
      <c r="B3604" s="20">
        <v>0</v>
      </c>
      <c r="C3604" s="84" t="s">
        <v>4394</v>
      </c>
      <c r="D3604" s="81">
        <v>239811</v>
      </c>
      <c r="E3604" s="81">
        <v>75111.670000000013</v>
      </c>
      <c r="F3604" s="21">
        <v>0</v>
      </c>
      <c r="G3604" s="22">
        <f t="shared" si="56"/>
        <v>164699.32999999999</v>
      </c>
      <c r="H3604" s="21">
        <v>0</v>
      </c>
      <c r="I3604" s="21">
        <v>0</v>
      </c>
    </row>
    <row r="3605" spans="1:9" ht="15" x14ac:dyDescent="0.25">
      <c r="A3605" s="82" t="s">
        <v>2783</v>
      </c>
      <c r="B3605" s="20">
        <v>0</v>
      </c>
      <c r="C3605" s="84" t="s">
        <v>4394</v>
      </c>
      <c r="D3605" s="81">
        <v>110630.40000000001</v>
      </c>
      <c r="E3605" s="81">
        <v>69801.100000000006</v>
      </c>
      <c r="F3605" s="21">
        <v>0</v>
      </c>
      <c r="G3605" s="22">
        <f t="shared" si="56"/>
        <v>40829.300000000003</v>
      </c>
      <c r="H3605" s="21">
        <v>0</v>
      </c>
      <c r="I3605" s="21">
        <v>0</v>
      </c>
    </row>
    <row r="3606" spans="1:9" ht="15" x14ac:dyDescent="0.25">
      <c r="A3606" s="82" t="s">
        <v>3542</v>
      </c>
      <c r="B3606" s="20">
        <v>0</v>
      </c>
      <c r="C3606" s="84" t="s">
        <v>4394</v>
      </c>
      <c r="D3606" s="81">
        <v>113778.00000000001</v>
      </c>
      <c r="E3606" s="81">
        <v>59488.800000000003</v>
      </c>
      <c r="F3606" s="21">
        <v>0</v>
      </c>
      <c r="G3606" s="22">
        <f t="shared" si="56"/>
        <v>54289.200000000012</v>
      </c>
      <c r="H3606" s="21">
        <v>0</v>
      </c>
      <c r="I3606" s="21">
        <v>0</v>
      </c>
    </row>
    <row r="3607" spans="1:9" ht="15" x14ac:dyDescent="0.25">
      <c r="A3607" s="82" t="s">
        <v>538</v>
      </c>
      <c r="B3607" s="20">
        <v>0</v>
      </c>
      <c r="C3607" s="84" t="s">
        <v>4394</v>
      </c>
      <c r="D3607" s="81">
        <v>100296.8</v>
      </c>
      <c r="E3607" s="81">
        <v>44542.8</v>
      </c>
      <c r="F3607" s="21">
        <v>0</v>
      </c>
      <c r="G3607" s="22">
        <f t="shared" si="56"/>
        <v>55754</v>
      </c>
      <c r="H3607" s="21">
        <v>0</v>
      </c>
      <c r="I3607" s="21">
        <v>0</v>
      </c>
    </row>
    <row r="3608" spans="1:9" ht="15" x14ac:dyDescent="0.25">
      <c r="A3608" s="82" t="s">
        <v>540</v>
      </c>
      <c r="B3608" s="20">
        <v>0</v>
      </c>
      <c r="C3608" s="84" t="s">
        <v>4394</v>
      </c>
      <c r="D3608" s="81">
        <v>111223.8</v>
      </c>
      <c r="E3608" s="81">
        <v>46611.55</v>
      </c>
      <c r="F3608" s="21">
        <v>0</v>
      </c>
      <c r="G3608" s="22">
        <f t="shared" si="56"/>
        <v>64612.25</v>
      </c>
      <c r="H3608" s="21">
        <v>0</v>
      </c>
      <c r="I3608" s="21">
        <v>0</v>
      </c>
    </row>
    <row r="3609" spans="1:9" ht="15" x14ac:dyDescent="0.25">
      <c r="A3609" s="82" t="s">
        <v>542</v>
      </c>
      <c r="B3609" s="20">
        <v>0</v>
      </c>
      <c r="C3609" s="84" t="s">
        <v>4394</v>
      </c>
      <c r="D3609" s="81">
        <v>109572.59999999999</v>
      </c>
      <c r="E3609" s="81">
        <v>58940.39</v>
      </c>
      <c r="F3609" s="21">
        <v>0</v>
      </c>
      <c r="G3609" s="22">
        <f t="shared" si="56"/>
        <v>50632.209999999992</v>
      </c>
      <c r="H3609" s="21">
        <v>0</v>
      </c>
      <c r="I3609" s="21">
        <v>0</v>
      </c>
    </row>
    <row r="3610" spans="1:9" ht="15" x14ac:dyDescent="0.25">
      <c r="A3610" s="82" t="s">
        <v>3479</v>
      </c>
      <c r="B3610" s="20">
        <v>0</v>
      </c>
      <c r="C3610" s="84" t="s">
        <v>4394</v>
      </c>
      <c r="D3610" s="81">
        <v>109959.6</v>
      </c>
      <c r="E3610" s="81">
        <v>52564.399999999994</v>
      </c>
      <c r="F3610" s="21">
        <v>0</v>
      </c>
      <c r="G3610" s="22">
        <f t="shared" si="56"/>
        <v>57395.200000000012</v>
      </c>
      <c r="H3610" s="21">
        <v>0</v>
      </c>
      <c r="I3610" s="21">
        <v>0</v>
      </c>
    </row>
    <row r="3611" spans="1:9" ht="15" x14ac:dyDescent="0.25">
      <c r="A3611" s="82" t="s">
        <v>3583</v>
      </c>
      <c r="B3611" s="20">
        <v>0</v>
      </c>
      <c r="C3611" s="84" t="s">
        <v>4394</v>
      </c>
      <c r="D3611" s="81">
        <v>113029.8</v>
      </c>
      <c r="E3611" s="81">
        <v>42730.400000000001</v>
      </c>
      <c r="F3611" s="21">
        <v>0</v>
      </c>
      <c r="G3611" s="22">
        <f t="shared" si="56"/>
        <v>70299.399999999994</v>
      </c>
      <c r="H3611" s="21">
        <v>0</v>
      </c>
      <c r="I3611" s="21">
        <v>0</v>
      </c>
    </row>
    <row r="3612" spans="1:9" ht="15" x14ac:dyDescent="0.25">
      <c r="A3612" s="82" t="s">
        <v>3584</v>
      </c>
      <c r="B3612" s="20">
        <v>0</v>
      </c>
      <c r="C3612" s="84" t="s">
        <v>4394</v>
      </c>
      <c r="D3612" s="81">
        <v>100903.8</v>
      </c>
      <c r="E3612" s="81">
        <v>54461</v>
      </c>
      <c r="F3612" s="21">
        <v>0</v>
      </c>
      <c r="G3612" s="22">
        <f t="shared" si="56"/>
        <v>46442.8</v>
      </c>
      <c r="H3612" s="21">
        <v>0</v>
      </c>
      <c r="I3612" s="21">
        <v>0</v>
      </c>
    </row>
    <row r="3613" spans="1:9" ht="15" x14ac:dyDescent="0.25">
      <c r="A3613" s="82" t="s">
        <v>2807</v>
      </c>
      <c r="B3613" s="20">
        <v>0</v>
      </c>
      <c r="C3613" s="84" t="s">
        <v>4394</v>
      </c>
      <c r="D3613" s="81">
        <v>114167.4</v>
      </c>
      <c r="E3613" s="81">
        <v>35062.9</v>
      </c>
      <c r="F3613" s="21">
        <v>0</v>
      </c>
      <c r="G3613" s="22">
        <f t="shared" si="56"/>
        <v>79104.5</v>
      </c>
      <c r="H3613" s="21">
        <v>0</v>
      </c>
      <c r="I3613" s="21">
        <v>0</v>
      </c>
    </row>
    <row r="3614" spans="1:9" ht="15" x14ac:dyDescent="0.25">
      <c r="A3614" s="82" t="s">
        <v>2808</v>
      </c>
      <c r="B3614" s="20">
        <v>0</v>
      </c>
      <c r="C3614" s="84" t="s">
        <v>4394</v>
      </c>
      <c r="D3614" s="81">
        <v>103638.59999999999</v>
      </c>
      <c r="E3614" s="81">
        <v>24577</v>
      </c>
      <c r="F3614" s="21">
        <v>0</v>
      </c>
      <c r="G3614" s="22">
        <f t="shared" si="56"/>
        <v>79061.599999999991</v>
      </c>
      <c r="H3614" s="21">
        <v>0</v>
      </c>
      <c r="I3614" s="21">
        <v>0</v>
      </c>
    </row>
    <row r="3615" spans="1:9" ht="15" x14ac:dyDescent="0.25">
      <c r="A3615" s="82" t="s">
        <v>543</v>
      </c>
      <c r="B3615" s="20">
        <v>0</v>
      </c>
      <c r="C3615" s="84" t="s">
        <v>4395</v>
      </c>
      <c r="D3615" s="81">
        <v>2730.6</v>
      </c>
      <c r="E3615" s="81">
        <v>0</v>
      </c>
      <c r="F3615" s="21">
        <v>0</v>
      </c>
      <c r="G3615" s="22">
        <f t="shared" si="56"/>
        <v>2730.6</v>
      </c>
      <c r="H3615" s="21">
        <v>0</v>
      </c>
      <c r="I3615" s="21">
        <v>0</v>
      </c>
    </row>
    <row r="3616" spans="1:9" ht="15" x14ac:dyDescent="0.25">
      <c r="A3616" s="82" t="s">
        <v>2808</v>
      </c>
      <c r="B3616" s="20">
        <v>0</v>
      </c>
      <c r="C3616" s="84" t="s">
        <v>4395</v>
      </c>
      <c r="D3616" s="81">
        <v>153226.19999999998</v>
      </c>
      <c r="E3616" s="81">
        <v>0</v>
      </c>
      <c r="F3616" s="21">
        <v>0</v>
      </c>
      <c r="G3616" s="22">
        <f t="shared" si="56"/>
        <v>153226.19999999998</v>
      </c>
      <c r="H3616" s="21">
        <v>0</v>
      </c>
      <c r="I3616" s="21">
        <v>0</v>
      </c>
    </row>
    <row r="3617" spans="1:9" ht="15" x14ac:dyDescent="0.25">
      <c r="A3617" s="82" t="s">
        <v>3585</v>
      </c>
      <c r="B3617" s="20">
        <v>0</v>
      </c>
      <c r="C3617" s="84" t="s">
        <v>4396</v>
      </c>
      <c r="D3617" s="81">
        <v>115942.62</v>
      </c>
      <c r="E3617" s="81">
        <v>0</v>
      </c>
      <c r="F3617" s="21">
        <v>0</v>
      </c>
      <c r="G3617" s="22">
        <f t="shared" si="56"/>
        <v>115942.62</v>
      </c>
      <c r="H3617" s="21">
        <v>0</v>
      </c>
      <c r="I3617" s="21">
        <v>0</v>
      </c>
    </row>
    <row r="3618" spans="1:9" ht="15" x14ac:dyDescent="0.25">
      <c r="A3618" s="82" t="s">
        <v>3586</v>
      </c>
      <c r="B3618" s="20">
        <v>0</v>
      </c>
      <c r="C3618" s="84" t="s">
        <v>4396</v>
      </c>
      <c r="D3618" s="81">
        <v>68318.399999999994</v>
      </c>
      <c r="E3618" s="81">
        <v>0</v>
      </c>
      <c r="F3618" s="21">
        <v>0</v>
      </c>
      <c r="G3618" s="22">
        <f t="shared" si="56"/>
        <v>68318.399999999994</v>
      </c>
      <c r="H3618" s="21">
        <v>0</v>
      </c>
      <c r="I3618" s="21">
        <v>0</v>
      </c>
    </row>
    <row r="3619" spans="1:9" ht="15" x14ac:dyDescent="0.25">
      <c r="A3619" s="82" t="s">
        <v>3587</v>
      </c>
      <c r="B3619" s="20">
        <v>0</v>
      </c>
      <c r="C3619" s="84" t="s">
        <v>4396</v>
      </c>
      <c r="D3619" s="81">
        <v>88571.4</v>
      </c>
      <c r="E3619" s="81">
        <v>10216.799999999999</v>
      </c>
      <c r="F3619" s="21">
        <v>0</v>
      </c>
      <c r="G3619" s="22">
        <f t="shared" si="56"/>
        <v>78354.599999999991</v>
      </c>
      <c r="H3619" s="21">
        <v>0</v>
      </c>
      <c r="I3619" s="21">
        <v>0</v>
      </c>
    </row>
    <row r="3620" spans="1:9" ht="15" x14ac:dyDescent="0.25">
      <c r="A3620" s="82" t="s">
        <v>3588</v>
      </c>
      <c r="B3620" s="20">
        <v>0</v>
      </c>
      <c r="C3620" s="84" t="s">
        <v>4396</v>
      </c>
      <c r="D3620" s="81">
        <v>278650.8</v>
      </c>
      <c r="E3620" s="81">
        <v>109879.45000000001</v>
      </c>
      <c r="F3620" s="21">
        <v>0</v>
      </c>
      <c r="G3620" s="22">
        <f t="shared" si="56"/>
        <v>168771.34999999998</v>
      </c>
      <c r="H3620" s="21">
        <v>0</v>
      </c>
      <c r="I3620" s="21">
        <v>0</v>
      </c>
    </row>
    <row r="3621" spans="1:9" ht="15" x14ac:dyDescent="0.25">
      <c r="A3621" s="82" t="s">
        <v>3589</v>
      </c>
      <c r="B3621" s="20">
        <v>0</v>
      </c>
      <c r="C3621" s="84" t="s">
        <v>4396</v>
      </c>
      <c r="D3621" s="81">
        <v>536751</v>
      </c>
      <c r="E3621" s="81">
        <v>265721.75</v>
      </c>
      <c r="F3621" s="21">
        <v>0</v>
      </c>
      <c r="G3621" s="22">
        <f t="shared" si="56"/>
        <v>271029.25</v>
      </c>
      <c r="H3621" s="21">
        <v>0</v>
      </c>
      <c r="I3621" s="21">
        <v>0</v>
      </c>
    </row>
    <row r="3622" spans="1:9" ht="15" x14ac:dyDescent="0.25">
      <c r="A3622" s="82" t="s">
        <v>3590</v>
      </c>
      <c r="B3622" s="20">
        <v>0</v>
      </c>
      <c r="C3622" s="84" t="s">
        <v>4396</v>
      </c>
      <c r="D3622" s="81">
        <v>394919.6</v>
      </c>
      <c r="E3622" s="81">
        <v>229983.13</v>
      </c>
      <c r="F3622" s="21">
        <v>0</v>
      </c>
      <c r="G3622" s="22">
        <f t="shared" si="56"/>
        <v>164936.46999999997</v>
      </c>
      <c r="H3622" s="21">
        <v>0</v>
      </c>
      <c r="I3622" s="21">
        <v>0</v>
      </c>
    </row>
    <row r="3623" spans="1:9" ht="15" x14ac:dyDescent="0.25">
      <c r="A3623" s="82" t="s">
        <v>3591</v>
      </c>
      <c r="B3623" s="20">
        <v>0</v>
      </c>
      <c r="C3623" s="84" t="s">
        <v>4396</v>
      </c>
      <c r="D3623" s="81">
        <v>208360.80000000002</v>
      </c>
      <c r="E3623" s="81">
        <v>104543.19999999998</v>
      </c>
      <c r="F3623" s="21">
        <v>0</v>
      </c>
      <c r="G3623" s="22">
        <f t="shared" si="56"/>
        <v>103817.60000000003</v>
      </c>
      <c r="H3623" s="21">
        <v>0</v>
      </c>
      <c r="I3623" s="21">
        <v>0</v>
      </c>
    </row>
    <row r="3624" spans="1:9" ht="15" x14ac:dyDescent="0.25">
      <c r="A3624" s="82" t="s">
        <v>4519</v>
      </c>
      <c r="B3624" s="20">
        <v>0</v>
      </c>
      <c r="C3624" s="84" t="s">
        <v>4396</v>
      </c>
      <c r="D3624" s="81">
        <v>702.43</v>
      </c>
      <c r="E3624" s="81">
        <v>0</v>
      </c>
      <c r="F3624" s="21">
        <v>0</v>
      </c>
      <c r="G3624" s="22">
        <f t="shared" si="56"/>
        <v>702.43</v>
      </c>
      <c r="H3624" s="21">
        <v>0</v>
      </c>
      <c r="I3624" s="21">
        <v>0</v>
      </c>
    </row>
    <row r="3625" spans="1:9" ht="15" x14ac:dyDescent="0.25">
      <c r="A3625" s="82" t="s">
        <v>3592</v>
      </c>
      <c r="B3625" s="20">
        <v>0</v>
      </c>
      <c r="C3625" s="84" t="s">
        <v>4396</v>
      </c>
      <c r="D3625" s="81">
        <v>25811.4</v>
      </c>
      <c r="E3625" s="81">
        <v>24859.8</v>
      </c>
      <c r="F3625" s="21">
        <v>0</v>
      </c>
      <c r="G3625" s="22">
        <f t="shared" si="56"/>
        <v>951.60000000000218</v>
      </c>
      <c r="H3625" s="21">
        <v>0</v>
      </c>
      <c r="I3625" s="21">
        <v>0</v>
      </c>
    </row>
    <row r="3626" spans="1:9" ht="15" x14ac:dyDescent="0.25">
      <c r="A3626" s="82" t="s">
        <v>3593</v>
      </c>
      <c r="B3626" s="20">
        <v>0</v>
      </c>
      <c r="C3626" s="84" t="s">
        <v>4396</v>
      </c>
      <c r="D3626" s="81">
        <v>132894</v>
      </c>
      <c r="E3626" s="81">
        <v>33643.599999999999</v>
      </c>
      <c r="F3626" s="21">
        <v>0</v>
      </c>
      <c r="G3626" s="22">
        <f t="shared" si="56"/>
        <v>99250.4</v>
      </c>
      <c r="H3626" s="21">
        <v>0</v>
      </c>
      <c r="I3626" s="21">
        <v>0</v>
      </c>
    </row>
    <row r="3627" spans="1:9" ht="15" x14ac:dyDescent="0.25">
      <c r="A3627" s="82" t="s">
        <v>3594</v>
      </c>
      <c r="B3627" s="20">
        <v>0</v>
      </c>
      <c r="C3627" s="84" t="s">
        <v>4396</v>
      </c>
      <c r="D3627" s="81">
        <v>181090.2</v>
      </c>
      <c r="E3627" s="81">
        <v>48056.4</v>
      </c>
      <c r="F3627" s="21">
        <v>0</v>
      </c>
      <c r="G3627" s="22">
        <f t="shared" si="56"/>
        <v>133033.80000000002</v>
      </c>
      <c r="H3627" s="21">
        <v>0</v>
      </c>
      <c r="I3627" s="21">
        <v>0</v>
      </c>
    </row>
    <row r="3628" spans="1:9" ht="15" x14ac:dyDescent="0.25">
      <c r="A3628" s="82" t="s">
        <v>3595</v>
      </c>
      <c r="B3628" s="20">
        <v>0</v>
      </c>
      <c r="C3628" s="84" t="s">
        <v>4396</v>
      </c>
      <c r="D3628" s="81">
        <v>163494.59999999998</v>
      </c>
      <c r="E3628" s="81">
        <v>6684.9</v>
      </c>
      <c r="F3628" s="21">
        <v>0</v>
      </c>
      <c r="G3628" s="22">
        <f t="shared" si="56"/>
        <v>156809.69999999998</v>
      </c>
      <c r="H3628" s="21">
        <v>0</v>
      </c>
      <c r="I3628" s="21">
        <v>0</v>
      </c>
    </row>
    <row r="3629" spans="1:9" ht="15" x14ac:dyDescent="0.25">
      <c r="A3629" s="82" t="s">
        <v>3596</v>
      </c>
      <c r="B3629" s="20">
        <v>0</v>
      </c>
      <c r="C3629" s="84" t="s">
        <v>4396</v>
      </c>
      <c r="D3629" s="81">
        <v>184263.6</v>
      </c>
      <c r="E3629" s="81">
        <v>11054.2</v>
      </c>
      <c r="F3629" s="21">
        <v>0</v>
      </c>
      <c r="G3629" s="22">
        <f t="shared" si="56"/>
        <v>173209.4</v>
      </c>
      <c r="H3629" s="21">
        <v>0</v>
      </c>
      <c r="I3629" s="21">
        <v>0</v>
      </c>
    </row>
    <row r="3630" spans="1:9" ht="15" x14ac:dyDescent="0.25">
      <c r="A3630" s="82" t="s">
        <v>3597</v>
      </c>
      <c r="B3630" s="20">
        <v>0</v>
      </c>
      <c r="C3630" s="84" t="s">
        <v>4396</v>
      </c>
      <c r="D3630" s="81">
        <v>202426.79999999996</v>
      </c>
      <c r="E3630" s="81">
        <v>19922.5</v>
      </c>
      <c r="F3630" s="21">
        <v>0</v>
      </c>
      <c r="G3630" s="22">
        <f t="shared" si="56"/>
        <v>182504.29999999996</v>
      </c>
      <c r="H3630" s="21">
        <v>0</v>
      </c>
      <c r="I3630" s="21">
        <v>0</v>
      </c>
    </row>
    <row r="3631" spans="1:9" ht="15" x14ac:dyDescent="0.25">
      <c r="A3631" s="82" t="s">
        <v>3598</v>
      </c>
      <c r="B3631" s="20">
        <v>0</v>
      </c>
      <c r="C3631" s="84" t="s">
        <v>4396</v>
      </c>
      <c r="D3631" s="81">
        <v>197853.73</v>
      </c>
      <c r="E3631" s="81">
        <v>93630.9</v>
      </c>
      <c r="F3631" s="21">
        <v>0</v>
      </c>
      <c r="G3631" s="22">
        <f t="shared" si="56"/>
        <v>104222.83000000002</v>
      </c>
      <c r="H3631" s="21">
        <v>0</v>
      </c>
      <c r="I3631" s="21">
        <v>0</v>
      </c>
    </row>
    <row r="3632" spans="1:9" ht="15" x14ac:dyDescent="0.25">
      <c r="A3632" s="82" t="s">
        <v>3599</v>
      </c>
      <c r="B3632" s="20">
        <v>0</v>
      </c>
      <c r="C3632" s="84" t="s">
        <v>4396</v>
      </c>
      <c r="D3632" s="81">
        <v>153690.59999999998</v>
      </c>
      <c r="E3632" s="81">
        <v>5878.7</v>
      </c>
      <c r="F3632" s="21">
        <v>0</v>
      </c>
      <c r="G3632" s="22">
        <f t="shared" si="56"/>
        <v>147811.89999999997</v>
      </c>
      <c r="H3632" s="21">
        <v>0</v>
      </c>
      <c r="I3632" s="21">
        <v>0</v>
      </c>
    </row>
    <row r="3633" spans="1:9" ht="15" x14ac:dyDescent="0.25">
      <c r="A3633" s="82" t="s">
        <v>3600</v>
      </c>
      <c r="B3633" s="20">
        <v>0</v>
      </c>
      <c r="C3633" s="84" t="s">
        <v>4396</v>
      </c>
      <c r="D3633" s="81">
        <v>193899.62999999998</v>
      </c>
      <c r="E3633" s="81">
        <v>87727.54</v>
      </c>
      <c r="F3633" s="21">
        <v>0</v>
      </c>
      <c r="G3633" s="22">
        <f t="shared" si="56"/>
        <v>106172.08999999998</v>
      </c>
      <c r="H3633" s="21">
        <v>0</v>
      </c>
      <c r="I3633" s="21">
        <v>0</v>
      </c>
    </row>
    <row r="3634" spans="1:9" ht="15" x14ac:dyDescent="0.25">
      <c r="A3634" s="82" t="s">
        <v>3601</v>
      </c>
      <c r="B3634" s="20">
        <v>0</v>
      </c>
      <c r="C3634" s="84" t="s">
        <v>4396</v>
      </c>
      <c r="D3634" s="81">
        <v>186691</v>
      </c>
      <c r="E3634" s="81">
        <v>81799.899999999994</v>
      </c>
      <c r="F3634" s="21">
        <v>0</v>
      </c>
      <c r="G3634" s="22">
        <f t="shared" si="56"/>
        <v>104891.1</v>
      </c>
      <c r="H3634" s="21">
        <v>0</v>
      </c>
      <c r="I3634" s="21">
        <v>0</v>
      </c>
    </row>
    <row r="3635" spans="1:9" ht="15" x14ac:dyDescent="0.25">
      <c r="A3635" s="82" t="s">
        <v>3602</v>
      </c>
      <c r="B3635" s="20">
        <v>0</v>
      </c>
      <c r="C3635" s="84" t="s">
        <v>4396</v>
      </c>
      <c r="D3635" s="81">
        <v>181769</v>
      </c>
      <c r="E3635" s="81">
        <v>53611.899999999994</v>
      </c>
      <c r="F3635" s="21">
        <v>0</v>
      </c>
      <c r="G3635" s="22">
        <f t="shared" si="56"/>
        <v>128157.1</v>
      </c>
      <c r="H3635" s="21">
        <v>0</v>
      </c>
      <c r="I3635" s="21">
        <v>0</v>
      </c>
    </row>
    <row r="3636" spans="1:9" ht="15" x14ac:dyDescent="0.25">
      <c r="A3636" s="82" t="s">
        <v>3603</v>
      </c>
      <c r="B3636" s="20">
        <v>0</v>
      </c>
      <c r="C3636" s="84" t="s">
        <v>4396</v>
      </c>
      <c r="D3636" s="81">
        <v>122085.6</v>
      </c>
      <c r="E3636" s="81">
        <v>15806.9</v>
      </c>
      <c r="F3636" s="21">
        <v>0</v>
      </c>
      <c r="G3636" s="22">
        <f t="shared" si="56"/>
        <v>106278.70000000001</v>
      </c>
      <c r="H3636" s="21">
        <v>0</v>
      </c>
      <c r="I3636" s="21">
        <v>0</v>
      </c>
    </row>
    <row r="3637" spans="1:9" ht="15" x14ac:dyDescent="0.25">
      <c r="A3637" s="82" t="s">
        <v>3604</v>
      </c>
      <c r="B3637" s="20">
        <v>0</v>
      </c>
      <c r="C3637" s="84" t="s">
        <v>4396</v>
      </c>
      <c r="D3637" s="81">
        <v>59018</v>
      </c>
      <c r="E3637" s="81">
        <v>820.8</v>
      </c>
      <c r="F3637" s="21">
        <v>0</v>
      </c>
      <c r="G3637" s="22">
        <f t="shared" si="56"/>
        <v>58197.2</v>
      </c>
      <c r="H3637" s="21">
        <v>0</v>
      </c>
      <c r="I3637" s="21">
        <v>0</v>
      </c>
    </row>
    <row r="3638" spans="1:9" ht="15" x14ac:dyDescent="0.25">
      <c r="A3638" s="82" t="s">
        <v>3605</v>
      </c>
      <c r="B3638" s="20">
        <v>0</v>
      </c>
      <c r="C3638" s="84" t="s">
        <v>4396</v>
      </c>
      <c r="D3638" s="81">
        <v>91564.2</v>
      </c>
      <c r="E3638" s="81">
        <v>0</v>
      </c>
      <c r="F3638" s="21">
        <v>0</v>
      </c>
      <c r="G3638" s="22">
        <f t="shared" si="56"/>
        <v>91564.2</v>
      </c>
      <c r="H3638" s="21">
        <v>0</v>
      </c>
      <c r="I3638" s="21">
        <v>0</v>
      </c>
    </row>
    <row r="3639" spans="1:9" ht="15" x14ac:dyDescent="0.25">
      <c r="A3639" s="82" t="s">
        <v>3606</v>
      </c>
      <c r="B3639" s="20">
        <v>0</v>
      </c>
      <c r="C3639" s="84" t="s">
        <v>4396</v>
      </c>
      <c r="D3639" s="81">
        <v>161391</v>
      </c>
      <c r="E3639" s="81">
        <v>13830</v>
      </c>
      <c r="F3639" s="21">
        <v>0</v>
      </c>
      <c r="G3639" s="22">
        <f t="shared" si="56"/>
        <v>147561</v>
      </c>
      <c r="H3639" s="21">
        <v>0</v>
      </c>
      <c r="I3639" s="21">
        <v>0</v>
      </c>
    </row>
    <row r="3640" spans="1:9" ht="15" x14ac:dyDescent="0.25">
      <c r="A3640" s="82" t="s">
        <v>3607</v>
      </c>
      <c r="B3640" s="20">
        <v>0</v>
      </c>
      <c r="C3640" s="84" t="s">
        <v>4396</v>
      </c>
      <c r="D3640" s="81">
        <v>176188.2</v>
      </c>
      <c r="E3640" s="81">
        <v>55411.9</v>
      </c>
      <c r="F3640" s="21">
        <v>0</v>
      </c>
      <c r="G3640" s="22">
        <f t="shared" si="56"/>
        <v>120776.30000000002</v>
      </c>
      <c r="H3640" s="21">
        <v>0</v>
      </c>
      <c r="I3640" s="21">
        <v>0</v>
      </c>
    </row>
    <row r="3641" spans="1:9" ht="15" x14ac:dyDescent="0.25">
      <c r="A3641" s="82" t="s">
        <v>3608</v>
      </c>
      <c r="B3641" s="20">
        <v>0</v>
      </c>
      <c r="C3641" s="84" t="s">
        <v>4396</v>
      </c>
      <c r="D3641" s="81">
        <v>130573.80000000002</v>
      </c>
      <c r="E3641" s="81">
        <v>289.2</v>
      </c>
      <c r="F3641" s="21">
        <v>0</v>
      </c>
      <c r="G3641" s="22">
        <f t="shared" si="56"/>
        <v>130284.60000000002</v>
      </c>
      <c r="H3641" s="21">
        <v>0</v>
      </c>
      <c r="I3641" s="21">
        <v>0</v>
      </c>
    </row>
    <row r="3642" spans="1:9" ht="15" x14ac:dyDescent="0.25">
      <c r="A3642" s="82" t="s">
        <v>3609</v>
      </c>
      <c r="B3642" s="20">
        <v>0</v>
      </c>
      <c r="C3642" s="84" t="s">
        <v>4396</v>
      </c>
      <c r="D3642" s="81">
        <v>201294.18</v>
      </c>
      <c r="E3642" s="81">
        <v>29131.4</v>
      </c>
      <c r="F3642" s="21">
        <v>0</v>
      </c>
      <c r="G3642" s="22">
        <f t="shared" si="56"/>
        <v>172162.78</v>
      </c>
      <c r="H3642" s="21">
        <v>0</v>
      </c>
      <c r="I3642" s="21">
        <v>0</v>
      </c>
    </row>
    <row r="3643" spans="1:9" ht="15" x14ac:dyDescent="0.25">
      <c r="A3643" s="82" t="s">
        <v>3610</v>
      </c>
      <c r="B3643" s="20">
        <v>0</v>
      </c>
      <c r="C3643" s="84" t="s">
        <v>4396</v>
      </c>
      <c r="D3643" s="81">
        <v>156499.5</v>
      </c>
      <c r="E3643" s="81">
        <v>4020.8</v>
      </c>
      <c r="F3643" s="21">
        <v>0</v>
      </c>
      <c r="G3643" s="22">
        <f t="shared" si="56"/>
        <v>152478.70000000001</v>
      </c>
      <c r="H3643" s="21">
        <v>0</v>
      </c>
      <c r="I3643" s="21">
        <v>0</v>
      </c>
    </row>
    <row r="3644" spans="1:9" ht="15" x14ac:dyDescent="0.25">
      <c r="A3644" s="82" t="s">
        <v>3611</v>
      </c>
      <c r="B3644" s="20">
        <v>0</v>
      </c>
      <c r="C3644" s="84" t="s">
        <v>4396</v>
      </c>
      <c r="D3644" s="81">
        <v>383351.4</v>
      </c>
      <c r="E3644" s="81">
        <v>56716.800000000003</v>
      </c>
      <c r="F3644" s="21">
        <v>0</v>
      </c>
      <c r="G3644" s="22">
        <f t="shared" si="56"/>
        <v>326634.60000000003</v>
      </c>
      <c r="H3644" s="21">
        <v>0</v>
      </c>
      <c r="I3644" s="21">
        <v>0</v>
      </c>
    </row>
    <row r="3645" spans="1:9" ht="15" x14ac:dyDescent="0.25">
      <c r="A3645" s="82" t="s">
        <v>3612</v>
      </c>
      <c r="B3645" s="20">
        <v>0</v>
      </c>
      <c r="C3645" s="84" t="s">
        <v>4396</v>
      </c>
      <c r="D3645" s="81">
        <v>43724.66</v>
      </c>
      <c r="E3645" s="81">
        <v>12744</v>
      </c>
      <c r="F3645" s="21">
        <v>0</v>
      </c>
      <c r="G3645" s="22">
        <f t="shared" si="56"/>
        <v>30980.660000000003</v>
      </c>
      <c r="H3645" s="21">
        <v>0</v>
      </c>
      <c r="I3645" s="21">
        <v>0</v>
      </c>
    </row>
    <row r="3646" spans="1:9" ht="15" x14ac:dyDescent="0.25">
      <c r="A3646" s="82" t="s">
        <v>3613</v>
      </c>
      <c r="B3646" s="20">
        <v>0</v>
      </c>
      <c r="C3646" s="84" t="s">
        <v>4396</v>
      </c>
      <c r="D3646" s="81">
        <v>66951</v>
      </c>
      <c r="E3646" s="81">
        <v>0</v>
      </c>
      <c r="F3646" s="21">
        <v>0</v>
      </c>
      <c r="G3646" s="22">
        <f t="shared" si="56"/>
        <v>66951</v>
      </c>
      <c r="H3646" s="21">
        <v>0</v>
      </c>
      <c r="I3646" s="21">
        <v>0</v>
      </c>
    </row>
    <row r="3647" spans="1:9" ht="15" x14ac:dyDescent="0.25">
      <c r="A3647" s="82" t="s">
        <v>3614</v>
      </c>
      <c r="B3647" s="20">
        <v>0</v>
      </c>
      <c r="C3647" s="84" t="s">
        <v>4396</v>
      </c>
      <c r="D3647" s="81">
        <v>73014</v>
      </c>
      <c r="E3647" s="81">
        <v>2545</v>
      </c>
      <c r="F3647" s="21">
        <v>0</v>
      </c>
      <c r="G3647" s="22">
        <f t="shared" si="56"/>
        <v>70469</v>
      </c>
      <c r="H3647" s="21">
        <v>0</v>
      </c>
      <c r="I3647" s="21">
        <v>0</v>
      </c>
    </row>
    <row r="3648" spans="1:9" ht="15" x14ac:dyDescent="0.25">
      <c r="A3648" s="82" t="s">
        <v>3615</v>
      </c>
      <c r="B3648" s="20">
        <v>0</v>
      </c>
      <c r="C3648" s="84" t="s">
        <v>4396</v>
      </c>
      <c r="D3648" s="81">
        <v>220254.60000000003</v>
      </c>
      <c r="E3648" s="81">
        <v>44153.899999999994</v>
      </c>
      <c r="F3648" s="21">
        <v>0</v>
      </c>
      <c r="G3648" s="22">
        <f t="shared" si="56"/>
        <v>176100.70000000004</v>
      </c>
      <c r="H3648" s="21">
        <v>0</v>
      </c>
      <c r="I3648" s="21">
        <v>0</v>
      </c>
    </row>
    <row r="3649" spans="1:9" ht="15" x14ac:dyDescent="0.25">
      <c r="A3649" s="82" t="s">
        <v>3616</v>
      </c>
      <c r="B3649" s="20">
        <v>0</v>
      </c>
      <c r="C3649" s="84" t="s">
        <v>4396</v>
      </c>
      <c r="D3649" s="81">
        <v>182789.36000000002</v>
      </c>
      <c r="E3649" s="81">
        <v>38395.300000000003</v>
      </c>
      <c r="F3649" s="21">
        <v>0</v>
      </c>
      <c r="G3649" s="22">
        <f t="shared" si="56"/>
        <v>144394.06</v>
      </c>
      <c r="H3649" s="21">
        <v>0</v>
      </c>
      <c r="I3649" s="21">
        <v>0</v>
      </c>
    </row>
    <row r="3650" spans="1:9" ht="15" x14ac:dyDescent="0.25">
      <c r="A3650" s="82" t="s">
        <v>3617</v>
      </c>
      <c r="B3650" s="20">
        <v>0</v>
      </c>
      <c r="C3650" s="84" t="s">
        <v>4396</v>
      </c>
      <c r="D3650" s="81">
        <v>183517</v>
      </c>
      <c r="E3650" s="81">
        <v>42099.200000000004</v>
      </c>
      <c r="F3650" s="21">
        <v>0</v>
      </c>
      <c r="G3650" s="22">
        <f t="shared" si="56"/>
        <v>141417.79999999999</v>
      </c>
      <c r="H3650" s="21">
        <v>0</v>
      </c>
      <c r="I3650" s="21">
        <v>0</v>
      </c>
    </row>
    <row r="3651" spans="1:9" ht="15" x14ac:dyDescent="0.25">
      <c r="A3651" s="82" t="s">
        <v>3618</v>
      </c>
      <c r="B3651" s="20">
        <v>0</v>
      </c>
      <c r="C3651" s="84" t="s">
        <v>4396</v>
      </c>
      <c r="D3651" s="81">
        <v>148511</v>
      </c>
      <c r="E3651" s="81">
        <v>38404.700000000004</v>
      </c>
      <c r="F3651" s="21">
        <v>0</v>
      </c>
      <c r="G3651" s="22">
        <f t="shared" si="56"/>
        <v>110106.29999999999</v>
      </c>
      <c r="H3651" s="21">
        <v>0</v>
      </c>
      <c r="I3651" s="21">
        <v>0</v>
      </c>
    </row>
    <row r="3652" spans="1:9" ht="15" x14ac:dyDescent="0.25">
      <c r="A3652" s="82" t="s">
        <v>3619</v>
      </c>
      <c r="B3652" s="20">
        <v>0</v>
      </c>
      <c r="C3652" s="84" t="s">
        <v>4396</v>
      </c>
      <c r="D3652" s="81">
        <v>189543</v>
      </c>
      <c r="E3652" s="81">
        <v>51524.5</v>
      </c>
      <c r="F3652" s="21">
        <v>0</v>
      </c>
      <c r="G3652" s="22">
        <f t="shared" si="56"/>
        <v>138018.5</v>
      </c>
      <c r="H3652" s="21">
        <v>0</v>
      </c>
      <c r="I3652" s="21">
        <v>0</v>
      </c>
    </row>
    <row r="3653" spans="1:9" ht="15" x14ac:dyDescent="0.25">
      <c r="A3653" s="82" t="s">
        <v>3620</v>
      </c>
      <c r="B3653" s="20">
        <v>0</v>
      </c>
      <c r="C3653" s="84" t="s">
        <v>4396</v>
      </c>
      <c r="D3653" s="81">
        <v>118189.79999999999</v>
      </c>
      <c r="E3653" s="81">
        <v>52993.4</v>
      </c>
      <c r="F3653" s="21">
        <v>0</v>
      </c>
      <c r="G3653" s="22">
        <f t="shared" si="56"/>
        <v>65196.399999999987</v>
      </c>
      <c r="H3653" s="21">
        <v>0</v>
      </c>
      <c r="I3653" s="21">
        <v>0</v>
      </c>
    </row>
    <row r="3654" spans="1:9" ht="15" x14ac:dyDescent="0.25">
      <c r="A3654" s="82" t="s">
        <v>3621</v>
      </c>
      <c r="B3654" s="20">
        <v>0</v>
      </c>
      <c r="C3654" s="84" t="s">
        <v>4396</v>
      </c>
      <c r="D3654" s="81">
        <v>129077.39999999998</v>
      </c>
      <c r="E3654" s="81">
        <v>57443.899999999994</v>
      </c>
      <c r="F3654" s="21">
        <v>0</v>
      </c>
      <c r="G3654" s="22">
        <f t="shared" ref="G3654:G3717" si="57">D3654-E3654</f>
        <v>71633.499999999985</v>
      </c>
      <c r="H3654" s="21">
        <v>0</v>
      </c>
      <c r="I3654" s="21">
        <v>0</v>
      </c>
    </row>
    <row r="3655" spans="1:9" ht="15" x14ac:dyDescent="0.25">
      <c r="A3655" s="82" t="s">
        <v>3622</v>
      </c>
      <c r="B3655" s="20">
        <v>0</v>
      </c>
      <c r="C3655" s="84" t="s">
        <v>4396</v>
      </c>
      <c r="D3655" s="81">
        <v>99768.6</v>
      </c>
      <c r="E3655" s="81">
        <v>5800</v>
      </c>
      <c r="F3655" s="21">
        <v>0</v>
      </c>
      <c r="G3655" s="22">
        <f t="shared" si="57"/>
        <v>93968.6</v>
      </c>
      <c r="H3655" s="21">
        <v>0</v>
      </c>
      <c r="I3655" s="21">
        <v>0</v>
      </c>
    </row>
    <row r="3656" spans="1:9" ht="15" x14ac:dyDescent="0.25">
      <c r="A3656" s="82" t="s">
        <v>3623</v>
      </c>
      <c r="B3656" s="20">
        <v>0</v>
      </c>
      <c r="C3656" s="84" t="s">
        <v>4396</v>
      </c>
      <c r="D3656" s="81">
        <v>152142.59999999998</v>
      </c>
      <c r="E3656" s="81">
        <v>59751.260000000009</v>
      </c>
      <c r="F3656" s="21">
        <v>0</v>
      </c>
      <c r="G3656" s="22">
        <f t="shared" si="57"/>
        <v>92391.339999999967</v>
      </c>
      <c r="H3656" s="21">
        <v>0</v>
      </c>
      <c r="I3656" s="21">
        <v>0</v>
      </c>
    </row>
    <row r="3657" spans="1:9" ht="15" x14ac:dyDescent="0.25">
      <c r="A3657" s="82" t="s">
        <v>3624</v>
      </c>
      <c r="B3657" s="20">
        <v>0</v>
      </c>
      <c r="C3657" s="84" t="s">
        <v>4396</v>
      </c>
      <c r="D3657" s="81">
        <v>124588.2</v>
      </c>
      <c r="E3657" s="81">
        <v>22844.400000000001</v>
      </c>
      <c r="F3657" s="21">
        <v>0</v>
      </c>
      <c r="G3657" s="22">
        <f t="shared" si="57"/>
        <v>101743.79999999999</v>
      </c>
      <c r="H3657" s="21">
        <v>0</v>
      </c>
      <c r="I3657" s="21">
        <v>0</v>
      </c>
    </row>
    <row r="3658" spans="1:9" ht="15" x14ac:dyDescent="0.25">
      <c r="A3658" s="82" t="s">
        <v>3625</v>
      </c>
      <c r="B3658" s="20">
        <v>0</v>
      </c>
      <c r="C3658" s="84" t="s">
        <v>4396</v>
      </c>
      <c r="D3658" s="81">
        <v>230677.8</v>
      </c>
      <c r="E3658" s="81">
        <v>89196.9</v>
      </c>
      <c r="F3658" s="21">
        <v>0</v>
      </c>
      <c r="G3658" s="22">
        <f t="shared" si="57"/>
        <v>141480.9</v>
      </c>
      <c r="H3658" s="21">
        <v>0</v>
      </c>
      <c r="I3658" s="21">
        <v>0</v>
      </c>
    </row>
    <row r="3659" spans="1:9" ht="15" x14ac:dyDescent="0.25">
      <c r="A3659" s="82" t="s">
        <v>3626</v>
      </c>
      <c r="B3659" s="20">
        <v>0</v>
      </c>
      <c r="C3659" s="84" t="s">
        <v>4396</v>
      </c>
      <c r="D3659" s="81">
        <v>902634.79</v>
      </c>
      <c r="E3659" s="81">
        <v>158074.5</v>
      </c>
      <c r="F3659" s="21">
        <v>0</v>
      </c>
      <c r="G3659" s="22">
        <f t="shared" si="57"/>
        <v>744560.29</v>
      </c>
      <c r="H3659" s="21">
        <v>0</v>
      </c>
      <c r="I3659" s="21">
        <v>0</v>
      </c>
    </row>
    <row r="3660" spans="1:9" ht="15" x14ac:dyDescent="0.25">
      <c r="A3660" s="82" t="s">
        <v>3627</v>
      </c>
      <c r="B3660" s="20">
        <v>0</v>
      </c>
      <c r="C3660" s="84" t="s">
        <v>4396</v>
      </c>
      <c r="D3660" s="81">
        <v>178226.4</v>
      </c>
      <c r="E3660" s="81">
        <v>5129.8</v>
      </c>
      <c r="F3660" s="21">
        <v>0</v>
      </c>
      <c r="G3660" s="22">
        <f t="shared" si="57"/>
        <v>173096.6</v>
      </c>
      <c r="H3660" s="21">
        <v>0</v>
      </c>
      <c r="I3660" s="21">
        <v>0</v>
      </c>
    </row>
    <row r="3661" spans="1:9" ht="15" x14ac:dyDescent="0.25">
      <c r="A3661" s="82" t="s">
        <v>3628</v>
      </c>
      <c r="B3661" s="20">
        <v>0</v>
      </c>
      <c r="C3661" s="84" t="s">
        <v>4396</v>
      </c>
      <c r="D3661" s="81">
        <v>85372.2</v>
      </c>
      <c r="E3661" s="81">
        <v>14463.8</v>
      </c>
      <c r="F3661" s="21">
        <v>0</v>
      </c>
      <c r="G3661" s="22">
        <f t="shared" si="57"/>
        <v>70908.399999999994</v>
      </c>
      <c r="H3661" s="21">
        <v>0</v>
      </c>
      <c r="I3661" s="21">
        <v>0</v>
      </c>
    </row>
    <row r="3662" spans="1:9" ht="15" x14ac:dyDescent="0.25">
      <c r="A3662" s="82" t="s">
        <v>3629</v>
      </c>
      <c r="B3662" s="20">
        <v>0</v>
      </c>
      <c r="C3662" s="84" t="s">
        <v>4396</v>
      </c>
      <c r="D3662" s="81">
        <v>176936.4</v>
      </c>
      <c r="E3662" s="81">
        <v>3920</v>
      </c>
      <c r="F3662" s="21">
        <v>0</v>
      </c>
      <c r="G3662" s="22">
        <f t="shared" si="57"/>
        <v>173016.4</v>
      </c>
      <c r="H3662" s="21">
        <v>0</v>
      </c>
      <c r="I3662" s="21">
        <v>0</v>
      </c>
    </row>
    <row r="3663" spans="1:9" ht="15" x14ac:dyDescent="0.25">
      <c r="A3663" s="82" t="s">
        <v>3630</v>
      </c>
      <c r="B3663" s="20">
        <v>0</v>
      </c>
      <c r="C3663" s="84" t="s">
        <v>4396</v>
      </c>
      <c r="D3663" s="81">
        <v>61378.200000000012</v>
      </c>
      <c r="E3663" s="81">
        <v>0</v>
      </c>
      <c r="F3663" s="21">
        <v>0</v>
      </c>
      <c r="G3663" s="22">
        <f t="shared" si="57"/>
        <v>61378.200000000012</v>
      </c>
      <c r="H3663" s="21">
        <v>0</v>
      </c>
      <c r="I3663" s="21">
        <v>0</v>
      </c>
    </row>
    <row r="3664" spans="1:9" ht="15" x14ac:dyDescent="0.25">
      <c r="A3664" s="82" t="s">
        <v>3631</v>
      </c>
      <c r="B3664" s="20">
        <v>0</v>
      </c>
      <c r="C3664" s="84" t="s">
        <v>4396</v>
      </c>
      <c r="D3664" s="81">
        <v>82069.8</v>
      </c>
      <c r="E3664" s="81">
        <v>371</v>
      </c>
      <c r="F3664" s="21">
        <v>0</v>
      </c>
      <c r="G3664" s="22">
        <f t="shared" si="57"/>
        <v>81698.8</v>
      </c>
      <c r="H3664" s="21">
        <v>0</v>
      </c>
      <c r="I3664" s="21">
        <v>0</v>
      </c>
    </row>
    <row r="3665" spans="1:9" ht="15" x14ac:dyDescent="0.25">
      <c r="A3665" s="82" t="s">
        <v>3632</v>
      </c>
      <c r="B3665" s="20">
        <v>0</v>
      </c>
      <c r="C3665" s="84" t="s">
        <v>4396</v>
      </c>
      <c r="D3665" s="81">
        <v>102322.8</v>
      </c>
      <c r="E3665" s="81">
        <v>28564.9</v>
      </c>
      <c r="F3665" s="21">
        <v>0</v>
      </c>
      <c r="G3665" s="22">
        <f t="shared" si="57"/>
        <v>73757.899999999994</v>
      </c>
      <c r="H3665" s="21">
        <v>0</v>
      </c>
      <c r="I3665" s="21">
        <v>0</v>
      </c>
    </row>
    <row r="3666" spans="1:9" ht="15" x14ac:dyDescent="0.25">
      <c r="A3666" s="82" t="s">
        <v>3633</v>
      </c>
      <c r="B3666" s="20">
        <v>0</v>
      </c>
      <c r="C3666" s="84" t="s">
        <v>4396</v>
      </c>
      <c r="D3666" s="81">
        <v>81837.600000000006</v>
      </c>
      <c r="E3666" s="81">
        <v>12876.599999999999</v>
      </c>
      <c r="F3666" s="21">
        <v>0</v>
      </c>
      <c r="G3666" s="22">
        <f t="shared" si="57"/>
        <v>68961</v>
      </c>
      <c r="H3666" s="21">
        <v>0</v>
      </c>
      <c r="I3666" s="21">
        <v>0</v>
      </c>
    </row>
    <row r="3667" spans="1:9" ht="15" x14ac:dyDescent="0.25">
      <c r="A3667" s="82" t="s">
        <v>3634</v>
      </c>
      <c r="B3667" s="20">
        <v>0</v>
      </c>
      <c r="C3667" s="84" t="s">
        <v>4396</v>
      </c>
      <c r="D3667" s="81">
        <v>125336.4</v>
      </c>
      <c r="E3667" s="81">
        <v>28940.2</v>
      </c>
      <c r="F3667" s="21">
        <v>0</v>
      </c>
      <c r="G3667" s="22">
        <f t="shared" si="57"/>
        <v>96396.2</v>
      </c>
      <c r="H3667" s="21">
        <v>0</v>
      </c>
      <c r="I3667" s="21">
        <v>0</v>
      </c>
    </row>
    <row r="3668" spans="1:9" ht="15" x14ac:dyDescent="0.25">
      <c r="A3668" s="82" t="s">
        <v>3635</v>
      </c>
      <c r="B3668" s="20">
        <v>0</v>
      </c>
      <c r="C3668" s="84" t="s">
        <v>4396</v>
      </c>
      <c r="D3668" s="81">
        <v>203297</v>
      </c>
      <c r="E3668" s="81">
        <v>13041.5</v>
      </c>
      <c r="F3668" s="21">
        <v>0</v>
      </c>
      <c r="G3668" s="22">
        <f t="shared" si="57"/>
        <v>190255.5</v>
      </c>
      <c r="H3668" s="21">
        <v>0</v>
      </c>
      <c r="I3668" s="21">
        <v>0</v>
      </c>
    </row>
    <row r="3669" spans="1:9" ht="15" x14ac:dyDescent="0.25">
      <c r="A3669" s="82" t="s">
        <v>3636</v>
      </c>
      <c r="B3669" s="20">
        <v>0</v>
      </c>
      <c r="C3669" s="84" t="s">
        <v>4396</v>
      </c>
      <c r="D3669" s="81">
        <v>256813.19999999998</v>
      </c>
      <c r="E3669" s="81">
        <v>35612</v>
      </c>
      <c r="F3669" s="21">
        <v>0</v>
      </c>
      <c r="G3669" s="22">
        <f t="shared" si="57"/>
        <v>221201.19999999998</v>
      </c>
      <c r="H3669" s="21">
        <v>0</v>
      </c>
      <c r="I3669" s="21">
        <v>0</v>
      </c>
    </row>
    <row r="3670" spans="1:9" ht="15" x14ac:dyDescent="0.25">
      <c r="A3670" s="82" t="s">
        <v>3637</v>
      </c>
      <c r="B3670" s="20">
        <v>0</v>
      </c>
      <c r="C3670" s="84" t="s">
        <v>4396</v>
      </c>
      <c r="D3670" s="81">
        <v>651794.39999999967</v>
      </c>
      <c r="E3670" s="81">
        <v>346723.64999999997</v>
      </c>
      <c r="F3670" s="21">
        <v>0</v>
      </c>
      <c r="G3670" s="22">
        <f t="shared" si="57"/>
        <v>305070.74999999971</v>
      </c>
      <c r="H3670" s="21">
        <v>0</v>
      </c>
      <c r="I3670" s="21">
        <v>0</v>
      </c>
    </row>
    <row r="3671" spans="1:9" ht="15" x14ac:dyDescent="0.25">
      <c r="A3671" s="82" t="s">
        <v>3638</v>
      </c>
      <c r="B3671" s="20">
        <v>0</v>
      </c>
      <c r="C3671" s="84" t="s">
        <v>4396</v>
      </c>
      <c r="D3671" s="81">
        <v>624473.59999999998</v>
      </c>
      <c r="E3671" s="81">
        <v>15666</v>
      </c>
      <c r="F3671" s="21">
        <v>0</v>
      </c>
      <c r="G3671" s="22">
        <f t="shared" si="57"/>
        <v>608807.6</v>
      </c>
      <c r="H3671" s="21">
        <v>0</v>
      </c>
      <c r="I3671" s="21">
        <v>0</v>
      </c>
    </row>
    <row r="3672" spans="1:9" ht="15" x14ac:dyDescent="0.25">
      <c r="A3672" s="82" t="s">
        <v>3639</v>
      </c>
      <c r="B3672" s="20">
        <v>0</v>
      </c>
      <c r="C3672" s="84" t="s">
        <v>4396</v>
      </c>
      <c r="D3672" s="81">
        <v>154169</v>
      </c>
      <c r="E3672" s="81">
        <v>27180.1</v>
      </c>
      <c r="F3672" s="21">
        <v>0</v>
      </c>
      <c r="G3672" s="22">
        <f t="shared" si="57"/>
        <v>126988.9</v>
      </c>
      <c r="H3672" s="21">
        <v>0</v>
      </c>
      <c r="I3672" s="21">
        <v>0</v>
      </c>
    </row>
    <row r="3673" spans="1:9" ht="15" x14ac:dyDescent="0.25">
      <c r="A3673" s="82" t="s">
        <v>3640</v>
      </c>
      <c r="B3673" s="20">
        <v>0</v>
      </c>
      <c r="C3673" s="84" t="s">
        <v>4396</v>
      </c>
      <c r="D3673" s="81">
        <v>709035.59999999986</v>
      </c>
      <c r="E3673" s="81">
        <v>145951.5</v>
      </c>
      <c r="F3673" s="21">
        <v>0</v>
      </c>
      <c r="G3673" s="22">
        <f t="shared" si="57"/>
        <v>563084.09999999986</v>
      </c>
      <c r="H3673" s="21">
        <v>0</v>
      </c>
      <c r="I3673" s="21">
        <v>0</v>
      </c>
    </row>
    <row r="3674" spans="1:9" ht="15" x14ac:dyDescent="0.25">
      <c r="A3674" s="82" t="s">
        <v>3641</v>
      </c>
      <c r="B3674" s="20">
        <v>0</v>
      </c>
      <c r="C3674" s="84" t="s">
        <v>4396</v>
      </c>
      <c r="D3674" s="81">
        <v>566464.79999999993</v>
      </c>
      <c r="E3674" s="81">
        <v>64479</v>
      </c>
      <c r="F3674" s="21">
        <v>0</v>
      </c>
      <c r="G3674" s="22">
        <f t="shared" si="57"/>
        <v>501985.79999999993</v>
      </c>
      <c r="H3674" s="21">
        <v>0</v>
      </c>
      <c r="I3674" s="21">
        <v>0</v>
      </c>
    </row>
    <row r="3675" spans="1:9" ht="15" x14ac:dyDescent="0.25">
      <c r="A3675" s="82" t="s">
        <v>3642</v>
      </c>
      <c r="B3675" s="20">
        <v>0</v>
      </c>
      <c r="C3675" s="84" t="s">
        <v>4396</v>
      </c>
      <c r="D3675" s="81">
        <v>745542.59999999974</v>
      </c>
      <c r="E3675" s="81">
        <v>44320.7</v>
      </c>
      <c r="F3675" s="21">
        <v>0</v>
      </c>
      <c r="G3675" s="22">
        <f t="shared" si="57"/>
        <v>701221.89999999979</v>
      </c>
      <c r="H3675" s="21">
        <v>0</v>
      </c>
      <c r="I3675" s="21">
        <v>0</v>
      </c>
    </row>
    <row r="3676" spans="1:9" ht="15" x14ac:dyDescent="0.25">
      <c r="A3676" s="82" t="s">
        <v>3643</v>
      </c>
      <c r="B3676" s="20">
        <v>0</v>
      </c>
      <c r="C3676" s="84" t="s">
        <v>4396</v>
      </c>
      <c r="D3676" s="81">
        <v>313160.39999999997</v>
      </c>
      <c r="E3676" s="81">
        <v>34797.200000000004</v>
      </c>
      <c r="F3676" s="21">
        <v>0</v>
      </c>
      <c r="G3676" s="22">
        <f t="shared" si="57"/>
        <v>278363.19999999995</v>
      </c>
      <c r="H3676" s="21">
        <v>0</v>
      </c>
      <c r="I3676" s="21">
        <v>0</v>
      </c>
    </row>
    <row r="3677" spans="1:9" ht="15" x14ac:dyDescent="0.25">
      <c r="A3677" s="82" t="s">
        <v>3644</v>
      </c>
      <c r="B3677" s="20">
        <v>0</v>
      </c>
      <c r="C3677" s="84" t="s">
        <v>4396</v>
      </c>
      <c r="D3677" s="81">
        <v>587440.19999999995</v>
      </c>
      <c r="E3677" s="81">
        <v>127447.9</v>
      </c>
      <c r="F3677" s="21">
        <v>0</v>
      </c>
      <c r="G3677" s="22">
        <f t="shared" si="57"/>
        <v>459992.29999999993</v>
      </c>
      <c r="H3677" s="21">
        <v>0</v>
      </c>
      <c r="I3677" s="21">
        <v>0</v>
      </c>
    </row>
    <row r="3678" spans="1:9" ht="15" x14ac:dyDescent="0.25">
      <c r="A3678" s="82" t="s">
        <v>3645</v>
      </c>
      <c r="B3678" s="20">
        <v>0</v>
      </c>
      <c r="C3678" s="84" t="s">
        <v>4396</v>
      </c>
      <c r="D3678" s="81">
        <v>75440</v>
      </c>
      <c r="E3678" s="81">
        <v>21852.2</v>
      </c>
      <c r="F3678" s="21">
        <v>0</v>
      </c>
      <c r="G3678" s="22">
        <f t="shared" si="57"/>
        <v>53587.8</v>
      </c>
      <c r="H3678" s="21">
        <v>0</v>
      </c>
      <c r="I3678" s="21">
        <v>0</v>
      </c>
    </row>
    <row r="3679" spans="1:9" ht="15" x14ac:dyDescent="0.25">
      <c r="A3679" s="82" t="s">
        <v>3646</v>
      </c>
      <c r="B3679" s="20">
        <v>0</v>
      </c>
      <c r="C3679" s="84" t="s">
        <v>4396</v>
      </c>
      <c r="D3679" s="81">
        <v>61429.8</v>
      </c>
      <c r="E3679" s="81">
        <v>4796</v>
      </c>
      <c r="F3679" s="21">
        <v>0</v>
      </c>
      <c r="G3679" s="22">
        <f t="shared" si="57"/>
        <v>56633.8</v>
      </c>
      <c r="H3679" s="21">
        <v>0</v>
      </c>
      <c r="I3679" s="21">
        <v>0</v>
      </c>
    </row>
    <row r="3680" spans="1:9" ht="15" x14ac:dyDescent="0.25">
      <c r="A3680" s="82" t="s">
        <v>1558</v>
      </c>
      <c r="B3680" s="20">
        <v>0</v>
      </c>
      <c r="C3680" s="84" t="s">
        <v>4396</v>
      </c>
      <c r="D3680" s="81">
        <v>103225.8</v>
      </c>
      <c r="E3680" s="81">
        <v>18427.599999999999</v>
      </c>
      <c r="F3680" s="21">
        <v>0</v>
      </c>
      <c r="G3680" s="22">
        <f t="shared" si="57"/>
        <v>84798.200000000012</v>
      </c>
      <c r="H3680" s="21">
        <v>0</v>
      </c>
      <c r="I3680" s="21">
        <v>0</v>
      </c>
    </row>
    <row r="3681" spans="1:9" ht="15" x14ac:dyDescent="0.25">
      <c r="A3681" s="82" t="s">
        <v>3647</v>
      </c>
      <c r="B3681" s="20">
        <v>0</v>
      </c>
      <c r="C3681" s="84" t="s">
        <v>4396</v>
      </c>
      <c r="D3681" s="81">
        <v>11516.1</v>
      </c>
      <c r="E3681" s="81">
        <v>0</v>
      </c>
      <c r="F3681" s="21">
        <v>0</v>
      </c>
      <c r="G3681" s="22">
        <f t="shared" si="57"/>
        <v>11516.1</v>
      </c>
      <c r="H3681" s="21">
        <v>0</v>
      </c>
      <c r="I3681" s="21">
        <v>0</v>
      </c>
    </row>
    <row r="3682" spans="1:9" ht="15" x14ac:dyDescent="0.25">
      <c r="A3682" s="82" t="s">
        <v>3648</v>
      </c>
      <c r="B3682" s="20">
        <v>0</v>
      </c>
      <c r="C3682" s="84" t="s">
        <v>4396</v>
      </c>
      <c r="D3682" s="81">
        <v>12306.6</v>
      </c>
      <c r="E3682" s="81">
        <v>0</v>
      </c>
      <c r="F3682" s="21">
        <v>0</v>
      </c>
      <c r="G3682" s="22">
        <f t="shared" si="57"/>
        <v>12306.6</v>
      </c>
      <c r="H3682" s="21">
        <v>0</v>
      </c>
      <c r="I3682" s="21">
        <v>0</v>
      </c>
    </row>
    <row r="3683" spans="1:9" ht="15" x14ac:dyDescent="0.25">
      <c r="A3683" s="82" t="s">
        <v>3649</v>
      </c>
      <c r="B3683" s="20">
        <v>0</v>
      </c>
      <c r="C3683" s="84" t="s">
        <v>4397</v>
      </c>
      <c r="D3683" s="81">
        <v>298622.59999999998</v>
      </c>
      <c r="E3683" s="81">
        <v>99695.1</v>
      </c>
      <c r="F3683" s="21">
        <v>0</v>
      </c>
      <c r="G3683" s="22">
        <f t="shared" si="57"/>
        <v>198927.49999999997</v>
      </c>
      <c r="H3683" s="21">
        <v>0</v>
      </c>
      <c r="I3683" s="21">
        <v>0</v>
      </c>
    </row>
    <row r="3684" spans="1:9" ht="15" x14ac:dyDescent="0.25">
      <c r="A3684" s="82" t="s">
        <v>3650</v>
      </c>
      <c r="B3684" s="20">
        <v>0</v>
      </c>
      <c r="C3684" s="84" t="s">
        <v>4397</v>
      </c>
      <c r="D3684" s="81">
        <v>179574.99999999997</v>
      </c>
      <c r="E3684" s="81">
        <v>42956.800000000003</v>
      </c>
      <c r="F3684" s="21">
        <v>0</v>
      </c>
      <c r="G3684" s="22">
        <f t="shared" si="57"/>
        <v>136618.19999999995</v>
      </c>
      <c r="H3684" s="21">
        <v>0</v>
      </c>
      <c r="I3684" s="21">
        <v>0</v>
      </c>
    </row>
    <row r="3685" spans="1:9" ht="15" x14ac:dyDescent="0.25">
      <c r="A3685" s="82" t="s">
        <v>3651</v>
      </c>
      <c r="B3685" s="20">
        <v>0</v>
      </c>
      <c r="C3685" s="84" t="s">
        <v>4397</v>
      </c>
      <c r="D3685" s="81">
        <v>61791</v>
      </c>
      <c r="E3685" s="81">
        <v>52819.399999999994</v>
      </c>
      <c r="F3685" s="21">
        <v>0</v>
      </c>
      <c r="G3685" s="22">
        <f t="shared" si="57"/>
        <v>8971.6000000000058</v>
      </c>
      <c r="H3685" s="21">
        <v>0</v>
      </c>
      <c r="I3685" s="21">
        <v>0</v>
      </c>
    </row>
    <row r="3686" spans="1:9" ht="15" x14ac:dyDescent="0.25">
      <c r="A3686" s="82" t="s">
        <v>3168</v>
      </c>
      <c r="B3686" s="20">
        <v>0</v>
      </c>
      <c r="C3686" s="84" t="s">
        <v>4397</v>
      </c>
      <c r="D3686" s="81">
        <v>102322.79999999999</v>
      </c>
      <c r="E3686" s="81">
        <v>19064.2</v>
      </c>
      <c r="F3686" s="21">
        <v>0</v>
      </c>
      <c r="G3686" s="22">
        <f t="shared" si="57"/>
        <v>83258.599999999991</v>
      </c>
      <c r="H3686" s="21">
        <v>0</v>
      </c>
      <c r="I3686" s="21">
        <v>0</v>
      </c>
    </row>
    <row r="3687" spans="1:9" ht="15" x14ac:dyDescent="0.25">
      <c r="A3687" s="82" t="s">
        <v>3463</v>
      </c>
      <c r="B3687" s="20">
        <v>0</v>
      </c>
      <c r="C3687" s="84" t="s">
        <v>4397</v>
      </c>
      <c r="D3687" s="81">
        <v>208157.09999999998</v>
      </c>
      <c r="E3687" s="81">
        <v>98966.6</v>
      </c>
      <c r="F3687" s="21">
        <v>0</v>
      </c>
      <c r="G3687" s="22">
        <f t="shared" si="57"/>
        <v>109190.49999999997</v>
      </c>
      <c r="H3687" s="21">
        <v>0</v>
      </c>
      <c r="I3687" s="21">
        <v>0</v>
      </c>
    </row>
    <row r="3688" spans="1:9" ht="15" x14ac:dyDescent="0.25">
      <c r="A3688" s="82" t="s">
        <v>3652</v>
      </c>
      <c r="B3688" s="20">
        <v>0</v>
      </c>
      <c r="C3688" s="84" t="s">
        <v>4397</v>
      </c>
      <c r="D3688" s="81">
        <v>161223.00000000006</v>
      </c>
      <c r="E3688" s="81">
        <v>107990.52</v>
      </c>
      <c r="F3688" s="21">
        <v>0</v>
      </c>
      <c r="G3688" s="22">
        <f t="shared" si="57"/>
        <v>53232.480000000054</v>
      </c>
      <c r="H3688" s="21">
        <v>0</v>
      </c>
      <c r="I3688" s="21">
        <v>0</v>
      </c>
    </row>
    <row r="3689" spans="1:9" ht="15" x14ac:dyDescent="0.25">
      <c r="A3689" s="82" t="s">
        <v>3351</v>
      </c>
      <c r="B3689" s="20">
        <v>0</v>
      </c>
      <c r="C3689" s="84" t="s">
        <v>4397</v>
      </c>
      <c r="D3689" s="81">
        <v>236504.09999999998</v>
      </c>
      <c r="E3689" s="81">
        <v>224961.7</v>
      </c>
      <c r="F3689" s="21">
        <v>0</v>
      </c>
      <c r="G3689" s="22">
        <f t="shared" si="57"/>
        <v>11542.399999999965</v>
      </c>
      <c r="H3689" s="21">
        <v>0</v>
      </c>
      <c r="I3689" s="21">
        <v>0</v>
      </c>
    </row>
    <row r="3690" spans="1:9" ht="15" x14ac:dyDescent="0.25">
      <c r="A3690" s="82" t="s">
        <v>3653</v>
      </c>
      <c r="B3690" s="20">
        <v>0</v>
      </c>
      <c r="C3690" s="84" t="s">
        <v>4397</v>
      </c>
      <c r="D3690" s="81">
        <v>126136.19999999998</v>
      </c>
      <c r="E3690" s="81">
        <v>64018.200000000012</v>
      </c>
      <c r="F3690" s="21">
        <v>0</v>
      </c>
      <c r="G3690" s="22">
        <f t="shared" si="57"/>
        <v>62117.999999999971</v>
      </c>
      <c r="H3690" s="21">
        <v>0</v>
      </c>
      <c r="I3690" s="21">
        <v>0</v>
      </c>
    </row>
    <row r="3691" spans="1:9" ht="15" x14ac:dyDescent="0.25">
      <c r="A3691" s="82" t="s">
        <v>3352</v>
      </c>
      <c r="B3691" s="20">
        <v>0</v>
      </c>
      <c r="C3691" s="84" t="s">
        <v>4397</v>
      </c>
      <c r="D3691" s="81">
        <v>180935.40000000002</v>
      </c>
      <c r="E3691" s="81">
        <v>78804.899999999994</v>
      </c>
      <c r="F3691" s="21">
        <v>0</v>
      </c>
      <c r="G3691" s="22">
        <f t="shared" si="57"/>
        <v>102130.50000000003</v>
      </c>
      <c r="H3691" s="21">
        <v>0</v>
      </c>
      <c r="I3691" s="21">
        <v>0</v>
      </c>
    </row>
    <row r="3692" spans="1:9" ht="15" x14ac:dyDescent="0.25">
      <c r="A3692" s="82" t="s">
        <v>3654</v>
      </c>
      <c r="B3692" s="20">
        <v>0</v>
      </c>
      <c r="C3692" s="84" t="s">
        <v>4397</v>
      </c>
      <c r="D3692" s="81">
        <v>163159.19999999998</v>
      </c>
      <c r="E3692" s="81">
        <v>51421.599999999999</v>
      </c>
      <c r="F3692" s="21">
        <v>0</v>
      </c>
      <c r="G3692" s="22">
        <f t="shared" si="57"/>
        <v>111737.59999999998</v>
      </c>
      <c r="H3692" s="21">
        <v>0</v>
      </c>
      <c r="I3692" s="21">
        <v>0</v>
      </c>
    </row>
    <row r="3693" spans="1:9" ht="15" x14ac:dyDescent="0.25">
      <c r="A3693" s="82" t="s">
        <v>386</v>
      </c>
      <c r="B3693" s="20">
        <v>0</v>
      </c>
      <c r="C3693" s="84" t="s">
        <v>4397</v>
      </c>
      <c r="D3693" s="81">
        <v>172111.8</v>
      </c>
      <c r="E3693" s="81">
        <v>146382.5</v>
      </c>
      <c r="F3693" s="21">
        <v>0</v>
      </c>
      <c r="G3693" s="22">
        <f t="shared" si="57"/>
        <v>25729.299999999988</v>
      </c>
      <c r="H3693" s="21">
        <v>0</v>
      </c>
      <c r="I3693" s="21">
        <v>0</v>
      </c>
    </row>
    <row r="3694" spans="1:9" ht="15" x14ac:dyDescent="0.25">
      <c r="A3694" s="82" t="s">
        <v>3655</v>
      </c>
      <c r="B3694" s="20">
        <v>0</v>
      </c>
      <c r="C3694" s="84" t="s">
        <v>4397</v>
      </c>
      <c r="D3694" s="81">
        <v>103354.8</v>
      </c>
      <c r="E3694" s="81">
        <v>70900.700000000012</v>
      </c>
      <c r="F3694" s="21">
        <v>0</v>
      </c>
      <c r="G3694" s="22">
        <f t="shared" si="57"/>
        <v>32454.099999999991</v>
      </c>
      <c r="H3694" s="21">
        <v>0</v>
      </c>
      <c r="I3694" s="21">
        <v>0</v>
      </c>
    </row>
    <row r="3695" spans="1:9" ht="15" x14ac:dyDescent="0.25">
      <c r="A3695" s="82" t="s">
        <v>388</v>
      </c>
      <c r="B3695" s="20">
        <v>0</v>
      </c>
      <c r="C3695" s="84" t="s">
        <v>4397</v>
      </c>
      <c r="D3695" s="81">
        <v>104980.2</v>
      </c>
      <c r="E3695" s="81">
        <v>21339.7</v>
      </c>
      <c r="F3695" s="21">
        <v>0</v>
      </c>
      <c r="G3695" s="22">
        <f t="shared" si="57"/>
        <v>83640.5</v>
      </c>
      <c r="H3695" s="21">
        <v>0</v>
      </c>
      <c r="I3695" s="21">
        <v>0</v>
      </c>
    </row>
    <row r="3696" spans="1:9" ht="15" x14ac:dyDescent="0.25">
      <c r="A3696" s="82" t="s">
        <v>3656</v>
      </c>
      <c r="B3696" s="20">
        <v>0</v>
      </c>
      <c r="C3696" s="84" t="s">
        <v>4397</v>
      </c>
      <c r="D3696" s="81">
        <v>200138.8</v>
      </c>
      <c r="E3696" s="81">
        <v>134849.30000000002</v>
      </c>
      <c r="F3696" s="21">
        <v>0</v>
      </c>
      <c r="G3696" s="22">
        <f t="shared" si="57"/>
        <v>65289.499999999971</v>
      </c>
      <c r="H3696" s="21">
        <v>0</v>
      </c>
      <c r="I3696" s="21">
        <v>0</v>
      </c>
    </row>
    <row r="3697" spans="1:9" ht="15" x14ac:dyDescent="0.25">
      <c r="A3697" s="82" t="s">
        <v>389</v>
      </c>
      <c r="B3697" s="20">
        <v>0</v>
      </c>
      <c r="C3697" s="84" t="s">
        <v>4397</v>
      </c>
      <c r="D3697" s="81">
        <v>194351.4</v>
      </c>
      <c r="E3697" s="81">
        <v>64766.3</v>
      </c>
      <c r="F3697" s="21">
        <v>0</v>
      </c>
      <c r="G3697" s="22">
        <f t="shared" si="57"/>
        <v>129585.09999999999</v>
      </c>
      <c r="H3697" s="21">
        <v>0</v>
      </c>
      <c r="I3697" s="21">
        <v>0</v>
      </c>
    </row>
    <row r="3698" spans="1:9" ht="15" x14ac:dyDescent="0.25">
      <c r="A3698" s="82" t="s">
        <v>3657</v>
      </c>
      <c r="B3698" s="20">
        <v>0</v>
      </c>
      <c r="C3698" s="84" t="s">
        <v>4397</v>
      </c>
      <c r="D3698" s="81">
        <v>93447.599999999991</v>
      </c>
      <c r="E3698" s="81">
        <v>35543.799999999996</v>
      </c>
      <c r="F3698" s="21">
        <v>0</v>
      </c>
      <c r="G3698" s="22">
        <f t="shared" si="57"/>
        <v>57903.799999999996</v>
      </c>
      <c r="H3698" s="21">
        <v>0</v>
      </c>
      <c r="I3698" s="21">
        <v>0</v>
      </c>
    </row>
    <row r="3699" spans="1:9" ht="15" x14ac:dyDescent="0.25">
      <c r="A3699" s="82" t="s">
        <v>3658</v>
      </c>
      <c r="B3699" s="20">
        <v>0</v>
      </c>
      <c r="C3699" s="84" t="s">
        <v>4397</v>
      </c>
      <c r="D3699" s="81">
        <v>48824.560000000005</v>
      </c>
      <c r="E3699" s="81">
        <v>12719.86</v>
      </c>
      <c r="F3699" s="21">
        <v>0</v>
      </c>
      <c r="G3699" s="22">
        <f t="shared" si="57"/>
        <v>36104.700000000004</v>
      </c>
      <c r="H3699" s="21">
        <v>0</v>
      </c>
      <c r="I3699" s="21">
        <v>0</v>
      </c>
    </row>
    <row r="3700" spans="1:9" ht="15" x14ac:dyDescent="0.25">
      <c r="A3700" s="82" t="s">
        <v>3659</v>
      </c>
      <c r="B3700" s="20">
        <v>0</v>
      </c>
      <c r="C3700" s="84" t="s">
        <v>4397</v>
      </c>
      <c r="D3700" s="81">
        <v>100594.20000000001</v>
      </c>
      <c r="E3700" s="81">
        <v>97091.199999999997</v>
      </c>
      <c r="F3700" s="21">
        <v>0</v>
      </c>
      <c r="G3700" s="22">
        <f t="shared" si="57"/>
        <v>3503.0000000000146</v>
      </c>
      <c r="H3700" s="21">
        <v>0</v>
      </c>
      <c r="I3700" s="21">
        <v>0</v>
      </c>
    </row>
    <row r="3701" spans="1:9" ht="15" x14ac:dyDescent="0.25">
      <c r="A3701" s="82" t="s">
        <v>3660</v>
      </c>
      <c r="B3701" s="20">
        <v>0</v>
      </c>
      <c r="C3701" s="84" t="s">
        <v>4397</v>
      </c>
      <c r="D3701" s="81">
        <v>219673.19999999998</v>
      </c>
      <c r="E3701" s="81">
        <v>137446.20000000001</v>
      </c>
      <c r="F3701" s="21">
        <v>0</v>
      </c>
      <c r="G3701" s="22">
        <f t="shared" si="57"/>
        <v>82226.999999999971</v>
      </c>
      <c r="H3701" s="21">
        <v>0</v>
      </c>
      <c r="I3701" s="21">
        <v>0</v>
      </c>
    </row>
    <row r="3702" spans="1:9" ht="15" x14ac:dyDescent="0.25">
      <c r="A3702" s="82" t="s">
        <v>3661</v>
      </c>
      <c r="B3702" s="20">
        <v>0</v>
      </c>
      <c r="C3702" s="84" t="s">
        <v>4397</v>
      </c>
      <c r="D3702" s="81">
        <v>13390.2</v>
      </c>
      <c r="E3702" s="81">
        <v>0</v>
      </c>
      <c r="F3702" s="21">
        <v>0</v>
      </c>
      <c r="G3702" s="22">
        <f t="shared" si="57"/>
        <v>13390.2</v>
      </c>
      <c r="H3702" s="21">
        <v>0</v>
      </c>
      <c r="I3702" s="21">
        <v>0</v>
      </c>
    </row>
    <row r="3703" spans="1:9" ht="15" x14ac:dyDescent="0.25">
      <c r="A3703" s="82" t="s">
        <v>3662</v>
      </c>
      <c r="B3703" s="20">
        <v>0</v>
      </c>
      <c r="C3703" s="84" t="s">
        <v>4397</v>
      </c>
      <c r="D3703" s="81">
        <v>100619.99999999999</v>
      </c>
      <c r="E3703" s="81">
        <v>69694.5</v>
      </c>
      <c r="F3703" s="21">
        <v>0</v>
      </c>
      <c r="G3703" s="22">
        <f t="shared" si="57"/>
        <v>30925.499999999985</v>
      </c>
      <c r="H3703" s="21">
        <v>0</v>
      </c>
      <c r="I3703" s="21">
        <v>0</v>
      </c>
    </row>
    <row r="3704" spans="1:9" ht="15" x14ac:dyDescent="0.25">
      <c r="A3704" s="82" t="s">
        <v>3663</v>
      </c>
      <c r="B3704" s="20">
        <v>0</v>
      </c>
      <c r="C3704" s="84" t="s">
        <v>4397</v>
      </c>
      <c r="D3704" s="81">
        <v>51393.599999999991</v>
      </c>
      <c r="E3704" s="81">
        <v>25896.6</v>
      </c>
      <c r="F3704" s="21">
        <v>0</v>
      </c>
      <c r="G3704" s="22">
        <f t="shared" si="57"/>
        <v>25496.999999999993</v>
      </c>
      <c r="H3704" s="21">
        <v>0</v>
      </c>
      <c r="I3704" s="21">
        <v>0</v>
      </c>
    </row>
    <row r="3705" spans="1:9" ht="15" x14ac:dyDescent="0.25">
      <c r="A3705" s="82" t="s">
        <v>3664</v>
      </c>
      <c r="B3705" s="20">
        <v>0</v>
      </c>
      <c r="C3705" s="84" t="s">
        <v>4397</v>
      </c>
      <c r="D3705" s="81">
        <v>92931.6</v>
      </c>
      <c r="E3705" s="81">
        <v>9673.8000000000011</v>
      </c>
      <c r="F3705" s="21">
        <v>0</v>
      </c>
      <c r="G3705" s="22">
        <f t="shared" si="57"/>
        <v>83257.8</v>
      </c>
      <c r="H3705" s="21">
        <v>0</v>
      </c>
      <c r="I3705" s="21">
        <v>0</v>
      </c>
    </row>
    <row r="3706" spans="1:9" ht="15" x14ac:dyDescent="0.25">
      <c r="A3706" s="82" t="s">
        <v>3665</v>
      </c>
      <c r="B3706" s="20">
        <v>0</v>
      </c>
      <c r="C3706" s="84" t="s">
        <v>4397</v>
      </c>
      <c r="D3706" s="81">
        <v>70305</v>
      </c>
      <c r="E3706" s="81">
        <v>56616.799999999996</v>
      </c>
      <c r="F3706" s="21">
        <v>0</v>
      </c>
      <c r="G3706" s="22">
        <f t="shared" si="57"/>
        <v>13688.200000000004</v>
      </c>
      <c r="H3706" s="21">
        <v>0</v>
      </c>
      <c r="I3706" s="21">
        <v>0</v>
      </c>
    </row>
    <row r="3707" spans="1:9" ht="15" x14ac:dyDescent="0.25">
      <c r="A3707" s="82" t="s">
        <v>3666</v>
      </c>
      <c r="B3707" s="20">
        <v>0</v>
      </c>
      <c r="C3707" s="84" t="s">
        <v>4397</v>
      </c>
      <c r="D3707" s="81">
        <v>99295.4</v>
      </c>
      <c r="E3707" s="81">
        <v>53498.499999999993</v>
      </c>
      <c r="F3707" s="21">
        <v>0</v>
      </c>
      <c r="G3707" s="22">
        <f t="shared" si="57"/>
        <v>45796.9</v>
      </c>
      <c r="H3707" s="21">
        <v>0</v>
      </c>
      <c r="I3707" s="21">
        <v>0</v>
      </c>
    </row>
    <row r="3708" spans="1:9" ht="15" x14ac:dyDescent="0.25">
      <c r="A3708" s="82" t="s">
        <v>3667</v>
      </c>
      <c r="B3708" s="20">
        <v>0</v>
      </c>
      <c r="C3708" s="84" t="s">
        <v>4397</v>
      </c>
      <c r="D3708" s="81">
        <v>127552.99999999999</v>
      </c>
      <c r="E3708" s="81">
        <v>43642.799999999996</v>
      </c>
      <c r="F3708" s="21">
        <v>0</v>
      </c>
      <c r="G3708" s="22">
        <f t="shared" si="57"/>
        <v>83910.199999999983</v>
      </c>
      <c r="H3708" s="21">
        <v>0</v>
      </c>
      <c r="I3708" s="21">
        <v>0</v>
      </c>
    </row>
    <row r="3709" spans="1:9" ht="15" x14ac:dyDescent="0.25">
      <c r="A3709" s="82" t="s">
        <v>3668</v>
      </c>
      <c r="B3709" s="20">
        <v>0</v>
      </c>
      <c r="C3709" s="84" t="s">
        <v>4397</v>
      </c>
      <c r="D3709" s="81">
        <v>192958.2</v>
      </c>
      <c r="E3709" s="81">
        <v>94571.499999999985</v>
      </c>
      <c r="F3709" s="21">
        <v>0</v>
      </c>
      <c r="G3709" s="22">
        <f t="shared" si="57"/>
        <v>98386.700000000026</v>
      </c>
      <c r="H3709" s="21">
        <v>0</v>
      </c>
      <c r="I3709" s="21">
        <v>0</v>
      </c>
    </row>
    <row r="3710" spans="1:9" ht="15" x14ac:dyDescent="0.25">
      <c r="A3710" s="82" t="s">
        <v>3173</v>
      </c>
      <c r="B3710" s="20">
        <v>0</v>
      </c>
      <c r="C3710" s="84" t="s">
        <v>4397</v>
      </c>
      <c r="D3710" s="81">
        <v>250944.19999999998</v>
      </c>
      <c r="E3710" s="81">
        <v>110562.20000000003</v>
      </c>
      <c r="F3710" s="21">
        <v>0</v>
      </c>
      <c r="G3710" s="22">
        <f t="shared" si="57"/>
        <v>140381.99999999994</v>
      </c>
      <c r="H3710" s="21">
        <v>0</v>
      </c>
      <c r="I3710" s="21">
        <v>0</v>
      </c>
    </row>
    <row r="3711" spans="1:9" ht="15" x14ac:dyDescent="0.25">
      <c r="A3711" s="82" t="s">
        <v>3175</v>
      </c>
      <c r="B3711" s="20">
        <v>0</v>
      </c>
      <c r="C3711" s="84" t="s">
        <v>4397</v>
      </c>
      <c r="D3711" s="81">
        <v>255925.74000000005</v>
      </c>
      <c r="E3711" s="81">
        <v>188800.40000000002</v>
      </c>
      <c r="F3711" s="21">
        <v>0</v>
      </c>
      <c r="G3711" s="22">
        <f t="shared" si="57"/>
        <v>67125.340000000026</v>
      </c>
      <c r="H3711" s="21">
        <v>0</v>
      </c>
      <c r="I3711" s="21">
        <v>0</v>
      </c>
    </row>
    <row r="3712" spans="1:9" ht="15" x14ac:dyDescent="0.25">
      <c r="A3712" s="82" t="s">
        <v>3669</v>
      </c>
      <c r="B3712" s="20">
        <v>0</v>
      </c>
      <c r="C3712" s="84" t="s">
        <v>4397</v>
      </c>
      <c r="D3712" s="81">
        <v>88313.400000000009</v>
      </c>
      <c r="E3712" s="81">
        <v>20781.599999999999</v>
      </c>
      <c r="F3712" s="21">
        <v>0</v>
      </c>
      <c r="G3712" s="22">
        <f t="shared" si="57"/>
        <v>67531.800000000017</v>
      </c>
      <c r="H3712" s="21">
        <v>0</v>
      </c>
      <c r="I3712" s="21">
        <v>0</v>
      </c>
    </row>
    <row r="3713" spans="1:9" ht="15" x14ac:dyDescent="0.25">
      <c r="A3713" s="82" t="s">
        <v>3670</v>
      </c>
      <c r="B3713" s="20">
        <v>0</v>
      </c>
      <c r="C3713" s="84" t="s">
        <v>4397</v>
      </c>
      <c r="D3713" s="81">
        <v>46749.599999999999</v>
      </c>
      <c r="E3713" s="81">
        <v>13048</v>
      </c>
      <c r="F3713" s="21">
        <v>0</v>
      </c>
      <c r="G3713" s="22">
        <f t="shared" si="57"/>
        <v>33701.599999999999</v>
      </c>
      <c r="H3713" s="21">
        <v>0</v>
      </c>
      <c r="I3713" s="21">
        <v>0</v>
      </c>
    </row>
    <row r="3714" spans="1:9" ht="15" x14ac:dyDescent="0.25">
      <c r="A3714" s="82" t="s">
        <v>3671</v>
      </c>
      <c r="B3714" s="20">
        <v>0</v>
      </c>
      <c r="C3714" s="84" t="s">
        <v>4397</v>
      </c>
      <c r="D3714" s="81">
        <v>81373.2</v>
      </c>
      <c r="E3714" s="81">
        <v>29033</v>
      </c>
      <c r="F3714" s="21">
        <v>0</v>
      </c>
      <c r="G3714" s="22">
        <f t="shared" si="57"/>
        <v>52340.2</v>
      </c>
      <c r="H3714" s="21">
        <v>0</v>
      </c>
      <c r="I3714" s="21">
        <v>0</v>
      </c>
    </row>
    <row r="3715" spans="1:9" ht="15" x14ac:dyDescent="0.25">
      <c r="A3715" s="82" t="s">
        <v>3672</v>
      </c>
      <c r="B3715" s="20">
        <v>0</v>
      </c>
      <c r="C3715" s="84" t="s">
        <v>4397</v>
      </c>
      <c r="D3715" s="81">
        <v>70511.400000000009</v>
      </c>
      <c r="E3715" s="81">
        <v>47949.7</v>
      </c>
      <c r="F3715" s="21">
        <v>0</v>
      </c>
      <c r="G3715" s="22">
        <f t="shared" si="57"/>
        <v>22561.700000000012</v>
      </c>
      <c r="H3715" s="21">
        <v>0</v>
      </c>
      <c r="I3715" s="21">
        <v>0</v>
      </c>
    </row>
    <row r="3716" spans="1:9" ht="15" x14ac:dyDescent="0.25">
      <c r="A3716" s="82" t="s">
        <v>3673</v>
      </c>
      <c r="B3716" s="20">
        <v>0</v>
      </c>
      <c r="C3716" s="84" t="s">
        <v>4397</v>
      </c>
      <c r="D3716" s="81">
        <v>70924.2</v>
      </c>
      <c r="E3716" s="81">
        <v>51978.8</v>
      </c>
      <c r="F3716" s="21">
        <v>0</v>
      </c>
      <c r="G3716" s="22">
        <f t="shared" si="57"/>
        <v>18945.399999999994</v>
      </c>
      <c r="H3716" s="21">
        <v>0</v>
      </c>
      <c r="I3716" s="21">
        <v>0</v>
      </c>
    </row>
    <row r="3717" spans="1:9" ht="15" x14ac:dyDescent="0.25">
      <c r="A3717" s="82" t="s">
        <v>3674</v>
      </c>
      <c r="B3717" s="20">
        <v>0</v>
      </c>
      <c r="C3717" s="84" t="s">
        <v>4397</v>
      </c>
      <c r="D3717" s="81">
        <v>202917</v>
      </c>
      <c r="E3717" s="81">
        <v>126638.71999999999</v>
      </c>
      <c r="F3717" s="21">
        <v>0</v>
      </c>
      <c r="G3717" s="22">
        <f t="shared" si="57"/>
        <v>76278.280000000013</v>
      </c>
      <c r="H3717" s="21">
        <v>0</v>
      </c>
      <c r="I3717" s="21">
        <v>0</v>
      </c>
    </row>
    <row r="3718" spans="1:9" ht="15" x14ac:dyDescent="0.25">
      <c r="A3718" s="82" t="s">
        <v>3675</v>
      </c>
      <c r="B3718" s="20">
        <v>0</v>
      </c>
      <c r="C3718" s="84" t="s">
        <v>4397</v>
      </c>
      <c r="D3718" s="81">
        <v>226059.59999999998</v>
      </c>
      <c r="E3718" s="81">
        <v>127100.40000000001</v>
      </c>
      <c r="F3718" s="21">
        <v>0</v>
      </c>
      <c r="G3718" s="22">
        <f t="shared" ref="G3718:G3781" si="58">D3718-E3718</f>
        <v>98959.199999999968</v>
      </c>
      <c r="H3718" s="21">
        <v>0</v>
      </c>
      <c r="I3718" s="21">
        <v>0</v>
      </c>
    </row>
    <row r="3719" spans="1:9" ht="15" x14ac:dyDescent="0.25">
      <c r="A3719" s="82" t="s">
        <v>3676</v>
      </c>
      <c r="B3719" s="20">
        <v>0</v>
      </c>
      <c r="C3719" s="84" t="s">
        <v>4397</v>
      </c>
      <c r="D3719" s="81">
        <v>217546</v>
      </c>
      <c r="E3719" s="81">
        <v>160212.40000000002</v>
      </c>
      <c r="F3719" s="21">
        <v>0</v>
      </c>
      <c r="G3719" s="22">
        <f t="shared" si="58"/>
        <v>57333.599999999977</v>
      </c>
      <c r="H3719" s="21">
        <v>0</v>
      </c>
      <c r="I3719" s="21">
        <v>0</v>
      </c>
    </row>
    <row r="3720" spans="1:9" ht="15" x14ac:dyDescent="0.25">
      <c r="A3720" s="82" t="s">
        <v>2792</v>
      </c>
      <c r="B3720" s="20">
        <v>0</v>
      </c>
      <c r="C3720" s="84" t="s">
        <v>4397</v>
      </c>
      <c r="D3720" s="81">
        <v>32301</v>
      </c>
      <c r="E3720" s="81">
        <v>0</v>
      </c>
      <c r="F3720" s="21">
        <v>0</v>
      </c>
      <c r="G3720" s="22">
        <f t="shared" si="58"/>
        <v>32301</v>
      </c>
      <c r="H3720" s="21">
        <v>0</v>
      </c>
      <c r="I3720" s="21">
        <v>0</v>
      </c>
    </row>
    <row r="3721" spans="1:9" ht="15" x14ac:dyDescent="0.25">
      <c r="A3721" s="82" t="s">
        <v>2798</v>
      </c>
      <c r="B3721" s="20">
        <v>0</v>
      </c>
      <c r="C3721" s="84" t="s">
        <v>4397</v>
      </c>
      <c r="D3721" s="81">
        <v>177994.2</v>
      </c>
      <c r="E3721" s="81">
        <v>114254.6</v>
      </c>
      <c r="F3721" s="21">
        <v>0</v>
      </c>
      <c r="G3721" s="22">
        <f t="shared" si="58"/>
        <v>63739.600000000006</v>
      </c>
      <c r="H3721" s="21">
        <v>0</v>
      </c>
      <c r="I3721" s="21">
        <v>0</v>
      </c>
    </row>
    <row r="3722" spans="1:9" ht="15" x14ac:dyDescent="0.25">
      <c r="A3722" s="82" t="s">
        <v>3677</v>
      </c>
      <c r="B3722" s="20">
        <v>0</v>
      </c>
      <c r="C3722" s="84" t="s">
        <v>4397</v>
      </c>
      <c r="D3722" s="81">
        <v>485607.60000000003</v>
      </c>
      <c r="E3722" s="81">
        <v>311472.89999999997</v>
      </c>
      <c r="F3722" s="21">
        <v>0</v>
      </c>
      <c r="G3722" s="22">
        <f t="shared" si="58"/>
        <v>174134.70000000007</v>
      </c>
      <c r="H3722" s="21">
        <v>0</v>
      </c>
      <c r="I3722" s="21">
        <v>0</v>
      </c>
    </row>
    <row r="3723" spans="1:9" ht="15" x14ac:dyDescent="0.25">
      <c r="A3723" s="82" t="s">
        <v>3678</v>
      </c>
      <c r="B3723" s="20">
        <v>0</v>
      </c>
      <c r="C3723" s="84" t="s">
        <v>4397</v>
      </c>
      <c r="D3723" s="81">
        <v>1043135.3999999998</v>
      </c>
      <c r="E3723" s="81">
        <v>568722.6</v>
      </c>
      <c r="F3723" s="21">
        <v>0</v>
      </c>
      <c r="G3723" s="22">
        <f t="shared" si="58"/>
        <v>474412.79999999981</v>
      </c>
      <c r="H3723" s="21">
        <v>0</v>
      </c>
      <c r="I3723" s="21">
        <v>0</v>
      </c>
    </row>
    <row r="3724" spans="1:9" ht="15" x14ac:dyDescent="0.25">
      <c r="A3724" s="82" t="s">
        <v>3679</v>
      </c>
      <c r="B3724" s="20">
        <v>0</v>
      </c>
      <c r="C3724" s="84" t="s">
        <v>4397</v>
      </c>
      <c r="D3724" s="81">
        <v>12848.4</v>
      </c>
      <c r="E3724" s="81">
        <v>11752.8</v>
      </c>
      <c r="F3724" s="21">
        <v>0</v>
      </c>
      <c r="G3724" s="22">
        <f t="shared" si="58"/>
        <v>1095.6000000000004</v>
      </c>
      <c r="H3724" s="21">
        <v>0</v>
      </c>
      <c r="I3724" s="21">
        <v>0</v>
      </c>
    </row>
    <row r="3725" spans="1:9" ht="15" x14ac:dyDescent="0.25">
      <c r="A3725" s="82" t="s">
        <v>3680</v>
      </c>
      <c r="B3725" s="20">
        <v>0</v>
      </c>
      <c r="C3725" s="84" t="s">
        <v>4397</v>
      </c>
      <c r="D3725" s="81">
        <v>204196.5</v>
      </c>
      <c r="E3725" s="81">
        <v>63639.100000000006</v>
      </c>
      <c r="F3725" s="21">
        <v>0</v>
      </c>
      <c r="G3725" s="22">
        <f t="shared" si="58"/>
        <v>140557.4</v>
      </c>
      <c r="H3725" s="21">
        <v>0</v>
      </c>
      <c r="I3725" s="21">
        <v>0</v>
      </c>
    </row>
    <row r="3726" spans="1:9" ht="15" x14ac:dyDescent="0.25">
      <c r="A3726" s="82" t="s">
        <v>2471</v>
      </c>
      <c r="B3726" s="20">
        <v>0</v>
      </c>
      <c r="C3726" s="84" t="s">
        <v>4397</v>
      </c>
      <c r="D3726" s="81">
        <v>126652.19999999998</v>
      </c>
      <c r="E3726" s="81">
        <v>44152.060000000005</v>
      </c>
      <c r="F3726" s="21">
        <v>0</v>
      </c>
      <c r="G3726" s="22">
        <f t="shared" si="58"/>
        <v>82500.139999999985</v>
      </c>
      <c r="H3726" s="21">
        <v>0</v>
      </c>
      <c r="I3726" s="21">
        <v>0</v>
      </c>
    </row>
    <row r="3727" spans="1:9" ht="15" x14ac:dyDescent="0.25">
      <c r="A3727" s="82" t="s">
        <v>2472</v>
      </c>
      <c r="B3727" s="20">
        <v>0</v>
      </c>
      <c r="C3727" s="84" t="s">
        <v>4397</v>
      </c>
      <c r="D3727" s="81">
        <v>99278.399999999994</v>
      </c>
      <c r="E3727" s="81">
        <v>41219.600000000006</v>
      </c>
      <c r="F3727" s="21">
        <v>0</v>
      </c>
      <c r="G3727" s="22">
        <f t="shared" si="58"/>
        <v>58058.799999999988</v>
      </c>
      <c r="H3727" s="21">
        <v>0</v>
      </c>
      <c r="I3727" s="21">
        <v>0</v>
      </c>
    </row>
    <row r="3728" spans="1:9" ht="15" x14ac:dyDescent="0.25">
      <c r="A3728" s="82" t="s">
        <v>3681</v>
      </c>
      <c r="B3728" s="20">
        <v>0</v>
      </c>
      <c r="C3728" s="84" t="s">
        <v>4397</v>
      </c>
      <c r="D3728" s="81">
        <v>214981.3</v>
      </c>
      <c r="E3728" s="81">
        <v>116432.36</v>
      </c>
      <c r="F3728" s="21">
        <v>0</v>
      </c>
      <c r="G3728" s="22">
        <f t="shared" si="58"/>
        <v>98548.939999999988</v>
      </c>
      <c r="H3728" s="21">
        <v>0</v>
      </c>
      <c r="I3728" s="21">
        <v>0</v>
      </c>
    </row>
    <row r="3729" spans="1:9" ht="15" x14ac:dyDescent="0.25">
      <c r="A3729" s="82" t="s">
        <v>3682</v>
      </c>
      <c r="B3729" s="20">
        <v>0</v>
      </c>
      <c r="C3729" s="84" t="s">
        <v>4397</v>
      </c>
      <c r="D3729" s="81">
        <v>113068.79999999999</v>
      </c>
      <c r="E3729" s="81">
        <v>70117.920000000013</v>
      </c>
      <c r="F3729" s="21">
        <v>0</v>
      </c>
      <c r="G3729" s="22">
        <f t="shared" si="58"/>
        <v>42950.879999999976</v>
      </c>
      <c r="H3729" s="21">
        <v>0</v>
      </c>
      <c r="I3729" s="21">
        <v>0</v>
      </c>
    </row>
    <row r="3730" spans="1:9" ht="15" x14ac:dyDescent="0.25">
      <c r="A3730" s="82" t="s">
        <v>3683</v>
      </c>
      <c r="B3730" s="20">
        <v>0</v>
      </c>
      <c r="C3730" s="84" t="s">
        <v>4397</v>
      </c>
      <c r="D3730" s="81">
        <v>51754.8</v>
      </c>
      <c r="E3730" s="81">
        <v>11932</v>
      </c>
      <c r="F3730" s="21">
        <v>0</v>
      </c>
      <c r="G3730" s="22">
        <f t="shared" si="58"/>
        <v>39822.800000000003</v>
      </c>
      <c r="H3730" s="21">
        <v>0</v>
      </c>
      <c r="I3730" s="21">
        <v>0</v>
      </c>
    </row>
    <row r="3731" spans="1:9" ht="15" x14ac:dyDescent="0.25">
      <c r="A3731" s="82" t="s">
        <v>3684</v>
      </c>
      <c r="B3731" s="20">
        <v>0</v>
      </c>
      <c r="C3731" s="84" t="s">
        <v>4397</v>
      </c>
      <c r="D3731" s="81">
        <v>59494.8</v>
      </c>
      <c r="E3731" s="81">
        <v>0</v>
      </c>
      <c r="F3731" s="21">
        <v>0</v>
      </c>
      <c r="G3731" s="22">
        <f t="shared" si="58"/>
        <v>59494.8</v>
      </c>
      <c r="H3731" s="21">
        <v>0</v>
      </c>
      <c r="I3731" s="21">
        <v>0</v>
      </c>
    </row>
    <row r="3732" spans="1:9" ht="15" x14ac:dyDescent="0.25">
      <c r="A3732" s="82" t="s">
        <v>3685</v>
      </c>
      <c r="B3732" s="20">
        <v>0</v>
      </c>
      <c r="C3732" s="84" t="s">
        <v>4397</v>
      </c>
      <c r="D3732" s="81">
        <v>84159.599999999991</v>
      </c>
      <c r="E3732" s="81">
        <v>22156.199999999997</v>
      </c>
      <c r="F3732" s="21">
        <v>0</v>
      </c>
      <c r="G3732" s="22">
        <f t="shared" si="58"/>
        <v>62003.399999999994</v>
      </c>
      <c r="H3732" s="21">
        <v>0</v>
      </c>
      <c r="I3732" s="21">
        <v>0</v>
      </c>
    </row>
    <row r="3733" spans="1:9" ht="15" x14ac:dyDescent="0.25">
      <c r="A3733" s="82" t="s">
        <v>3686</v>
      </c>
      <c r="B3733" s="20">
        <v>0</v>
      </c>
      <c r="C3733" s="84" t="s">
        <v>4397</v>
      </c>
      <c r="D3733" s="81">
        <v>81450.600000000006</v>
      </c>
      <c r="E3733" s="81">
        <v>10648.8</v>
      </c>
      <c r="F3733" s="21">
        <v>0</v>
      </c>
      <c r="G3733" s="22">
        <f t="shared" si="58"/>
        <v>70801.8</v>
      </c>
      <c r="H3733" s="21">
        <v>0</v>
      </c>
      <c r="I3733" s="21">
        <v>0</v>
      </c>
    </row>
    <row r="3734" spans="1:9" ht="15" x14ac:dyDescent="0.25">
      <c r="A3734" s="82" t="s">
        <v>3687</v>
      </c>
      <c r="B3734" s="20">
        <v>0</v>
      </c>
      <c r="C3734" s="84" t="s">
        <v>4397</v>
      </c>
      <c r="D3734" s="81">
        <v>573637.20000000007</v>
      </c>
      <c r="E3734" s="81">
        <v>318972.02</v>
      </c>
      <c r="F3734" s="21">
        <v>0</v>
      </c>
      <c r="G3734" s="22">
        <f t="shared" si="58"/>
        <v>254665.18000000005</v>
      </c>
      <c r="H3734" s="21">
        <v>0</v>
      </c>
      <c r="I3734" s="21">
        <v>0</v>
      </c>
    </row>
    <row r="3735" spans="1:9" ht="15" x14ac:dyDescent="0.25">
      <c r="A3735" s="82" t="s">
        <v>3688</v>
      </c>
      <c r="B3735" s="20">
        <v>0</v>
      </c>
      <c r="C3735" s="84" t="s">
        <v>4397</v>
      </c>
      <c r="D3735" s="81">
        <v>22523.4</v>
      </c>
      <c r="E3735" s="81">
        <v>8871.84</v>
      </c>
      <c r="F3735" s="21">
        <v>0</v>
      </c>
      <c r="G3735" s="22">
        <f t="shared" si="58"/>
        <v>13651.560000000001</v>
      </c>
      <c r="H3735" s="21">
        <v>0</v>
      </c>
      <c r="I3735" s="21">
        <v>0</v>
      </c>
    </row>
    <row r="3736" spans="1:9" ht="15" x14ac:dyDescent="0.25">
      <c r="A3736" s="82" t="s">
        <v>3689</v>
      </c>
      <c r="B3736" s="20">
        <v>0</v>
      </c>
      <c r="C3736" s="84" t="s">
        <v>4397</v>
      </c>
      <c r="D3736" s="81">
        <v>121977.24</v>
      </c>
      <c r="E3736" s="81">
        <v>33194.36</v>
      </c>
      <c r="F3736" s="21">
        <v>0</v>
      </c>
      <c r="G3736" s="22">
        <f t="shared" si="58"/>
        <v>88782.88</v>
      </c>
      <c r="H3736" s="21">
        <v>0</v>
      </c>
      <c r="I3736" s="21">
        <v>0</v>
      </c>
    </row>
    <row r="3737" spans="1:9" ht="15" x14ac:dyDescent="0.25">
      <c r="A3737" s="82" t="s">
        <v>3256</v>
      </c>
      <c r="B3737" s="20">
        <v>0</v>
      </c>
      <c r="C3737" s="84" t="s">
        <v>4398</v>
      </c>
      <c r="D3737" s="81">
        <v>96182.400000000009</v>
      </c>
      <c r="E3737" s="81">
        <v>16485.7</v>
      </c>
      <c r="F3737" s="21">
        <v>0</v>
      </c>
      <c r="G3737" s="22">
        <f t="shared" si="58"/>
        <v>79696.700000000012</v>
      </c>
      <c r="H3737" s="21">
        <v>0</v>
      </c>
      <c r="I3737" s="21">
        <v>0</v>
      </c>
    </row>
    <row r="3738" spans="1:9" ht="15" x14ac:dyDescent="0.25">
      <c r="A3738" s="82" t="s">
        <v>3257</v>
      </c>
      <c r="B3738" s="20">
        <v>0</v>
      </c>
      <c r="C3738" s="84" t="s">
        <v>4398</v>
      </c>
      <c r="D3738" s="81">
        <v>63210</v>
      </c>
      <c r="E3738" s="81">
        <v>0</v>
      </c>
      <c r="F3738" s="21">
        <v>0</v>
      </c>
      <c r="G3738" s="22">
        <f t="shared" si="58"/>
        <v>63210</v>
      </c>
      <c r="H3738" s="21">
        <v>0</v>
      </c>
      <c r="I3738" s="21">
        <v>0</v>
      </c>
    </row>
    <row r="3739" spans="1:9" ht="15" x14ac:dyDescent="0.25">
      <c r="A3739" s="82" t="s">
        <v>3534</v>
      </c>
      <c r="B3739" s="20">
        <v>0</v>
      </c>
      <c r="C3739" s="84" t="s">
        <v>4399</v>
      </c>
      <c r="D3739" s="81">
        <v>135398.39999999999</v>
      </c>
      <c r="E3739" s="81">
        <v>0</v>
      </c>
      <c r="F3739" s="21">
        <v>0</v>
      </c>
      <c r="G3739" s="22">
        <f t="shared" si="58"/>
        <v>135398.39999999999</v>
      </c>
      <c r="H3739" s="21">
        <v>0</v>
      </c>
      <c r="I3739" s="21">
        <v>0</v>
      </c>
    </row>
    <row r="3740" spans="1:9" ht="15" x14ac:dyDescent="0.25">
      <c r="A3740" s="82" t="s">
        <v>3535</v>
      </c>
      <c r="B3740" s="20">
        <v>0</v>
      </c>
      <c r="C3740" s="84" t="s">
        <v>4399</v>
      </c>
      <c r="D3740" s="81">
        <v>118473.60000000001</v>
      </c>
      <c r="E3740" s="81">
        <v>0</v>
      </c>
      <c r="F3740" s="21">
        <v>0</v>
      </c>
      <c r="G3740" s="22">
        <f t="shared" si="58"/>
        <v>118473.60000000001</v>
      </c>
      <c r="H3740" s="21">
        <v>0</v>
      </c>
      <c r="I3740" s="21">
        <v>0</v>
      </c>
    </row>
    <row r="3741" spans="1:9" ht="15" x14ac:dyDescent="0.25">
      <c r="A3741" s="82" t="s">
        <v>3690</v>
      </c>
      <c r="B3741" s="20">
        <v>0</v>
      </c>
      <c r="C3741" s="84" t="s">
        <v>4399</v>
      </c>
      <c r="D3741" s="81">
        <v>263934</v>
      </c>
      <c r="E3741" s="81">
        <v>0</v>
      </c>
      <c r="F3741" s="21">
        <v>0</v>
      </c>
      <c r="G3741" s="22">
        <f t="shared" si="58"/>
        <v>263934</v>
      </c>
      <c r="H3741" s="21">
        <v>0</v>
      </c>
      <c r="I3741" s="21">
        <v>0</v>
      </c>
    </row>
    <row r="3742" spans="1:9" ht="15" x14ac:dyDescent="0.25">
      <c r="A3742" s="82" t="s">
        <v>3691</v>
      </c>
      <c r="B3742" s="20">
        <v>0</v>
      </c>
      <c r="C3742" s="84" t="s">
        <v>4400</v>
      </c>
      <c r="D3742" s="81">
        <v>332992.86</v>
      </c>
      <c r="E3742" s="81">
        <v>221350.50000000003</v>
      </c>
      <c r="F3742" s="21">
        <v>0</v>
      </c>
      <c r="G3742" s="22">
        <f t="shared" si="58"/>
        <v>111642.35999999996</v>
      </c>
      <c r="H3742" s="21">
        <v>0</v>
      </c>
      <c r="I3742" s="21">
        <v>0</v>
      </c>
    </row>
    <row r="3743" spans="1:9" ht="15" x14ac:dyDescent="0.25">
      <c r="A3743" s="82" t="s">
        <v>3692</v>
      </c>
      <c r="B3743" s="20">
        <v>0</v>
      </c>
      <c r="C3743" s="84" t="s">
        <v>4401</v>
      </c>
      <c r="D3743" s="81">
        <v>146492.4</v>
      </c>
      <c r="E3743" s="81">
        <v>4996.7999999999993</v>
      </c>
      <c r="F3743" s="21">
        <v>0</v>
      </c>
      <c r="G3743" s="22">
        <f t="shared" si="58"/>
        <v>141495.6</v>
      </c>
      <c r="H3743" s="21">
        <v>0</v>
      </c>
      <c r="I3743" s="21">
        <v>0</v>
      </c>
    </row>
    <row r="3744" spans="1:9" ht="15" x14ac:dyDescent="0.25">
      <c r="A3744" s="82" t="s">
        <v>2709</v>
      </c>
      <c r="B3744" s="20">
        <v>0</v>
      </c>
      <c r="C3744" s="84" t="s">
        <v>4402</v>
      </c>
      <c r="D3744" s="81">
        <v>437274.28</v>
      </c>
      <c r="E3744" s="81">
        <v>24987.75</v>
      </c>
      <c r="F3744" s="21">
        <v>0</v>
      </c>
      <c r="G3744" s="22">
        <f t="shared" si="58"/>
        <v>412286.53</v>
      </c>
      <c r="H3744" s="21">
        <v>0</v>
      </c>
      <c r="I3744" s="21">
        <v>0</v>
      </c>
    </row>
    <row r="3745" spans="1:9" ht="15" x14ac:dyDescent="0.25">
      <c r="A3745" s="82" t="s">
        <v>3693</v>
      </c>
      <c r="B3745" s="20">
        <v>0</v>
      </c>
      <c r="C3745" s="84" t="s">
        <v>4402</v>
      </c>
      <c r="D3745" s="81">
        <v>856534.11999999988</v>
      </c>
      <c r="E3745" s="81">
        <v>316212.19</v>
      </c>
      <c r="F3745" s="21">
        <v>0</v>
      </c>
      <c r="G3745" s="22">
        <f t="shared" si="58"/>
        <v>540321.92999999993</v>
      </c>
      <c r="H3745" s="21">
        <v>0</v>
      </c>
      <c r="I3745" s="21">
        <v>0</v>
      </c>
    </row>
    <row r="3746" spans="1:9" ht="15" x14ac:dyDescent="0.25">
      <c r="A3746" s="82" t="s">
        <v>3694</v>
      </c>
      <c r="B3746" s="20">
        <v>0</v>
      </c>
      <c r="C3746" s="84" t="s">
        <v>4402</v>
      </c>
      <c r="D3746" s="81">
        <v>1210331.2400000002</v>
      </c>
      <c r="E3746" s="81">
        <v>578036.22</v>
      </c>
      <c r="F3746" s="21">
        <v>0</v>
      </c>
      <c r="G3746" s="22">
        <f t="shared" si="58"/>
        <v>632295.02000000025</v>
      </c>
      <c r="H3746" s="21">
        <v>0</v>
      </c>
      <c r="I3746" s="21">
        <v>0</v>
      </c>
    </row>
    <row r="3747" spans="1:9" ht="15" x14ac:dyDescent="0.25">
      <c r="A3747" s="82" t="s">
        <v>2714</v>
      </c>
      <c r="B3747" s="20">
        <v>0</v>
      </c>
      <c r="C3747" s="84" t="s">
        <v>4402</v>
      </c>
      <c r="D3747" s="81">
        <v>870335.20000000019</v>
      </c>
      <c r="E3747" s="81">
        <v>556401.9800000001</v>
      </c>
      <c r="F3747" s="21">
        <v>0</v>
      </c>
      <c r="G3747" s="22">
        <f t="shared" si="58"/>
        <v>313933.22000000009</v>
      </c>
      <c r="H3747" s="21">
        <v>0</v>
      </c>
      <c r="I3747" s="21">
        <v>0</v>
      </c>
    </row>
    <row r="3748" spans="1:9" ht="15" x14ac:dyDescent="0.25">
      <c r="A3748" s="82" t="s">
        <v>2715</v>
      </c>
      <c r="B3748" s="20">
        <v>0</v>
      </c>
      <c r="C3748" s="84" t="s">
        <v>4402</v>
      </c>
      <c r="D3748" s="81">
        <v>1201728.4300000004</v>
      </c>
      <c r="E3748" s="81">
        <v>666110.14</v>
      </c>
      <c r="F3748" s="21">
        <v>0</v>
      </c>
      <c r="G3748" s="22">
        <f t="shared" si="58"/>
        <v>535618.29000000039</v>
      </c>
      <c r="H3748" s="21">
        <v>0</v>
      </c>
      <c r="I3748" s="21">
        <v>0</v>
      </c>
    </row>
    <row r="3749" spans="1:9" ht="15" x14ac:dyDescent="0.25">
      <c r="A3749" s="82" t="s">
        <v>2718</v>
      </c>
      <c r="B3749" s="20">
        <v>0</v>
      </c>
      <c r="C3749" s="84" t="s">
        <v>4402</v>
      </c>
      <c r="D3749" s="81">
        <v>1007116.2200000001</v>
      </c>
      <c r="E3749" s="81">
        <v>566527.6</v>
      </c>
      <c r="F3749" s="21">
        <v>0</v>
      </c>
      <c r="G3749" s="22">
        <f t="shared" si="58"/>
        <v>440588.62000000011</v>
      </c>
      <c r="H3749" s="21">
        <v>0</v>
      </c>
      <c r="I3749" s="21">
        <v>0</v>
      </c>
    </row>
    <row r="3750" spans="1:9" ht="15" x14ac:dyDescent="0.25">
      <c r="A3750" s="82" t="s">
        <v>3695</v>
      </c>
      <c r="B3750" s="20">
        <v>0</v>
      </c>
      <c r="C3750" s="84" t="s">
        <v>4402</v>
      </c>
      <c r="D3750" s="81">
        <v>416524.57999999996</v>
      </c>
      <c r="E3750" s="81">
        <v>21226.1</v>
      </c>
      <c r="F3750" s="21">
        <v>0</v>
      </c>
      <c r="G3750" s="22">
        <f t="shared" si="58"/>
        <v>395298.48</v>
      </c>
      <c r="H3750" s="21">
        <v>0</v>
      </c>
      <c r="I3750" s="21">
        <v>0</v>
      </c>
    </row>
    <row r="3751" spans="1:9" ht="15" x14ac:dyDescent="0.25">
      <c r="A3751" s="82" t="s">
        <v>3696</v>
      </c>
      <c r="B3751" s="20">
        <v>0</v>
      </c>
      <c r="C3751" s="84" t="s">
        <v>4402</v>
      </c>
      <c r="D3751" s="81">
        <v>538514.80000000005</v>
      </c>
      <c r="E3751" s="81">
        <v>0</v>
      </c>
      <c r="F3751" s="21">
        <v>0</v>
      </c>
      <c r="G3751" s="22">
        <f t="shared" si="58"/>
        <v>538514.80000000005</v>
      </c>
      <c r="H3751" s="21">
        <v>0</v>
      </c>
      <c r="I3751" s="21">
        <v>0</v>
      </c>
    </row>
    <row r="3752" spans="1:9" ht="15" x14ac:dyDescent="0.25">
      <c r="A3752" s="82" t="s">
        <v>2729</v>
      </c>
      <c r="B3752" s="20">
        <v>0</v>
      </c>
      <c r="C3752" s="84" t="s">
        <v>4402</v>
      </c>
      <c r="D3752" s="81">
        <v>1753254.9899999998</v>
      </c>
      <c r="E3752" s="81">
        <v>927560.47999999986</v>
      </c>
      <c r="F3752" s="21">
        <v>0</v>
      </c>
      <c r="G3752" s="22">
        <f t="shared" si="58"/>
        <v>825694.50999999989</v>
      </c>
      <c r="H3752" s="21">
        <v>0</v>
      </c>
      <c r="I3752" s="21">
        <v>0</v>
      </c>
    </row>
    <row r="3753" spans="1:9" ht="15" x14ac:dyDescent="0.25">
      <c r="A3753" s="82" t="s">
        <v>2730</v>
      </c>
      <c r="B3753" s="20">
        <v>0</v>
      </c>
      <c r="C3753" s="84" t="s">
        <v>4402</v>
      </c>
      <c r="D3753" s="81">
        <v>2203619.9400000009</v>
      </c>
      <c r="E3753" s="81">
        <v>982473.49000000011</v>
      </c>
      <c r="F3753" s="21">
        <v>0</v>
      </c>
      <c r="G3753" s="22">
        <f t="shared" si="58"/>
        <v>1221146.4500000007</v>
      </c>
      <c r="H3753" s="21">
        <v>0</v>
      </c>
      <c r="I3753" s="21">
        <v>0</v>
      </c>
    </row>
    <row r="3754" spans="1:9" ht="15" x14ac:dyDescent="0.25">
      <c r="A3754" s="82" t="s">
        <v>2214</v>
      </c>
      <c r="B3754" s="20">
        <v>0</v>
      </c>
      <c r="C3754" s="84" t="s">
        <v>4402</v>
      </c>
      <c r="D3754" s="81">
        <v>2292814.1599999997</v>
      </c>
      <c r="E3754" s="81">
        <v>652595.85</v>
      </c>
      <c r="F3754" s="21">
        <v>0</v>
      </c>
      <c r="G3754" s="22">
        <f t="shared" si="58"/>
        <v>1640218.3099999996</v>
      </c>
      <c r="H3754" s="21">
        <v>0</v>
      </c>
      <c r="I3754" s="21">
        <v>0</v>
      </c>
    </row>
    <row r="3755" spans="1:9" ht="15" x14ac:dyDescent="0.25">
      <c r="A3755" s="82" t="s">
        <v>2731</v>
      </c>
      <c r="B3755" s="20">
        <v>0</v>
      </c>
      <c r="C3755" s="84" t="s">
        <v>4402</v>
      </c>
      <c r="D3755" s="81">
        <v>2557584.1899999981</v>
      </c>
      <c r="E3755" s="81">
        <v>782516.51000000013</v>
      </c>
      <c r="F3755" s="21">
        <v>0</v>
      </c>
      <c r="G3755" s="22">
        <f t="shared" si="58"/>
        <v>1775067.6799999978</v>
      </c>
      <c r="H3755" s="21">
        <v>0</v>
      </c>
      <c r="I3755" s="21">
        <v>0</v>
      </c>
    </row>
    <row r="3756" spans="1:9" ht="15" x14ac:dyDescent="0.25">
      <c r="A3756" s="82" t="s">
        <v>2962</v>
      </c>
      <c r="B3756" s="20">
        <v>0</v>
      </c>
      <c r="C3756" s="84" t="s">
        <v>4402</v>
      </c>
      <c r="D3756" s="81">
        <v>869356.51000000024</v>
      </c>
      <c r="E3756" s="81">
        <v>505318.81000000006</v>
      </c>
      <c r="F3756" s="21">
        <v>0</v>
      </c>
      <c r="G3756" s="22">
        <f t="shared" si="58"/>
        <v>364037.70000000019</v>
      </c>
      <c r="H3756" s="21">
        <v>0</v>
      </c>
      <c r="I3756" s="21">
        <v>0</v>
      </c>
    </row>
    <row r="3757" spans="1:9" ht="15" x14ac:dyDescent="0.25">
      <c r="A3757" s="82" t="s">
        <v>2732</v>
      </c>
      <c r="B3757" s="20">
        <v>0</v>
      </c>
      <c r="C3757" s="84" t="s">
        <v>4402</v>
      </c>
      <c r="D3757" s="81">
        <v>645590.9</v>
      </c>
      <c r="E3757" s="81">
        <v>360653.5</v>
      </c>
      <c r="F3757" s="21">
        <v>0</v>
      </c>
      <c r="G3757" s="22">
        <f t="shared" si="58"/>
        <v>284937.40000000002</v>
      </c>
      <c r="H3757" s="21">
        <v>0</v>
      </c>
      <c r="I3757" s="21">
        <v>0</v>
      </c>
    </row>
    <row r="3758" spans="1:9" ht="15" x14ac:dyDescent="0.25">
      <c r="A3758" s="82" t="s">
        <v>2733</v>
      </c>
      <c r="B3758" s="20">
        <v>0</v>
      </c>
      <c r="C3758" s="84" t="s">
        <v>4402</v>
      </c>
      <c r="D3758" s="81">
        <v>683746.65</v>
      </c>
      <c r="E3758" s="81">
        <v>111827.15</v>
      </c>
      <c r="F3758" s="21">
        <v>0</v>
      </c>
      <c r="G3758" s="22">
        <f t="shared" si="58"/>
        <v>571919.5</v>
      </c>
      <c r="H3758" s="21">
        <v>0</v>
      </c>
      <c r="I3758" s="21">
        <v>0</v>
      </c>
    </row>
    <row r="3759" spans="1:9" ht="15" x14ac:dyDescent="0.25">
      <c r="A3759" s="82" t="s">
        <v>2734</v>
      </c>
      <c r="B3759" s="20">
        <v>0</v>
      </c>
      <c r="C3759" s="84" t="s">
        <v>4402</v>
      </c>
      <c r="D3759" s="81">
        <v>1143058.2999999998</v>
      </c>
      <c r="E3759" s="81">
        <v>386386.99000000005</v>
      </c>
      <c r="F3759" s="21">
        <v>0</v>
      </c>
      <c r="G3759" s="22">
        <f t="shared" si="58"/>
        <v>756671.30999999982</v>
      </c>
      <c r="H3759" s="21">
        <v>0</v>
      </c>
      <c r="I3759" s="21">
        <v>0</v>
      </c>
    </row>
    <row r="3760" spans="1:9" ht="15" x14ac:dyDescent="0.25">
      <c r="A3760" s="82" t="s">
        <v>2742</v>
      </c>
      <c r="B3760" s="20">
        <v>0</v>
      </c>
      <c r="C3760" s="84" t="s">
        <v>4402</v>
      </c>
      <c r="D3760" s="81">
        <v>774459.99999999977</v>
      </c>
      <c r="E3760" s="81">
        <v>411774.96</v>
      </c>
      <c r="F3760" s="21">
        <v>0</v>
      </c>
      <c r="G3760" s="22">
        <f t="shared" si="58"/>
        <v>362685.03999999975</v>
      </c>
      <c r="H3760" s="21">
        <v>0</v>
      </c>
      <c r="I3760" s="21">
        <v>0</v>
      </c>
    </row>
    <row r="3761" spans="1:9" ht="15" x14ac:dyDescent="0.25">
      <c r="A3761" s="82" t="s">
        <v>2747</v>
      </c>
      <c r="B3761" s="20">
        <v>0</v>
      </c>
      <c r="C3761" s="84" t="s">
        <v>4402</v>
      </c>
      <c r="D3761" s="81">
        <v>1791765.1200000003</v>
      </c>
      <c r="E3761" s="81">
        <v>887198.48</v>
      </c>
      <c r="F3761" s="21">
        <v>0</v>
      </c>
      <c r="G3761" s="22">
        <f t="shared" si="58"/>
        <v>904566.64000000036</v>
      </c>
      <c r="H3761" s="21">
        <v>0</v>
      </c>
      <c r="I3761" s="21">
        <v>0</v>
      </c>
    </row>
    <row r="3762" spans="1:9" ht="15" x14ac:dyDescent="0.25">
      <c r="A3762" s="82" t="s">
        <v>2748</v>
      </c>
      <c r="B3762" s="20">
        <v>0</v>
      </c>
      <c r="C3762" s="84" t="s">
        <v>4402</v>
      </c>
      <c r="D3762" s="81">
        <v>20833</v>
      </c>
      <c r="E3762" s="81">
        <v>0</v>
      </c>
      <c r="F3762" s="21">
        <v>0</v>
      </c>
      <c r="G3762" s="22">
        <f t="shared" si="58"/>
        <v>20833</v>
      </c>
      <c r="H3762" s="21">
        <v>0</v>
      </c>
      <c r="I3762" s="21">
        <v>0</v>
      </c>
    </row>
    <row r="3763" spans="1:9" ht="15" x14ac:dyDescent="0.25">
      <c r="A3763" s="82" t="s">
        <v>234</v>
      </c>
      <c r="B3763" s="20">
        <v>0</v>
      </c>
      <c r="C3763" s="84" t="s">
        <v>4402</v>
      </c>
      <c r="D3763" s="81">
        <v>808677.22000000032</v>
      </c>
      <c r="E3763" s="81">
        <v>247055.78999999998</v>
      </c>
      <c r="F3763" s="21">
        <v>0</v>
      </c>
      <c r="G3763" s="22">
        <f t="shared" si="58"/>
        <v>561621.4300000004</v>
      </c>
      <c r="H3763" s="21">
        <v>0</v>
      </c>
      <c r="I3763" s="21">
        <v>0</v>
      </c>
    </row>
    <row r="3764" spans="1:9" ht="15" x14ac:dyDescent="0.25">
      <c r="A3764" s="82" t="s">
        <v>3697</v>
      </c>
      <c r="B3764" s="20">
        <v>0</v>
      </c>
      <c r="C3764" s="84" t="s">
        <v>4402</v>
      </c>
      <c r="D3764" s="81">
        <v>1446267.1399999997</v>
      </c>
      <c r="E3764" s="81">
        <v>477974.19999999995</v>
      </c>
      <c r="F3764" s="21">
        <v>0</v>
      </c>
      <c r="G3764" s="22">
        <f t="shared" si="58"/>
        <v>968292.93999999971</v>
      </c>
      <c r="H3764" s="21">
        <v>0</v>
      </c>
      <c r="I3764" s="21">
        <v>0</v>
      </c>
    </row>
    <row r="3765" spans="1:9" ht="15" x14ac:dyDescent="0.25">
      <c r="A3765" s="82" t="s">
        <v>3469</v>
      </c>
      <c r="B3765" s="20">
        <v>0</v>
      </c>
      <c r="C3765" s="84" t="s">
        <v>4402</v>
      </c>
      <c r="D3765" s="81">
        <v>785481.02999999991</v>
      </c>
      <c r="E3765" s="81">
        <v>273332.3</v>
      </c>
      <c r="F3765" s="21">
        <v>0</v>
      </c>
      <c r="G3765" s="22">
        <f t="shared" si="58"/>
        <v>512148.72999999992</v>
      </c>
      <c r="H3765" s="21">
        <v>0</v>
      </c>
      <c r="I3765" s="21">
        <v>0</v>
      </c>
    </row>
    <row r="3766" spans="1:9" ht="15" x14ac:dyDescent="0.25">
      <c r="A3766" s="82" t="s">
        <v>3550</v>
      </c>
      <c r="B3766" s="20">
        <v>0</v>
      </c>
      <c r="C3766" s="84" t="s">
        <v>4402</v>
      </c>
      <c r="D3766" s="81">
        <v>671326.57000000007</v>
      </c>
      <c r="E3766" s="81">
        <v>319631.76</v>
      </c>
      <c r="F3766" s="21">
        <v>0</v>
      </c>
      <c r="G3766" s="22">
        <f t="shared" si="58"/>
        <v>351694.81000000006</v>
      </c>
      <c r="H3766" s="21">
        <v>0</v>
      </c>
      <c r="I3766" s="21">
        <v>0</v>
      </c>
    </row>
    <row r="3767" spans="1:9" ht="15" x14ac:dyDescent="0.25">
      <c r="A3767" s="82" t="s">
        <v>3698</v>
      </c>
      <c r="B3767" s="20">
        <v>0</v>
      </c>
      <c r="C3767" s="84" t="s">
        <v>4402</v>
      </c>
      <c r="D3767" s="81">
        <v>588148.96000000008</v>
      </c>
      <c r="E3767" s="81">
        <v>251141.96999999997</v>
      </c>
      <c r="F3767" s="21">
        <v>0</v>
      </c>
      <c r="G3767" s="22">
        <f t="shared" si="58"/>
        <v>337006.99000000011</v>
      </c>
      <c r="H3767" s="21">
        <v>0</v>
      </c>
      <c r="I3767" s="21">
        <v>0</v>
      </c>
    </row>
    <row r="3768" spans="1:9" ht="15" x14ac:dyDescent="0.25">
      <c r="A3768" s="82" t="s">
        <v>3699</v>
      </c>
      <c r="B3768" s="20">
        <v>0</v>
      </c>
      <c r="C3768" s="84" t="s">
        <v>4402</v>
      </c>
      <c r="D3768" s="81">
        <v>20703.239999999998</v>
      </c>
      <c r="E3768" s="81">
        <v>215</v>
      </c>
      <c r="F3768" s="21">
        <v>0</v>
      </c>
      <c r="G3768" s="22">
        <f t="shared" si="58"/>
        <v>20488.239999999998</v>
      </c>
      <c r="H3768" s="21">
        <v>0</v>
      </c>
      <c r="I3768" s="21">
        <v>0</v>
      </c>
    </row>
    <row r="3769" spans="1:9" ht="15" x14ac:dyDescent="0.25">
      <c r="A3769" s="82" t="s">
        <v>3543</v>
      </c>
      <c r="B3769" s="20">
        <v>0</v>
      </c>
      <c r="C3769" s="84" t="s">
        <v>4402</v>
      </c>
      <c r="D3769" s="81">
        <v>635021.25000000023</v>
      </c>
      <c r="E3769" s="81">
        <v>201845.40000000002</v>
      </c>
      <c r="F3769" s="21">
        <v>0</v>
      </c>
      <c r="G3769" s="22">
        <f t="shared" si="58"/>
        <v>433175.85000000021</v>
      </c>
      <c r="H3769" s="21">
        <v>0</v>
      </c>
      <c r="I3769" s="21">
        <v>0</v>
      </c>
    </row>
    <row r="3770" spans="1:9" ht="15" x14ac:dyDescent="0.25">
      <c r="A3770" s="82" t="s">
        <v>3544</v>
      </c>
      <c r="B3770" s="20">
        <v>0</v>
      </c>
      <c r="C3770" s="84" t="s">
        <v>4402</v>
      </c>
      <c r="D3770" s="81">
        <v>82482.600000000006</v>
      </c>
      <c r="E3770" s="81">
        <v>1136</v>
      </c>
      <c r="F3770" s="21">
        <v>0</v>
      </c>
      <c r="G3770" s="22">
        <f t="shared" si="58"/>
        <v>81346.600000000006</v>
      </c>
      <c r="H3770" s="21">
        <v>0</v>
      </c>
      <c r="I3770" s="21">
        <v>0</v>
      </c>
    </row>
    <row r="3771" spans="1:9" ht="15" x14ac:dyDescent="0.25">
      <c r="A3771" s="82" t="s">
        <v>3544</v>
      </c>
      <c r="B3771" s="20">
        <v>0</v>
      </c>
      <c r="C3771" s="84" t="s">
        <v>4402</v>
      </c>
      <c r="D3771" s="81">
        <v>940374.31000000017</v>
      </c>
      <c r="E3771" s="81">
        <v>318151.60000000009</v>
      </c>
      <c r="F3771" s="21">
        <v>0</v>
      </c>
      <c r="G3771" s="22">
        <f t="shared" si="58"/>
        <v>622222.71000000008</v>
      </c>
      <c r="H3771" s="21">
        <v>0</v>
      </c>
      <c r="I3771" s="21">
        <v>0</v>
      </c>
    </row>
    <row r="3772" spans="1:9" ht="15" x14ac:dyDescent="0.25">
      <c r="A3772" s="82" t="s">
        <v>3700</v>
      </c>
      <c r="B3772" s="20">
        <v>0</v>
      </c>
      <c r="C3772" s="84" t="s">
        <v>4402</v>
      </c>
      <c r="D3772" s="81">
        <v>1163962.1500000001</v>
      </c>
      <c r="E3772" s="81">
        <v>513244.86000000004</v>
      </c>
      <c r="F3772" s="21">
        <v>0</v>
      </c>
      <c r="G3772" s="22">
        <f t="shared" si="58"/>
        <v>650717.29</v>
      </c>
      <c r="H3772" s="21">
        <v>0</v>
      </c>
      <c r="I3772" s="21">
        <v>0</v>
      </c>
    </row>
    <row r="3773" spans="1:9" ht="15" x14ac:dyDescent="0.25">
      <c r="A3773" s="82" t="s">
        <v>3701</v>
      </c>
      <c r="B3773" s="20">
        <v>0</v>
      </c>
      <c r="C3773" s="84" t="s">
        <v>4402</v>
      </c>
      <c r="D3773" s="81">
        <v>1332435.71</v>
      </c>
      <c r="E3773" s="81">
        <v>620879.57000000007</v>
      </c>
      <c r="F3773" s="21">
        <v>0</v>
      </c>
      <c r="G3773" s="22">
        <f t="shared" si="58"/>
        <v>711556.1399999999</v>
      </c>
      <c r="H3773" s="21">
        <v>0</v>
      </c>
      <c r="I3773" s="21">
        <v>0</v>
      </c>
    </row>
    <row r="3774" spans="1:9" ht="15" x14ac:dyDescent="0.25">
      <c r="A3774" s="82" t="s">
        <v>3472</v>
      </c>
      <c r="B3774" s="20">
        <v>0</v>
      </c>
      <c r="C3774" s="84" t="s">
        <v>4402</v>
      </c>
      <c r="D3774" s="81">
        <v>7811.8</v>
      </c>
      <c r="E3774" s="81">
        <v>2780</v>
      </c>
      <c r="F3774" s="21">
        <v>0</v>
      </c>
      <c r="G3774" s="22">
        <f t="shared" si="58"/>
        <v>5031.8</v>
      </c>
      <c r="H3774" s="21">
        <v>0</v>
      </c>
      <c r="I3774" s="21">
        <v>0</v>
      </c>
    </row>
    <row r="3775" spans="1:9" ht="15" x14ac:dyDescent="0.25">
      <c r="A3775" s="82" t="s">
        <v>3702</v>
      </c>
      <c r="B3775" s="20">
        <v>0</v>
      </c>
      <c r="C3775" s="84" t="s">
        <v>4402</v>
      </c>
      <c r="D3775" s="81">
        <v>652563.98999999987</v>
      </c>
      <c r="E3775" s="81">
        <v>273774.95000000007</v>
      </c>
      <c r="F3775" s="21">
        <v>0</v>
      </c>
      <c r="G3775" s="22">
        <f t="shared" si="58"/>
        <v>378789.0399999998</v>
      </c>
      <c r="H3775" s="21">
        <v>0</v>
      </c>
      <c r="I3775" s="21">
        <v>0</v>
      </c>
    </row>
    <row r="3776" spans="1:9" ht="15" x14ac:dyDescent="0.25">
      <c r="A3776" s="82" t="s">
        <v>3703</v>
      </c>
      <c r="B3776" s="20">
        <v>0</v>
      </c>
      <c r="C3776" s="84" t="s">
        <v>4402</v>
      </c>
      <c r="D3776" s="81">
        <v>857111.85999999987</v>
      </c>
      <c r="E3776" s="81">
        <v>236063.38999999996</v>
      </c>
      <c r="F3776" s="21">
        <v>0</v>
      </c>
      <c r="G3776" s="22">
        <f t="shared" si="58"/>
        <v>621048.47</v>
      </c>
      <c r="H3776" s="21">
        <v>0</v>
      </c>
      <c r="I3776" s="21">
        <v>0</v>
      </c>
    </row>
    <row r="3777" spans="1:9" ht="15" x14ac:dyDescent="0.25">
      <c r="A3777" s="82" t="s">
        <v>3704</v>
      </c>
      <c r="B3777" s="20">
        <v>0</v>
      </c>
      <c r="C3777" s="84" t="s">
        <v>4402</v>
      </c>
      <c r="D3777" s="81">
        <v>687036.35000000009</v>
      </c>
      <c r="E3777" s="81">
        <v>248546.02</v>
      </c>
      <c r="F3777" s="21">
        <v>0</v>
      </c>
      <c r="G3777" s="22">
        <f t="shared" si="58"/>
        <v>438490.33000000007</v>
      </c>
      <c r="H3777" s="21">
        <v>0</v>
      </c>
      <c r="I3777" s="21">
        <v>0</v>
      </c>
    </row>
    <row r="3778" spans="1:9" ht="15" x14ac:dyDescent="0.25">
      <c r="A3778" s="82" t="s">
        <v>3705</v>
      </c>
      <c r="B3778" s="20">
        <v>0</v>
      </c>
      <c r="C3778" s="84" t="s">
        <v>4402</v>
      </c>
      <c r="D3778" s="81">
        <v>1036287.64</v>
      </c>
      <c r="E3778" s="81">
        <v>271694.62999999995</v>
      </c>
      <c r="F3778" s="21">
        <v>0</v>
      </c>
      <c r="G3778" s="22">
        <f t="shared" si="58"/>
        <v>764593.01</v>
      </c>
      <c r="H3778" s="21">
        <v>0</v>
      </c>
      <c r="I3778" s="21">
        <v>0</v>
      </c>
    </row>
    <row r="3779" spans="1:9" ht="15" x14ac:dyDescent="0.25">
      <c r="A3779" s="82" t="s">
        <v>3229</v>
      </c>
      <c r="B3779" s="20">
        <v>0</v>
      </c>
      <c r="C3779" s="84" t="s">
        <v>4402</v>
      </c>
      <c r="D3779" s="81">
        <v>578253.68999999994</v>
      </c>
      <c r="E3779" s="81">
        <v>21670.239999999998</v>
      </c>
      <c r="F3779" s="21">
        <v>0</v>
      </c>
      <c r="G3779" s="22">
        <f t="shared" si="58"/>
        <v>556583.44999999995</v>
      </c>
      <c r="H3779" s="21">
        <v>0</v>
      </c>
      <c r="I3779" s="21">
        <v>0</v>
      </c>
    </row>
    <row r="3780" spans="1:9" ht="15" x14ac:dyDescent="0.25">
      <c r="A3780" s="82" t="s">
        <v>3706</v>
      </c>
      <c r="B3780" s="20">
        <v>0</v>
      </c>
      <c r="C3780" s="84" t="s">
        <v>4402</v>
      </c>
      <c r="D3780" s="81">
        <v>11507.04</v>
      </c>
      <c r="E3780" s="81">
        <v>0</v>
      </c>
      <c r="F3780" s="21">
        <v>0</v>
      </c>
      <c r="G3780" s="22">
        <f t="shared" si="58"/>
        <v>11507.04</v>
      </c>
      <c r="H3780" s="21">
        <v>0</v>
      </c>
      <c r="I3780" s="21">
        <v>0</v>
      </c>
    </row>
    <row r="3781" spans="1:9" ht="15" x14ac:dyDescent="0.25">
      <c r="A3781" s="82" t="s">
        <v>3707</v>
      </c>
      <c r="B3781" s="20">
        <v>0</v>
      </c>
      <c r="C3781" s="84" t="s">
        <v>4402</v>
      </c>
      <c r="D3781" s="81">
        <v>662391.16000000015</v>
      </c>
      <c r="E3781" s="81">
        <v>267611.16000000003</v>
      </c>
      <c r="F3781" s="21">
        <v>0</v>
      </c>
      <c r="G3781" s="22">
        <f t="shared" si="58"/>
        <v>394780.00000000012</v>
      </c>
      <c r="H3781" s="21">
        <v>0</v>
      </c>
      <c r="I3781" s="21">
        <v>0</v>
      </c>
    </row>
    <row r="3782" spans="1:9" ht="15" x14ac:dyDescent="0.25">
      <c r="A3782" s="82" t="s">
        <v>3708</v>
      </c>
      <c r="B3782" s="20">
        <v>0</v>
      </c>
      <c r="C3782" s="84" t="s">
        <v>4402</v>
      </c>
      <c r="D3782" s="81">
        <v>703608.49999999977</v>
      </c>
      <c r="E3782" s="81">
        <v>218231.64999999997</v>
      </c>
      <c r="F3782" s="21">
        <v>0</v>
      </c>
      <c r="G3782" s="22">
        <f t="shared" ref="G3782:G3845" si="59">D3782-E3782</f>
        <v>485376.8499999998</v>
      </c>
      <c r="H3782" s="21">
        <v>0</v>
      </c>
      <c r="I3782" s="21">
        <v>0</v>
      </c>
    </row>
    <row r="3783" spans="1:9" ht="15" x14ac:dyDescent="0.25">
      <c r="A3783" s="82" t="s">
        <v>3709</v>
      </c>
      <c r="B3783" s="20">
        <v>0</v>
      </c>
      <c r="C3783" s="84" t="s">
        <v>4402</v>
      </c>
      <c r="D3783" s="81">
        <v>1295251</v>
      </c>
      <c r="E3783" s="81">
        <v>581144.43999999994</v>
      </c>
      <c r="F3783" s="21">
        <v>0</v>
      </c>
      <c r="G3783" s="22">
        <f t="shared" si="59"/>
        <v>714106.56</v>
      </c>
      <c r="H3783" s="21">
        <v>0</v>
      </c>
      <c r="I3783" s="21">
        <v>0</v>
      </c>
    </row>
    <row r="3784" spans="1:9" ht="15" x14ac:dyDescent="0.25">
      <c r="A3784" s="82" t="s">
        <v>3710</v>
      </c>
      <c r="B3784" s="20">
        <v>0</v>
      </c>
      <c r="C3784" s="84" t="s">
        <v>4402</v>
      </c>
      <c r="D3784" s="81">
        <v>19418.099999999999</v>
      </c>
      <c r="E3784" s="81">
        <v>0</v>
      </c>
      <c r="F3784" s="21">
        <v>0</v>
      </c>
      <c r="G3784" s="22">
        <f t="shared" si="59"/>
        <v>19418.099999999999</v>
      </c>
      <c r="H3784" s="21">
        <v>0</v>
      </c>
      <c r="I3784" s="21">
        <v>0</v>
      </c>
    </row>
    <row r="3785" spans="1:9" ht="15" x14ac:dyDescent="0.25">
      <c r="A3785" s="82" t="s">
        <v>3711</v>
      </c>
      <c r="B3785" s="20">
        <v>0</v>
      </c>
      <c r="C3785" s="84" t="s">
        <v>4402</v>
      </c>
      <c r="D3785" s="81">
        <v>1252992.5000000002</v>
      </c>
      <c r="E3785" s="81">
        <v>592022.1</v>
      </c>
      <c r="F3785" s="21">
        <v>0</v>
      </c>
      <c r="G3785" s="22">
        <f t="shared" si="59"/>
        <v>660970.40000000026</v>
      </c>
      <c r="H3785" s="21">
        <v>0</v>
      </c>
      <c r="I3785" s="21">
        <v>0</v>
      </c>
    </row>
    <row r="3786" spans="1:9" ht="15" x14ac:dyDescent="0.25">
      <c r="A3786" s="82" t="s">
        <v>3712</v>
      </c>
      <c r="B3786" s="20">
        <v>0</v>
      </c>
      <c r="C3786" s="84" t="s">
        <v>4402</v>
      </c>
      <c r="D3786" s="81">
        <v>841422.6</v>
      </c>
      <c r="E3786" s="81">
        <v>371719</v>
      </c>
      <c r="F3786" s="21">
        <v>0</v>
      </c>
      <c r="G3786" s="22">
        <f t="shared" si="59"/>
        <v>469703.6</v>
      </c>
      <c r="H3786" s="21">
        <v>0</v>
      </c>
      <c r="I3786" s="21">
        <v>0</v>
      </c>
    </row>
    <row r="3787" spans="1:9" ht="15" x14ac:dyDescent="0.25">
      <c r="A3787" s="82" t="s">
        <v>3713</v>
      </c>
      <c r="B3787" s="20">
        <v>0</v>
      </c>
      <c r="C3787" s="84" t="s">
        <v>4402</v>
      </c>
      <c r="D3787" s="81">
        <v>351233.57</v>
      </c>
      <c r="E3787" s="81">
        <v>269795.71999999997</v>
      </c>
      <c r="F3787" s="21">
        <v>0</v>
      </c>
      <c r="G3787" s="22">
        <f t="shared" si="59"/>
        <v>81437.850000000035</v>
      </c>
      <c r="H3787" s="21">
        <v>0</v>
      </c>
      <c r="I3787" s="21">
        <v>0</v>
      </c>
    </row>
    <row r="3788" spans="1:9" ht="15" x14ac:dyDescent="0.25">
      <c r="A3788" s="82" t="s">
        <v>3714</v>
      </c>
      <c r="B3788" s="20">
        <v>0</v>
      </c>
      <c r="C3788" s="84" t="s">
        <v>4402</v>
      </c>
      <c r="D3788" s="81">
        <v>1066125.2799999998</v>
      </c>
      <c r="E3788" s="81">
        <v>271234.18000000005</v>
      </c>
      <c r="F3788" s="21">
        <v>0</v>
      </c>
      <c r="G3788" s="22">
        <f t="shared" si="59"/>
        <v>794891.09999999974</v>
      </c>
      <c r="H3788" s="21">
        <v>0</v>
      </c>
      <c r="I3788" s="21">
        <v>0</v>
      </c>
    </row>
    <row r="3789" spans="1:9" ht="15" x14ac:dyDescent="0.25">
      <c r="A3789" s="82" t="s">
        <v>3715</v>
      </c>
      <c r="B3789" s="20">
        <v>0</v>
      </c>
      <c r="C3789" s="84" t="s">
        <v>4402</v>
      </c>
      <c r="D3789" s="81">
        <v>952130.83</v>
      </c>
      <c r="E3789" s="81">
        <v>375219.03</v>
      </c>
      <c r="F3789" s="21">
        <v>0</v>
      </c>
      <c r="G3789" s="22">
        <f t="shared" si="59"/>
        <v>576911.79999999993</v>
      </c>
      <c r="H3789" s="21">
        <v>0</v>
      </c>
      <c r="I3789" s="21">
        <v>0</v>
      </c>
    </row>
    <row r="3790" spans="1:9" ht="15" x14ac:dyDescent="0.25">
      <c r="A3790" s="82" t="s">
        <v>3716</v>
      </c>
      <c r="B3790" s="20">
        <v>0</v>
      </c>
      <c r="C3790" s="84" t="s">
        <v>4402</v>
      </c>
      <c r="D3790" s="81">
        <v>2036280.6799999988</v>
      </c>
      <c r="E3790" s="81">
        <v>847806.74999999965</v>
      </c>
      <c r="F3790" s="21">
        <v>0</v>
      </c>
      <c r="G3790" s="22">
        <f t="shared" si="59"/>
        <v>1188473.9299999992</v>
      </c>
      <c r="H3790" s="21">
        <v>0</v>
      </c>
      <c r="I3790" s="21">
        <v>0</v>
      </c>
    </row>
    <row r="3791" spans="1:9" ht="15" x14ac:dyDescent="0.25">
      <c r="A3791" s="82" t="s">
        <v>3717</v>
      </c>
      <c r="B3791" s="20">
        <v>0</v>
      </c>
      <c r="C3791" s="84" t="s">
        <v>4402</v>
      </c>
      <c r="D3791" s="81">
        <v>796946.80000000016</v>
      </c>
      <c r="E3791" s="81">
        <v>316353.52999999997</v>
      </c>
      <c r="F3791" s="21">
        <v>0</v>
      </c>
      <c r="G3791" s="22">
        <f t="shared" si="59"/>
        <v>480593.27000000019</v>
      </c>
      <c r="H3791" s="21">
        <v>0</v>
      </c>
      <c r="I3791" s="21">
        <v>0</v>
      </c>
    </row>
    <row r="3792" spans="1:9" ht="15" x14ac:dyDescent="0.25">
      <c r="A3792" s="82" t="s">
        <v>3718</v>
      </c>
      <c r="B3792" s="20">
        <v>0</v>
      </c>
      <c r="C3792" s="84" t="s">
        <v>4402</v>
      </c>
      <c r="D3792" s="81">
        <v>1068374.9799999997</v>
      </c>
      <c r="E3792" s="81">
        <v>316855.67000000004</v>
      </c>
      <c r="F3792" s="21">
        <v>0</v>
      </c>
      <c r="G3792" s="22">
        <f t="shared" si="59"/>
        <v>751519.30999999971</v>
      </c>
      <c r="H3792" s="21">
        <v>0</v>
      </c>
      <c r="I3792" s="21">
        <v>0</v>
      </c>
    </row>
    <row r="3793" spans="1:9" ht="15" x14ac:dyDescent="0.25">
      <c r="A3793" s="82" t="s">
        <v>3719</v>
      </c>
      <c r="B3793" s="20">
        <v>0</v>
      </c>
      <c r="C3793" s="84" t="s">
        <v>4402</v>
      </c>
      <c r="D3793" s="81">
        <v>987005.2899999998</v>
      </c>
      <c r="E3793" s="81">
        <v>450325.9</v>
      </c>
      <c r="F3793" s="21">
        <v>0</v>
      </c>
      <c r="G3793" s="22">
        <f t="shared" si="59"/>
        <v>536679.38999999978</v>
      </c>
      <c r="H3793" s="21">
        <v>0</v>
      </c>
      <c r="I3793" s="21">
        <v>0</v>
      </c>
    </row>
    <row r="3794" spans="1:9" ht="15" x14ac:dyDescent="0.25">
      <c r="A3794" s="82" t="s">
        <v>3720</v>
      </c>
      <c r="B3794" s="20">
        <v>0</v>
      </c>
      <c r="C3794" s="84" t="s">
        <v>4402</v>
      </c>
      <c r="D3794" s="81">
        <v>664302.01999999979</v>
      </c>
      <c r="E3794" s="81">
        <v>236227.91</v>
      </c>
      <c r="F3794" s="21">
        <v>0</v>
      </c>
      <c r="G3794" s="22">
        <f t="shared" si="59"/>
        <v>428074.10999999975</v>
      </c>
      <c r="H3794" s="21">
        <v>0</v>
      </c>
      <c r="I3794" s="21">
        <v>0</v>
      </c>
    </row>
    <row r="3795" spans="1:9" ht="15" x14ac:dyDescent="0.25">
      <c r="A3795" s="82" t="s">
        <v>3721</v>
      </c>
      <c r="B3795" s="20">
        <v>0</v>
      </c>
      <c r="C3795" s="84" t="s">
        <v>4402</v>
      </c>
      <c r="D3795" s="81">
        <v>1005703.9199999998</v>
      </c>
      <c r="E3795" s="81">
        <v>621990.61999999988</v>
      </c>
      <c r="F3795" s="21">
        <v>0</v>
      </c>
      <c r="G3795" s="22">
        <f t="shared" si="59"/>
        <v>383713.29999999993</v>
      </c>
      <c r="H3795" s="21">
        <v>0</v>
      </c>
      <c r="I3795" s="21">
        <v>0</v>
      </c>
    </row>
    <row r="3796" spans="1:9" ht="15" x14ac:dyDescent="0.25">
      <c r="A3796" s="82" t="s">
        <v>3722</v>
      </c>
      <c r="B3796" s="20">
        <v>0</v>
      </c>
      <c r="C3796" s="84" t="s">
        <v>4402</v>
      </c>
      <c r="D3796" s="81">
        <v>142524.65</v>
      </c>
      <c r="E3796" s="81">
        <v>12457.29</v>
      </c>
      <c r="F3796" s="21">
        <v>0</v>
      </c>
      <c r="G3796" s="22">
        <f t="shared" si="59"/>
        <v>130067.35999999999</v>
      </c>
      <c r="H3796" s="21">
        <v>0</v>
      </c>
      <c r="I3796" s="21">
        <v>0</v>
      </c>
    </row>
    <row r="3797" spans="1:9" ht="15" x14ac:dyDescent="0.25">
      <c r="A3797" s="82" t="s">
        <v>3723</v>
      </c>
      <c r="B3797" s="20">
        <v>0</v>
      </c>
      <c r="C3797" s="84" t="s">
        <v>4402</v>
      </c>
      <c r="D3797" s="81">
        <v>223724</v>
      </c>
      <c r="E3797" s="81">
        <v>15457.34</v>
      </c>
      <c r="F3797" s="21">
        <v>0</v>
      </c>
      <c r="G3797" s="22">
        <f t="shared" si="59"/>
        <v>208266.66</v>
      </c>
      <c r="H3797" s="21">
        <v>0</v>
      </c>
      <c r="I3797" s="21">
        <v>0</v>
      </c>
    </row>
    <row r="3798" spans="1:9" ht="15" x14ac:dyDescent="0.25">
      <c r="A3798" s="82" t="s">
        <v>3724</v>
      </c>
      <c r="B3798" s="20">
        <v>0</v>
      </c>
      <c r="C3798" s="84" t="s">
        <v>4402</v>
      </c>
      <c r="D3798" s="81">
        <v>1202883.58</v>
      </c>
      <c r="E3798" s="81">
        <v>440810.61999999988</v>
      </c>
      <c r="F3798" s="21">
        <v>0</v>
      </c>
      <c r="G3798" s="22">
        <f t="shared" si="59"/>
        <v>762072.9600000002</v>
      </c>
      <c r="H3798" s="21">
        <v>0</v>
      </c>
      <c r="I3798" s="21">
        <v>0</v>
      </c>
    </row>
    <row r="3799" spans="1:9" ht="15" x14ac:dyDescent="0.25">
      <c r="A3799" s="82" t="s">
        <v>3725</v>
      </c>
      <c r="B3799" s="20">
        <v>0</v>
      </c>
      <c r="C3799" s="84" t="s">
        <v>4402</v>
      </c>
      <c r="D3799" s="81">
        <v>738062.67999999982</v>
      </c>
      <c r="E3799" s="81">
        <v>465829.64000000007</v>
      </c>
      <c r="F3799" s="21">
        <v>0</v>
      </c>
      <c r="G3799" s="22">
        <f t="shared" si="59"/>
        <v>272233.03999999975</v>
      </c>
      <c r="H3799" s="21">
        <v>0</v>
      </c>
      <c r="I3799" s="21">
        <v>0</v>
      </c>
    </row>
    <row r="3800" spans="1:9" ht="15" x14ac:dyDescent="0.25">
      <c r="A3800" s="82" t="s">
        <v>3726</v>
      </c>
      <c r="B3800" s="20">
        <v>0</v>
      </c>
      <c r="C3800" s="84" t="s">
        <v>4402</v>
      </c>
      <c r="D3800" s="81">
        <v>9967.7999999999993</v>
      </c>
      <c r="E3800" s="81">
        <v>629.5</v>
      </c>
      <c r="F3800" s="21">
        <v>0</v>
      </c>
      <c r="G3800" s="22">
        <f t="shared" si="59"/>
        <v>9338.2999999999993</v>
      </c>
      <c r="H3800" s="21">
        <v>0</v>
      </c>
      <c r="I3800" s="21">
        <v>0</v>
      </c>
    </row>
    <row r="3801" spans="1:9" ht="15" x14ac:dyDescent="0.25">
      <c r="A3801" s="82" t="s">
        <v>3727</v>
      </c>
      <c r="B3801" s="20">
        <v>0</v>
      </c>
      <c r="C3801" s="84" t="s">
        <v>4402</v>
      </c>
      <c r="D3801" s="81">
        <v>44535.6</v>
      </c>
      <c r="E3801" s="81">
        <v>6604</v>
      </c>
      <c r="F3801" s="21">
        <v>0</v>
      </c>
      <c r="G3801" s="22">
        <f t="shared" si="59"/>
        <v>37931.599999999999</v>
      </c>
      <c r="H3801" s="21">
        <v>0</v>
      </c>
      <c r="I3801" s="21">
        <v>0</v>
      </c>
    </row>
    <row r="3802" spans="1:9" ht="15" x14ac:dyDescent="0.25">
      <c r="A3802" s="82" t="s">
        <v>3258</v>
      </c>
      <c r="B3802" s="20">
        <v>0</v>
      </c>
      <c r="C3802" s="84" t="s">
        <v>4402</v>
      </c>
      <c r="D3802" s="81">
        <v>13098</v>
      </c>
      <c r="E3802" s="81">
        <v>0</v>
      </c>
      <c r="F3802" s="21">
        <v>0</v>
      </c>
      <c r="G3802" s="22">
        <f t="shared" si="59"/>
        <v>13098</v>
      </c>
      <c r="H3802" s="21">
        <v>0</v>
      </c>
      <c r="I3802" s="21">
        <v>0</v>
      </c>
    </row>
    <row r="3803" spans="1:9" ht="15" x14ac:dyDescent="0.25">
      <c r="A3803" s="82" t="s">
        <v>3405</v>
      </c>
      <c r="B3803" s="20">
        <v>0</v>
      </c>
      <c r="C3803" s="84" t="s">
        <v>4402</v>
      </c>
      <c r="D3803" s="81">
        <v>39536.879999999997</v>
      </c>
      <c r="E3803" s="81">
        <v>0</v>
      </c>
      <c r="F3803" s="21">
        <v>0</v>
      </c>
      <c r="G3803" s="22">
        <f t="shared" si="59"/>
        <v>39536.879999999997</v>
      </c>
      <c r="H3803" s="21">
        <v>0</v>
      </c>
      <c r="I3803" s="21">
        <v>0</v>
      </c>
    </row>
    <row r="3804" spans="1:9" ht="15" x14ac:dyDescent="0.25">
      <c r="A3804" s="82" t="s">
        <v>540</v>
      </c>
      <c r="B3804" s="20">
        <v>0</v>
      </c>
      <c r="C3804" s="84" t="s">
        <v>4403</v>
      </c>
      <c r="D3804" s="81">
        <v>11868</v>
      </c>
      <c r="E3804" s="81">
        <v>0</v>
      </c>
      <c r="F3804" s="21">
        <v>0</v>
      </c>
      <c r="G3804" s="22">
        <f t="shared" si="59"/>
        <v>11868</v>
      </c>
      <c r="H3804" s="21">
        <v>0</v>
      </c>
      <c r="I3804" s="21">
        <v>0</v>
      </c>
    </row>
    <row r="3805" spans="1:9" ht="15" x14ac:dyDescent="0.25">
      <c r="A3805" s="82" t="s">
        <v>543</v>
      </c>
      <c r="B3805" s="20">
        <v>0</v>
      </c>
      <c r="C3805" s="84" t="s">
        <v>4403</v>
      </c>
      <c r="D3805" s="81">
        <v>59082</v>
      </c>
      <c r="E3805" s="81">
        <v>0</v>
      </c>
      <c r="F3805" s="21">
        <v>0</v>
      </c>
      <c r="G3805" s="22">
        <f t="shared" si="59"/>
        <v>59082</v>
      </c>
      <c r="H3805" s="21">
        <v>0</v>
      </c>
      <c r="I3805" s="21">
        <v>0</v>
      </c>
    </row>
    <row r="3806" spans="1:9" ht="15" x14ac:dyDescent="0.25">
      <c r="A3806" s="82" t="s">
        <v>3728</v>
      </c>
      <c r="B3806" s="20">
        <v>0</v>
      </c>
      <c r="C3806" s="84" t="s">
        <v>4403</v>
      </c>
      <c r="D3806" s="81">
        <v>78225.600000000006</v>
      </c>
      <c r="E3806" s="81">
        <v>0</v>
      </c>
      <c r="F3806" s="21">
        <v>0</v>
      </c>
      <c r="G3806" s="22">
        <f t="shared" si="59"/>
        <v>78225.600000000006</v>
      </c>
      <c r="H3806" s="21">
        <v>0</v>
      </c>
      <c r="I3806" s="21">
        <v>0</v>
      </c>
    </row>
    <row r="3807" spans="1:9" ht="15" x14ac:dyDescent="0.25">
      <c r="A3807" s="82" t="s">
        <v>3729</v>
      </c>
      <c r="B3807" s="20">
        <v>0</v>
      </c>
      <c r="C3807" s="84" t="s">
        <v>4403</v>
      </c>
      <c r="D3807" s="81">
        <v>14551.2</v>
      </c>
      <c r="E3807" s="81">
        <v>0</v>
      </c>
      <c r="F3807" s="21">
        <v>0</v>
      </c>
      <c r="G3807" s="22">
        <f t="shared" si="59"/>
        <v>14551.2</v>
      </c>
      <c r="H3807" s="21">
        <v>0</v>
      </c>
      <c r="I3807" s="21">
        <v>0</v>
      </c>
    </row>
    <row r="3808" spans="1:9" ht="15" x14ac:dyDescent="0.25">
      <c r="A3808" s="82" t="s">
        <v>3235</v>
      </c>
      <c r="B3808" s="20">
        <v>0</v>
      </c>
      <c r="C3808" s="84" t="s">
        <v>4403</v>
      </c>
      <c r="D3808" s="81">
        <v>206141.99999999997</v>
      </c>
      <c r="E3808" s="81">
        <v>82154.8</v>
      </c>
      <c r="F3808" s="21">
        <v>0</v>
      </c>
      <c r="G3808" s="22">
        <f t="shared" si="59"/>
        <v>123987.19999999997</v>
      </c>
      <c r="H3808" s="21">
        <v>0</v>
      </c>
      <c r="I3808" s="21">
        <v>0</v>
      </c>
    </row>
    <row r="3809" spans="1:9" ht="15" x14ac:dyDescent="0.25">
      <c r="A3809" s="82" t="s">
        <v>3730</v>
      </c>
      <c r="B3809" s="20">
        <v>0</v>
      </c>
      <c r="C3809" s="84" t="s">
        <v>4403</v>
      </c>
      <c r="D3809" s="81">
        <v>163159.19999999998</v>
      </c>
      <c r="E3809" s="81">
        <v>56650.399999999994</v>
      </c>
      <c r="F3809" s="21">
        <v>0</v>
      </c>
      <c r="G3809" s="22">
        <f t="shared" si="59"/>
        <v>106508.79999999999</v>
      </c>
      <c r="H3809" s="21">
        <v>0</v>
      </c>
      <c r="I3809" s="21">
        <v>0</v>
      </c>
    </row>
    <row r="3810" spans="1:9" ht="15" x14ac:dyDescent="0.25">
      <c r="A3810" s="82" t="s">
        <v>3731</v>
      </c>
      <c r="B3810" s="20">
        <v>0</v>
      </c>
      <c r="C3810" s="84" t="s">
        <v>4403</v>
      </c>
      <c r="D3810" s="81">
        <v>165120</v>
      </c>
      <c r="E3810" s="81">
        <v>260</v>
      </c>
      <c r="F3810" s="21">
        <v>0</v>
      </c>
      <c r="G3810" s="22">
        <f t="shared" si="59"/>
        <v>164860</v>
      </c>
      <c r="H3810" s="21">
        <v>0</v>
      </c>
      <c r="I3810" s="21">
        <v>0</v>
      </c>
    </row>
    <row r="3811" spans="1:9" ht="15" x14ac:dyDescent="0.25">
      <c r="A3811" s="82" t="s">
        <v>3732</v>
      </c>
      <c r="B3811" s="20">
        <v>0</v>
      </c>
      <c r="C3811" s="84" t="s">
        <v>4403</v>
      </c>
      <c r="D3811" s="81">
        <v>195847.8</v>
      </c>
      <c r="E3811" s="81">
        <v>23370.400000000001</v>
      </c>
      <c r="F3811" s="21">
        <v>0</v>
      </c>
      <c r="G3811" s="22">
        <f t="shared" si="59"/>
        <v>172477.4</v>
      </c>
      <c r="H3811" s="21">
        <v>0</v>
      </c>
      <c r="I3811" s="21">
        <v>0</v>
      </c>
    </row>
    <row r="3812" spans="1:9" ht="15" x14ac:dyDescent="0.25">
      <c r="A3812" s="82" t="s">
        <v>3733</v>
      </c>
      <c r="B3812" s="20">
        <v>0</v>
      </c>
      <c r="C3812" s="84" t="s">
        <v>4403</v>
      </c>
      <c r="D3812" s="81">
        <v>149820.6</v>
      </c>
      <c r="E3812" s="81">
        <v>11896</v>
      </c>
      <c r="F3812" s="21">
        <v>0</v>
      </c>
      <c r="G3812" s="22">
        <f t="shared" si="59"/>
        <v>137924.6</v>
      </c>
      <c r="H3812" s="21">
        <v>0</v>
      </c>
      <c r="I3812" s="21">
        <v>0</v>
      </c>
    </row>
    <row r="3813" spans="1:9" ht="15" x14ac:dyDescent="0.25">
      <c r="A3813" s="82" t="s">
        <v>3734</v>
      </c>
      <c r="B3813" s="20">
        <v>0</v>
      </c>
      <c r="C3813" s="84" t="s">
        <v>4403</v>
      </c>
      <c r="D3813" s="81">
        <v>73968.600000000006</v>
      </c>
      <c r="E3813" s="81">
        <v>15523.2</v>
      </c>
      <c r="F3813" s="21">
        <v>0</v>
      </c>
      <c r="G3813" s="22">
        <f t="shared" si="59"/>
        <v>58445.400000000009</v>
      </c>
      <c r="H3813" s="21">
        <v>0</v>
      </c>
      <c r="I3813" s="21">
        <v>0</v>
      </c>
    </row>
    <row r="3814" spans="1:9" ht="15" x14ac:dyDescent="0.25">
      <c r="A3814" s="82" t="s">
        <v>3236</v>
      </c>
      <c r="B3814" s="20">
        <v>0</v>
      </c>
      <c r="C3814" s="84" t="s">
        <v>4403</v>
      </c>
      <c r="D3814" s="81">
        <v>191962.32</v>
      </c>
      <c r="E3814" s="81">
        <v>41270.14</v>
      </c>
      <c r="F3814" s="21">
        <v>0</v>
      </c>
      <c r="G3814" s="22">
        <f t="shared" si="59"/>
        <v>150692.18</v>
      </c>
      <c r="H3814" s="21">
        <v>0</v>
      </c>
      <c r="I3814" s="21">
        <v>0</v>
      </c>
    </row>
    <row r="3815" spans="1:9" ht="15" x14ac:dyDescent="0.25">
      <c r="A3815" s="82" t="s">
        <v>3727</v>
      </c>
      <c r="B3815" s="20">
        <v>0</v>
      </c>
      <c r="C3815" s="84" t="s">
        <v>4403</v>
      </c>
      <c r="D3815" s="81">
        <v>149304.6</v>
      </c>
      <c r="E3815" s="81">
        <v>58786.8</v>
      </c>
      <c r="F3815" s="21">
        <v>0</v>
      </c>
      <c r="G3815" s="22">
        <f t="shared" si="59"/>
        <v>90517.8</v>
      </c>
      <c r="H3815" s="21">
        <v>0</v>
      </c>
      <c r="I3815" s="21">
        <v>0</v>
      </c>
    </row>
    <row r="3816" spans="1:9" ht="15" x14ac:dyDescent="0.25">
      <c r="A3816" s="82" t="s">
        <v>3256</v>
      </c>
      <c r="B3816" s="20">
        <v>0</v>
      </c>
      <c r="C3816" s="84" t="s">
        <v>4403</v>
      </c>
      <c r="D3816" s="81">
        <v>129908.16</v>
      </c>
      <c r="E3816" s="81">
        <v>40416.619999999995</v>
      </c>
      <c r="F3816" s="21">
        <v>0</v>
      </c>
      <c r="G3816" s="22">
        <f t="shared" si="59"/>
        <v>89491.540000000008</v>
      </c>
      <c r="H3816" s="21">
        <v>0</v>
      </c>
      <c r="I3816" s="21">
        <v>0</v>
      </c>
    </row>
    <row r="3817" spans="1:9" ht="15" x14ac:dyDescent="0.25">
      <c r="A3817" s="82" t="s">
        <v>3735</v>
      </c>
      <c r="B3817" s="20">
        <v>0</v>
      </c>
      <c r="C3817" s="84" t="s">
        <v>4403</v>
      </c>
      <c r="D3817" s="81">
        <v>161920.79999999999</v>
      </c>
      <c r="E3817" s="81">
        <v>43047</v>
      </c>
      <c r="F3817" s="21">
        <v>0</v>
      </c>
      <c r="G3817" s="22">
        <f t="shared" si="59"/>
        <v>118873.79999999999</v>
      </c>
      <c r="H3817" s="21">
        <v>0</v>
      </c>
      <c r="I3817" s="21">
        <v>0</v>
      </c>
    </row>
    <row r="3818" spans="1:9" ht="15" x14ac:dyDescent="0.25">
      <c r="A3818" s="82" t="s">
        <v>3257</v>
      </c>
      <c r="B3818" s="20">
        <v>0</v>
      </c>
      <c r="C3818" s="84" t="s">
        <v>4403</v>
      </c>
      <c r="D3818" s="81">
        <v>160011.60000000003</v>
      </c>
      <c r="E3818" s="81">
        <v>52686.100000000006</v>
      </c>
      <c r="F3818" s="21">
        <v>0</v>
      </c>
      <c r="G3818" s="22">
        <f t="shared" si="59"/>
        <v>107325.50000000003</v>
      </c>
      <c r="H3818" s="21">
        <v>0</v>
      </c>
      <c r="I3818" s="21">
        <v>0</v>
      </c>
    </row>
    <row r="3819" spans="1:9" ht="15" x14ac:dyDescent="0.25">
      <c r="A3819" s="82" t="s">
        <v>3258</v>
      </c>
      <c r="B3819" s="20">
        <v>0</v>
      </c>
      <c r="C3819" s="84" t="s">
        <v>4403</v>
      </c>
      <c r="D3819" s="81">
        <v>193113</v>
      </c>
      <c r="E3819" s="81">
        <v>56568.5</v>
      </c>
      <c r="F3819" s="21">
        <v>0</v>
      </c>
      <c r="G3819" s="22">
        <f t="shared" si="59"/>
        <v>136544.5</v>
      </c>
      <c r="H3819" s="21">
        <v>0</v>
      </c>
      <c r="I3819" s="21">
        <v>0</v>
      </c>
    </row>
    <row r="3820" spans="1:9" ht="15" x14ac:dyDescent="0.25">
      <c r="A3820" s="82" t="s">
        <v>3405</v>
      </c>
      <c r="B3820" s="20">
        <v>0</v>
      </c>
      <c r="C3820" s="84" t="s">
        <v>4403</v>
      </c>
      <c r="D3820" s="81">
        <v>148917.59999999998</v>
      </c>
      <c r="E3820" s="81">
        <v>31573</v>
      </c>
      <c r="F3820" s="21">
        <v>0</v>
      </c>
      <c r="G3820" s="22">
        <f t="shared" si="59"/>
        <v>117344.59999999998</v>
      </c>
      <c r="H3820" s="21">
        <v>0</v>
      </c>
      <c r="I3820" s="21">
        <v>0</v>
      </c>
    </row>
    <row r="3821" spans="1:9" ht="15" x14ac:dyDescent="0.25">
      <c r="A3821" s="82" t="s">
        <v>3259</v>
      </c>
      <c r="B3821" s="20">
        <v>0</v>
      </c>
      <c r="C3821" s="84" t="s">
        <v>4403</v>
      </c>
      <c r="D3821" s="81">
        <v>147085.79999999999</v>
      </c>
      <c r="E3821" s="81">
        <v>38097.1</v>
      </c>
      <c r="F3821" s="21">
        <v>0</v>
      </c>
      <c r="G3821" s="22">
        <f t="shared" si="59"/>
        <v>108988.69999999998</v>
      </c>
      <c r="H3821" s="21">
        <v>0</v>
      </c>
      <c r="I3821" s="21">
        <v>0</v>
      </c>
    </row>
    <row r="3822" spans="1:9" ht="15" x14ac:dyDescent="0.25">
      <c r="A3822" s="82" t="s">
        <v>3736</v>
      </c>
      <c r="B3822" s="20">
        <v>0</v>
      </c>
      <c r="C3822" s="84" t="s">
        <v>4404</v>
      </c>
      <c r="D3822" s="81">
        <v>258799.80000000002</v>
      </c>
      <c r="E3822" s="81">
        <v>31742.100000000002</v>
      </c>
      <c r="F3822" s="21">
        <v>0</v>
      </c>
      <c r="G3822" s="22">
        <f t="shared" si="59"/>
        <v>227057.7</v>
      </c>
      <c r="H3822" s="21">
        <v>0</v>
      </c>
      <c r="I3822" s="21">
        <v>0</v>
      </c>
    </row>
    <row r="3823" spans="1:9" ht="15" x14ac:dyDescent="0.25">
      <c r="A3823" s="82" t="s">
        <v>2794</v>
      </c>
      <c r="B3823" s="20">
        <v>0</v>
      </c>
      <c r="C3823" s="84" t="s">
        <v>4404</v>
      </c>
      <c r="D3823" s="81">
        <v>143860.80000000002</v>
      </c>
      <c r="E3823" s="81">
        <v>19381.2</v>
      </c>
      <c r="F3823" s="21">
        <v>0</v>
      </c>
      <c r="G3823" s="22">
        <f t="shared" si="59"/>
        <v>124479.60000000002</v>
      </c>
      <c r="H3823" s="21">
        <v>0</v>
      </c>
      <c r="I3823" s="21">
        <v>0</v>
      </c>
    </row>
    <row r="3824" spans="1:9" ht="15" x14ac:dyDescent="0.25">
      <c r="A3824" s="82" t="s">
        <v>3737</v>
      </c>
      <c r="B3824" s="20">
        <v>0</v>
      </c>
      <c r="C3824" s="84" t="s">
        <v>4404</v>
      </c>
      <c r="D3824" s="81">
        <v>148556.4</v>
      </c>
      <c r="E3824" s="81">
        <v>67095.399999999994</v>
      </c>
      <c r="F3824" s="21">
        <v>0</v>
      </c>
      <c r="G3824" s="22">
        <f t="shared" si="59"/>
        <v>81461</v>
      </c>
      <c r="H3824" s="21">
        <v>0</v>
      </c>
      <c r="I3824" s="21">
        <v>0</v>
      </c>
    </row>
    <row r="3825" spans="1:9" ht="15" x14ac:dyDescent="0.25">
      <c r="A3825" s="82" t="s">
        <v>3738</v>
      </c>
      <c r="B3825" s="20">
        <v>0</v>
      </c>
      <c r="C3825" s="84" t="s">
        <v>4404</v>
      </c>
      <c r="D3825" s="81">
        <v>317143.89999999997</v>
      </c>
      <c r="E3825" s="81">
        <v>137288.4</v>
      </c>
      <c r="F3825" s="21">
        <v>0</v>
      </c>
      <c r="G3825" s="22">
        <f t="shared" si="59"/>
        <v>179855.49999999997</v>
      </c>
      <c r="H3825" s="21">
        <v>0</v>
      </c>
      <c r="I3825" s="21">
        <v>0</v>
      </c>
    </row>
    <row r="3826" spans="1:9" ht="15" x14ac:dyDescent="0.25">
      <c r="A3826" s="82" t="s">
        <v>3739</v>
      </c>
      <c r="B3826" s="20">
        <v>0</v>
      </c>
      <c r="C3826" s="84" t="s">
        <v>4404</v>
      </c>
      <c r="D3826" s="81">
        <v>318991.8</v>
      </c>
      <c r="E3826" s="81">
        <v>109000.9</v>
      </c>
      <c r="F3826" s="21">
        <v>0</v>
      </c>
      <c r="G3826" s="22">
        <f t="shared" si="59"/>
        <v>209990.9</v>
      </c>
      <c r="H3826" s="21">
        <v>0</v>
      </c>
      <c r="I3826" s="21">
        <v>0</v>
      </c>
    </row>
    <row r="3827" spans="1:9" ht="15" x14ac:dyDescent="0.25">
      <c r="A3827" s="82" t="s">
        <v>2797</v>
      </c>
      <c r="B3827" s="20">
        <v>0</v>
      </c>
      <c r="C3827" s="84" t="s">
        <v>4404</v>
      </c>
      <c r="D3827" s="81">
        <v>243208.39999999997</v>
      </c>
      <c r="E3827" s="81">
        <v>102777.8</v>
      </c>
      <c r="F3827" s="21">
        <v>0</v>
      </c>
      <c r="G3827" s="22">
        <f t="shared" si="59"/>
        <v>140430.59999999998</v>
      </c>
      <c r="H3827" s="21">
        <v>0</v>
      </c>
      <c r="I3827" s="21">
        <v>0</v>
      </c>
    </row>
    <row r="3828" spans="1:9" ht="15" x14ac:dyDescent="0.25">
      <c r="A3828" s="82" t="s">
        <v>3740</v>
      </c>
      <c r="B3828" s="20">
        <v>0</v>
      </c>
      <c r="C3828" s="84" t="s">
        <v>4405</v>
      </c>
      <c r="D3828" s="81">
        <v>53225.399999999994</v>
      </c>
      <c r="E3828" s="81">
        <v>17498.2</v>
      </c>
      <c r="F3828" s="21">
        <v>0</v>
      </c>
      <c r="G3828" s="22">
        <f t="shared" si="59"/>
        <v>35727.199999999997</v>
      </c>
      <c r="H3828" s="21">
        <v>0</v>
      </c>
      <c r="I3828" s="21">
        <v>0</v>
      </c>
    </row>
    <row r="3829" spans="1:9" ht="15" x14ac:dyDescent="0.25">
      <c r="A3829" s="82" t="s">
        <v>3741</v>
      </c>
      <c r="B3829" s="20">
        <v>0</v>
      </c>
      <c r="C3829" s="84" t="s">
        <v>4406</v>
      </c>
      <c r="D3829" s="81">
        <v>391113.6</v>
      </c>
      <c r="E3829" s="81">
        <v>293559.60000000009</v>
      </c>
      <c r="F3829" s="21">
        <v>0</v>
      </c>
      <c r="G3829" s="22">
        <f t="shared" si="59"/>
        <v>97553.999999999884</v>
      </c>
      <c r="H3829" s="21">
        <v>0</v>
      </c>
      <c r="I3829" s="21">
        <v>0</v>
      </c>
    </row>
    <row r="3830" spans="1:9" ht="15" x14ac:dyDescent="0.25">
      <c r="A3830" s="82" t="s">
        <v>3742</v>
      </c>
      <c r="B3830" s="20">
        <v>0</v>
      </c>
      <c r="C3830" s="84" t="s">
        <v>4406</v>
      </c>
      <c r="D3830" s="81">
        <v>372552</v>
      </c>
      <c r="E3830" s="81">
        <v>290056.90000000002</v>
      </c>
      <c r="F3830" s="21">
        <v>0</v>
      </c>
      <c r="G3830" s="22">
        <f t="shared" si="59"/>
        <v>82495.099999999977</v>
      </c>
      <c r="H3830" s="21">
        <v>0</v>
      </c>
      <c r="I3830" s="21">
        <v>0</v>
      </c>
    </row>
    <row r="3831" spans="1:9" ht="15" x14ac:dyDescent="0.25">
      <c r="A3831" s="82" t="s">
        <v>3743</v>
      </c>
      <c r="B3831" s="20">
        <v>0</v>
      </c>
      <c r="C3831" s="84" t="s">
        <v>4406</v>
      </c>
      <c r="D3831" s="81">
        <v>394017.6</v>
      </c>
      <c r="E3831" s="81">
        <v>181899.7</v>
      </c>
      <c r="F3831" s="21">
        <v>0</v>
      </c>
      <c r="G3831" s="22">
        <f t="shared" si="59"/>
        <v>212117.89999999997</v>
      </c>
      <c r="H3831" s="21">
        <v>0</v>
      </c>
      <c r="I3831" s="21">
        <v>0</v>
      </c>
    </row>
    <row r="3832" spans="1:9" ht="15" x14ac:dyDescent="0.25">
      <c r="A3832" s="82" t="s">
        <v>3744</v>
      </c>
      <c r="B3832" s="20">
        <v>0</v>
      </c>
      <c r="C3832" s="84" t="s">
        <v>4406</v>
      </c>
      <c r="D3832" s="81">
        <v>521694.69999999995</v>
      </c>
      <c r="E3832" s="81">
        <v>347390.9</v>
      </c>
      <c r="F3832" s="21">
        <v>0</v>
      </c>
      <c r="G3832" s="22">
        <f t="shared" si="59"/>
        <v>174303.79999999993</v>
      </c>
      <c r="H3832" s="21">
        <v>0</v>
      </c>
      <c r="I3832" s="21">
        <v>0</v>
      </c>
    </row>
    <row r="3833" spans="1:9" ht="15" x14ac:dyDescent="0.25">
      <c r="A3833" s="82" t="s">
        <v>3745</v>
      </c>
      <c r="B3833" s="20">
        <v>0</v>
      </c>
      <c r="C3833" s="84" t="s">
        <v>4407</v>
      </c>
      <c r="D3833" s="81">
        <v>80634</v>
      </c>
      <c r="E3833" s="81">
        <v>0</v>
      </c>
      <c r="F3833" s="21">
        <v>0</v>
      </c>
      <c r="G3833" s="22">
        <f t="shared" si="59"/>
        <v>80634</v>
      </c>
      <c r="H3833" s="21">
        <v>0</v>
      </c>
      <c r="I3833" s="21">
        <v>0</v>
      </c>
    </row>
    <row r="3834" spans="1:9" ht="15" x14ac:dyDescent="0.25">
      <c r="A3834" s="82" t="s">
        <v>3746</v>
      </c>
      <c r="B3834" s="20">
        <v>0</v>
      </c>
      <c r="C3834" s="84" t="s">
        <v>4407</v>
      </c>
      <c r="D3834" s="81">
        <v>79124</v>
      </c>
      <c r="E3834" s="81">
        <v>0</v>
      </c>
      <c r="F3834" s="21">
        <v>0</v>
      </c>
      <c r="G3834" s="22">
        <f t="shared" si="59"/>
        <v>79124</v>
      </c>
      <c r="H3834" s="21">
        <v>0</v>
      </c>
      <c r="I3834" s="21">
        <v>0</v>
      </c>
    </row>
    <row r="3835" spans="1:9" ht="15" x14ac:dyDescent="0.25">
      <c r="A3835" s="82" t="s">
        <v>3747</v>
      </c>
      <c r="B3835" s="20">
        <v>0</v>
      </c>
      <c r="C3835" s="84" t="s">
        <v>4407</v>
      </c>
      <c r="D3835" s="81">
        <v>107421.39999999998</v>
      </c>
      <c r="E3835" s="81">
        <v>0</v>
      </c>
      <c r="F3835" s="21">
        <v>0</v>
      </c>
      <c r="G3835" s="22">
        <f t="shared" si="59"/>
        <v>107421.39999999998</v>
      </c>
      <c r="H3835" s="21">
        <v>0</v>
      </c>
      <c r="I3835" s="21">
        <v>0</v>
      </c>
    </row>
    <row r="3836" spans="1:9" ht="15" x14ac:dyDescent="0.25">
      <c r="A3836" s="82" t="s">
        <v>3748</v>
      </c>
      <c r="B3836" s="20">
        <v>0</v>
      </c>
      <c r="C3836" s="84" t="s">
        <v>4407</v>
      </c>
      <c r="D3836" s="81">
        <v>65745.400000000009</v>
      </c>
      <c r="E3836" s="81">
        <v>0</v>
      </c>
      <c r="F3836" s="21">
        <v>0</v>
      </c>
      <c r="G3836" s="22">
        <f t="shared" si="59"/>
        <v>65745.400000000009</v>
      </c>
      <c r="H3836" s="21">
        <v>0</v>
      </c>
      <c r="I3836" s="21">
        <v>0</v>
      </c>
    </row>
    <row r="3837" spans="1:9" ht="15" x14ac:dyDescent="0.25">
      <c r="A3837" s="82" t="s">
        <v>3749</v>
      </c>
      <c r="B3837" s="20">
        <v>0</v>
      </c>
      <c r="C3837" s="84" t="s">
        <v>4407</v>
      </c>
      <c r="D3837" s="81">
        <v>99784.4</v>
      </c>
      <c r="E3837" s="81">
        <v>30413.760000000002</v>
      </c>
      <c r="F3837" s="21">
        <v>0</v>
      </c>
      <c r="G3837" s="22">
        <f t="shared" si="59"/>
        <v>69370.639999999985</v>
      </c>
      <c r="H3837" s="21">
        <v>0</v>
      </c>
      <c r="I3837" s="21">
        <v>0</v>
      </c>
    </row>
    <row r="3838" spans="1:9" ht="15" x14ac:dyDescent="0.25">
      <c r="A3838" s="82" t="s">
        <v>3750</v>
      </c>
      <c r="B3838" s="20">
        <v>0</v>
      </c>
      <c r="C3838" s="84" t="s">
        <v>4407</v>
      </c>
      <c r="D3838" s="81">
        <v>75922.8</v>
      </c>
      <c r="E3838" s="81">
        <v>0</v>
      </c>
      <c r="F3838" s="21">
        <v>0</v>
      </c>
      <c r="G3838" s="22">
        <f t="shared" si="59"/>
        <v>75922.8</v>
      </c>
      <c r="H3838" s="21">
        <v>0</v>
      </c>
      <c r="I3838" s="21">
        <v>0</v>
      </c>
    </row>
    <row r="3839" spans="1:9" ht="15" x14ac:dyDescent="0.25">
      <c r="A3839" s="82" t="s">
        <v>3255</v>
      </c>
      <c r="B3839" s="20">
        <v>0</v>
      </c>
      <c r="C3839" s="84" t="s">
        <v>4407</v>
      </c>
      <c r="D3839" s="81">
        <v>168809.4</v>
      </c>
      <c r="E3839" s="81">
        <v>81456.2</v>
      </c>
      <c r="F3839" s="21">
        <v>0</v>
      </c>
      <c r="G3839" s="22">
        <f t="shared" si="59"/>
        <v>87353.2</v>
      </c>
      <c r="H3839" s="21">
        <v>0</v>
      </c>
      <c r="I3839" s="21">
        <v>0</v>
      </c>
    </row>
    <row r="3840" spans="1:9" ht="15" x14ac:dyDescent="0.25">
      <c r="A3840" s="82" t="s">
        <v>3731</v>
      </c>
      <c r="B3840" s="20">
        <v>0</v>
      </c>
      <c r="C3840" s="84" t="s">
        <v>4407</v>
      </c>
      <c r="D3840" s="81">
        <v>425751.59999999992</v>
      </c>
      <c r="E3840" s="81">
        <v>210607.50000000003</v>
      </c>
      <c r="F3840" s="21">
        <v>0</v>
      </c>
      <c r="G3840" s="22">
        <f t="shared" si="59"/>
        <v>215144.09999999989</v>
      </c>
      <c r="H3840" s="21">
        <v>0</v>
      </c>
      <c r="I3840" s="21">
        <v>0</v>
      </c>
    </row>
    <row r="3841" spans="1:9" ht="15" x14ac:dyDescent="0.25">
      <c r="A3841" s="82" t="s">
        <v>3733</v>
      </c>
      <c r="B3841" s="20">
        <v>0</v>
      </c>
      <c r="C3841" s="84" t="s">
        <v>4407</v>
      </c>
      <c r="D3841" s="81">
        <v>284961</v>
      </c>
      <c r="E3841" s="81">
        <v>96334</v>
      </c>
      <c r="F3841" s="21">
        <v>0</v>
      </c>
      <c r="G3841" s="22">
        <f t="shared" si="59"/>
        <v>188627</v>
      </c>
      <c r="H3841" s="21">
        <v>0</v>
      </c>
      <c r="I3841" s="21">
        <v>0</v>
      </c>
    </row>
    <row r="3842" spans="1:9" ht="15" x14ac:dyDescent="0.25">
      <c r="A3842" s="82" t="s">
        <v>3726</v>
      </c>
      <c r="B3842" s="20">
        <v>0</v>
      </c>
      <c r="C3842" s="84" t="s">
        <v>4407</v>
      </c>
      <c r="D3842" s="81">
        <v>287850.59999999998</v>
      </c>
      <c r="E3842" s="81">
        <v>143145.29999999999</v>
      </c>
      <c r="F3842" s="21">
        <v>0</v>
      </c>
      <c r="G3842" s="22">
        <f t="shared" si="59"/>
        <v>144705.29999999999</v>
      </c>
      <c r="H3842" s="21">
        <v>0</v>
      </c>
      <c r="I3842" s="21">
        <v>0</v>
      </c>
    </row>
    <row r="3843" spans="1:9" ht="15" x14ac:dyDescent="0.25">
      <c r="A3843" s="82" t="s">
        <v>3751</v>
      </c>
      <c r="B3843" s="20">
        <v>0</v>
      </c>
      <c r="C3843" s="84" t="s">
        <v>4407</v>
      </c>
      <c r="D3843" s="81">
        <v>428150.99999999994</v>
      </c>
      <c r="E3843" s="81">
        <v>168567.9</v>
      </c>
      <c r="F3843" s="21">
        <v>0</v>
      </c>
      <c r="G3843" s="22">
        <f t="shared" si="59"/>
        <v>259583.09999999995</v>
      </c>
      <c r="H3843" s="21">
        <v>0</v>
      </c>
      <c r="I3843" s="21">
        <v>0</v>
      </c>
    </row>
    <row r="3844" spans="1:9" ht="15" x14ac:dyDescent="0.25">
      <c r="A3844" s="82" t="s">
        <v>3752</v>
      </c>
      <c r="B3844" s="20">
        <v>0</v>
      </c>
      <c r="C3844" s="84" t="s">
        <v>4407</v>
      </c>
      <c r="D3844" s="81">
        <v>147498.6</v>
      </c>
      <c r="E3844" s="81">
        <v>67407.199999999997</v>
      </c>
      <c r="F3844" s="21">
        <v>0</v>
      </c>
      <c r="G3844" s="22">
        <f t="shared" si="59"/>
        <v>80091.400000000009</v>
      </c>
      <c r="H3844" s="21">
        <v>0</v>
      </c>
      <c r="I3844" s="21">
        <v>0</v>
      </c>
    </row>
    <row r="3845" spans="1:9" ht="15" x14ac:dyDescent="0.25">
      <c r="A3845" s="82" t="s">
        <v>3753</v>
      </c>
      <c r="B3845" s="20">
        <v>0</v>
      </c>
      <c r="C3845" s="84" t="s">
        <v>4407</v>
      </c>
      <c r="D3845" s="81">
        <v>117183.6</v>
      </c>
      <c r="E3845" s="81">
        <v>37000.400000000001</v>
      </c>
      <c r="F3845" s="21">
        <v>0</v>
      </c>
      <c r="G3845" s="22">
        <f t="shared" si="59"/>
        <v>80183.200000000012</v>
      </c>
      <c r="H3845" s="21">
        <v>0</v>
      </c>
      <c r="I3845" s="21">
        <v>0</v>
      </c>
    </row>
    <row r="3846" spans="1:9" ht="15" x14ac:dyDescent="0.25">
      <c r="A3846" s="82" t="s">
        <v>3754</v>
      </c>
      <c r="B3846" s="20">
        <v>0</v>
      </c>
      <c r="C3846" s="84" t="s">
        <v>4407</v>
      </c>
      <c r="D3846" s="81">
        <v>124175.40000000001</v>
      </c>
      <c r="E3846" s="81">
        <v>44188.6</v>
      </c>
      <c r="F3846" s="21">
        <v>0</v>
      </c>
      <c r="G3846" s="22">
        <f t="shared" ref="G3846:G3909" si="60">D3846-E3846</f>
        <v>79986.800000000017</v>
      </c>
      <c r="H3846" s="21">
        <v>0</v>
      </c>
      <c r="I3846" s="21">
        <v>0</v>
      </c>
    </row>
    <row r="3847" spans="1:9" ht="15" x14ac:dyDescent="0.25">
      <c r="A3847" s="82" t="s">
        <v>3755</v>
      </c>
      <c r="B3847" s="20">
        <v>0</v>
      </c>
      <c r="C3847" s="84" t="s">
        <v>4407</v>
      </c>
      <c r="D3847" s="81">
        <v>176985.42</v>
      </c>
      <c r="E3847" s="81">
        <v>83339.92</v>
      </c>
      <c r="F3847" s="21">
        <v>0</v>
      </c>
      <c r="G3847" s="22">
        <f t="shared" si="60"/>
        <v>93645.500000000015</v>
      </c>
      <c r="H3847" s="21">
        <v>0</v>
      </c>
      <c r="I3847" s="21">
        <v>0</v>
      </c>
    </row>
    <row r="3848" spans="1:9" ht="15" x14ac:dyDescent="0.25">
      <c r="A3848" s="82" t="s">
        <v>3756</v>
      </c>
      <c r="B3848" s="20">
        <v>0</v>
      </c>
      <c r="C3848" s="84" t="s">
        <v>4407</v>
      </c>
      <c r="D3848" s="81">
        <v>79618.8</v>
      </c>
      <c r="E3848" s="81">
        <v>29339.4</v>
      </c>
      <c r="F3848" s="21">
        <v>0</v>
      </c>
      <c r="G3848" s="22">
        <f t="shared" si="60"/>
        <v>50279.4</v>
      </c>
      <c r="H3848" s="21">
        <v>0</v>
      </c>
      <c r="I3848" s="21">
        <v>0</v>
      </c>
    </row>
    <row r="3849" spans="1:9" ht="15" x14ac:dyDescent="0.25">
      <c r="A3849" s="82" t="s">
        <v>3757</v>
      </c>
      <c r="B3849" s="20">
        <v>0</v>
      </c>
      <c r="C3849" s="84" t="s">
        <v>4407</v>
      </c>
      <c r="D3849" s="81">
        <v>276163.19999999995</v>
      </c>
      <c r="E3849" s="81">
        <v>87948.1</v>
      </c>
      <c r="F3849" s="21">
        <v>0</v>
      </c>
      <c r="G3849" s="22">
        <f t="shared" si="60"/>
        <v>188215.09999999995</v>
      </c>
      <c r="H3849" s="21">
        <v>0</v>
      </c>
      <c r="I3849" s="21">
        <v>0</v>
      </c>
    </row>
    <row r="3850" spans="1:9" ht="15" x14ac:dyDescent="0.25">
      <c r="A3850" s="82" t="s">
        <v>3758</v>
      </c>
      <c r="B3850" s="20">
        <v>0</v>
      </c>
      <c r="C3850" s="84" t="s">
        <v>4407</v>
      </c>
      <c r="D3850" s="81">
        <v>211224.6</v>
      </c>
      <c r="E3850" s="81">
        <v>81936.5</v>
      </c>
      <c r="F3850" s="21">
        <v>0</v>
      </c>
      <c r="G3850" s="22">
        <f t="shared" si="60"/>
        <v>129288.1</v>
      </c>
      <c r="H3850" s="21">
        <v>0</v>
      </c>
      <c r="I3850" s="21">
        <v>0</v>
      </c>
    </row>
    <row r="3851" spans="1:9" ht="15" x14ac:dyDescent="0.25">
      <c r="A3851" s="82" t="s">
        <v>3759</v>
      </c>
      <c r="B3851" s="20">
        <v>0</v>
      </c>
      <c r="C3851" s="84" t="s">
        <v>4407</v>
      </c>
      <c r="D3851" s="81">
        <v>224449.68</v>
      </c>
      <c r="E3851" s="81">
        <v>136560.38</v>
      </c>
      <c r="F3851" s="21">
        <v>0</v>
      </c>
      <c r="G3851" s="22">
        <f t="shared" si="60"/>
        <v>87889.299999999988</v>
      </c>
      <c r="H3851" s="21">
        <v>0</v>
      </c>
      <c r="I3851" s="21">
        <v>0</v>
      </c>
    </row>
    <row r="3852" spans="1:9" ht="15" x14ac:dyDescent="0.25">
      <c r="A3852" s="82" t="s">
        <v>3760</v>
      </c>
      <c r="B3852" s="20">
        <v>0</v>
      </c>
      <c r="C3852" s="84" t="s">
        <v>4407</v>
      </c>
      <c r="D3852" s="81">
        <v>192519.6</v>
      </c>
      <c r="E3852" s="81">
        <v>101425.9</v>
      </c>
      <c r="F3852" s="21">
        <v>0</v>
      </c>
      <c r="G3852" s="22">
        <f t="shared" si="60"/>
        <v>91093.700000000012</v>
      </c>
      <c r="H3852" s="21">
        <v>0</v>
      </c>
      <c r="I3852" s="21">
        <v>0</v>
      </c>
    </row>
    <row r="3853" spans="1:9" ht="15" x14ac:dyDescent="0.25">
      <c r="A3853" s="82" t="s">
        <v>3761</v>
      </c>
      <c r="B3853" s="20">
        <v>0</v>
      </c>
      <c r="C3853" s="84" t="s">
        <v>4408</v>
      </c>
      <c r="D3853" s="81">
        <v>187385.4</v>
      </c>
      <c r="E3853" s="81">
        <v>0</v>
      </c>
      <c r="F3853" s="21">
        <v>0</v>
      </c>
      <c r="G3853" s="22">
        <f t="shared" si="60"/>
        <v>187385.4</v>
      </c>
      <c r="H3853" s="21">
        <v>0</v>
      </c>
      <c r="I3853" s="21">
        <v>0</v>
      </c>
    </row>
    <row r="3854" spans="1:9" ht="15" x14ac:dyDescent="0.25">
      <c r="A3854" s="82" t="s">
        <v>3736</v>
      </c>
      <c r="B3854" s="20">
        <v>0</v>
      </c>
      <c r="C3854" s="84" t="s">
        <v>4408</v>
      </c>
      <c r="D3854" s="81">
        <v>21878.400000000001</v>
      </c>
      <c r="E3854" s="81">
        <v>0</v>
      </c>
      <c r="F3854" s="21">
        <v>0</v>
      </c>
      <c r="G3854" s="22">
        <f t="shared" si="60"/>
        <v>21878.400000000001</v>
      </c>
      <c r="H3854" s="21">
        <v>0</v>
      </c>
      <c r="I3854" s="21">
        <v>0</v>
      </c>
    </row>
    <row r="3855" spans="1:9" ht="15" x14ac:dyDescent="0.25">
      <c r="A3855" s="82" t="s">
        <v>3762</v>
      </c>
      <c r="B3855" s="20">
        <v>0</v>
      </c>
      <c r="C3855" s="84" t="s">
        <v>4408</v>
      </c>
      <c r="D3855" s="81">
        <v>95021.4</v>
      </c>
      <c r="E3855" s="81">
        <v>18975.599999999999</v>
      </c>
      <c r="F3855" s="21">
        <v>0</v>
      </c>
      <c r="G3855" s="22">
        <f t="shared" si="60"/>
        <v>76045.799999999988</v>
      </c>
      <c r="H3855" s="21">
        <v>0</v>
      </c>
      <c r="I3855" s="21">
        <v>0</v>
      </c>
    </row>
    <row r="3856" spans="1:9" ht="15" x14ac:dyDescent="0.25">
      <c r="A3856" s="82" t="s">
        <v>3763</v>
      </c>
      <c r="B3856" s="20">
        <v>0</v>
      </c>
      <c r="C3856" s="84" t="s">
        <v>4408</v>
      </c>
      <c r="D3856" s="81">
        <v>99407.4</v>
      </c>
      <c r="E3856" s="81">
        <v>151</v>
      </c>
      <c r="F3856" s="21">
        <v>0</v>
      </c>
      <c r="G3856" s="22">
        <f t="shared" si="60"/>
        <v>99256.4</v>
      </c>
      <c r="H3856" s="21">
        <v>0</v>
      </c>
      <c r="I3856" s="21">
        <v>0</v>
      </c>
    </row>
    <row r="3857" spans="1:9" ht="15" x14ac:dyDescent="0.25">
      <c r="A3857" s="82" t="s">
        <v>3534</v>
      </c>
      <c r="B3857" s="20">
        <v>0</v>
      </c>
      <c r="C3857" s="84" t="s">
        <v>4409</v>
      </c>
      <c r="D3857" s="81">
        <v>505614.47</v>
      </c>
      <c r="E3857" s="81">
        <v>260095.57</v>
      </c>
      <c r="F3857" s="21">
        <v>0</v>
      </c>
      <c r="G3857" s="22">
        <f t="shared" si="60"/>
        <v>245518.89999999997</v>
      </c>
      <c r="H3857" s="21">
        <v>0</v>
      </c>
      <c r="I3857" s="21">
        <v>0</v>
      </c>
    </row>
    <row r="3858" spans="1:9" ht="15" x14ac:dyDescent="0.25">
      <c r="A3858" s="82" t="s">
        <v>843</v>
      </c>
      <c r="B3858" s="20">
        <v>0</v>
      </c>
      <c r="C3858" s="84" t="s">
        <v>4409</v>
      </c>
      <c r="D3858" s="81">
        <v>248656.34</v>
      </c>
      <c r="E3858" s="81">
        <v>121887.81</v>
      </c>
      <c r="F3858" s="21">
        <v>0</v>
      </c>
      <c r="G3858" s="22">
        <f t="shared" si="60"/>
        <v>126768.53</v>
      </c>
      <c r="H3858" s="21">
        <v>0</v>
      </c>
      <c r="I3858" s="21">
        <v>0</v>
      </c>
    </row>
    <row r="3859" spans="1:9" ht="15" x14ac:dyDescent="0.25">
      <c r="A3859" s="82" t="s">
        <v>3535</v>
      </c>
      <c r="B3859" s="20">
        <v>0</v>
      </c>
      <c r="C3859" s="84" t="s">
        <v>4409</v>
      </c>
      <c r="D3859" s="81">
        <v>257624.60000000003</v>
      </c>
      <c r="E3859" s="81">
        <v>86088.4</v>
      </c>
      <c r="F3859" s="21">
        <v>0</v>
      </c>
      <c r="G3859" s="22">
        <f t="shared" si="60"/>
        <v>171536.20000000004</v>
      </c>
      <c r="H3859" s="21">
        <v>0</v>
      </c>
      <c r="I3859" s="21">
        <v>0</v>
      </c>
    </row>
    <row r="3860" spans="1:9" ht="15" x14ac:dyDescent="0.25">
      <c r="A3860" s="82" t="s">
        <v>3536</v>
      </c>
      <c r="B3860" s="20">
        <v>0</v>
      </c>
      <c r="C3860" s="84" t="s">
        <v>4409</v>
      </c>
      <c r="D3860" s="81">
        <v>249214.4</v>
      </c>
      <c r="E3860" s="81">
        <v>180576.6</v>
      </c>
      <c r="F3860" s="21">
        <v>0</v>
      </c>
      <c r="G3860" s="22">
        <f t="shared" si="60"/>
        <v>68637.799999999988</v>
      </c>
      <c r="H3860" s="21">
        <v>0</v>
      </c>
      <c r="I3860" s="21">
        <v>0</v>
      </c>
    </row>
    <row r="3861" spans="1:9" ht="15" x14ac:dyDescent="0.25">
      <c r="A3861" s="82" t="s">
        <v>3690</v>
      </c>
      <c r="B3861" s="20">
        <v>0</v>
      </c>
      <c r="C3861" s="84" t="s">
        <v>4409</v>
      </c>
      <c r="D3861" s="81">
        <v>245782.2</v>
      </c>
      <c r="E3861" s="81">
        <v>117644.8</v>
      </c>
      <c r="F3861" s="21">
        <v>0</v>
      </c>
      <c r="G3861" s="22">
        <f t="shared" si="60"/>
        <v>128137.40000000001</v>
      </c>
      <c r="H3861" s="21">
        <v>0</v>
      </c>
      <c r="I3861" s="21">
        <v>0</v>
      </c>
    </row>
    <row r="3862" spans="1:9" ht="15" x14ac:dyDescent="0.25">
      <c r="A3862" s="82" t="s">
        <v>3764</v>
      </c>
      <c r="B3862" s="20">
        <v>0</v>
      </c>
      <c r="C3862" s="84" t="s">
        <v>4410</v>
      </c>
      <c r="D3862" s="81">
        <v>243149.7</v>
      </c>
      <c r="E3862" s="81">
        <v>171731.7</v>
      </c>
      <c r="F3862" s="21">
        <v>0</v>
      </c>
      <c r="G3862" s="22">
        <f t="shared" si="60"/>
        <v>71418</v>
      </c>
      <c r="H3862" s="21">
        <v>0</v>
      </c>
      <c r="I3862" s="21">
        <v>0</v>
      </c>
    </row>
    <row r="3863" spans="1:9" ht="15" x14ac:dyDescent="0.25">
      <c r="A3863" s="82" t="s">
        <v>3765</v>
      </c>
      <c r="B3863" s="20">
        <v>0</v>
      </c>
      <c r="C3863" s="84" t="s">
        <v>4410</v>
      </c>
      <c r="D3863" s="81">
        <v>97516.4</v>
      </c>
      <c r="E3863" s="81">
        <v>49084.3</v>
      </c>
      <c r="F3863" s="21">
        <v>0</v>
      </c>
      <c r="G3863" s="22">
        <f t="shared" si="60"/>
        <v>48432.099999999991</v>
      </c>
      <c r="H3863" s="21">
        <v>0</v>
      </c>
      <c r="I3863" s="21">
        <v>0</v>
      </c>
    </row>
    <row r="3864" spans="1:9" ht="15" x14ac:dyDescent="0.25">
      <c r="A3864" s="82" t="s">
        <v>3766</v>
      </c>
      <c r="B3864" s="20">
        <v>0</v>
      </c>
      <c r="C3864" s="84" t="s">
        <v>4410</v>
      </c>
      <c r="D3864" s="81">
        <v>397768.39999999985</v>
      </c>
      <c r="E3864" s="81">
        <v>267932.40000000002</v>
      </c>
      <c r="F3864" s="21">
        <v>0</v>
      </c>
      <c r="G3864" s="22">
        <f t="shared" si="60"/>
        <v>129835.99999999983</v>
      </c>
      <c r="H3864" s="21">
        <v>0</v>
      </c>
      <c r="I3864" s="21">
        <v>0</v>
      </c>
    </row>
    <row r="3865" spans="1:9" ht="15" x14ac:dyDescent="0.25">
      <c r="A3865" s="82" t="s">
        <v>3767</v>
      </c>
      <c r="B3865" s="20">
        <v>0</v>
      </c>
      <c r="C3865" s="84" t="s">
        <v>4410</v>
      </c>
      <c r="D3865" s="81">
        <v>238500.8</v>
      </c>
      <c r="E3865" s="81">
        <v>85117.099999999991</v>
      </c>
      <c r="F3865" s="21">
        <v>0</v>
      </c>
      <c r="G3865" s="22">
        <f t="shared" si="60"/>
        <v>153383.70000000001</v>
      </c>
      <c r="H3865" s="21">
        <v>0</v>
      </c>
      <c r="I3865" s="21">
        <v>0</v>
      </c>
    </row>
    <row r="3866" spans="1:9" ht="15" x14ac:dyDescent="0.25">
      <c r="A3866" s="82" t="s">
        <v>3768</v>
      </c>
      <c r="B3866" s="20">
        <v>0</v>
      </c>
      <c r="C3866" s="84" t="s">
        <v>4410</v>
      </c>
      <c r="D3866" s="81">
        <v>336119.80000000005</v>
      </c>
      <c r="E3866" s="81">
        <v>145229.75</v>
      </c>
      <c r="F3866" s="21">
        <v>0</v>
      </c>
      <c r="G3866" s="22">
        <f t="shared" si="60"/>
        <v>190890.05000000005</v>
      </c>
      <c r="H3866" s="21">
        <v>0</v>
      </c>
      <c r="I3866" s="21">
        <v>0</v>
      </c>
    </row>
    <row r="3867" spans="1:9" ht="15" x14ac:dyDescent="0.25">
      <c r="A3867" s="82" t="s">
        <v>3769</v>
      </c>
      <c r="B3867" s="20">
        <v>0</v>
      </c>
      <c r="C3867" s="84" t="s">
        <v>4410</v>
      </c>
      <c r="D3867" s="81">
        <v>350084.39999999997</v>
      </c>
      <c r="E3867" s="81">
        <v>192078.69999999998</v>
      </c>
      <c r="F3867" s="21">
        <v>0</v>
      </c>
      <c r="G3867" s="22">
        <f t="shared" si="60"/>
        <v>158005.69999999998</v>
      </c>
      <c r="H3867" s="21">
        <v>0</v>
      </c>
      <c r="I3867" s="21">
        <v>0</v>
      </c>
    </row>
    <row r="3868" spans="1:9" ht="15" x14ac:dyDescent="0.25">
      <c r="A3868" s="82" t="s">
        <v>3770</v>
      </c>
      <c r="B3868" s="20">
        <v>0</v>
      </c>
      <c r="C3868" s="84" t="s">
        <v>4410</v>
      </c>
      <c r="D3868" s="81">
        <v>405600.47999999992</v>
      </c>
      <c r="E3868" s="81">
        <v>231543.11999999997</v>
      </c>
      <c r="F3868" s="21">
        <v>0</v>
      </c>
      <c r="G3868" s="22">
        <f t="shared" si="60"/>
        <v>174057.35999999996</v>
      </c>
      <c r="H3868" s="21">
        <v>0</v>
      </c>
      <c r="I3868" s="21">
        <v>0</v>
      </c>
    </row>
    <row r="3869" spans="1:9" ht="15" x14ac:dyDescent="0.25">
      <c r="A3869" s="82" t="s">
        <v>3771</v>
      </c>
      <c r="B3869" s="20">
        <v>0</v>
      </c>
      <c r="C3869" s="84" t="s">
        <v>4410</v>
      </c>
      <c r="D3869" s="81">
        <v>457307.17999999993</v>
      </c>
      <c r="E3869" s="81">
        <v>218080.88999999996</v>
      </c>
      <c r="F3869" s="21">
        <v>0</v>
      </c>
      <c r="G3869" s="22">
        <f t="shared" si="60"/>
        <v>239226.28999999998</v>
      </c>
      <c r="H3869" s="21">
        <v>0</v>
      </c>
      <c r="I3869" s="21">
        <v>0</v>
      </c>
    </row>
    <row r="3870" spans="1:9" ht="15" x14ac:dyDescent="0.25">
      <c r="A3870" s="82" t="s">
        <v>3772</v>
      </c>
      <c r="B3870" s="20">
        <v>0</v>
      </c>
      <c r="C3870" s="84" t="s">
        <v>4410</v>
      </c>
      <c r="D3870" s="81">
        <v>266776.26</v>
      </c>
      <c r="E3870" s="81">
        <v>141073.97999999998</v>
      </c>
      <c r="F3870" s="21">
        <v>0</v>
      </c>
      <c r="G3870" s="22">
        <f t="shared" si="60"/>
        <v>125702.28000000003</v>
      </c>
      <c r="H3870" s="21">
        <v>0</v>
      </c>
      <c r="I3870" s="21">
        <v>0</v>
      </c>
    </row>
    <row r="3871" spans="1:9" ht="15" x14ac:dyDescent="0.25">
      <c r="A3871" s="82" t="s">
        <v>3773</v>
      </c>
      <c r="B3871" s="20">
        <v>0</v>
      </c>
      <c r="C3871" s="84" t="s">
        <v>4410</v>
      </c>
      <c r="D3871" s="81">
        <v>375256.25999999995</v>
      </c>
      <c r="E3871" s="81">
        <v>217442.69999999998</v>
      </c>
      <c r="F3871" s="21">
        <v>0</v>
      </c>
      <c r="G3871" s="22">
        <f t="shared" si="60"/>
        <v>157813.55999999997</v>
      </c>
      <c r="H3871" s="21">
        <v>0</v>
      </c>
      <c r="I3871" s="21">
        <v>0</v>
      </c>
    </row>
    <row r="3872" spans="1:9" ht="15" x14ac:dyDescent="0.25">
      <c r="A3872" s="82" t="s">
        <v>3774</v>
      </c>
      <c r="B3872" s="20">
        <v>0</v>
      </c>
      <c r="C3872" s="84" t="s">
        <v>4410</v>
      </c>
      <c r="D3872" s="81">
        <v>257519.79999999996</v>
      </c>
      <c r="E3872" s="81">
        <v>115490.41000000002</v>
      </c>
      <c r="F3872" s="21">
        <v>0</v>
      </c>
      <c r="G3872" s="22">
        <f t="shared" si="60"/>
        <v>142029.38999999996</v>
      </c>
      <c r="H3872" s="21">
        <v>0</v>
      </c>
      <c r="I3872" s="21">
        <v>0</v>
      </c>
    </row>
    <row r="3873" spans="1:9" ht="15" x14ac:dyDescent="0.25">
      <c r="A3873" s="82" t="s">
        <v>3775</v>
      </c>
      <c r="B3873" s="20">
        <v>0</v>
      </c>
      <c r="C3873" s="84" t="s">
        <v>4410</v>
      </c>
      <c r="D3873" s="81">
        <v>258672.6</v>
      </c>
      <c r="E3873" s="81">
        <v>166185.69999999998</v>
      </c>
      <c r="F3873" s="21">
        <v>0</v>
      </c>
      <c r="G3873" s="22">
        <f t="shared" si="60"/>
        <v>92486.900000000023</v>
      </c>
      <c r="H3873" s="21">
        <v>0</v>
      </c>
      <c r="I3873" s="21">
        <v>0</v>
      </c>
    </row>
    <row r="3874" spans="1:9" ht="15" x14ac:dyDescent="0.25">
      <c r="A3874" s="82" t="s">
        <v>3776</v>
      </c>
      <c r="B3874" s="20">
        <v>0</v>
      </c>
      <c r="C3874" s="84" t="s">
        <v>4410</v>
      </c>
      <c r="D3874" s="81">
        <v>418414</v>
      </c>
      <c r="E3874" s="81">
        <v>225213.05</v>
      </c>
      <c r="F3874" s="21">
        <v>0</v>
      </c>
      <c r="G3874" s="22">
        <f t="shared" si="60"/>
        <v>193200.95</v>
      </c>
      <c r="H3874" s="21">
        <v>0</v>
      </c>
      <c r="I3874" s="21">
        <v>0</v>
      </c>
    </row>
    <row r="3875" spans="1:9" ht="15" x14ac:dyDescent="0.25">
      <c r="A3875" s="82" t="s">
        <v>3777</v>
      </c>
      <c r="B3875" s="20">
        <v>0</v>
      </c>
      <c r="C3875" s="84" t="s">
        <v>4410</v>
      </c>
      <c r="D3875" s="81">
        <v>403071.27999999997</v>
      </c>
      <c r="E3875" s="81">
        <v>166376.5</v>
      </c>
      <c r="F3875" s="21">
        <v>0</v>
      </c>
      <c r="G3875" s="22">
        <f t="shared" si="60"/>
        <v>236694.77999999997</v>
      </c>
      <c r="H3875" s="21">
        <v>0</v>
      </c>
      <c r="I3875" s="21">
        <v>0</v>
      </c>
    </row>
    <row r="3876" spans="1:9" ht="15" x14ac:dyDescent="0.25">
      <c r="A3876" s="82" t="s">
        <v>3778</v>
      </c>
      <c r="B3876" s="20">
        <v>0</v>
      </c>
      <c r="C3876" s="84" t="s">
        <v>4411</v>
      </c>
      <c r="D3876" s="81">
        <v>111739.8</v>
      </c>
      <c r="E3876" s="81">
        <v>39839.600000000006</v>
      </c>
      <c r="F3876" s="21">
        <v>0</v>
      </c>
      <c r="G3876" s="22">
        <f t="shared" si="60"/>
        <v>71900.2</v>
      </c>
      <c r="H3876" s="21">
        <v>0</v>
      </c>
      <c r="I3876" s="21">
        <v>0</v>
      </c>
    </row>
    <row r="3877" spans="1:9" ht="15" x14ac:dyDescent="0.25">
      <c r="A3877" s="82" t="s">
        <v>3779</v>
      </c>
      <c r="B3877" s="20">
        <v>0</v>
      </c>
      <c r="C3877" s="84" t="s">
        <v>4412</v>
      </c>
      <c r="D3877" s="81">
        <v>114500.40000000001</v>
      </c>
      <c r="E3877" s="81">
        <v>0</v>
      </c>
      <c r="F3877" s="21">
        <v>0</v>
      </c>
      <c r="G3877" s="22">
        <f t="shared" si="60"/>
        <v>114500.40000000001</v>
      </c>
      <c r="H3877" s="21">
        <v>0</v>
      </c>
      <c r="I3877" s="21">
        <v>0</v>
      </c>
    </row>
    <row r="3878" spans="1:9" ht="15" x14ac:dyDescent="0.25">
      <c r="A3878" s="82" t="s">
        <v>3780</v>
      </c>
      <c r="B3878" s="20">
        <v>0</v>
      </c>
      <c r="C3878" s="84" t="s">
        <v>4413</v>
      </c>
      <c r="D3878" s="81">
        <v>122343.6</v>
      </c>
      <c r="E3878" s="81">
        <v>0</v>
      </c>
      <c r="F3878" s="21">
        <v>0</v>
      </c>
      <c r="G3878" s="22">
        <f t="shared" si="60"/>
        <v>122343.6</v>
      </c>
      <c r="H3878" s="21">
        <v>0</v>
      </c>
      <c r="I3878" s="21">
        <v>0</v>
      </c>
    </row>
    <row r="3879" spans="1:9" ht="15" x14ac:dyDescent="0.25">
      <c r="A3879" s="82" t="s">
        <v>3781</v>
      </c>
      <c r="B3879" s="20">
        <v>0</v>
      </c>
      <c r="C3879" s="84" t="s">
        <v>4413</v>
      </c>
      <c r="D3879" s="81">
        <v>146827.80000000005</v>
      </c>
      <c r="E3879" s="81">
        <v>0</v>
      </c>
      <c r="F3879" s="21">
        <v>0</v>
      </c>
      <c r="G3879" s="22">
        <f t="shared" si="60"/>
        <v>146827.80000000005</v>
      </c>
      <c r="H3879" s="21">
        <v>0</v>
      </c>
      <c r="I3879" s="21">
        <v>0</v>
      </c>
    </row>
    <row r="3880" spans="1:9" ht="15" x14ac:dyDescent="0.25">
      <c r="A3880" s="82" t="s">
        <v>3782</v>
      </c>
      <c r="B3880" s="20">
        <v>0</v>
      </c>
      <c r="C3880" s="84" t="s">
        <v>4413</v>
      </c>
      <c r="D3880" s="81">
        <v>157561.20000000001</v>
      </c>
      <c r="E3880" s="81">
        <v>50904.799999999996</v>
      </c>
      <c r="F3880" s="21">
        <v>0</v>
      </c>
      <c r="G3880" s="22">
        <f t="shared" si="60"/>
        <v>106656.40000000002</v>
      </c>
      <c r="H3880" s="21">
        <v>0</v>
      </c>
      <c r="I3880" s="21">
        <v>0</v>
      </c>
    </row>
    <row r="3881" spans="1:9" ht="15" x14ac:dyDescent="0.25">
      <c r="A3881" s="82" t="s">
        <v>3783</v>
      </c>
      <c r="B3881" s="20">
        <v>0</v>
      </c>
      <c r="C3881" s="84" t="s">
        <v>4413</v>
      </c>
      <c r="D3881" s="81">
        <v>167055.00000000003</v>
      </c>
      <c r="E3881" s="81">
        <v>99656.3</v>
      </c>
      <c r="F3881" s="21">
        <v>0</v>
      </c>
      <c r="G3881" s="22">
        <f t="shared" si="60"/>
        <v>67398.700000000026</v>
      </c>
      <c r="H3881" s="21">
        <v>0</v>
      </c>
      <c r="I3881" s="21">
        <v>0</v>
      </c>
    </row>
    <row r="3882" spans="1:9" ht="15" x14ac:dyDescent="0.25">
      <c r="A3882" s="82" t="s">
        <v>3784</v>
      </c>
      <c r="B3882" s="20">
        <v>0</v>
      </c>
      <c r="C3882" s="84" t="s">
        <v>4413</v>
      </c>
      <c r="D3882" s="81">
        <v>121389</v>
      </c>
      <c r="E3882" s="81">
        <v>0</v>
      </c>
      <c r="F3882" s="21">
        <v>0</v>
      </c>
      <c r="G3882" s="22">
        <f t="shared" si="60"/>
        <v>121389</v>
      </c>
      <c r="H3882" s="21">
        <v>0</v>
      </c>
      <c r="I3882" s="21">
        <v>0</v>
      </c>
    </row>
    <row r="3883" spans="1:9" ht="15" x14ac:dyDescent="0.25">
      <c r="A3883" s="82" t="s">
        <v>3785</v>
      </c>
      <c r="B3883" s="20">
        <v>0</v>
      </c>
      <c r="C3883" s="84" t="s">
        <v>4413</v>
      </c>
      <c r="D3883" s="81">
        <v>95202</v>
      </c>
      <c r="E3883" s="81">
        <v>463</v>
      </c>
      <c r="F3883" s="21">
        <v>0</v>
      </c>
      <c r="G3883" s="22">
        <f t="shared" si="60"/>
        <v>94739</v>
      </c>
      <c r="H3883" s="21">
        <v>0</v>
      </c>
      <c r="I3883" s="21">
        <v>0</v>
      </c>
    </row>
    <row r="3884" spans="1:9" ht="15" x14ac:dyDescent="0.25">
      <c r="A3884" s="82" t="s">
        <v>2815</v>
      </c>
      <c r="B3884" s="20">
        <v>0</v>
      </c>
      <c r="C3884" s="84" t="s">
        <v>4414</v>
      </c>
      <c r="D3884" s="81">
        <v>159315.00000000003</v>
      </c>
      <c r="E3884" s="81">
        <v>26521</v>
      </c>
      <c r="F3884" s="21">
        <v>0</v>
      </c>
      <c r="G3884" s="22">
        <f t="shared" si="60"/>
        <v>132794.00000000003</v>
      </c>
      <c r="H3884" s="21">
        <v>0</v>
      </c>
      <c r="I3884" s="21">
        <v>0</v>
      </c>
    </row>
    <row r="3885" spans="1:9" ht="15" x14ac:dyDescent="0.25">
      <c r="A3885" s="82" t="s">
        <v>3535</v>
      </c>
      <c r="B3885" s="20">
        <v>0</v>
      </c>
      <c r="C3885" s="84" t="s">
        <v>4414</v>
      </c>
      <c r="D3885" s="81">
        <v>187541.09999999998</v>
      </c>
      <c r="E3885" s="81">
        <v>86972.7</v>
      </c>
      <c r="F3885" s="21">
        <v>0</v>
      </c>
      <c r="G3885" s="22">
        <f t="shared" si="60"/>
        <v>100568.39999999998</v>
      </c>
      <c r="H3885" s="21">
        <v>0</v>
      </c>
      <c r="I3885" s="21">
        <v>0</v>
      </c>
    </row>
    <row r="3886" spans="1:9" ht="15" x14ac:dyDescent="0.25">
      <c r="A3886" s="82" t="s">
        <v>3786</v>
      </c>
      <c r="B3886" s="20">
        <v>0</v>
      </c>
      <c r="C3886" s="84" t="s">
        <v>4415</v>
      </c>
      <c r="D3886" s="81">
        <v>85899.6</v>
      </c>
      <c r="E3886" s="81">
        <v>24010</v>
      </c>
      <c r="F3886" s="21">
        <v>0</v>
      </c>
      <c r="G3886" s="22">
        <f t="shared" si="60"/>
        <v>61889.600000000006</v>
      </c>
      <c r="H3886" s="21">
        <v>0</v>
      </c>
      <c r="I3886" s="21">
        <v>0</v>
      </c>
    </row>
    <row r="3887" spans="1:9" ht="15" x14ac:dyDescent="0.25">
      <c r="A3887" s="82" t="s">
        <v>3787</v>
      </c>
      <c r="B3887" s="20">
        <v>0</v>
      </c>
      <c r="C3887" s="84" t="s">
        <v>4415</v>
      </c>
      <c r="D3887" s="81">
        <v>101205</v>
      </c>
      <c r="E3887" s="81">
        <v>37560.6</v>
      </c>
      <c r="F3887" s="21">
        <v>0</v>
      </c>
      <c r="G3887" s="22">
        <f t="shared" si="60"/>
        <v>63644.4</v>
      </c>
      <c r="H3887" s="21">
        <v>0</v>
      </c>
      <c r="I3887" s="21">
        <v>0</v>
      </c>
    </row>
    <row r="3888" spans="1:9" ht="15" x14ac:dyDescent="0.25">
      <c r="A3888" s="82" t="s">
        <v>3788</v>
      </c>
      <c r="B3888" s="20">
        <v>0</v>
      </c>
      <c r="C3888" s="84" t="s">
        <v>4415</v>
      </c>
      <c r="D3888" s="81">
        <v>99665.4</v>
      </c>
      <c r="E3888" s="81">
        <v>10980</v>
      </c>
      <c r="F3888" s="21">
        <v>0</v>
      </c>
      <c r="G3888" s="22">
        <f t="shared" si="60"/>
        <v>88685.4</v>
      </c>
      <c r="H3888" s="21">
        <v>0</v>
      </c>
      <c r="I3888" s="21">
        <v>0</v>
      </c>
    </row>
    <row r="3889" spans="1:9" ht="15" x14ac:dyDescent="0.25">
      <c r="A3889" s="82" t="s">
        <v>3789</v>
      </c>
      <c r="B3889" s="20">
        <v>0</v>
      </c>
      <c r="C3889" s="84" t="s">
        <v>4415</v>
      </c>
      <c r="D3889" s="81">
        <v>93473.4</v>
      </c>
      <c r="E3889" s="81">
        <v>60476.799999999996</v>
      </c>
      <c r="F3889" s="21">
        <v>0</v>
      </c>
      <c r="G3889" s="22">
        <f t="shared" si="60"/>
        <v>32996.6</v>
      </c>
      <c r="H3889" s="21">
        <v>0</v>
      </c>
      <c r="I3889" s="21">
        <v>0</v>
      </c>
    </row>
    <row r="3890" spans="1:9" ht="15" x14ac:dyDescent="0.25">
      <c r="A3890" s="82" t="s">
        <v>3790</v>
      </c>
      <c r="B3890" s="20">
        <v>0</v>
      </c>
      <c r="C3890" s="84" t="s">
        <v>4415</v>
      </c>
      <c r="D3890" s="81">
        <v>254001.00000000003</v>
      </c>
      <c r="E3890" s="81">
        <v>151676.00000000003</v>
      </c>
      <c r="F3890" s="21">
        <v>0</v>
      </c>
      <c r="G3890" s="22">
        <f t="shared" si="60"/>
        <v>102325</v>
      </c>
      <c r="H3890" s="21">
        <v>0</v>
      </c>
      <c r="I3890" s="21">
        <v>0</v>
      </c>
    </row>
    <row r="3891" spans="1:9" ht="15" x14ac:dyDescent="0.25">
      <c r="A3891" s="82" t="s">
        <v>3791</v>
      </c>
      <c r="B3891" s="20">
        <v>0</v>
      </c>
      <c r="C3891" s="84" t="s">
        <v>4415</v>
      </c>
      <c r="D3891" s="81">
        <v>226678.80000000002</v>
      </c>
      <c r="E3891" s="81">
        <v>78839.3</v>
      </c>
      <c r="F3891" s="21">
        <v>0</v>
      </c>
      <c r="G3891" s="22">
        <f t="shared" si="60"/>
        <v>147839.5</v>
      </c>
      <c r="H3891" s="21">
        <v>0</v>
      </c>
      <c r="I3891" s="21">
        <v>0</v>
      </c>
    </row>
    <row r="3892" spans="1:9" ht="15" x14ac:dyDescent="0.25">
      <c r="A3892" s="82" t="s">
        <v>3792</v>
      </c>
      <c r="B3892" s="20">
        <v>0</v>
      </c>
      <c r="C3892" s="84" t="s">
        <v>4415</v>
      </c>
      <c r="D3892" s="81">
        <v>206916.00000000003</v>
      </c>
      <c r="E3892" s="81">
        <v>89220.6</v>
      </c>
      <c r="F3892" s="21">
        <v>0</v>
      </c>
      <c r="G3892" s="22">
        <f t="shared" si="60"/>
        <v>117695.40000000002</v>
      </c>
      <c r="H3892" s="21">
        <v>0</v>
      </c>
      <c r="I3892" s="21">
        <v>0</v>
      </c>
    </row>
    <row r="3893" spans="1:9" ht="15" x14ac:dyDescent="0.25">
      <c r="A3893" s="82" t="s">
        <v>3793</v>
      </c>
      <c r="B3893" s="20">
        <v>0</v>
      </c>
      <c r="C3893" s="84" t="s">
        <v>4416</v>
      </c>
      <c r="D3893" s="81">
        <v>91409.4</v>
      </c>
      <c r="E3893" s="81">
        <v>24639.599999999999</v>
      </c>
      <c r="F3893" s="21">
        <v>0</v>
      </c>
      <c r="G3893" s="22">
        <f t="shared" si="60"/>
        <v>66769.799999999988</v>
      </c>
      <c r="H3893" s="21">
        <v>0</v>
      </c>
      <c r="I3893" s="21">
        <v>0</v>
      </c>
    </row>
    <row r="3894" spans="1:9" ht="15" x14ac:dyDescent="0.25">
      <c r="A3894" s="82" t="s">
        <v>2792</v>
      </c>
      <c r="B3894" s="20">
        <v>0</v>
      </c>
      <c r="C3894" s="84" t="s">
        <v>4416</v>
      </c>
      <c r="D3894" s="81">
        <v>228794.39999999997</v>
      </c>
      <c r="E3894" s="81">
        <v>25336.2</v>
      </c>
      <c r="F3894" s="21">
        <v>0</v>
      </c>
      <c r="G3894" s="22">
        <f t="shared" si="60"/>
        <v>203458.19999999995</v>
      </c>
      <c r="H3894" s="21">
        <v>0</v>
      </c>
      <c r="I3894" s="21">
        <v>0</v>
      </c>
    </row>
    <row r="3895" spans="1:9" ht="15" x14ac:dyDescent="0.25">
      <c r="A3895" s="82" t="s">
        <v>3364</v>
      </c>
      <c r="B3895" s="20">
        <v>0</v>
      </c>
      <c r="C3895" s="84" t="s">
        <v>4417</v>
      </c>
      <c r="D3895" s="81">
        <v>247009.20000000004</v>
      </c>
      <c r="E3895" s="81">
        <v>57813.4</v>
      </c>
      <c r="F3895" s="21">
        <v>0</v>
      </c>
      <c r="G3895" s="22">
        <f t="shared" si="60"/>
        <v>189195.80000000005</v>
      </c>
      <c r="H3895" s="21">
        <v>0</v>
      </c>
      <c r="I3895" s="21">
        <v>0</v>
      </c>
    </row>
    <row r="3896" spans="1:9" ht="15" x14ac:dyDescent="0.25">
      <c r="A3896" s="82" t="s">
        <v>3496</v>
      </c>
      <c r="B3896" s="20">
        <v>0</v>
      </c>
      <c r="C3896" s="84" t="s">
        <v>4417</v>
      </c>
      <c r="D3896" s="81">
        <v>154671.00000000003</v>
      </c>
      <c r="E3896" s="81">
        <v>10655.499999999998</v>
      </c>
      <c r="F3896" s="21">
        <v>0</v>
      </c>
      <c r="G3896" s="22">
        <f t="shared" si="60"/>
        <v>144015.50000000003</v>
      </c>
      <c r="H3896" s="21">
        <v>0</v>
      </c>
      <c r="I3896" s="21">
        <v>0</v>
      </c>
    </row>
    <row r="3897" spans="1:9" ht="15" x14ac:dyDescent="0.25">
      <c r="A3897" s="82" t="s">
        <v>3538</v>
      </c>
      <c r="B3897" s="20">
        <v>0</v>
      </c>
      <c r="C3897" s="84" t="s">
        <v>4418</v>
      </c>
      <c r="D3897" s="81">
        <v>103868.22</v>
      </c>
      <c r="E3897" s="81">
        <v>49587.889999999992</v>
      </c>
      <c r="F3897" s="21">
        <v>0</v>
      </c>
      <c r="G3897" s="22">
        <f t="shared" si="60"/>
        <v>54280.330000000009</v>
      </c>
      <c r="H3897" s="21">
        <v>0</v>
      </c>
      <c r="I3897" s="21">
        <v>0</v>
      </c>
    </row>
    <row r="3898" spans="1:9" ht="15" x14ac:dyDescent="0.25">
      <c r="A3898" s="82" t="s">
        <v>3540</v>
      </c>
      <c r="B3898" s="20">
        <v>0</v>
      </c>
      <c r="C3898" s="84" t="s">
        <v>4418</v>
      </c>
      <c r="D3898" s="81">
        <v>119272.20000000001</v>
      </c>
      <c r="E3898" s="81">
        <v>63504.800000000003</v>
      </c>
      <c r="F3898" s="21">
        <v>0</v>
      </c>
      <c r="G3898" s="22">
        <f t="shared" si="60"/>
        <v>55767.400000000009</v>
      </c>
      <c r="H3898" s="21">
        <v>0</v>
      </c>
      <c r="I3898" s="21">
        <v>0</v>
      </c>
    </row>
    <row r="3899" spans="1:9" ht="15" x14ac:dyDescent="0.25">
      <c r="A3899" s="82" t="s">
        <v>3349</v>
      </c>
      <c r="B3899" s="20">
        <v>0</v>
      </c>
      <c r="C3899" s="84" t="s">
        <v>4418</v>
      </c>
      <c r="D3899" s="81">
        <v>38983.800000000003</v>
      </c>
      <c r="E3899" s="81">
        <v>0</v>
      </c>
      <c r="F3899" s="21">
        <v>0</v>
      </c>
      <c r="G3899" s="22">
        <f t="shared" si="60"/>
        <v>38983.800000000003</v>
      </c>
      <c r="H3899" s="21">
        <v>0</v>
      </c>
      <c r="I3899" s="21">
        <v>0</v>
      </c>
    </row>
    <row r="3900" spans="1:9" ht="15" x14ac:dyDescent="0.25">
      <c r="A3900" s="82" t="s">
        <v>3541</v>
      </c>
      <c r="B3900" s="20">
        <v>0</v>
      </c>
      <c r="C3900" s="84" t="s">
        <v>4418</v>
      </c>
      <c r="D3900" s="81">
        <v>127439.1</v>
      </c>
      <c r="E3900" s="81">
        <v>30249.27</v>
      </c>
      <c r="F3900" s="21">
        <v>0</v>
      </c>
      <c r="G3900" s="22">
        <f t="shared" si="60"/>
        <v>97189.83</v>
      </c>
      <c r="H3900" s="21">
        <v>0</v>
      </c>
      <c r="I3900" s="21">
        <v>0</v>
      </c>
    </row>
    <row r="3901" spans="1:9" ht="15" x14ac:dyDescent="0.25">
      <c r="A3901" s="82" t="s">
        <v>3794</v>
      </c>
      <c r="B3901" s="20">
        <v>0</v>
      </c>
      <c r="C3901" s="84" t="s">
        <v>4418</v>
      </c>
      <c r="D3901" s="81">
        <v>125828.43000000001</v>
      </c>
      <c r="E3901" s="81">
        <v>23435.65</v>
      </c>
      <c r="F3901" s="21">
        <v>0</v>
      </c>
      <c r="G3901" s="22">
        <f t="shared" si="60"/>
        <v>102392.78</v>
      </c>
      <c r="H3901" s="21">
        <v>0</v>
      </c>
      <c r="I3901" s="21">
        <v>0</v>
      </c>
    </row>
    <row r="3902" spans="1:9" ht="15" x14ac:dyDescent="0.25">
      <c r="A3902" s="82" t="s">
        <v>3795</v>
      </c>
      <c r="B3902" s="20">
        <v>0</v>
      </c>
      <c r="C3902" s="84" t="s">
        <v>4418</v>
      </c>
      <c r="D3902" s="81">
        <v>173502.41999999998</v>
      </c>
      <c r="E3902" s="81">
        <v>40957.799999999996</v>
      </c>
      <c r="F3902" s="21">
        <v>0</v>
      </c>
      <c r="G3902" s="22">
        <f t="shared" si="60"/>
        <v>132544.62</v>
      </c>
      <c r="H3902" s="21">
        <v>0</v>
      </c>
      <c r="I3902" s="21">
        <v>0</v>
      </c>
    </row>
    <row r="3903" spans="1:9" ht="15" x14ac:dyDescent="0.25">
      <c r="A3903" s="82" t="s">
        <v>3796</v>
      </c>
      <c r="B3903" s="20">
        <v>0</v>
      </c>
      <c r="C3903" s="84" t="s">
        <v>4418</v>
      </c>
      <c r="D3903" s="81">
        <v>73272</v>
      </c>
      <c r="E3903" s="81">
        <v>0</v>
      </c>
      <c r="F3903" s="21">
        <v>0</v>
      </c>
      <c r="G3903" s="22">
        <f t="shared" si="60"/>
        <v>73272</v>
      </c>
      <c r="H3903" s="21">
        <v>0</v>
      </c>
      <c r="I3903" s="21">
        <v>0</v>
      </c>
    </row>
    <row r="3904" spans="1:9" ht="15" x14ac:dyDescent="0.25">
      <c r="A3904" s="82" t="s">
        <v>2782</v>
      </c>
      <c r="B3904" s="20">
        <v>0</v>
      </c>
      <c r="C3904" s="84" t="s">
        <v>4418</v>
      </c>
      <c r="D3904" s="81">
        <v>126636.71999999999</v>
      </c>
      <c r="E3904" s="81">
        <v>36087.78</v>
      </c>
      <c r="F3904" s="21">
        <v>0</v>
      </c>
      <c r="G3904" s="22">
        <f t="shared" si="60"/>
        <v>90548.939999999988</v>
      </c>
      <c r="H3904" s="21">
        <v>0</v>
      </c>
      <c r="I3904" s="21">
        <v>0</v>
      </c>
    </row>
    <row r="3905" spans="1:9" ht="15" x14ac:dyDescent="0.25">
      <c r="A3905" s="82" t="s">
        <v>3797</v>
      </c>
      <c r="B3905" s="20">
        <v>0</v>
      </c>
      <c r="C3905" s="84" t="s">
        <v>4418</v>
      </c>
      <c r="D3905" s="81">
        <v>144043.97999999998</v>
      </c>
      <c r="E3905" s="81">
        <v>714</v>
      </c>
      <c r="F3905" s="21">
        <v>0</v>
      </c>
      <c r="G3905" s="22">
        <f t="shared" si="60"/>
        <v>143329.97999999998</v>
      </c>
      <c r="H3905" s="21">
        <v>0</v>
      </c>
      <c r="I3905" s="21">
        <v>0</v>
      </c>
    </row>
    <row r="3906" spans="1:9" ht="15" x14ac:dyDescent="0.25">
      <c r="A3906" s="82" t="s">
        <v>3299</v>
      </c>
      <c r="B3906" s="20">
        <v>0</v>
      </c>
      <c r="C3906" s="84" t="s">
        <v>4418</v>
      </c>
      <c r="D3906" s="81">
        <v>93803.64</v>
      </c>
      <c r="E3906" s="81">
        <v>860</v>
      </c>
      <c r="F3906" s="21">
        <v>0</v>
      </c>
      <c r="G3906" s="22">
        <f t="shared" si="60"/>
        <v>92943.64</v>
      </c>
      <c r="H3906" s="21">
        <v>0</v>
      </c>
      <c r="I3906" s="21">
        <v>0</v>
      </c>
    </row>
    <row r="3907" spans="1:9" ht="15" x14ac:dyDescent="0.25">
      <c r="A3907" s="82" t="s">
        <v>3798</v>
      </c>
      <c r="B3907" s="20">
        <v>0</v>
      </c>
      <c r="C3907" s="84" t="s">
        <v>4418</v>
      </c>
      <c r="D3907" s="81">
        <v>114153.42</v>
      </c>
      <c r="E3907" s="81">
        <v>52951</v>
      </c>
      <c r="F3907" s="21">
        <v>0</v>
      </c>
      <c r="G3907" s="22">
        <f t="shared" si="60"/>
        <v>61202.42</v>
      </c>
      <c r="H3907" s="21">
        <v>0</v>
      </c>
      <c r="I3907" s="21">
        <v>0</v>
      </c>
    </row>
    <row r="3908" spans="1:9" ht="15" x14ac:dyDescent="0.25">
      <c r="A3908" s="82" t="s">
        <v>3799</v>
      </c>
      <c r="B3908" s="20">
        <v>0</v>
      </c>
      <c r="C3908" s="84" t="s">
        <v>4418</v>
      </c>
      <c r="D3908" s="81">
        <v>60552.6</v>
      </c>
      <c r="E3908" s="81">
        <v>0</v>
      </c>
      <c r="F3908" s="21">
        <v>0</v>
      </c>
      <c r="G3908" s="22">
        <f t="shared" si="60"/>
        <v>60552.6</v>
      </c>
      <c r="H3908" s="21">
        <v>0</v>
      </c>
      <c r="I3908" s="21">
        <v>0</v>
      </c>
    </row>
    <row r="3909" spans="1:9" ht="15" x14ac:dyDescent="0.25">
      <c r="A3909" s="82" t="s">
        <v>3800</v>
      </c>
      <c r="B3909" s="20">
        <v>0</v>
      </c>
      <c r="C3909" s="84" t="s">
        <v>4418</v>
      </c>
      <c r="D3909" s="81">
        <v>411614.51999999984</v>
      </c>
      <c r="E3909" s="81">
        <v>68964.62000000001</v>
      </c>
      <c r="F3909" s="21">
        <v>0</v>
      </c>
      <c r="G3909" s="22">
        <f t="shared" si="60"/>
        <v>342649.89999999985</v>
      </c>
      <c r="H3909" s="21">
        <v>0</v>
      </c>
      <c r="I3909" s="21">
        <v>0</v>
      </c>
    </row>
    <row r="3910" spans="1:9" ht="15" x14ac:dyDescent="0.25">
      <c r="A3910" s="82" t="s">
        <v>3801</v>
      </c>
      <c r="B3910" s="20">
        <v>0</v>
      </c>
      <c r="C3910" s="84" t="s">
        <v>4418</v>
      </c>
      <c r="D3910" s="81">
        <v>31319.33</v>
      </c>
      <c r="E3910" s="81">
        <v>13071.1</v>
      </c>
      <c r="F3910" s="21">
        <v>0</v>
      </c>
      <c r="G3910" s="22">
        <f t="shared" ref="G3910:G3973" si="61">D3910-E3910</f>
        <v>18248.230000000003</v>
      </c>
      <c r="H3910" s="21">
        <v>0</v>
      </c>
      <c r="I3910" s="21">
        <v>0</v>
      </c>
    </row>
    <row r="3911" spans="1:9" ht="15" x14ac:dyDescent="0.25">
      <c r="A3911" s="82" t="s">
        <v>3802</v>
      </c>
      <c r="B3911" s="20">
        <v>0</v>
      </c>
      <c r="C3911" s="84" t="s">
        <v>4418</v>
      </c>
      <c r="D3911" s="81">
        <v>264708</v>
      </c>
      <c r="E3911" s="81">
        <v>37095.800000000003</v>
      </c>
      <c r="F3911" s="21">
        <v>0</v>
      </c>
      <c r="G3911" s="22">
        <f t="shared" si="61"/>
        <v>227612.2</v>
      </c>
      <c r="H3911" s="21">
        <v>0</v>
      </c>
      <c r="I3911" s="21">
        <v>0</v>
      </c>
    </row>
    <row r="3912" spans="1:9" ht="15" x14ac:dyDescent="0.25">
      <c r="A3912" s="82" t="s">
        <v>3365</v>
      </c>
      <c r="B3912" s="20">
        <v>0</v>
      </c>
      <c r="C3912" s="84" t="s">
        <v>4419</v>
      </c>
      <c r="D3912" s="81">
        <v>193680.59999999998</v>
      </c>
      <c r="E3912" s="81">
        <v>2180.1</v>
      </c>
      <c r="F3912" s="21">
        <v>0</v>
      </c>
      <c r="G3912" s="22">
        <f t="shared" si="61"/>
        <v>191500.49999999997</v>
      </c>
      <c r="H3912" s="21">
        <v>0</v>
      </c>
      <c r="I3912" s="21">
        <v>0</v>
      </c>
    </row>
    <row r="3913" spans="1:9" ht="15" x14ac:dyDescent="0.25">
      <c r="A3913" s="82" t="s">
        <v>3374</v>
      </c>
      <c r="B3913" s="20">
        <v>0</v>
      </c>
      <c r="C3913" s="84" t="s">
        <v>4419</v>
      </c>
      <c r="D3913" s="81">
        <v>139113.59999999998</v>
      </c>
      <c r="E3913" s="81">
        <v>47818.400000000001</v>
      </c>
      <c r="F3913" s="21">
        <v>0</v>
      </c>
      <c r="G3913" s="22">
        <f t="shared" si="61"/>
        <v>91295.199999999983</v>
      </c>
      <c r="H3913" s="21">
        <v>0</v>
      </c>
      <c r="I3913" s="21">
        <v>0</v>
      </c>
    </row>
    <row r="3914" spans="1:9" ht="15" x14ac:dyDescent="0.25">
      <c r="A3914" s="82" t="s">
        <v>3509</v>
      </c>
      <c r="B3914" s="20">
        <v>0</v>
      </c>
      <c r="C3914" s="84" t="s">
        <v>4419</v>
      </c>
      <c r="D3914" s="81">
        <v>229284.60000000003</v>
      </c>
      <c r="E3914" s="81">
        <v>6735.5</v>
      </c>
      <c r="F3914" s="21">
        <v>0</v>
      </c>
      <c r="G3914" s="22">
        <f t="shared" si="61"/>
        <v>222549.10000000003</v>
      </c>
      <c r="H3914" s="21">
        <v>0</v>
      </c>
      <c r="I3914" s="21">
        <v>0</v>
      </c>
    </row>
    <row r="3915" spans="1:9" ht="15" x14ac:dyDescent="0.25">
      <c r="A3915" s="82" t="s">
        <v>3803</v>
      </c>
      <c r="B3915" s="20">
        <v>0</v>
      </c>
      <c r="C3915" s="84" t="s">
        <v>4419</v>
      </c>
      <c r="D3915" s="81">
        <v>109108.2</v>
      </c>
      <c r="E3915" s="81">
        <v>38197.800000000003</v>
      </c>
      <c r="F3915" s="21">
        <v>0</v>
      </c>
      <c r="G3915" s="22">
        <f t="shared" si="61"/>
        <v>70910.399999999994</v>
      </c>
      <c r="H3915" s="21">
        <v>0</v>
      </c>
      <c r="I3915" s="21">
        <v>0</v>
      </c>
    </row>
    <row r="3916" spans="1:9" ht="15" x14ac:dyDescent="0.25">
      <c r="A3916" s="82" t="s">
        <v>3510</v>
      </c>
      <c r="B3916" s="20">
        <v>0</v>
      </c>
      <c r="C3916" s="84" t="s">
        <v>4419</v>
      </c>
      <c r="D3916" s="81">
        <v>89778.84</v>
      </c>
      <c r="E3916" s="81">
        <v>2134.5</v>
      </c>
      <c r="F3916" s="21">
        <v>0</v>
      </c>
      <c r="G3916" s="22">
        <f t="shared" si="61"/>
        <v>87644.34</v>
      </c>
      <c r="H3916" s="21">
        <v>0</v>
      </c>
      <c r="I3916" s="21">
        <v>0</v>
      </c>
    </row>
    <row r="3917" spans="1:9" ht="15" x14ac:dyDescent="0.25">
      <c r="A3917" s="82" t="s">
        <v>3511</v>
      </c>
      <c r="B3917" s="20">
        <v>0</v>
      </c>
      <c r="C3917" s="84" t="s">
        <v>4419</v>
      </c>
      <c r="D3917" s="81">
        <v>106554.00000000001</v>
      </c>
      <c r="E3917" s="81">
        <v>12666.1</v>
      </c>
      <c r="F3917" s="21">
        <v>0</v>
      </c>
      <c r="G3917" s="22">
        <f t="shared" si="61"/>
        <v>93887.900000000009</v>
      </c>
      <c r="H3917" s="21">
        <v>0</v>
      </c>
      <c r="I3917" s="21">
        <v>0</v>
      </c>
    </row>
    <row r="3918" spans="1:9" ht="15" x14ac:dyDescent="0.25">
      <c r="A3918" s="82" t="s">
        <v>3512</v>
      </c>
      <c r="B3918" s="20">
        <v>0</v>
      </c>
      <c r="C3918" s="84" t="s">
        <v>4419</v>
      </c>
      <c r="D3918" s="81">
        <v>108901.79999999999</v>
      </c>
      <c r="E3918" s="81">
        <v>19094.8</v>
      </c>
      <c r="F3918" s="21">
        <v>0</v>
      </c>
      <c r="G3918" s="22">
        <f t="shared" si="61"/>
        <v>89806.999999999985</v>
      </c>
      <c r="H3918" s="21">
        <v>0</v>
      </c>
      <c r="I3918" s="21">
        <v>0</v>
      </c>
    </row>
    <row r="3919" spans="1:9" ht="15" x14ac:dyDescent="0.25">
      <c r="A3919" s="82" t="s">
        <v>3520</v>
      </c>
      <c r="B3919" s="20">
        <v>0</v>
      </c>
      <c r="C3919" s="84" t="s">
        <v>4419</v>
      </c>
      <c r="D3919" s="81">
        <v>201833.40000000002</v>
      </c>
      <c r="E3919" s="81">
        <v>51896.5</v>
      </c>
      <c r="F3919" s="21">
        <v>0</v>
      </c>
      <c r="G3919" s="22">
        <f t="shared" si="61"/>
        <v>149936.90000000002</v>
      </c>
      <c r="H3919" s="21">
        <v>0</v>
      </c>
      <c r="I3919" s="21">
        <v>0</v>
      </c>
    </row>
    <row r="3920" spans="1:9" ht="15" x14ac:dyDescent="0.25">
      <c r="A3920" s="82" t="s">
        <v>3526</v>
      </c>
      <c r="B3920" s="20">
        <v>0</v>
      </c>
      <c r="C3920" s="84" t="s">
        <v>4419</v>
      </c>
      <c r="D3920" s="81">
        <v>130109.40000000001</v>
      </c>
      <c r="E3920" s="81">
        <v>56117.54</v>
      </c>
      <c r="F3920" s="21">
        <v>0</v>
      </c>
      <c r="G3920" s="22">
        <f t="shared" si="61"/>
        <v>73991.860000000015</v>
      </c>
      <c r="H3920" s="21">
        <v>0</v>
      </c>
      <c r="I3920" s="21">
        <v>0</v>
      </c>
    </row>
    <row r="3921" spans="1:9" ht="15" x14ac:dyDescent="0.25">
      <c r="A3921" s="82" t="s">
        <v>3528</v>
      </c>
      <c r="B3921" s="20">
        <v>0</v>
      </c>
      <c r="C3921" s="84" t="s">
        <v>4419</v>
      </c>
      <c r="D3921" s="81">
        <v>121982.40000000001</v>
      </c>
      <c r="E3921" s="81">
        <v>35239.199999999997</v>
      </c>
      <c r="F3921" s="21">
        <v>0</v>
      </c>
      <c r="G3921" s="22">
        <f t="shared" si="61"/>
        <v>86743.200000000012</v>
      </c>
      <c r="H3921" s="21">
        <v>0</v>
      </c>
      <c r="I3921" s="21">
        <v>0</v>
      </c>
    </row>
    <row r="3922" spans="1:9" ht="15" x14ac:dyDescent="0.25">
      <c r="A3922" s="82" t="s">
        <v>3529</v>
      </c>
      <c r="B3922" s="20">
        <v>0</v>
      </c>
      <c r="C3922" s="84" t="s">
        <v>4419</v>
      </c>
      <c r="D3922" s="81">
        <v>112049.40000000001</v>
      </c>
      <c r="E3922" s="81">
        <v>10163.799999999999</v>
      </c>
      <c r="F3922" s="21">
        <v>0</v>
      </c>
      <c r="G3922" s="22">
        <f t="shared" si="61"/>
        <v>101885.6</v>
      </c>
      <c r="H3922" s="21">
        <v>0</v>
      </c>
      <c r="I3922" s="21">
        <v>0</v>
      </c>
    </row>
    <row r="3923" spans="1:9" ht="15" x14ac:dyDescent="0.25">
      <c r="A3923" s="82" t="s">
        <v>3530</v>
      </c>
      <c r="B3923" s="20">
        <v>0</v>
      </c>
      <c r="C3923" s="84" t="s">
        <v>4419</v>
      </c>
      <c r="D3923" s="81">
        <v>192958.2</v>
      </c>
      <c r="E3923" s="81">
        <v>28555.8</v>
      </c>
      <c r="F3923" s="21">
        <v>0</v>
      </c>
      <c r="G3923" s="22">
        <f t="shared" si="61"/>
        <v>164402.40000000002</v>
      </c>
      <c r="H3923" s="21">
        <v>0</v>
      </c>
      <c r="I3923" s="21">
        <v>0</v>
      </c>
    </row>
    <row r="3924" spans="1:9" ht="15" x14ac:dyDescent="0.25">
      <c r="A3924" s="82" t="s">
        <v>3531</v>
      </c>
      <c r="B3924" s="20">
        <v>0</v>
      </c>
      <c r="C3924" s="84" t="s">
        <v>4419</v>
      </c>
      <c r="D3924" s="81">
        <v>85114.2</v>
      </c>
      <c r="E3924" s="81">
        <v>35630.199999999997</v>
      </c>
      <c r="F3924" s="21">
        <v>0</v>
      </c>
      <c r="G3924" s="22">
        <f t="shared" si="61"/>
        <v>49484</v>
      </c>
      <c r="H3924" s="21">
        <v>0</v>
      </c>
      <c r="I3924" s="21">
        <v>0</v>
      </c>
    </row>
    <row r="3925" spans="1:9" ht="15" x14ac:dyDescent="0.25">
      <c r="A3925" s="82" t="s">
        <v>2792</v>
      </c>
      <c r="B3925" s="20">
        <v>0</v>
      </c>
      <c r="C3925" s="84" t="s">
        <v>4420</v>
      </c>
      <c r="D3925" s="81">
        <v>19350</v>
      </c>
      <c r="E3925" s="81">
        <v>19350</v>
      </c>
      <c r="F3925" s="21">
        <v>0</v>
      </c>
      <c r="G3925" s="22">
        <f t="shared" si="61"/>
        <v>0</v>
      </c>
      <c r="H3925" s="21">
        <v>0</v>
      </c>
      <c r="I3925" s="21">
        <v>0</v>
      </c>
    </row>
    <row r="3926" spans="1:9" ht="15" x14ac:dyDescent="0.25">
      <c r="A3926" s="82" t="s">
        <v>3804</v>
      </c>
      <c r="B3926" s="20">
        <v>0</v>
      </c>
      <c r="C3926" s="84" t="s">
        <v>4420</v>
      </c>
      <c r="D3926" s="81">
        <v>67934.399999999994</v>
      </c>
      <c r="E3926" s="81">
        <v>69027.299999999988</v>
      </c>
      <c r="F3926" s="21">
        <v>0</v>
      </c>
      <c r="G3926" s="22">
        <f t="shared" si="61"/>
        <v>-1092.8999999999942</v>
      </c>
      <c r="H3926" s="21">
        <v>0</v>
      </c>
      <c r="I3926" s="21">
        <v>0</v>
      </c>
    </row>
    <row r="3927" spans="1:9" ht="15" x14ac:dyDescent="0.25">
      <c r="A3927" s="82" t="s">
        <v>3838</v>
      </c>
      <c r="B3927" s="20">
        <v>0</v>
      </c>
      <c r="C3927" s="84" t="s">
        <v>4420</v>
      </c>
      <c r="D3927" s="81">
        <v>12771</v>
      </c>
      <c r="E3927" s="81">
        <v>594</v>
      </c>
      <c r="F3927" s="21">
        <v>0</v>
      </c>
      <c r="G3927" s="22">
        <f t="shared" si="61"/>
        <v>12177</v>
      </c>
      <c r="H3927" s="21">
        <v>0</v>
      </c>
      <c r="I3927" s="21">
        <v>0</v>
      </c>
    </row>
    <row r="3928" spans="1:9" ht="15" x14ac:dyDescent="0.25">
      <c r="A3928" s="82" t="s">
        <v>3805</v>
      </c>
      <c r="B3928" s="20">
        <v>0</v>
      </c>
      <c r="C3928" s="84" t="s">
        <v>4421</v>
      </c>
      <c r="D3928" s="81">
        <v>80470.2</v>
      </c>
      <c r="E3928" s="81">
        <v>25047.4</v>
      </c>
      <c r="F3928" s="21">
        <v>0</v>
      </c>
      <c r="G3928" s="22">
        <f t="shared" si="61"/>
        <v>55422.799999999996</v>
      </c>
      <c r="H3928" s="21">
        <v>0</v>
      </c>
      <c r="I3928" s="21">
        <v>0</v>
      </c>
    </row>
    <row r="3929" spans="1:9" ht="15" x14ac:dyDescent="0.25">
      <c r="A3929" s="82" t="s">
        <v>3806</v>
      </c>
      <c r="B3929" s="20">
        <v>0</v>
      </c>
      <c r="C3929" s="84" t="s">
        <v>4421</v>
      </c>
      <c r="D3929" s="81">
        <v>188185.19999999998</v>
      </c>
      <c r="E3929" s="81">
        <v>42366.299999999996</v>
      </c>
      <c r="F3929" s="21">
        <v>0</v>
      </c>
      <c r="G3929" s="22">
        <f t="shared" si="61"/>
        <v>145818.9</v>
      </c>
      <c r="H3929" s="21">
        <v>0</v>
      </c>
      <c r="I3929" s="21">
        <v>0</v>
      </c>
    </row>
    <row r="3930" spans="1:9" ht="15" x14ac:dyDescent="0.25">
      <c r="A3930" s="82" t="s">
        <v>2503</v>
      </c>
      <c r="B3930" s="20">
        <v>0</v>
      </c>
      <c r="C3930" s="84" t="s">
        <v>4421</v>
      </c>
      <c r="D3930" s="81">
        <v>240791.40000000002</v>
      </c>
      <c r="E3930" s="81">
        <v>68858.8</v>
      </c>
      <c r="F3930" s="21">
        <v>0</v>
      </c>
      <c r="G3930" s="22">
        <f t="shared" si="61"/>
        <v>171932.60000000003</v>
      </c>
      <c r="H3930" s="21">
        <v>0</v>
      </c>
      <c r="I3930" s="21">
        <v>0</v>
      </c>
    </row>
    <row r="3931" spans="1:9" ht="15" x14ac:dyDescent="0.25">
      <c r="A3931" s="82" t="s">
        <v>3807</v>
      </c>
      <c r="B3931" s="20">
        <v>0</v>
      </c>
      <c r="C3931" s="84" t="s">
        <v>4421</v>
      </c>
      <c r="D3931" s="81">
        <v>194841.60000000001</v>
      </c>
      <c r="E3931" s="81">
        <v>77284.000000000015</v>
      </c>
      <c r="F3931" s="21">
        <v>0</v>
      </c>
      <c r="G3931" s="22">
        <f t="shared" si="61"/>
        <v>117557.59999999999</v>
      </c>
      <c r="H3931" s="21">
        <v>0</v>
      </c>
      <c r="I3931" s="21">
        <v>0</v>
      </c>
    </row>
    <row r="3932" spans="1:9" ht="15" x14ac:dyDescent="0.25">
      <c r="A3932" s="82" t="s">
        <v>3808</v>
      </c>
      <c r="B3932" s="20">
        <v>0</v>
      </c>
      <c r="C3932" s="84" t="s">
        <v>4421</v>
      </c>
      <c r="D3932" s="81">
        <v>47447.400000000009</v>
      </c>
      <c r="E3932" s="81">
        <v>5805</v>
      </c>
      <c r="F3932" s="21">
        <v>0</v>
      </c>
      <c r="G3932" s="22">
        <f t="shared" si="61"/>
        <v>41642.400000000009</v>
      </c>
      <c r="H3932" s="21">
        <v>0</v>
      </c>
      <c r="I3932" s="21">
        <v>0</v>
      </c>
    </row>
    <row r="3933" spans="1:9" ht="15" x14ac:dyDescent="0.25">
      <c r="A3933" s="82" t="s">
        <v>3763</v>
      </c>
      <c r="B3933" s="20">
        <v>0</v>
      </c>
      <c r="C3933" s="84" t="s">
        <v>4421</v>
      </c>
      <c r="D3933" s="81">
        <v>318836.40000000002</v>
      </c>
      <c r="E3933" s="81">
        <v>180090.2</v>
      </c>
      <c r="F3933" s="21">
        <v>0</v>
      </c>
      <c r="G3933" s="22">
        <f t="shared" si="61"/>
        <v>138746.20000000001</v>
      </c>
      <c r="H3933" s="21">
        <v>0</v>
      </c>
      <c r="I3933" s="21">
        <v>0</v>
      </c>
    </row>
    <row r="3934" spans="1:9" ht="15" x14ac:dyDescent="0.25">
      <c r="A3934" s="82" t="s">
        <v>3264</v>
      </c>
      <c r="B3934" s="20">
        <v>0</v>
      </c>
      <c r="C3934" s="84" t="s">
        <v>4421</v>
      </c>
      <c r="D3934" s="81">
        <v>254284.79999999993</v>
      </c>
      <c r="E3934" s="81">
        <v>91977.600000000006</v>
      </c>
      <c r="F3934" s="21">
        <v>0</v>
      </c>
      <c r="G3934" s="22">
        <f t="shared" si="61"/>
        <v>162307.19999999992</v>
      </c>
      <c r="H3934" s="21">
        <v>0</v>
      </c>
      <c r="I3934" s="21">
        <v>0</v>
      </c>
    </row>
    <row r="3935" spans="1:9" ht="15" x14ac:dyDescent="0.25">
      <c r="A3935" s="82" t="s">
        <v>3809</v>
      </c>
      <c r="B3935" s="20">
        <v>0</v>
      </c>
      <c r="C3935" s="84" t="s">
        <v>4421</v>
      </c>
      <c r="D3935" s="81">
        <v>218766.1</v>
      </c>
      <c r="E3935" s="81">
        <v>104408.90000000002</v>
      </c>
      <c r="F3935" s="21">
        <v>0</v>
      </c>
      <c r="G3935" s="22">
        <f t="shared" si="61"/>
        <v>114357.19999999998</v>
      </c>
      <c r="H3935" s="21">
        <v>0</v>
      </c>
      <c r="I3935" s="21">
        <v>0</v>
      </c>
    </row>
    <row r="3936" spans="1:9" ht="15" x14ac:dyDescent="0.25">
      <c r="A3936" s="82" t="s">
        <v>3810</v>
      </c>
      <c r="B3936" s="20">
        <v>0</v>
      </c>
      <c r="C3936" s="84" t="s">
        <v>4421</v>
      </c>
      <c r="D3936" s="81">
        <v>213959.39999999997</v>
      </c>
      <c r="E3936" s="81">
        <v>109862.1</v>
      </c>
      <c r="F3936" s="21">
        <v>0</v>
      </c>
      <c r="G3936" s="22">
        <f t="shared" si="61"/>
        <v>104097.29999999996</v>
      </c>
      <c r="H3936" s="21">
        <v>0</v>
      </c>
      <c r="I3936" s="21">
        <v>0</v>
      </c>
    </row>
    <row r="3937" spans="1:9" ht="15" x14ac:dyDescent="0.25">
      <c r="A3937" s="82" t="s">
        <v>3811</v>
      </c>
      <c r="B3937" s="20">
        <v>0</v>
      </c>
      <c r="C3937" s="84" t="s">
        <v>4421</v>
      </c>
      <c r="D3937" s="81">
        <v>229155.6</v>
      </c>
      <c r="E3937" s="81">
        <v>109705.60000000001</v>
      </c>
      <c r="F3937" s="21">
        <v>0</v>
      </c>
      <c r="G3937" s="22">
        <f t="shared" si="61"/>
        <v>119450</v>
      </c>
      <c r="H3937" s="21">
        <v>0</v>
      </c>
      <c r="I3937" s="21">
        <v>0</v>
      </c>
    </row>
    <row r="3938" spans="1:9" ht="15" x14ac:dyDescent="0.25">
      <c r="A3938" s="82" t="s">
        <v>3812</v>
      </c>
      <c r="B3938" s="20">
        <v>0</v>
      </c>
      <c r="C3938" s="84" t="s">
        <v>4422</v>
      </c>
      <c r="D3938" s="81">
        <v>177065.4</v>
      </c>
      <c r="E3938" s="81">
        <v>63575.199999999997</v>
      </c>
      <c r="F3938" s="21">
        <v>0</v>
      </c>
      <c r="G3938" s="22">
        <f t="shared" si="61"/>
        <v>113490.2</v>
      </c>
      <c r="H3938" s="21">
        <v>0</v>
      </c>
      <c r="I3938" s="21">
        <v>0</v>
      </c>
    </row>
    <row r="3939" spans="1:9" ht="15" x14ac:dyDescent="0.25">
      <c r="A3939" s="82" t="s">
        <v>3813</v>
      </c>
      <c r="B3939" s="20">
        <v>0</v>
      </c>
      <c r="C3939" s="84" t="s">
        <v>4422</v>
      </c>
      <c r="D3939" s="81">
        <v>199563.00000000003</v>
      </c>
      <c r="E3939" s="81">
        <v>41237.629999999997</v>
      </c>
      <c r="F3939" s="21">
        <v>0</v>
      </c>
      <c r="G3939" s="22">
        <f t="shared" si="61"/>
        <v>158325.37000000002</v>
      </c>
      <c r="H3939" s="21">
        <v>0</v>
      </c>
      <c r="I3939" s="21">
        <v>0</v>
      </c>
    </row>
    <row r="3940" spans="1:9" ht="15" x14ac:dyDescent="0.25">
      <c r="A3940" s="82" t="s">
        <v>3814</v>
      </c>
      <c r="B3940" s="20">
        <v>0</v>
      </c>
      <c r="C3940" s="84" t="s">
        <v>4422</v>
      </c>
      <c r="D3940" s="81">
        <v>226988.40000000002</v>
      </c>
      <c r="E3940" s="81">
        <v>107209.19999999998</v>
      </c>
      <c r="F3940" s="21">
        <v>0</v>
      </c>
      <c r="G3940" s="22">
        <f t="shared" si="61"/>
        <v>119779.20000000004</v>
      </c>
      <c r="H3940" s="21">
        <v>0</v>
      </c>
      <c r="I3940" s="21">
        <v>0</v>
      </c>
    </row>
    <row r="3941" spans="1:9" ht="15" x14ac:dyDescent="0.25">
      <c r="A3941" s="82" t="s">
        <v>3815</v>
      </c>
      <c r="B3941" s="20">
        <v>0</v>
      </c>
      <c r="C3941" s="84" t="s">
        <v>4422</v>
      </c>
      <c r="D3941" s="81">
        <v>154774.20000000001</v>
      </c>
      <c r="E3941" s="81">
        <v>53445.700000000004</v>
      </c>
      <c r="F3941" s="21">
        <v>0</v>
      </c>
      <c r="G3941" s="22">
        <f t="shared" si="61"/>
        <v>101328.5</v>
      </c>
      <c r="H3941" s="21">
        <v>0</v>
      </c>
      <c r="I3941" s="21">
        <v>0</v>
      </c>
    </row>
    <row r="3942" spans="1:9" ht="15" x14ac:dyDescent="0.25">
      <c r="A3942" s="82" t="s">
        <v>735</v>
      </c>
      <c r="B3942" s="20">
        <v>0</v>
      </c>
      <c r="C3942" s="84" t="s">
        <v>4422</v>
      </c>
      <c r="D3942" s="81">
        <v>257896.79999999996</v>
      </c>
      <c r="E3942" s="81">
        <v>79254.8</v>
      </c>
      <c r="F3942" s="21">
        <v>0</v>
      </c>
      <c r="G3942" s="22">
        <f t="shared" si="61"/>
        <v>178641.99999999994</v>
      </c>
      <c r="H3942" s="21">
        <v>0</v>
      </c>
      <c r="I3942" s="21">
        <v>0</v>
      </c>
    </row>
    <row r="3943" spans="1:9" ht="15" x14ac:dyDescent="0.25">
      <c r="A3943" s="82" t="s">
        <v>4520</v>
      </c>
      <c r="B3943" s="20">
        <v>0</v>
      </c>
      <c r="C3943" s="84" t="s">
        <v>4422</v>
      </c>
      <c r="D3943" s="81">
        <v>55636.800000000003</v>
      </c>
      <c r="E3943" s="81">
        <v>500</v>
      </c>
      <c r="F3943" s="21">
        <v>0</v>
      </c>
      <c r="G3943" s="22">
        <f t="shared" si="61"/>
        <v>55136.800000000003</v>
      </c>
      <c r="H3943" s="21">
        <v>0</v>
      </c>
      <c r="I3943" s="21">
        <v>0</v>
      </c>
    </row>
    <row r="3944" spans="1:9" ht="15" x14ac:dyDescent="0.25">
      <c r="A3944" s="82" t="s">
        <v>4521</v>
      </c>
      <c r="B3944" s="20">
        <v>0</v>
      </c>
      <c r="C3944" s="84" t="s">
        <v>4422</v>
      </c>
      <c r="D3944" s="81">
        <v>25545.600000000002</v>
      </c>
      <c r="E3944" s="81">
        <v>0</v>
      </c>
      <c r="F3944" s="21">
        <v>0</v>
      </c>
      <c r="G3944" s="22">
        <f t="shared" si="61"/>
        <v>25545.600000000002</v>
      </c>
      <c r="H3944" s="21">
        <v>0</v>
      </c>
      <c r="I3944" s="21">
        <v>0</v>
      </c>
    </row>
    <row r="3945" spans="1:9" ht="15" x14ac:dyDescent="0.25">
      <c r="A3945" s="82" t="s">
        <v>3816</v>
      </c>
      <c r="B3945" s="20">
        <v>0</v>
      </c>
      <c r="C3945" s="84" t="s">
        <v>4422</v>
      </c>
      <c r="D3945" s="81">
        <v>156838.20000000001</v>
      </c>
      <c r="E3945" s="81">
        <v>51298.8</v>
      </c>
      <c r="F3945" s="21">
        <v>0</v>
      </c>
      <c r="G3945" s="22">
        <f t="shared" si="61"/>
        <v>105539.40000000001</v>
      </c>
      <c r="H3945" s="21">
        <v>0</v>
      </c>
      <c r="I3945" s="21">
        <v>0</v>
      </c>
    </row>
    <row r="3946" spans="1:9" ht="15" x14ac:dyDescent="0.25">
      <c r="A3946" s="82" t="s">
        <v>3817</v>
      </c>
      <c r="B3946" s="20">
        <v>0</v>
      </c>
      <c r="C3946" s="84" t="s">
        <v>4422</v>
      </c>
      <c r="D3946" s="81">
        <v>119918.40000000001</v>
      </c>
      <c r="E3946" s="81">
        <v>21814.5</v>
      </c>
      <c r="F3946" s="21">
        <v>0</v>
      </c>
      <c r="G3946" s="22">
        <f t="shared" si="61"/>
        <v>98103.900000000009</v>
      </c>
      <c r="H3946" s="21">
        <v>0</v>
      </c>
      <c r="I3946" s="21">
        <v>0</v>
      </c>
    </row>
    <row r="3947" spans="1:9" ht="15" x14ac:dyDescent="0.25">
      <c r="A3947" s="82" t="s">
        <v>3818</v>
      </c>
      <c r="B3947" s="20">
        <v>0</v>
      </c>
      <c r="C3947" s="84" t="s">
        <v>4422</v>
      </c>
      <c r="D3947" s="81">
        <v>100594.2</v>
      </c>
      <c r="E3947" s="81">
        <v>52488.2</v>
      </c>
      <c r="F3947" s="21">
        <v>0</v>
      </c>
      <c r="G3947" s="22">
        <f t="shared" si="61"/>
        <v>48106</v>
      </c>
      <c r="H3947" s="21">
        <v>0</v>
      </c>
      <c r="I3947" s="21">
        <v>0</v>
      </c>
    </row>
    <row r="3948" spans="1:9" ht="15" x14ac:dyDescent="0.25">
      <c r="A3948" s="82" t="s">
        <v>3819</v>
      </c>
      <c r="B3948" s="20">
        <v>0</v>
      </c>
      <c r="C3948" s="84" t="s">
        <v>4422</v>
      </c>
      <c r="D3948" s="81">
        <v>105780.00000000001</v>
      </c>
      <c r="E3948" s="81">
        <v>54235.8</v>
      </c>
      <c r="F3948" s="21">
        <v>0</v>
      </c>
      <c r="G3948" s="22">
        <f t="shared" si="61"/>
        <v>51544.200000000012</v>
      </c>
      <c r="H3948" s="21">
        <v>0</v>
      </c>
      <c r="I3948" s="21">
        <v>0</v>
      </c>
    </row>
    <row r="3949" spans="1:9" ht="15" x14ac:dyDescent="0.25">
      <c r="A3949" s="82" t="s">
        <v>2852</v>
      </c>
      <c r="B3949" s="20">
        <v>0</v>
      </c>
      <c r="C3949" s="84" t="s">
        <v>4422</v>
      </c>
      <c r="D3949" s="81">
        <v>236998.8</v>
      </c>
      <c r="E3949" s="81">
        <v>103563</v>
      </c>
      <c r="F3949" s="21">
        <v>0</v>
      </c>
      <c r="G3949" s="22">
        <f t="shared" si="61"/>
        <v>133435.79999999999</v>
      </c>
      <c r="H3949" s="21">
        <v>0</v>
      </c>
      <c r="I3949" s="21">
        <v>0</v>
      </c>
    </row>
    <row r="3950" spans="1:9" ht="15" x14ac:dyDescent="0.25">
      <c r="A3950" s="82" t="s">
        <v>3820</v>
      </c>
      <c r="B3950" s="20">
        <v>0</v>
      </c>
      <c r="C3950" s="84" t="s">
        <v>4422</v>
      </c>
      <c r="D3950" s="81">
        <v>122288.4</v>
      </c>
      <c r="E3950" s="81">
        <v>30032.399999999998</v>
      </c>
      <c r="F3950" s="21">
        <v>0</v>
      </c>
      <c r="G3950" s="22">
        <f t="shared" si="61"/>
        <v>92256</v>
      </c>
      <c r="H3950" s="21">
        <v>0</v>
      </c>
      <c r="I3950" s="21">
        <v>0</v>
      </c>
    </row>
    <row r="3951" spans="1:9" ht="15" x14ac:dyDescent="0.25">
      <c r="A3951" s="82" t="s">
        <v>3222</v>
      </c>
      <c r="B3951" s="20">
        <v>0</v>
      </c>
      <c r="C3951" s="84" t="s">
        <v>4422</v>
      </c>
      <c r="D3951" s="81">
        <v>106722.8</v>
      </c>
      <c r="E3951" s="81">
        <v>73823.599999999991</v>
      </c>
      <c r="F3951" s="21">
        <v>0</v>
      </c>
      <c r="G3951" s="22">
        <f t="shared" si="61"/>
        <v>32899.200000000012</v>
      </c>
      <c r="H3951" s="21">
        <v>0</v>
      </c>
      <c r="I3951" s="21">
        <v>0</v>
      </c>
    </row>
    <row r="3952" spans="1:9" ht="15" x14ac:dyDescent="0.25">
      <c r="A3952" s="82" t="s">
        <v>3821</v>
      </c>
      <c r="B3952" s="20">
        <v>0</v>
      </c>
      <c r="C3952" s="84" t="s">
        <v>4422</v>
      </c>
      <c r="D3952" s="81">
        <v>118654.19999999998</v>
      </c>
      <c r="E3952" s="81">
        <v>36953</v>
      </c>
      <c r="F3952" s="21">
        <v>0</v>
      </c>
      <c r="G3952" s="22">
        <f t="shared" si="61"/>
        <v>81701.199999999983</v>
      </c>
      <c r="H3952" s="21">
        <v>0</v>
      </c>
      <c r="I3952" s="21">
        <v>0</v>
      </c>
    </row>
    <row r="3953" spans="1:9" ht="15" x14ac:dyDescent="0.25">
      <c r="A3953" s="82" t="s">
        <v>2853</v>
      </c>
      <c r="B3953" s="20">
        <v>0</v>
      </c>
      <c r="C3953" s="84" t="s">
        <v>4422</v>
      </c>
      <c r="D3953" s="81">
        <v>118112.4</v>
      </c>
      <c r="E3953" s="81">
        <v>53188.7</v>
      </c>
      <c r="F3953" s="21">
        <v>0</v>
      </c>
      <c r="G3953" s="22">
        <f t="shared" si="61"/>
        <v>64923.7</v>
      </c>
      <c r="H3953" s="21">
        <v>0</v>
      </c>
      <c r="I3953" s="21">
        <v>0</v>
      </c>
    </row>
    <row r="3954" spans="1:9" ht="15" x14ac:dyDescent="0.25">
      <c r="A3954" s="82" t="s">
        <v>3822</v>
      </c>
      <c r="B3954" s="20">
        <v>0</v>
      </c>
      <c r="C3954" s="84" t="s">
        <v>4422</v>
      </c>
      <c r="D3954" s="81">
        <v>90687</v>
      </c>
      <c r="E3954" s="81">
        <v>49320.5</v>
      </c>
      <c r="F3954" s="21">
        <v>0</v>
      </c>
      <c r="G3954" s="22">
        <f t="shared" si="61"/>
        <v>41366.5</v>
      </c>
      <c r="H3954" s="21">
        <v>0</v>
      </c>
      <c r="I3954" s="21">
        <v>0</v>
      </c>
    </row>
    <row r="3955" spans="1:9" ht="15" x14ac:dyDescent="0.25">
      <c r="A3955" s="82" t="s">
        <v>3823</v>
      </c>
      <c r="B3955" s="20">
        <v>0</v>
      </c>
      <c r="C3955" s="84" t="s">
        <v>4422</v>
      </c>
      <c r="D3955" s="81">
        <v>35939.4</v>
      </c>
      <c r="E3955" s="81">
        <v>34257.599999999999</v>
      </c>
      <c r="F3955" s="21">
        <v>0</v>
      </c>
      <c r="G3955" s="22">
        <f t="shared" si="61"/>
        <v>1681.8000000000029</v>
      </c>
      <c r="H3955" s="21">
        <v>0</v>
      </c>
      <c r="I3955" s="21">
        <v>0</v>
      </c>
    </row>
    <row r="3956" spans="1:9" ht="15" x14ac:dyDescent="0.25">
      <c r="A3956" s="82" t="s">
        <v>3824</v>
      </c>
      <c r="B3956" s="20">
        <v>0</v>
      </c>
      <c r="C3956" s="84" t="s">
        <v>4422</v>
      </c>
      <c r="D3956" s="81">
        <v>174175.8</v>
      </c>
      <c r="E3956" s="81">
        <v>15548.4</v>
      </c>
      <c r="F3956" s="21">
        <v>0</v>
      </c>
      <c r="G3956" s="22">
        <f t="shared" si="61"/>
        <v>158627.4</v>
      </c>
      <c r="H3956" s="21">
        <v>0</v>
      </c>
      <c r="I3956" s="21">
        <v>0</v>
      </c>
    </row>
    <row r="3957" spans="1:9" ht="15" x14ac:dyDescent="0.25">
      <c r="A3957" s="82" t="s">
        <v>3825</v>
      </c>
      <c r="B3957" s="20">
        <v>0</v>
      </c>
      <c r="C3957" s="84" t="s">
        <v>4422</v>
      </c>
      <c r="D3957" s="81">
        <v>201523.80000000002</v>
      </c>
      <c r="E3957" s="81">
        <v>36363.800000000003</v>
      </c>
      <c r="F3957" s="21">
        <v>0</v>
      </c>
      <c r="G3957" s="22">
        <f t="shared" si="61"/>
        <v>165160</v>
      </c>
      <c r="H3957" s="21">
        <v>0</v>
      </c>
      <c r="I3957" s="21">
        <v>0</v>
      </c>
    </row>
    <row r="3958" spans="1:9" ht="15" x14ac:dyDescent="0.25">
      <c r="A3958" s="82" t="s">
        <v>3826</v>
      </c>
      <c r="B3958" s="20">
        <v>0</v>
      </c>
      <c r="C3958" s="84" t="s">
        <v>4423</v>
      </c>
      <c r="D3958" s="81">
        <v>219222.6</v>
      </c>
      <c r="E3958" s="81">
        <v>36253.299999999996</v>
      </c>
      <c r="F3958" s="21">
        <v>0</v>
      </c>
      <c r="G3958" s="22">
        <f t="shared" si="61"/>
        <v>182969.30000000002</v>
      </c>
      <c r="H3958" s="21">
        <v>0</v>
      </c>
      <c r="I3958" s="21">
        <v>0</v>
      </c>
    </row>
    <row r="3959" spans="1:9" ht="15" x14ac:dyDescent="0.25">
      <c r="A3959" s="82" t="s">
        <v>3827</v>
      </c>
      <c r="B3959" s="20">
        <v>0</v>
      </c>
      <c r="C3959" s="84" t="s">
        <v>4423</v>
      </c>
      <c r="D3959" s="81">
        <v>218396.99999999997</v>
      </c>
      <c r="E3959" s="81">
        <v>135631.9</v>
      </c>
      <c r="F3959" s="21">
        <v>0</v>
      </c>
      <c r="G3959" s="22">
        <f t="shared" si="61"/>
        <v>82765.099999999977</v>
      </c>
      <c r="H3959" s="21">
        <v>0</v>
      </c>
      <c r="I3959" s="21">
        <v>0</v>
      </c>
    </row>
    <row r="3960" spans="1:9" ht="15" x14ac:dyDescent="0.25">
      <c r="A3960" s="82" t="s">
        <v>3828</v>
      </c>
      <c r="B3960" s="20">
        <v>0</v>
      </c>
      <c r="C3960" s="84" t="s">
        <v>4423</v>
      </c>
      <c r="D3960" s="81">
        <v>328743.59999999998</v>
      </c>
      <c r="E3960" s="81">
        <v>58194.299999999996</v>
      </c>
      <c r="F3960" s="21">
        <v>0</v>
      </c>
      <c r="G3960" s="22">
        <f t="shared" si="61"/>
        <v>270549.3</v>
      </c>
      <c r="H3960" s="21">
        <v>0</v>
      </c>
      <c r="I3960" s="21">
        <v>0</v>
      </c>
    </row>
    <row r="3961" spans="1:9" ht="15" x14ac:dyDescent="0.25">
      <c r="A3961" s="82" t="s">
        <v>3829</v>
      </c>
      <c r="B3961" s="20">
        <v>0</v>
      </c>
      <c r="C3961" s="84" t="s">
        <v>4423</v>
      </c>
      <c r="D3961" s="81">
        <v>232844.99999999997</v>
      </c>
      <c r="E3961" s="81">
        <v>179947.4</v>
      </c>
      <c r="F3961" s="21">
        <v>0</v>
      </c>
      <c r="G3961" s="22">
        <f t="shared" si="61"/>
        <v>52897.599999999977</v>
      </c>
      <c r="H3961" s="21">
        <v>0</v>
      </c>
      <c r="I3961" s="21">
        <v>0</v>
      </c>
    </row>
    <row r="3962" spans="1:9" ht="15" x14ac:dyDescent="0.25">
      <c r="A3962" s="82" t="s">
        <v>3830</v>
      </c>
      <c r="B3962" s="20">
        <v>0</v>
      </c>
      <c r="C3962" s="84" t="s">
        <v>4423</v>
      </c>
      <c r="D3962" s="81">
        <v>542290.19999999995</v>
      </c>
      <c r="E3962" s="81">
        <v>304803.70000000007</v>
      </c>
      <c r="F3962" s="21">
        <v>0</v>
      </c>
      <c r="G3962" s="22">
        <f t="shared" si="61"/>
        <v>237486.49999999988</v>
      </c>
      <c r="H3962" s="21">
        <v>0</v>
      </c>
      <c r="I3962" s="21">
        <v>0</v>
      </c>
    </row>
    <row r="3963" spans="1:9" ht="15" x14ac:dyDescent="0.25">
      <c r="A3963" s="82" t="s">
        <v>3831</v>
      </c>
      <c r="B3963" s="20">
        <v>0</v>
      </c>
      <c r="C3963" s="84" t="s">
        <v>4423</v>
      </c>
      <c r="D3963" s="81">
        <v>228123.60000000003</v>
      </c>
      <c r="E3963" s="81">
        <v>79097.400000000009</v>
      </c>
      <c r="F3963" s="21">
        <v>0</v>
      </c>
      <c r="G3963" s="22">
        <f t="shared" si="61"/>
        <v>149026.20000000001</v>
      </c>
      <c r="H3963" s="21">
        <v>0</v>
      </c>
      <c r="I3963" s="21">
        <v>0</v>
      </c>
    </row>
    <row r="3964" spans="1:9" ht="15" x14ac:dyDescent="0.25">
      <c r="A3964" s="82" t="s">
        <v>3832</v>
      </c>
      <c r="B3964" s="20">
        <v>0</v>
      </c>
      <c r="C3964" s="84" t="s">
        <v>4423</v>
      </c>
      <c r="D3964" s="81">
        <v>102245.4</v>
      </c>
      <c r="E3964" s="81">
        <v>0</v>
      </c>
      <c r="F3964" s="21">
        <v>0</v>
      </c>
      <c r="G3964" s="22">
        <f t="shared" si="61"/>
        <v>102245.4</v>
      </c>
      <c r="H3964" s="21">
        <v>0</v>
      </c>
      <c r="I3964" s="21">
        <v>0</v>
      </c>
    </row>
    <row r="3965" spans="1:9" ht="15" x14ac:dyDescent="0.25">
      <c r="A3965" s="82" t="s">
        <v>3833</v>
      </c>
      <c r="B3965" s="20">
        <v>0</v>
      </c>
      <c r="C3965" s="84" t="s">
        <v>4424</v>
      </c>
      <c r="D3965" s="81">
        <v>181141.80000000002</v>
      </c>
      <c r="E3965" s="81">
        <v>26580.400000000001</v>
      </c>
      <c r="F3965" s="21">
        <v>0</v>
      </c>
      <c r="G3965" s="22">
        <f t="shared" si="61"/>
        <v>154561.40000000002</v>
      </c>
      <c r="H3965" s="21">
        <v>0</v>
      </c>
      <c r="I3965" s="21">
        <v>0</v>
      </c>
    </row>
    <row r="3966" spans="1:9" ht="15" x14ac:dyDescent="0.25">
      <c r="A3966" s="82" t="s">
        <v>3693</v>
      </c>
      <c r="B3966" s="20">
        <v>0</v>
      </c>
      <c r="C3966" s="84" t="s">
        <v>4424</v>
      </c>
      <c r="D3966" s="81">
        <v>586279.20000000007</v>
      </c>
      <c r="E3966" s="81">
        <v>112200.8</v>
      </c>
      <c r="F3966" s="21">
        <v>0</v>
      </c>
      <c r="G3966" s="22">
        <f t="shared" si="61"/>
        <v>474078.40000000008</v>
      </c>
      <c r="H3966" s="21">
        <v>0</v>
      </c>
      <c r="I3966" s="21">
        <v>0</v>
      </c>
    </row>
    <row r="3967" spans="1:9" ht="15" x14ac:dyDescent="0.25">
      <c r="A3967" s="82" t="s">
        <v>3834</v>
      </c>
      <c r="B3967" s="20">
        <v>0</v>
      </c>
      <c r="C3967" s="84" t="s">
        <v>4424</v>
      </c>
      <c r="D3967" s="81">
        <v>613678.80000000005</v>
      </c>
      <c r="E3967" s="81">
        <v>153849.00000000003</v>
      </c>
      <c r="F3967" s="21">
        <v>0</v>
      </c>
      <c r="G3967" s="22">
        <f t="shared" si="61"/>
        <v>459829.80000000005</v>
      </c>
      <c r="H3967" s="21">
        <v>0</v>
      </c>
      <c r="I3967" s="21">
        <v>0</v>
      </c>
    </row>
    <row r="3968" spans="1:9" ht="15" x14ac:dyDescent="0.25">
      <c r="A3968" s="82" t="s">
        <v>3118</v>
      </c>
      <c r="B3968" s="20">
        <v>0</v>
      </c>
      <c r="C3968" s="84" t="s">
        <v>4424</v>
      </c>
      <c r="D3968" s="81">
        <v>572373.00000000012</v>
      </c>
      <c r="E3968" s="81">
        <v>108089.4</v>
      </c>
      <c r="F3968" s="21">
        <v>0</v>
      </c>
      <c r="G3968" s="22">
        <f t="shared" si="61"/>
        <v>464283.60000000009</v>
      </c>
      <c r="H3968" s="21">
        <v>0</v>
      </c>
      <c r="I3968" s="21">
        <v>0</v>
      </c>
    </row>
    <row r="3969" spans="1:9" ht="15" x14ac:dyDescent="0.25">
      <c r="A3969" s="82" t="s">
        <v>3835</v>
      </c>
      <c r="B3969" s="20">
        <v>0</v>
      </c>
      <c r="C3969" s="84" t="s">
        <v>4424</v>
      </c>
      <c r="D3969" s="81">
        <v>937675.19999999984</v>
      </c>
      <c r="E3969" s="81">
        <v>98232.400000000009</v>
      </c>
      <c r="F3969" s="21">
        <v>0</v>
      </c>
      <c r="G3969" s="22">
        <f t="shared" si="61"/>
        <v>839442.79999999981</v>
      </c>
      <c r="H3969" s="21">
        <v>0</v>
      </c>
      <c r="I3969" s="21">
        <v>0</v>
      </c>
    </row>
    <row r="3970" spans="1:9" ht="15" x14ac:dyDescent="0.25">
      <c r="A3970" s="82" t="s">
        <v>3836</v>
      </c>
      <c r="B3970" s="20">
        <v>0</v>
      </c>
      <c r="C3970" s="84" t="s">
        <v>4425</v>
      </c>
      <c r="D3970" s="81">
        <v>61997.4</v>
      </c>
      <c r="E3970" s="81">
        <v>0</v>
      </c>
      <c r="F3970" s="21">
        <v>0</v>
      </c>
      <c r="G3970" s="22">
        <f t="shared" si="61"/>
        <v>61997.4</v>
      </c>
      <c r="H3970" s="21">
        <v>0</v>
      </c>
      <c r="I3970" s="21">
        <v>0</v>
      </c>
    </row>
    <row r="3971" spans="1:9" ht="15" x14ac:dyDescent="0.25">
      <c r="A3971" s="82" t="s">
        <v>3804</v>
      </c>
      <c r="B3971" s="20">
        <v>0</v>
      </c>
      <c r="C3971" s="84" t="s">
        <v>4426</v>
      </c>
      <c r="D3971" s="81">
        <v>663731.09999999986</v>
      </c>
      <c r="E3971" s="81">
        <v>367717.04999999993</v>
      </c>
      <c r="F3971" s="21">
        <v>0</v>
      </c>
      <c r="G3971" s="22">
        <f t="shared" si="61"/>
        <v>296014.04999999993</v>
      </c>
      <c r="H3971" s="21">
        <v>0</v>
      </c>
      <c r="I3971" s="21">
        <v>0</v>
      </c>
    </row>
    <row r="3972" spans="1:9" ht="15" x14ac:dyDescent="0.25">
      <c r="A3972" s="82" t="s">
        <v>3837</v>
      </c>
      <c r="B3972" s="20">
        <v>0</v>
      </c>
      <c r="C3972" s="84" t="s">
        <v>4426</v>
      </c>
      <c r="D3972" s="81">
        <v>314992.1999999999</v>
      </c>
      <c r="E3972" s="81">
        <v>3600</v>
      </c>
      <c r="F3972" s="21">
        <v>0</v>
      </c>
      <c r="G3972" s="22">
        <f t="shared" si="61"/>
        <v>311392.1999999999</v>
      </c>
      <c r="H3972" s="21">
        <v>0</v>
      </c>
      <c r="I3972" s="21">
        <v>0</v>
      </c>
    </row>
    <row r="3973" spans="1:9" ht="15" x14ac:dyDescent="0.25">
      <c r="A3973" s="82" t="s">
        <v>3838</v>
      </c>
      <c r="B3973" s="20">
        <v>0</v>
      </c>
      <c r="C3973" s="84" t="s">
        <v>4426</v>
      </c>
      <c r="D3973" s="81">
        <v>708540.39999999991</v>
      </c>
      <c r="E3973" s="81">
        <v>350321.18000000011</v>
      </c>
      <c r="F3973" s="21">
        <v>0</v>
      </c>
      <c r="G3973" s="22">
        <f t="shared" si="61"/>
        <v>358219.2199999998</v>
      </c>
      <c r="H3973" s="21">
        <v>0</v>
      </c>
      <c r="I3973" s="21">
        <v>0</v>
      </c>
    </row>
    <row r="3974" spans="1:9" ht="15" x14ac:dyDescent="0.25">
      <c r="A3974" s="82" t="s">
        <v>3839</v>
      </c>
      <c r="B3974" s="20">
        <v>0</v>
      </c>
      <c r="C3974" s="84" t="s">
        <v>4426</v>
      </c>
      <c r="D3974" s="81">
        <v>673633.3</v>
      </c>
      <c r="E3974" s="81">
        <v>242017.80000000005</v>
      </c>
      <c r="F3974" s="21">
        <v>0</v>
      </c>
      <c r="G3974" s="22">
        <f t="shared" ref="G3974:G4037" si="62">D3974-E3974</f>
        <v>431615.5</v>
      </c>
      <c r="H3974" s="21">
        <v>0</v>
      </c>
      <c r="I3974" s="21">
        <v>0</v>
      </c>
    </row>
    <row r="3975" spans="1:9" ht="15" x14ac:dyDescent="0.25">
      <c r="A3975" s="82" t="s">
        <v>3840</v>
      </c>
      <c r="B3975" s="20">
        <v>0</v>
      </c>
      <c r="C3975" s="84" t="s">
        <v>4426</v>
      </c>
      <c r="D3975" s="81">
        <v>889341.24000000011</v>
      </c>
      <c r="E3975" s="81">
        <v>411189.58000000013</v>
      </c>
      <c r="F3975" s="21">
        <v>0</v>
      </c>
      <c r="G3975" s="22">
        <f t="shared" si="62"/>
        <v>478151.66</v>
      </c>
      <c r="H3975" s="21">
        <v>0</v>
      </c>
      <c r="I3975" s="21">
        <v>0</v>
      </c>
    </row>
    <row r="3976" spans="1:9" ht="15" x14ac:dyDescent="0.25">
      <c r="A3976" s="82" t="s">
        <v>3841</v>
      </c>
      <c r="B3976" s="20">
        <v>0</v>
      </c>
      <c r="C3976" s="84" t="s">
        <v>4426</v>
      </c>
      <c r="D3976" s="81">
        <v>481431.5799999999</v>
      </c>
      <c r="E3976" s="81">
        <v>204492.69999999995</v>
      </c>
      <c r="F3976" s="21">
        <v>0</v>
      </c>
      <c r="G3976" s="22">
        <f t="shared" si="62"/>
        <v>276938.87999999995</v>
      </c>
      <c r="H3976" s="21">
        <v>0</v>
      </c>
      <c r="I3976" s="21">
        <v>0</v>
      </c>
    </row>
    <row r="3977" spans="1:9" ht="15" x14ac:dyDescent="0.25">
      <c r="A3977" s="82" t="s">
        <v>3842</v>
      </c>
      <c r="B3977" s="20">
        <v>0</v>
      </c>
      <c r="C3977" s="84" t="s">
        <v>4426</v>
      </c>
      <c r="D3977" s="81">
        <v>537528.09999999986</v>
      </c>
      <c r="E3977" s="81">
        <v>159678.5</v>
      </c>
      <c r="F3977" s="21">
        <v>0</v>
      </c>
      <c r="G3977" s="22">
        <f t="shared" si="62"/>
        <v>377849.59999999986</v>
      </c>
      <c r="H3977" s="21">
        <v>0</v>
      </c>
      <c r="I3977" s="21">
        <v>0</v>
      </c>
    </row>
    <row r="3978" spans="1:9" ht="15" x14ac:dyDescent="0.25">
      <c r="A3978" s="82" t="s">
        <v>3843</v>
      </c>
      <c r="B3978" s="20">
        <v>0</v>
      </c>
      <c r="C3978" s="84" t="s">
        <v>4426</v>
      </c>
      <c r="D3978" s="81">
        <v>627584.99999999988</v>
      </c>
      <c r="E3978" s="81">
        <v>334554.74</v>
      </c>
      <c r="F3978" s="21">
        <v>0</v>
      </c>
      <c r="G3978" s="22">
        <f t="shared" si="62"/>
        <v>293030.25999999989</v>
      </c>
      <c r="H3978" s="21">
        <v>0</v>
      </c>
      <c r="I3978" s="21">
        <v>0</v>
      </c>
    </row>
    <row r="3979" spans="1:9" ht="15" x14ac:dyDescent="0.25">
      <c r="A3979" s="82" t="s">
        <v>3844</v>
      </c>
      <c r="B3979" s="20">
        <v>0</v>
      </c>
      <c r="C3979" s="84" t="s">
        <v>4426</v>
      </c>
      <c r="D3979" s="81">
        <v>633217.9</v>
      </c>
      <c r="E3979" s="81">
        <v>261466.28999999998</v>
      </c>
      <c r="F3979" s="21">
        <v>0</v>
      </c>
      <c r="G3979" s="22">
        <f t="shared" si="62"/>
        <v>371751.61000000004</v>
      </c>
      <c r="H3979" s="21">
        <v>0</v>
      </c>
      <c r="I3979" s="21">
        <v>0</v>
      </c>
    </row>
    <row r="3980" spans="1:9" ht="15" x14ac:dyDescent="0.25">
      <c r="A3980" s="82" t="s">
        <v>3845</v>
      </c>
      <c r="B3980" s="20">
        <v>0</v>
      </c>
      <c r="C3980" s="84" t="s">
        <v>4426</v>
      </c>
      <c r="D3980" s="81">
        <v>936075.6</v>
      </c>
      <c r="E3980" s="81">
        <v>313494.31</v>
      </c>
      <c r="F3980" s="21">
        <v>0</v>
      </c>
      <c r="G3980" s="22">
        <f t="shared" si="62"/>
        <v>622581.29</v>
      </c>
      <c r="H3980" s="21">
        <v>0</v>
      </c>
      <c r="I3980" s="21">
        <v>0</v>
      </c>
    </row>
    <row r="3981" spans="1:9" ht="15" x14ac:dyDescent="0.25">
      <c r="A3981" s="82" t="s">
        <v>3846</v>
      </c>
      <c r="B3981" s="20">
        <v>0</v>
      </c>
      <c r="C3981" s="84" t="s">
        <v>4426</v>
      </c>
      <c r="D3981" s="81">
        <v>4463.3999999999996</v>
      </c>
      <c r="E3981" s="81">
        <v>0</v>
      </c>
      <c r="F3981" s="21">
        <v>0</v>
      </c>
      <c r="G3981" s="22">
        <f t="shared" si="62"/>
        <v>4463.3999999999996</v>
      </c>
      <c r="H3981" s="21">
        <v>0</v>
      </c>
      <c r="I3981" s="21">
        <v>0</v>
      </c>
    </row>
    <row r="3982" spans="1:9" ht="15" x14ac:dyDescent="0.25">
      <c r="A3982" s="82" t="s">
        <v>3847</v>
      </c>
      <c r="B3982" s="20">
        <v>0</v>
      </c>
      <c r="C3982" s="84" t="s">
        <v>4427</v>
      </c>
      <c r="D3982" s="81">
        <v>204253.00999999998</v>
      </c>
      <c r="E3982" s="81">
        <v>151346.91000000003</v>
      </c>
      <c r="F3982" s="21">
        <v>0</v>
      </c>
      <c r="G3982" s="22">
        <f t="shared" si="62"/>
        <v>52906.099999999948</v>
      </c>
      <c r="H3982" s="21">
        <v>0</v>
      </c>
      <c r="I3982" s="21">
        <v>0</v>
      </c>
    </row>
    <row r="3983" spans="1:9" ht="15" x14ac:dyDescent="0.25">
      <c r="A3983" s="82" t="s">
        <v>3848</v>
      </c>
      <c r="B3983" s="20">
        <v>0</v>
      </c>
      <c r="C3983" s="84" t="s">
        <v>4427</v>
      </c>
      <c r="D3983" s="81">
        <v>239759.40000000002</v>
      </c>
      <c r="E3983" s="81">
        <v>224090.69999999998</v>
      </c>
      <c r="F3983" s="21">
        <v>0</v>
      </c>
      <c r="G3983" s="22">
        <f t="shared" si="62"/>
        <v>15668.700000000041</v>
      </c>
      <c r="H3983" s="21">
        <v>0</v>
      </c>
      <c r="I3983" s="21">
        <v>0</v>
      </c>
    </row>
    <row r="3984" spans="1:9" ht="15" x14ac:dyDescent="0.25">
      <c r="A3984" s="82" t="s">
        <v>3849</v>
      </c>
      <c r="B3984" s="20">
        <v>0</v>
      </c>
      <c r="C3984" s="84" t="s">
        <v>4427</v>
      </c>
      <c r="D3984" s="81">
        <v>217390.79999999996</v>
      </c>
      <c r="E3984" s="81">
        <v>195194.08000000007</v>
      </c>
      <c r="F3984" s="21">
        <v>0</v>
      </c>
      <c r="G3984" s="22">
        <f t="shared" si="62"/>
        <v>22196.719999999885</v>
      </c>
      <c r="H3984" s="21">
        <v>0</v>
      </c>
      <c r="I3984" s="21">
        <v>0</v>
      </c>
    </row>
    <row r="3985" spans="1:9" ht="15" x14ac:dyDescent="0.25">
      <c r="A3985" s="82" t="s">
        <v>3850</v>
      </c>
      <c r="B3985" s="20">
        <v>0</v>
      </c>
      <c r="C3985" s="84" t="s">
        <v>4427</v>
      </c>
      <c r="D3985" s="81">
        <v>237127.80000000002</v>
      </c>
      <c r="E3985" s="81">
        <v>201597.5</v>
      </c>
      <c r="F3985" s="21">
        <v>0</v>
      </c>
      <c r="G3985" s="22">
        <f t="shared" si="62"/>
        <v>35530.300000000017</v>
      </c>
      <c r="H3985" s="21">
        <v>0</v>
      </c>
      <c r="I3985" s="21">
        <v>0</v>
      </c>
    </row>
    <row r="3986" spans="1:9" ht="15" x14ac:dyDescent="0.25">
      <c r="A3986" s="82" t="s">
        <v>3851</v>
      </c>
      <c r="B3986" s="20">
        <v>0</v>
      </c>
      <c r="C3986" s="84" t="s">
        <v>4427</v>
      </c>
      <c r="D3986" s="81">
        <v>228848.20000000004</v>
      </c>
      <c r="E3986" s="81">
        <v>180063.80000000002</v>
      </c>
      <c r="F3986" s="21">
        <v>0</v>
      </c>
      <c r="G3986" s="22">
        <f t="shared" si="62"/>
        <v>48784.400000000023</v>
      </c>
      <c r="H3986" s="21">
        <v>0</v>
      </c>
      <c r="I3986" s="21">
        <v>0</v>
      </c>
    </row>
    <row r="3987" spans="1:9" ht="15" x14ac:dyDescent="0.25">
      <c r="A3987" s="82" t="s">
        <v>3852</v>
      </c>
      <c r="B3987" s="20">
        <v>0</v>
      </c>
      <c r="C3987" s="84" t="s">
        <v>4427</v>
      </c>
      <c r="D3987" s="81">
        <v>222499.19999999998</v>
      </c>
      <c r="E3987" s="81">
        <v>189854.6</v>
      </c>
      <c r="F3987" s="21">
        <v>0</v>
      </c>
      <c r="G3987" s="22">
        <f t="shared" si="62"/>
        <v>32644.599999999977</v>
      </c>
      <c r="H3987" s="21">
        <v>0</v>
      </c>
      <c r="I3987" s="21">
        <v>0</v>
      </c>
    </row>
    <row r="3988" spans="1:9" ht="15" x14ac:dyDescent="0.25">
      <c r="A3988" s="82" t="s">
        <v>3853</v>
      </c>
      <c r="B3988" s="20">
        <v>0</v>
      </c>
      <c r="C3988" s="84" t="s">
        <v>4427</v>
      </c>
      <c r="D3988" s="81">
        <v>218603.40000000002</v>
      </c>
      <c r="E3988" s="81">
        <v>171319.02000000002</v>
      </c>
      <c r="F3988" s="21">
        <v>0</v>
      </c>
      <c r="G3988" s="22">
        <f t="shared" si="62"/>
        <v>47284.380000000005</v>
      </c>
      <c r="H3988" s="21">
        <v>0</v>
      </c>
      <c r="I3988" s="21">
        <v>0</v>
      </c>
    </row>
    <row r="3989" spans="1:9" ht="15" x14ac:dyDescent="0.25">
      <c r="A3989" s="82" t="s">
        <v>3854</v>
      </c>
      <c r="B3989" s="20">
        <v>0</v>
      </c>
      <c r="C3989" s="84" t="s">
        <v>4427</v>
      </c>
      <c r="D3989" s="81">
        <v>219558.00000000003</v>
      </c>
      <c r="E3989" s="81">
        <v>197839.60000000003</v>
      </c>
      <c r="F3989" s="21">
        <v>0</v>
      </c>
      <c r="G3989" s="22">
        <f t="shared" si="62"/>
        <v>21718.399999999994</v>
      </c>
      <c r="H3989" s="21">
        <v>0</v>
      </c>
      <c r="I3989" s="21">
        <v>0</v>
      </c>
    </row>
    <row r="3990" spans="1:9" ht="15" x14ac:dyDescent="0.25">
      <c r="A3990" s="82" t="s">
        <v>3855</v>
      </c>
      <c r="B3990" s="20">
        <v>0</v>
      </c>
      <c r="C3990" s="84" t="s">
        <v>4427</v>
      </c>
      <c r="D3990" s="81">
        <v>218526</v>
      </c>
      <c r="E3990" s="81">
        <v>95917</v>
      </c>
      <c r="F3990" s="21">
        <v>0</v>
      </c>
      <c r="G3990" s="22">
        <f t="shared" si="62"/>
        <v>122609</v>
      </c>
      <c r="H3990" s="21">
        <v>0</v>
      </c>
      <c r="I3990" s="21">
        <v>0</v>
      </c>
    </row>
    <row r="3991" spans="1:9" ht="15" x14ac:dyDescent="0.25">
      <c r="A3991" s="82" t="s">
        <v>3856</v>
      </c>
      <c r="B3991" s="20">
        <v>0</v>
      </c>
      <c r="C3991" s="84" t="s">
        <v>4427</v>
      </c>
      <c r="D3991" s="81">
        <v>226256.4</v>
      </c>
      <c r="E3991" s="81">
        <v>189487</v>
      </c>
      <c r="F3991" s="21">
        <v>0</v>
      </c>
      <c r="G3991" s="22">
        <f t="shared" si="62"/>
        <v>36769.399999999994</v>
      </c>
      <c r="H3991" s="21">
        <v>0</v>
      </c>
      <c r="I3991" s="21">
        <v>0</v>
      </c>
    </row>
    <row r="3992" spans="1:9" ht="15" x14ac:dyDescent="0.25">
      <c r="A3992" s="82" t="s">
        <v>3857</v>
      </c>
      <c r="B3992" s="20">
        <v>0</v>
      </c>
      <c r="C3992" s="84" t="s">
        <v>4427</v>
      </c>
      <c r="D3992" s="81">
        <v>220796.4</v>
      </c>
      <c r="E3992" s="81">
        <v>162053</v>
      </c>
      <c r="F3992" s="21">
        <v>0</v>
      </c>
      <c r="G3992" s="22">
        <f t="shared" si="62"/>
        <v>58743.399999999994</v>
      </c>
      <c r="H3992" s="21">
        <v>0</v>
      </c>
      <c r="I3992" s="21">
        <v>0</v>
      </c>
    </row>
    <row r="3993" spans="1:9" ht="15" x14ac:dyDescent="0.25">
      <c r="A3993" s="82" t="s">
        <v>3858</v>
      </c>
      <c r="B3993" s="20">
        <v>0</v>
      </c>
      <c r="C3993" s="84" t="s">
        <v>4427</v>
      </c>
      <c r="D3993" s="81">
        <v>236160.2</v>
      </c>
      <c r="E3993" s="81">
        <v>140505.69999999998</v>
      </c>
      <c r="F3993" s="21">
        <v>0</v>
      </c>
      <c r="G3993" s="22">
        <f t="shared" si="62"/>
        <v>95654.500000000029</v>
      </c>
      <c r="H3993" s="21">
        <v>0</v>
      </c>
      <c r="I3993" s="21">
        <v>0</v>
      </c>
    </row>
    <row r="3994" spans="1:9" ht="15" x14ac:dyDescent="0.25">
      <c r="A3994" s="82" t="s">
        <v>3859</v>
      </c>
      <c r="B3994" s="20">
        <v>0</v>
      </c>
      <c r="C3994" s="84" t="s">
        <v>4427</v>
      </c>
      <c r="D3994" s="81">
        <v>226365.59999999998</v>
      </c>
      <c r="E3994" s="81">
        <v>178848.79999999996</v>
      </c>
      <c r="F3994" s="21">
        <v>0</v>
      </c>
      <c r="G3994" s="22">
        <f t="shared" si="62"/>
        <v>47516.800000000017</v>
      </c>
      <c r="H3994" s="21">
        <v>0</v>
      </c>
      <c r="I3994" s="21">
        <v>0</v>
      </c>
    </row>
    <row r="3995" spans="1:9" ht="15" x14ac:dyDescent="0.25">
      <c r="A3995" s="82" t="s">
        <v>3860</v>
      </c>
      <c r="B3995" s="20">
        <v>0</v>
      </c>
      <c r="C3995" s="84" t="s">
        <v>4427</v>
      </c>
      <c r="D3995" s="81">
        <v>215662.2</v>
      </c>
      <c r="E3995" s="81">
        <v>168815.35</v>
      </c>
      <c r="F3995" s="21">
        <v>0</v>
      </c>
      <c r="G3995" s="22">
        <f t="shared" si="62"/>
        <v>46846.850000000006</v>
      </c>
      <c r="H3995" s="21">
        <v>0</v>
      </c>
      <c r="I3995" s="21">
        <v>0</v>
      </c>
    </row>
    <row r="3996" spans="1:9" ht="15" x14ac:dyDescent="0.25">
      <c r="A3996" s="82" t="s">
        <v>3861</v>
      </c>
      <c r="B3996" s="20">
        <v>0</v>
      </c>
      <c r="C3996" s="84" t="s">
        <v>4427</v>
      </c>
      <c r="D3996" s="81">
        <v>225258.80000000002</v>
      </c>
      <c r="E3996" s="81">
        <v>217484.40000000002</v>
      </c>
      <c r="F3996" s="21">
        <v>0</v>
      </c>
      <c r="G3996" s="22">
        <f t="shared" si="62"/>
        <v>7774.3999999999942</v>
      </c>
      <c r="H3996" s="21">
        <v>0</v>
      </c>
      <c r="I3996" s="21">
        <v>0</v>
      </c>
    </row>
    <row r="3997" spans="1:9" ht="15" x14ac:dyDescent="0.25">
      <c r="A3997" s="82" t="s">
        <v>3862</v>
      </c>
      <c r="B3997" s="20">
        <v>0</v>
      </c>
      <c r="C3997" s="84" t="s">
        <v>4427</v>
      </c>
      <c r="D3997" s="81">
        <v>234393</v>
      </c>
      <c r="E3997" s="81">
        <v>185972.6</v>
      </c>
      <c r="F3997" s="21">
        <v>0</v>
      </c>
      <c r="G3997" s="22">
        <f t="shared" si="62"/>
        <v>48420.399999999994</v>
      </c>
      <c r="H3997" s="21">
        <v>0</v>
      </c>
      <c r="I3997" s="21">
        <v>0</v>
      </c>
    </row>
    <row r="3998" spans="1:9" ht="15" x14ac:dyDescent="0.25">
      <c r="A3998" s="82" t="s">
        <v>3863</v>
      </c>
      <c r="B3998" s="20">
        <v>0</v>
      </c>
      <c r="C3998" s="84" t="s">
        <v>4427</v>
      </c>
      <c r="D3998" s="81">
        <v>227323.8</v>
      </c>
      <c r="E3998" s="81">
        <v>180409.99999999997</v>
      </c>
      <c r="F3998" s="21">
        <v>0</v>
      </c>
      <c r="G3998" s="22">
        <f t="shared" si="62"/>
        <v>46913.800000000017</v>
      </c>
      <c r="H3998" s="21">
        <v>0</v>
      </c>
      <c r="I3998" s="21">
        <v>0</v>
      </c>
    </row>
    <row r="3999" spans="1:9" ht="15" x14ac:dyDescent="0.25">
      <c r="A3999" s="82" t="s">
        <v>3864</v>
      </c>
      <c r="B3999" s="20">
        <v>0</v>
      </c>
      <c r="C3999" s="84" t="s">
        <v>4427</v>
      </c>
      <c r="D3999" s="81">
        <v>228691.20000000001</v>
      </c>
      <c r="E3999" s="81">
        <v>216570.80000000002</v>
      </c>
      <c r="F3999" s="21">
        <v>0</v>
      </c>
      <c r="G3999" s="22">
        <f t="shared" si="62"/>
        <v>12120.399999999994</v>
      </c>
      <c r="H3999" s="21">
        <v>0</v>
      </c>
      <c r="I3999" s="21">
        <v>0</v>
      </c>
    </row>
    <row r="4000" spans="1:9" ht="15" x14ac:dyDescent="0.25">
      <c r="A4000" s="82" t="s">
        <v>3865</v>
      </c>
      <c r="B4000" s="20">
        <v>0</v>
      </c>
      <c r="C4000" s="84" t="s">
        <v>4427</v>
      </c>
      <c r="D4000" s="81">
        <v>215146.19999999998</v>
      </c>
      <c r="E4000" s="81">
        <v>131671.20000000001</v>
      </c>
      <c r="F4000" s="21">
        <v>0</v>
      </c>
      <c r="G4000" s="22">
        <f t="shared" si="62"/>
        <v>83474.999999999971</v>
      </c>
      <c r="H4000" s="21">
        <v>0</v>
      </c>
      <c r="I4000" s="21">
        <v>0</v>
      </c>
    </row>
    <row r="4001" spans="1:9" ht="15" x14ac:dyDescent="0.25">
      <c r="A4001" s="82" t="s">
        <v>3866</v>
      </c>
      <c r="B4001" s="20">
        <v>0</v>
      </c>
      <c r="C4001" s="84" t="s">
        <v>4427</v>
      </c>
      <c r="D4001" s="81">
        <v>208912.00000000003</v>
      </c>
      <c r="E4001" s="81">
        <v>174447.30000000002</v>
      </c>
      <c r="F4001" s="21">
        <v>0</v>
      </c>
      <c r="G4001" s="22">
        <f t="shared" si="62"/>
        <v>34464.700000000012</v>
      </c>
      <c r="H4001" s="21">
        <v>0</v>
      </c>
      <c r="I4001" s="21">
        <v>0</v>
      </c>
    </row>
    <row r="4002" spans="1:9" ht="15" x14ac:dyDescent="0.25">
      <c r="A4002" s="82" t="s">
        <v>3867</v>
      </c>
      <c r="B4002" s="20">
        <v>0</v>
      </c>
      <c r="C4002" s="84" t="s">
        <v>4427</v>
      </c>
      <c r="D4002" s="81">
        <v>274782.80000000005</v>
      </c>
      <c r="E4002" s="81">
        <v>210012.17</v>
      </c>
      <c r="F4002" s="21">
        <v>0</v>
      </c>
      <c r="G4002" s="22">
        <f t="shared" si="62"/>
        <v>64770.630000000034</v>
      </c>
      <c r="H4002" s="21">
        <v>0</v>
      </c>
      <c r="I4002" s="21">
        <v>0</v>
      </c>
    </row>
    <row r="4003" spans="1:9" ht="15" x14ac:dyDescent="0.25">
      <c r="A4003" s="82" t="s">
        <v>3868</v>
      </c>
      <c r="B4003" s="20">
        <v>0</v>
      </c>
      <c r="C4003" s="84" t="s">
        <v>4427</v>
      </c>
      <c r="D4003" s="81">
        <v>1027097.9999999998</v>
      </c>
      <c r="E4003" s="81">
        <v>791942.26000000036</v>
      </c>
      <c r="F4003" s="21">
        <v>0</v>
      </c>
      <c r="G4003" s="22">
        <f t="shared" si="62"/>
        <v>235155.73999999941</v>
      </c>
      <c r="H4003" s="21">
        <v>0</v>
      </c>
      <c r="I4003" s="21">
        <v>0</v>
      </c>
    </row>
    <row r="4004" spans="1:9" ht="15" x14ac:dyDescent="0.25">
      <c r="A4004" s="82" t="s">
        <v>3869</v>
      </c>
      <c r="B4004" s="20">
        <v>0</v>
      </c>
      <c r="C4004" s="84" t="s">
        <v>4427</v>
      </c>
      <c r="D4004" s="81">
        <v>687134.99999999988</v>
      </c>
      <c r="E4004" s="81">
        <v>455014.05999999982</v>
      </c>
      <c r="F4004" s="21">
        <v>0</v>
      </c>
      <c r="G4004" s="22">
        <f t="shared" si="62"/>
        <v>232120.94000000006</v>
      </c>
      <c r="H4004" s="21">
        <v>0</v>
      </c>
      <c r="I4004" s="21">
        <v>0</v>
      </c>
    </row>
    <row r="4005" spans="1:9" ht="15" x14ac:dyDescent="0.25">
      <c r="A4005" s="82" t="s">
        <v>3870</v>
      </c>
      <c r="B4005" s="20">
        <v>0</v>
      </c>
      <c r="C4005" s="84" t="s">
        <v>4427</v>
      </c>
      <c r="D4005" s="81">
        <v>199898.39999999997</v>
      </c>
      <c r="E4005" s="81">
        <v>126570.50000000001</v>
      </c>
      <c r="F4005" s="21">
        <v>0</v>
      </c>
      <c r="G4005" s="22">
        <f t="shared" si="62"/>
        <v>73327.899999999951</v>
      </c>
      <c r="H4005" s="21">
        <v>0</v>
      </c>
      <c r="I4005" s="21">
        <v>0</v>
      </c>
    </row>
    <row r="4006" spans="1:9" ht="15" x14ac:dyDescent="0.25">
      <c r="A4006" s="82" t="s">
        <v>3871</v>
      </c>
      <c r="B4006" s="20">
        <v>0</v>
      </c>
      <c r="C4006" s="84" t="s">
        <v>4427</v>
      </c>
      <c r="D4006" s="81">
        <v>661486.20000000007</v>
      </c>
      <c r="E4006" s="81">
        <v>457536.46000000014</v>
      </c>
      <c r="F4006" s="21">
        <v>0</v>
      </c>
      <c r="G4006" s="22">
        <f t="shared" si="62"/>
        <v>203949.73999999993</v>
      </c>
      <c r="H4006" s="21">
        <v>0</v>
      </c>
      <c r="I4006" s="21">
        <v>0</v>
      </c>
    </row>
    <row r="4007" spans="1:9" ht="15" x14ac:dyDescent="0.25">
      <c r="A4007" s="82" t="s">
        <v>3872</v>
      </c>
      <c r="B4007" s="20">
        <v>0</v>
      </c>
      <c r="C4007" s="84" t="s">
        <v>4427</v>
      </c>
      <c r="D4007" s="81">
        <v>284625.59999999998</v>
      </c>
      <c r="E4007" s="81">
        <v>228756.4</v>
      </c>
      <c r="F4007" s="21">
        <v>0</v>
      </c>
      <c r="G4007" s="22">
        <f t="shared" si="62"/>
        <v>55869.199999999983</v>
      </c>
      <c r="H4007" s="21">
        <v>0</v>
      </c>
      <c r="I4007" s="21">
        <v>0</v>
      </c>
    </row>
    <row r="4008" spans="1:9" ht="15" x14ac:dyDescent="0.25">
      <c r="A4008" s="82" t="s">
        <v>3873</v>
      </c>
      <c r="B4008" s="20">
        <v>0</v>
      </c>
      <c r="C4008" s="84" t="s">
        <v>4427</v>
      </c>
      <c r="D4008" s="81">
        <v>223180.79999999999</v>
      </c>
      <c r="E4008" s="81">
        <v>175586.7</v>
      </c>
      <c r="F4008" s="21">
        <v>0</v>
      </c>
      <c r="G4008" s="22">
        <f t="shared" si="62"/>
        <v>47594.099999999977</v>
      </c>
      <c r="H4008" s="21">
        <v>0</v>
      </c>
      <c r="I4008" s="21">
        <v>0</v>
      </c>
    </row>
    <row r="4009" spans="1:9" ht="15" x14ac:dyDescent="0.25">
      <c r="A4009" s="82" t="s">
        <v>3874</v>
      </c>
      <c r="B4009" s="20">
        <v>0</v>
      </c>
      <c r="C4009" s="84" t="s">
        <v>4427</v>
      </c>
      <c r="D4009" s="81">
        <v>280342.80000000005</v>
      </c>
      <c r="E4009" s="81">
        <v>216064.43</v>
      </c>
      <c r="F4009" s="21">
        <v>0</v>
      </c>
      <c r="G4009" s="22">
        <f t="shared" si="62"/>
        <v>64278.370000000054</v>
      </c>
      <c r="H4009" s="21">
        <v>0</v>
      </c>
      <c r="I4009" s="21">
        <v>0</v>
      </c>
    </row>
    <row r="4010" spans="1:9" ht="15" x14ac:dyDescent="0.25">
      <c r="A4010" s="82" t="s">
        <v>3875</v>
      </c>
      <c r="B4010" s="20">
        <v>0</v>
      </c>
      <c r="C4010" s="84" t="s">
        <v>4427</v>
      </c>
      <c r="D4010" s="81">
        <v>650848.46</v>
      </c>
      <c r="E4010" s="81">
        <v>548039.16999999993</v>
      </c>
      <c r="F4010" s="21">
        <v>0</v>
      </c>
      <c r="G4010" s="22">
        <f t="shared" si="62"/>
        <v>102809.29000000004</v>
      </c>
      <c r="H4010" s="21">
        <v>0</v>
      </c>
      <c r="I4010" s="21">
        <v>0</v>
      </c>
    </row>
    <row r="4011" spans="1:9" ht="15" x14ac:dyDescent="0.25">
      <c r="A4011" s="82" t="s">
        <v>3876</v>
      </c>
      <c r="B4011" s="20">
        <v>0</v>
      </c>
      <c r="C4011" s="84" t="s">
        <v>4427</v>
      </c>
      <c r="D4011" s="81">
        <v>660655.59999999986</v>
      </c>
      <c r="E4011" s="81">
        <v>562468.77999999991</v>
      </c>
      <c r="F4011" s="21">
        <v>0</v>
      </c>
      <c r="G4011" s="22">
        <f t="shared" si="62"/>
        <v>98186.819999999949</v>
      </c>
      <c r="H4011" s="21">
        <v>0</v>
      </c>
      <c r="I4011" s="21">
        <v>0</v>
      </c>
    </row>
    <row r="4012" spans="1:9" ht="15" x14ac:dyDescent="0.25">
      <c r="A4012" s="82" t="s">
        <v>3877</v>
      </c>
      <c r="B4012" s="20">
        <v>0</v>
      </c>
      <c r="C4012" s="84" t="s">
        <v>4427</v>
      </c>
      <c r="D4012" s="81">
        <v>661764.84000000008</v>
      </c>
      <c r="E4012" s="81">
        <v>491270.74</v>
      </c>
      <c r="F4012" s="21">
        <v>0</v>
      </c>
      <c r="G4012" s="22">
        <f t="shared" si="62"/>
        <v>170494.10000000009</v>
      </c>
      <c r="H4012" s="21">
        <v>0</v>
      </c>
      <c r="I4012" s="21">
        <v>0</v>
      </c>
    </row>
    <row r="4013" spans="1:9" ht="15" x14ac:dyDescent="0.25">
      <c r="A4013" s="82" t="s">
        <v>3878</v>
      </c>
      <c r="B4013" s="20">
        <v>0</v>
      </c>
      <c r="C4013" s="84" t="s">
        <v>4427</v>
      </c>
      <c r="D4013" s="81">
        <v>826915.3</v>
      </c>
      <c r="E4013" s="81">
        <v>238355.14999999997</v>
      </c>
      <c r="F4013" s="21">
        <v>0</v>
      </c>
      <c r="G4013" s="22">
        <f t="shared" si="62"/>
        <v>588560.15000000014</v>
      </c>
      <c r="H4013" s="21">
        <v>0</v>
      </c>
      <c r="I4013" s="21">
        <v>0</v>
      </c>
    </row>
    <row r="4014" spans="1:9" ht="15" x14ac:dyDescent="0.25">
      <c r="A4014" s="82" t="s">
        <v>3879</v>
      </c>
      <c r="B4014" s="20">
        <v>0</v>
      </c>
      <c r="C4014" s="84" t="s">
        <v>4427</v>
      </c>
      <c r="D4014" s="81">
        <v>253536.59999999998</v>
      </c>
      <c r="E4014" s="81">
        <v>199843.90000000002</v>
      </c>
      <c r="F4014" s="21">
        <v>0</v>
      </c>
      <c r="G4014" s="22">
        <f t="shared" si="62"/>
        <v>53692.699999999953</v>
      </c>
      <c r="H4014" s="21">
        <v>0</v>
      </c>
      <c r="I4014" s="21">
        <v>0</v>
      </c>
    </row>
    <row r="4015" spans="1:9" ht="15" x14ac:dyDescent="0.25">
      <c r="A4015" s="82" t="s">
        <v>4522</v>
      </c>
      <c r="B4015" s="20">
        <v>0</v>
      </c>
      <c r="C4015" s="84" t="s">
        <v>4427</v>
      </c>
      <c r="D4015" s="81">
        <v>35809.200000000004</v>
      </c>
      <c r="E4015" s="81">
        <v>0</v>
      </c>
      <c r="F4015" s="21">
        <v>0</v>
      </c>
      <c r="G4015" s="22">
        <f t="shared" si="62"/>
        <v>35809.200000000004</v>
      </c>
      <c r="H4015" s="21">
        <v>0</v>
      </c>
      <c r="I4015" s="21">
        <v>0</v>
      </c>
    </row>
    <row r="4016" spans="1:9" ht="15" x14ac:dyDescent="0.25">
      <c r="A4016" s="82" t="s">
        <v>3880</v>
      </c>
      <c r="B4016" s="20">
        <v>0</v>
      </c>
      <c r="C4016" s="84" t="s">
        <v>4427</v>
      </c>
      <c r="D4016" s="81">
        <v>105470.39999999998</v>
      </c>
      <c r="E4016" s="81">
        <v>66842.899999999994</v>
      </c>
      <c r="F4016" s="21">
        <v>0</v>
      </c>
      <c r="G4016" s="22">
        <f t="shared" si="62"/>
        <v>38627.499999999985</v>
      </c>
      <c r="H4016" s="21">
        <v>0</v>
      </c>
      <c r="I4016" s="21">
        <v>0</v>
      </c>
    </row>
    <row r="4017" spans="1:9" ht="15" x14ac:dyDescent="0.25">
      <c r="A4017" s="82" t="s">
        <v>3881</v>
      </c>
      <c r="B4017" s="20">
        <v>0</v>
      </c>
      <c r="C4017" s="84" t="s">
        <v>4427</v>
      </c>
      <c r="D4017" s="81">
        <v>130857.59999999998</v>
      </c>
      <c r="E4017" s="81">
        <v>107222</v>
      </c>
      <c r="F4017" s="21">
        <v>0</v>
      </c>
      <c r="G4017" s="22">
        <f t="shared" si="62"/>
        <v>23635.599999999977</v>
      </c>
      <c r="H4017" s="21">
        <v>0</v>
      </c>
      <c r="I4017" s="21">
        <v>0</v>
      </c>
    </row>
    <row r="4018" spans="1:9" ht="15" x14ac:dyDescent="0.25">
      <c r="A4018" s="82" t="s">
        <v>3882</v>
      </c>
      <c r="B4018" s="20">
        <v>0</v>
      </c>
      <c r="C4018" s="84" t="s">
        <v>4427</v>
      </c>
      <c r="D4018" s="81">
        <v>134676</v>
      </c>
      <c r="E4018" s="81">
        <v>86247.400000000009</v>
      </c>
      <c r="F4018" s="21">
        <v>0</v>
      </c>
      <c r="G4018" s="22">
        <f t="shared" si="62"/>
        <v>48428.599999999991</v>
      </c>
      <c r="H4018" s="21">
        <v>0</v>
      </c>
      <c r="I4018" s="21">
        <v>0</v>
      </c>
    </row>
    <row r="4019" spans="1:9" ht="15" x14ac:dyDescent="0.25">
      <c r="A4019" s="82" t="s">
        <v>3883</v>
      </c>
      <c r="B4019" s="20">
        <v>0</v>
      </c>
      <c r="C4019" s="84" t="s">
        <v>4427</v>
      </c>
      <c r="D4019" s="81">
        <v>91461.000000000015</v>
      </c>
      <c r="E4019" s="81">
        <v>37313.240000000005</v>
      </c>
      <c r="F4019" s="21">
        <v>0</v>
      </c>
      <c r="G4019" s="22">
        <f t="shared" si="62"/>
        <v>54147.760000000009</v>
      </c>
      <c r="H4019" s="21">
        <v>0</v>
      </c>
      <c r="I4019" s="21">
        <v>0</v>
      </c>
    </row>
    <row r="4020" spans="1:9" ht="15" x14ac:dyDescent="0.25">
      <c r="A4020" s="82" t="s">
        <v>3884</v>
      </c>
      <c r="B4020" s="20">
        <v>0</v>
      </c>
      <c r="C4020" s="84" t="s">
        <v>4427</v>
      </c>
      <c r="D4020" s="81">
        <v>111234.12000000002</v>
      </c>
      <c r="E4020" s="81">
        <v>46621.25</v>
      </c>
      <c r="F4020" s="21">
        <v>0</v>
      </c>
      <c r="G4020" s="22">
        <f t="shared" si="62"/>
        <v>64612.870000000024</v>
      </c>
      <c r="H4020" s="21">
        <v>0</v>
      </c>
      <c r="I4020" s="21">
        <v>0</v>
      </c>
    </row>
    <row r="4021" spans="1:9" ht="15" x14ac:dyDescent="0.25">
      <c r="A4021" s="82" t="s">
        <v>3885</v>
      </c>
      <c r="B4021" s="20">
        <v>0</v>
      </c>
      <c r="C4021" s="84" t="s">
        <v>4427</v>
      </c>
      <c r="D4021" s="81">
        <v>136172.4</v>
      </c>
      <c r="E4021" s="81">
        <v>100868.79999999999</v>
      </c>
      <c r="F4021" s="21">
        <v>0</v>
      </c>
      <c r="G4021" s="22">
        <f t="shared" si="62"/>
        <v>35303.600000000006</v>
      </c>
      <c r="H4021" s="21">
        <v>0</v>
      </c>
      <c r="I4021" s="21">
        <v>0</v>
      </c>
    </row>
    <row r="4022" spans="1:9" ht="15" x14ac:dyDescent="0.25">
      <c r="A4022" s="82" t="s">
        <v>3886</v>
      </c>
      <c r="B4022" s="20">
        <v>0</v>
      </c>
      <c r="C4022" s="84" t="s">
        <v>4427</v>
      </c>
      <c r="D4022" s="81">
        <v>80883</v>
      </c>
      <c r="E4022" s="81">
        <v>80999.999999999985</v>
      </c>
      <c r="F4022" s="21">
        <v>0</v>
      </c>
      <c r="G4022" s="22">
        <f t="shared" si="62"/>
        <v>-116.99999999998545</v>
      </c>
      <c r="H4022" s="21">
        <v>0</v>
      </c>
      <c r="I4022" s="21">
        <v>0</v>
      </c>
    </row>
    <row r="4023" spans="1:9" ht="15" x14ac:dyDescent="0.25">
      <c r="A4023" s="82" t="s">
        <v>3887</v>
      </c>
      <c r="B4023" s="20">
        <v>0</v>
      </c>
      <c r="C4023" s="84" t="s">
        <v>4427</v>
      </c>
      <c r="D4023" s="81">
        <v>77358.399999999994</v>
      </c>
      <c r="E4023" s="81">
        <v>74431.8</v>
      </c>
      <c r="F4023" s="21">
        <v>0</v>
      </c>
      <c r="G4023" s="22">
        <f t="shared" si="62"/>
        <v>2926.5999999999913</v>
      </c>
      <c r="H4023" s="21">
        <v>0</v>
      </c>
      <c r="I4023" s="21">
        <v>0</v>
      </c>
    </row>
    <row r="4024" spans="1:9" ht="15" x14ac:dyDescent="0.25">
      <c r="A4024" s="82" t="s">
        <v>3888</v>
      </c>
      <c r="B4024" s="20">
        <v>0</v>
      </c>
      <c r="C4024" s="84" t="s">
        <v>4427</v>
      </c>
      <c r="D4024" s="81">
        <v>99933.4</v>
      </c>
      <c r="E4024" s="81">
        <v>81271.400000000009</v>
      </c>
      <c r="F4024" s="21">
        <v>0</v>
      </c>
      <c r="G4024" s="22">
        <f t="shared" si="62"/>
        <v>18661.999999999985</v>
      </c>
      <c r="H4024" s="21">
        <v>0</v>
      </c>
      <c r="I4024" s="21">
        <v>0</v>
      </c>
    </row>
    <row r="4025" spans="1:9" ht="15" x14ac:dyDescent="0.25">
      <c r="A4025" s="82" t="s">
        <v>3889</v>
      </c>
      <c r="B4025" s="20">
        <v>0</v>
      </c>
      <c r="C4025" s="84" t="s">
        <v>4427</v>
      </c>
      <c r="D4025" s="81">
        <v>225064.2</v>
      </c>
      <c r="E4025" s="81">
        <v>204301.5</v>
      </c>
      <c r="F4025" s="21">
        <v>0</v>
      </c>
      <c r="G4025" s="22">
        <f t="shared" si="62"/>
        <v>20762.700000000012</v>
      </c>
      <c r="H4025" s="21">
        <v>0</v>
      </c>
      <c r="I4025" s="21">
        <v>0</v>
      </c>
    </row>
    <row r="4026" spans="1:9" ht="15" x14ac:dyDescent="0.25">
      <c r="A4026" s="82" t="s">
        <v>3890</v>
      </c>
      <c r="B4026" s="20">
        <v>0</v>
      </c>
      <c r="C4026" s="84" t="s">
        <v>4427</v>
      </c>
      <c r="D4026" s="81">
        <v>10629.6</v>
      </c>
      <c r="E4026" s="81">
        <v>0</v>
      </c>
      <c r="F4026" s="21">
        <v>0</v>
      </c>
      <c r="G4026" s="22">
        <f t="shared" si="62"/>
        <v>10629.6</v>
      </c>
      <c r="H4026" s="21">
        <v>0</v>
      </c>
      <c r="I4026" s="21">
        <v>0</v>
      </c>
    </row>
    <row r="4027" spans="1:9" ht="15" x14ac:dyDescent="0.25">
      <c r="A4027" s="82" t="s">
        <v>3891</v>
      </c>
      <c r="B4027" s="20">
        <v>0</v>
      </c>
      <c r="C4027" s="84" t="s">
        <v>4427</v>
      </c>
      <c r="D4027" s="81">
        <v>218500.2</v>
      </c>
      <c r="E4027" s="81">
        <v>172812.79999999999</v>
      </c>
      <c r="F4027" s="21">
        <v>0</v>
      </c>
      <c r="G4027" s="22">
        <f t="shared" si="62"/>
        <v>45687.400000000023</v>
      </c>
      <c r="H4027" s="21">
        <v>0</v>
      </c>
      <c r="I4027" s="21">
        <v>0</v>
      </c>
    </row>
    <row r="4028" spans="1:9" ht="15" x14ac:dyDescent="0.25">
      <c r="A4028" s="82" t="s">
        <v>3892</v>
      </c>
      <c r="B4028" s="20">
        <v>0</v>
      </c>
      <c r="C4028" s="84" t="s">
        <v>4427</v>
      </c>
      <c r="D4028" s="81">
        <v>48091.200000000004</v>
      </c>
      <c r="E4028" s="81">
        <v>1377.6</v>
      </c>
      <c r="F4028" s="21">
        <v>0</v>
      </c>
      <c r="G4028" s="22">
        <f t="shared" si="62"/>
        <v>46713.600000000006</v>
      </c>
      <c r="H4028" s="21">
        <v>0</v>
      </c>
      <c r="I4028" s="21">
        <v>0</v>
      </c>
    </row>
    <row r="4029" spans="1:9" ht="15" x14ac:dyDescent="0.25">
      <c r="A4029" s="82" t="s">
        <v>3893</v>
      </c>
      <c r="B4029" s="20">
        <v>0</v>
      </c>
      <c r="C4029" s="84" t="s">
        <v>4427</v>
      </c>
      <c r="D4029" s="81">
        <v>61971.6</v>
      </c>
      <c r="E4029" s="81">
        <v>11555.199999999999</v>
      </c>
      <c r="F4029" s="21">
        <v>0</v>
      </c>
      <c r="G4029" s="22">
        <f t="shared" si="62"/>
        <v>50416.4</v>
      </c>
      <c r="H4029" s="21">
        <v>0</v>
      </c>
      <c r="I4029" s="21">
        <v>0</v>
      </c>
    </row>
    <row r="4030" spans="1:9" ht="15" x14ac:dyDescent="0.25">
      <c r="A4030" s="82" t="s">
        <v>3894</v>
      </c>
      <c r="B4030" s="20">
        <v>0</v>
      </c>
      <c r="C4030" s="84" t="s">
        <v>4427</v>
      </c>
      <c r="D4030" s="81">
        <v>71388.599999999991</v>
      </c>
      <c r="E4030" s="81">
        <v>4520.1000000000004</v>
      </c>
      <c r="F4030" s="21">
        <v>0</v>
      </c>
      <c r="G4030" s="22">
        <f t="shared" si="62"/>
        <v>66868.499999999985</v>
      </c>
      <c r="H4030" s="21">
        <v>0</v>
      </c>
      <c r="I4030" s="21">
        <v>0</v>
      </c>
    </row>
    <row r="4031" spans="1:9" ht="15" x14ac:dyDescent="0.25">
      <c r="A4031" s="82" t="s">
        <v>3895</v>
      </c>
      <c r="B4031" s="20">
        <v>0</v>
      </c>
      <c r="C4031" s="84" t="s">
        <v>4427</v>
      </c>
      <c r="D4031" s="81">
        <v>66254.399999999994</v>
      </c>
      <c r="E4031" s="81">
        <v>20831.3</v>
      </c>
      <c r="F4031" s="21">
        <v>0</v>
      </c>
      <c r="G4031" s="22">
        <f t="shared" si="62"/>
        <v>45423.099999999991</v>
      </c>
      <c r="H4031" s="21">
        <v>0</v>
      </c>
      <c r="I4031" s="21">
        <v>0</v>
      </c>
    </row>
    <row r="4032" spans="1:9" ht="15" x14ac:dyDescent="0.25">
      <c r="A4032" s="82" t="s">
        <v>3896</v>
      </c>
      <c r="B4032" s="20">
        <v>0</v>
      </c>
      <c r="C4032" s="84" t="s">
        <v>4427</v>
      </c>
      <c r="D4032" s="81">
        <v>94213.8</v>
      </c>
      <c r="E4032" s="81">
        <v>33447.600000000006</v>
      </c>
      <c r="F4032" s="21">
        <v>0</v>
      </c>
      <c r="G4032" s="22">
        <f t="shared" si="62"/>
        <v>60766.2</v>
      </c>
      <c r="H4032" s="21">
        <v>0</v>
      </c>
      <c r="I4032" s="21">
        <v>0</v>
      </c>
    </row>
    <row r="4033" spans="1:9" ht="15" x14ac:dyDescent="0.25">
      <c r="A4033" s="82" t="s">
        <v>1794</v>
      </c>
      <c r="B4033" s="20">
        <v>0</v>
      </c>
      <c r="C4033" s="84" t="s">
        <v>4427</v>
      </c>
      <c r="D4033" s="81">
        <v>97137</v>
      </c>
      <c r="E4033" s="81">
        <v>57915</v>
      </c>
      <c r="F4033" s="21">
        <v>0</v>
      </c>
      <c r="G4033" s="22">
        <f t="shared" si="62"/>
        <v>39222</v>
      </c>
      <c r="H4033" s="21">
        <v>0</v>
      </c>
      <c r="I4033" s="21">
        <v>0</v>
      </c>
    </row>
    <row r="4034" spans="1:9" ht="15" x14ac:dyDescent="0.25">
      <c r="A4034" s="82" t="s">
        <v>3897</v>
      </c>
      <c r="B4034" s="20">
        <v>0</v>
      </c>
      <c r="C4034" s="84" t="s">
        <v>4427</v>
      </c>
      <c r="D4034" s="81">
        <v>219144.2</v>
      </c>
      <c r="E4034" s="81">
        <v>179648.39999999997</v>
      </c>
      <c r="F4034" s="21">
        <v>0</v>
      </c>
      <c r="G4034" s="22">
        <f t="shared" si="62"/>
        <v>39495.800000000047</v>
      </c>
      <c r="H4034" s="21">
        <v>0</v>
      </c>
      <c r="I4034" s="21">
        <v>0</v>
      </c>
    </row>
    <row r="4035" spans="1:9" ht="15" x14ac:dyDescent="0.25">
      <c r="A4035" s="82" t="s">
        <v>3898</v>
      </c>
      <c r="B4035" s="20">
        <v>0</v>
      </c>
      <c r="C4035" s="84" t="s">
        <v>4427</v>
      </c>
      <c r="D4035" s="81">
        <v>146053.80000000002</v>
      </c>
      <c r="E4035" s="81">
        <v>31028.549999999992</v>
      </c>
      <c r="F4035" s="21">
        <v>0</v>
      </c>
      <c r="G4035" s="22">
        <f t="shared" si="62"/>
        <v>115025.25000000003</v>
      </c>
      <c r="H4035" s="21">
        <v>0</v>
      </c>
      <c r="I4035" s="21">
        <v>0</v>
      </c>
    </row>
    <row r="4036" spans="1:9" ht="15" x14ac:dyDescent="0.25">
      <c r="A4036" s="82" t="s">
        <v>3899</v>
      </c>
      <c r="B4036" s="20">
        <v>0</v>
      </c>
      <c r="C4036" s="84" t="s">
        <v>4427</v>
      </c>
      <c r="D4036" s="81">
        <v>223995.6</v>
      </c>
      <c r="E4036" s="81">
        <v>186962.8</v>
      </c>
      <c r="F4036" s="21">
        <v>0</v>
      </c>
      <c r="G4036" s="22">
        <f t="shared" si="62"/>
        <v>37032.800000000017</v>
      </c>
      <c r="H4036" s="21">
        <v>0</v>
      </c>
      <c r="I4036" s="21">
        <v>0</v>
      </c>
    </row>
    <row r="4037" spans="1:9" ht="15" x14ac:dyDescent="0.25">
      <c r="A4037" s="82" t="s">
        <v>3900</v>
      </c>
      <c r="B4037" s="20">
        <v>0</v>
      </c>
      <c r="C4037" s="84" t="s">
        <v>4427</v>
      </c>
      <c r="D4037" s="81">
        <v>231606.59999999998</v>
      </c>
      <c r="E4037" s="81">
        <v>165111.40000000002</v>
      </c>
      <c r="F4037" s="21">
        <v>0</v>
      </c>
      <c r="G4037" s="22">
        <f t="shared" si="62"/>
        <v>66495.199999999953</v>
      </c>
      <c r="H4037" s="21">
        <v>0</v>
      </c>
      <c r="I4037" s="21">
        <v>0</v>
      </c>
    </row>
    <row r="4038" spans="1:9" ht="15" x14ac:dyDescent="0.25">
      <c r="A4038" s="82" t="s">
        <v>3901</v>
      </c>
      <c r="B4038" s="20">
        <v>0</v>
      </c>
      <c r="C4038" s="84" t="s">
        <v>4427</v>
      </c>
      <c r="D4038" s="81">
        <v>272368.19999999995</v>
      </c>
      <c r="E4038" s="81">
        <v>172992.94000000003</v>
      </c>
      <c r="F4038" s="21">
        <v>0</v>
      </c>
      <c r="G4038" s="22">
        <f t="shared" ref="G4038:G4101" si="63">D4038-E4038</f>
        <v>99375.259999999922</v>
      </c>
      <c r="H4038" s="21">
        <v>0</v>
      </c>
      <c r="I4038" s="21">
        <v>0</v>
      </c>
    </row>
    <row r="4039" spans="1:9" ht="15" x14ac:dyDescent="0.25">
      <c r="A4039" s="82" t="s">
        <v>3902</v>
      </c>
      <c r="B4039" s="20">
        <v>0</v>
      </c>
      <c r="C4039" s="84" t="s">
        <v>4427</v>
      </c>
      <c r="D4039" s="81">
        <v>303433.79999999993</v>
      </c>
      <c r="E4039" s="81">
        <v>215187.6</v>
      </c>
      <c r="F4039" s="21">
        <v>0</v>
      </c>
      <c r="G4039" s="22">
        <f t="shared" si="63"/>
        <v>88246.199999999924</v>
      </c>
      <c r="H4039" s="21">
        <v>0</v>
      </c>
      <c r="I4039" s="21">
        <v>0</v>
      </c>
    </row>
    <row r="4040" spans="1:9" ht="15" x14ac:dyDescent="0.25">
      <c r="A4040" s="82" t="s">
        <v>3903</v>
      </c>
      <c r="B4040" s="20">
        <v>0</v>
      </c>
      <c r="C4040" s="84" t="s">
        <v>4427</v>
      </c>
      <c r="D4040" s="81">
        <v>361878.8</v>
      </c>
      <c r="E4040" s="81">
        <v>326919.69999999995</v>
      </c>
      <c r="F4040" s="21">
        <v>0</v>
      </c>
      <c r="G4040" s="22">
        <f t="shared" si="63"/>
        <v>34959.100000000035</v>
      </c>
      <c r="H4040" s="21">
        <v>0</v>
      </c>
      <c r="I4040" s="21">
        <v>0</v>
      </c>
    </row>
    <row r="4041" spans="1:9" ht="15" x14ac:dyDescent="0.25">
      <c r="A4041" s="82" t="s">
        <v>3904</v>
      </c>
      <c r="B4041" s="20">
        <v>0</v>
      </c>
      <c r="C4041" s="84" t="s">
        <v>4427</v>
      </c>
      <c r="D4041" s="81">
        <v>582615.60000000009</v>
      </c>
      <c r="E4041" s="81">
        <v>486378.50000000006</v>
      </c>
      <c r="F4041" s="21">
        <v>0</v>
      </c>
      <c r="G4041" s="22">
        <f t="shared" si="63"/>
        <v>96237.100000000035</v>
      </c>
      <c r="H4041" s="21">
        <v>0</v>
      </c>
      <c r="I4041" s="21">
        <v>0</v>
      </c>
    </row>
    <row r="4042" spans="1:9" ht="15" x14ac:dyDescent="0.25">
      <c r="A4042" s="82" t="s">
        <v>3905</v>
      </c>
      <c r="B4042" s="20">
        <v>0</v>
      </c>
      <c r="C4042" s="84" t="s">
        <v>4427</v>
      </c>
      <c r="D4042" s="81">
        <v>202455.6</v>
      </c>
      <c r="E4042" s="81">
        <v>106409.99999999997</v>
      </c>
      <c r="F4042" s="21">
        <v>0</v>
      </c>
      <c r="G4042" s="22">
        <f t="shared" si="63"/>
        <v>96045.600000000035</v>
      </c>
      <c r="H4042" s="21">
        <v>0</v>
      </c>
      <c r="I4042" s="21">
        <v>0</v>
      </c>
    </row>
    <row r="4043" spans="1:9" ht="15" x14ac:dyDescent="0.25">
      <c r="A4043" s="82" t="s">
        <v>3906</v>
      </c>
      <c r="B4043" s="20">
        <v>0</v>
      </c>
      <c r="C4043" s="84" t="s">
        <v>4428</v>
      </c>
      <c r="D4043" s="81">
        <v>224856.1</v>
      </c>
      <c r="E4043" s="81">
        <v>98057.099999999991</v>
      </c>
      <c r="F4043" s="21">
        <v>0</v>
      </c>
      <c r="G4043" s="22">
        <f t="shared" si="63"/>
        <v>126799.00000000001</v>
      </c>
      <c r="H4043" s="21">
        <v>0</v>
      </c>
      <c r="I4043" s="21">
        <v>0</v>
      </c>
    </row>
    <row r="4044" spans="1:9" ht="15" x14ac:dyDescent="0.25">
      <c r="A4044" s="82" t="s">
        <v>3907</v>
      </c>
      <c r="B4044" s="20">
        <v>0</v>
      </c>
      <c r="C4044" s="84" t="s">
        <v>4429</v>
      </c>
      <c r="D4044" s="81">
        <v>94892.4</v>
      </c>
      <c r="E4044" s="81">
        <v>9558.7999999999993</v>
      </c>
      <c r="F4044" s="21">
        <v>0</v>
      </c>
      <c r="G4044" s="22">
        <f t="shared" si="63"/>
        <v>85333.599999999991</v>
      </c>
      <c r="H4044" s="21">
        <v>0</v>
      </c>
      <c r="I4044" s="21">
        <v>0</v>
      </c>
    </row>
    <row r="4045" spans="1:9" ht="15" x14ac:dyDescent="0.25">
      <c r="A4045" s="82" t="s">
        <v>3908</v>
      </c>
      <c r="B4045" s="20">
        <v>0</v>
      </c>
      <c r="C4045" s="84" t="s">
        <v>4429</v>
      </c>
      <c r="D4045" s="81">
        <v>96259.8</v>
      </c>
      <c r="E4045" s="81">
        <v>7935.2</v>
      </c>
      <c r="F4045" s="21">
        <v>0</v>
      </c>
      <c r="G4045" s="22">
        <f t="shared" si="63"/>
        <v>88324.6</v>
      </c>
      <c r="H4045" s="21">
        <v>0</v>
      </c>
      <c r="I4045" s="21">
        <v>0</v>
      </c>
    </row>
    <row r="4046" spans="1:9" ht="15" x14ac:dyDescent="0.25">
      <c r="A4046" s="82" t="s">
        <v>3909</v>
      </c>
      <c r="B4046" s="20">
        <v>0</v>
      </c>
      <c r="C4046" s="84" t="s">
        <v>4429</v>
      </c>
      <c r="D4046" s="81">
        <v>74175</v>
      </c>
      <c r="E4046" s="81">
        <v>35342.6</v>
      </c>
      <c r="F4046" s="21">
        <v>0</v>
      </c>
      <c r="G4046" s="22">
        <f t="shared" si="63"/>
        <v>38832.400000000001</v>
      </c>
      <c r="H4046" s="21">
        <v>0</v>
      </c>
      <c r="I4046" s="21">
        <v>0</v>
      </c>
    </row>
    <row r="4047" spans="1:9" ht="15" x14ac:dyDescent="0.25">
      <c r="A4047" s="82" t="s">
        <v>3910</v>
      </c>
      <c r="B4047" s="20">
        <v>0</v>
      </c>
      <c r="C4047" s="84" t="s">
        <v>4429</v>
      </c>
      <c r="D4047" s="81">
        <v>125491.19999999998</v>
      </c>
      <c r="E4047" s="81">
        <v>10896</v>
      </c>
      <c r="F4047" s="21">
        <v>0</v>
      </c>
      <c r="G4047" s="22">
        <f t="shared" si="63"/>
        <v>114595.19999999998</v>
      </c>
      <c r="H4047" s="21">
        <v>0</v>
      </c>
      <c r="I4047" s="21">
        <v>0</v>
      </c>
    </row>
    <row r="4048" spans="1:9" ht="15" x14ac:dyDescent="0.25">
      <c r="A4048" s="82" t="s">
        <v>3157</v>
      </c>
      <c r="B4048" s="20">
        <v>0</v>
      </c>
      <c r="C4048" s="84" t="s">
        <v>4429</v>
      </c>
      <c r="D4048" s="81">
        <v>71698.2</v>
      </c>
      <c r="E4048" s="81">
        <v>11062.8</v>
      </c>
      <c r="F4048" s="21">
        <v>0</v>
      </c>
      <c r="G4048" s="22">
        <f t="shared" si="63"/>
        <v>60635.399999999994</v>
      </c>
      <c r="H4048" s="21">
        <v>0</v>
      </c>
      <c r="I4048" s="21">
        <v>0</v>
      </c>
    </row>
    <row r="4049" spans="1:9" ht="15" x14ac:dyDescent="0.25">
      <c r="A4049" s="82" t="s">
        <v>3158</v>
      </c>
      <c r="B4049" s="20">
        <v>0</v>
      </c>
      <c r="C4049" s="84" t="s">
        <v>4429</v>
      </c>
      <c r="D4049" s="81">
        <v>186043.8</v>
      </c>
      <c r="E4049" s="81">
        <v>33820.6</v>
      </c>
      <c r="F4049" s="21">
        <v>0</v>
      </c>
      <c r="G4049" s="22">
        <f t="shared" si="63"/>
        <v>152223.19999999998</v>
      </c>
      <c r="H4049" s="21">
        <v>0</v>
      </c>
      <c r="I4049" s="21">
        <v>0</v>
      </c>
    </row>
    <row r="4050" spans="1:9" ht="15" x14ac:dyDescent="0.25">
      <c r="A4050" s="82" t="s">
        <v>3159</v>
      </c>
      <c r="B4050" s="20">
        <v>0</v>
      </c>
      <c r="C4050" s="84" t="s">
        <v>4429</v>
      </c>
      <c r="D4050" s="81">
        <v>83746.8</v>
      </c>
      <c r="E4050" s="81">
        <v>1371</v>
      </c>
      <c r="F4050" s="21">
        <v>0</v>
      </c>
      <c r="G4050" s="22">
        <f t="shared" si="63"/>
        <v>82375.8</v>
      </c>
      <c r="H4050" s="21">
        <v>0</v>
      </c>
      <c r="I4050" s="21">
        <v>0</v>
      </c>
    </row>
    <row r="4051" spans="1:9" ht="15" x14ac:dyDescent="0.25">
      <c r="A4051" s="82" t="s">
        <v>3730</v>
      </c>
      <c r="B4051" s="20">
        <v>0</v>
      </c>
      <c r="C4051" s="84" t="s">
        <v>4429</v>
      </c>
      <c r="D4051" s="81">
        <v>156941.4</v>
      </c>
      <c r="E4051" s="81">
        <v>33901.300000000003</v>
      </c>
      <c r="F4051" s="21">
        <v>0</v>
      </c>
      <c r="G4051" s="22">
        <f t="shared" si="63"/>
        <v>123040.09999999999</v>
      </c>
      <c r="H4051" s="21">
        <v>0</v>
      </c>
      <c r="I4051" s="21">
        <v>0</v>
      </c>
    </row>
    <row r="4052" spans="1:9" ht="15" x14ac:dyDescent="0.25">
      <c r="A4052" s="82" t="s">
        <v>3731</v>
      </c>
      <c r="B4052" s="20">
        <v>0</v>
      </c>
      <c r="C4052" s="84" t="s">
        <v>4429</v>
      </c>
      <c r="D4052" s="81">
        <v>147627.6</v>
      </c>
      <c r="E4052" s="81">
        <v>55745.9</v>
      </c>
      <c r="F4052" s="21">
        <v>0</v>
      </c>
      <c r="G4052" s="22">
        <f t="shared" si="63"/>
        <v>91881.700000000012</v>
      </c>
      <c r="H4052" s="21">
        <v>0</v>
      </c>
      <c r="I4052" s="21">
        <v>0</v>
      </c>
    </row>
    <row r="4053" spans="1:9" ht="15" x14ac:dyDescent="0.25">
      <c r="A4053" s="82" t="s">
        <v>3732</v>
      </c>
      <c r="B4053" s="20">
        <v>0</v>
      </c>
      <c r="C4053" s="84" t="s">
        <v>4429</v>
      </c>
      <c r="D4053" s="81">
        <v>87462</v>
      </c>
      <c r="E4053" s="81">
        <v>20238.599999999999</v>
      </c>
      <c r="F4053" s="21">
        <v>0</v>
      </c>
      <c r="G4053" s="22">
        <f t="shared" si="63"/>
        <v>67223.399999999994</v>
      </c>
      <c r="H4053" s="21">
        <v>0</v>
      </c>
      <c r="I4053" s="21">
        <v>0</v>
      </c>
    </row>
    <row r="4054" spans="1:9" ht="15" x14ac:dyDescent="0.25">
      <c r="A4054" s="82" t="s">
        <v>3727</v>
      </c>
      <c r="B4054" s="20">
        <v>0</v>
      </c>
      <c r="C4054" s="84" t="s">
        <v>4429</v>
      </c>
      <c r="D4054" s="81">
        <v>38261.4</v>
      </c>
      <c r="E4054" s="81">
        <v>14735.6</v>
      </c>
      <c r="F4054" s="21">
        <v>0</v>
      </c>
      <c r="G4054" s="22">
        <f t="shared" si="63"/>
        <v>23525.800000000003</v>
      </c>
      <c r="H4054" s="21">
        <v>0</v>
      </c>
      <c r="I4054" s="21">
        <v>0</v>
      </c>
    </row>
    <row r="4055" spans="1:9" ht="15" x14ac:dyDescent="0.25">
      <c r="A4055" s="82" t="s">
        <v>3256</v>
      </c>
      <c r="B4055" s="20">
        <v>0</v>
      </c>
      <c r="C4055" s="84" t="s">
        <v>4429</v>
      </c>
      <c r="D4055" s="81">
        <v>93060.599999999991</v>
      </c>
      <c r="E4055" s="81">
        <v>3202</v>
      </c>
      <c r="F4055" s="21">
        <v>0</v>
      </c>
      <c r="G4055" s="22">
        <f t="shared" si="63"/>
        <v>89858.599999999991</v>
      </c>
      <c r="H4055" s="21">
        <v>0</v>
      </c>
      <c r="I4055" s="21">
        <v>0</v>
      </c>
    </row>
    <row r="4056" spans="1:9" ht="15" x14ac:dyDescent="0.25">
      <c r="A4056" s="82" t="s">
        <v>3735</v>
      </c>
      <c r="B4056" s="20">
        <v>0</v>
      </c>
      <c r="C4056" s="84" t="s">
        <v>4429</v>
      </c>
      <c r="D4056" s="81">
        <v>61171.8</v>
      </c>
      <c r="E4056" s="81">
        <v>13931.2</v>
      </c>
      <c r="F4056" s="21">
        <v>0</v>
      </c>
      <c r="G4056" s="22">
        <f t="shared" si="63"/>
        <v>47240.600000000006</v>
      </c>
      <c r="H4056" s="21">
        <v>0</v>
      </c>
      <c r="I4056" s="21">
        <v>0</v>
      </c>
    </row>
    <row r="4057" spans="1:9" ht="15" x14ac:dyDescent="0.25">
      <c r="A4057" s="82" t="s">
        <v>3258</v>
      </c>
      <c r="B4057" s="20">
        <v>0</v>
      </c>
      <c r="C4057" s="84" t="s">
        <v>4429</v>
      </c>
      <c r="D4057" s="81">
        <v>89590</v>
      </c>
      <c r="E4057" s="81">
        <v>47724.6</v>
      </c>
      <c r="F4057" s="21">
        <v>0</v>
      </c>
      <c r="G4057" s="22">
        <f t="shared" si="63"/>
        <v>41865.4</v>
      </c>
      <c r="H4057" s="21">
        <v>0</v>
      </c>
      <c r="I4057" s="21">
        <v>0</v>
      </c>
    </row>
    <row r="4058" spans="1:9" ht="15" x14ac:dyDescent="0.25">
      <c r="A4058" s="82" t="s">
        <v>3911</v>
      </c>
      <c r="B4058" s="20">
        <v>0</v>
      </c>
      <c r="C4058" s="84" t="s">
        <v>4430</v>
      </c>
      <c r="D4058" s="81">
        <v>93658.2</v>
      </c>
      <c r="E4058" s="81">
        <v>42082.3</v>
      </c>
      <c r="F4058" s="21">
        <v>0</v>
      </c>
      <c r="G4058" s="22">
        <f t="shared" si="63"/>
        <v>51575.899999999994</v>
      </c>
      <c r="H4058" s="21">
        <v>0</v>
      </c>
      <c r="I4058" s="21">
        <v>0</v>
      </c>
    </row>
    <row r="4059" spans="1:9" ht="15" x14ac:dyDescent="0.25">
      <c r="A4059" s="82" t="s">
        <v>3912</v>
      </c>
      <c r="B4059" s="20">
        <v>0</v>
      </c>
      <c r="C4059" s="84" t="s">
        <v>4430</v>
      </c>
      <c r="D4059" s="81">
        <v>255809.99999999997</v>
      </c>
      <c r="E4059" s="81">
        <v>68583.299999999988</v>
      </c>
      <c r="F4059" s="21">
        <v>0</v>
      </c>
      <c r="G4059" s="22">
        <f t="shared" si="63"/>
        <v>187226.69999999998</v>
      </c>
      <c r="H4059" s="21">
        <v>0</v>
      </c>
      <c r="I4059" s="21">
        <v>0</v>
      </c>
    </row>
    <row r="4060" spans="1:9" ht="15" x14ac:dyDescent="0.25">
      <c r="A4060" s="82" t="s">
        <v>3913</v>
      </c>
      <c r="B4060" s="20">
        <v>0</v>
      </c>
      <c r="C4060" s="84" t="s">
        <v>4430</v>
      </c>
      <c r="D4060" s="81">
        <v>256205.00000000003</v>
      </c>
      <c r="E4060" s="81">
        <v>79890.499999999985</v>
      </c>
      <c r="F4060" s="21">
        <v>0</v>
      </c>
      <c r="G4060" s="22">
        <f t="shared" si="63"/>
        <v>176314.50000000006</v>
      </c>
      <c r="H4060" s="21">
        <v>0</v>
      </c>
      <c r="I4060" s="21">
        <v>0</v>
      </c>
    </row>
    <row r="4061" spans="1:9" ht="15" x14ac:dyDescent="0.25">
      <c r="A4061" s="82" t="s">
        <v>3914</v>
      </c>
      <c r="B4061" s="20">
        <v>0</v>
      </c>
      <c r="C4061" s="84" t="s">
        <v>4430</v>
      </c>
      <c r="D4061" s="81">
        <v>129935.2</v>
      </c>
      <c r="E4061" s="81">
        <v>63331</v>
      </c>
      <c r="F4061" s="21">
        <v>0</v>
      </c>
      <c r="G4061" s="22">
        <f t="shared" si="63"/>
        <v>66604.2</v>
      </c>
      <c r="H4061" s="21">
        <v>0</v>
      </c>
      <c r="I4061" s="21">
        <v>0</v>
      </c>
    </row>
    <row r="4062" spans="1:9" ht="15" x14ac:dyDescent="0.25">
      <c r="A4062" s="82" t="s">
        <v>3915</v>
      </c>
      <c r="B4062" s="20">
        <v>0</v>
      </c>
      <c r="C4062" s="84" t="s">
        <v>4430</v>
      </c>
      <c r="D4062" s="81">
        <v>129263.59999999999</v>
      </c>
      <c r="E4062" s="81">
        <v>46549</v>
      </c>
      <c r="F4062" s="21">
        <v>0</v>
      </c>
      <c r="G4062" s="22">
        <f t="shared" si="63"/>
        <v>82714.599999999991</v>
      </c>
      <c r="H4062" s="21">
        <v>0</v>
      </c>
      <c r="I4062" s="21">
        <v>0</v>
      </c>
    </row>
    <row r="4063" spans="1:9" ht="15" x14ac:dyDescent="0.25">
      <c r="A4063" s="82" t="s">
        <v>3916</v>
      </c>
      <c r="B4063" s="20">
        <v>0</v>
      </c>
      <c r="C4063" s="84" t="s">
        <v>4430</v>
      </c>
      <c r="D4063" s="81">
        <v>128613.6</v>
      </c>
      <c r="E4063" s="81">
        <v>68348.799999999988</v>
      </c>
      <c r="F4063" s="21">
        <v>0</v>
      </c>
      <c r="G4063" s="22">
        <f t="shared" si="63"/>
        <v>60264.800000000017</v>
      </c>
      <c r="H4063" s="21">
        <v>0</v>
      </c>
      <c r="I4063" s="21">
        <v>0</v>
      </c>
    </row>
    <row r="4064" spans="1:9" ht="15" x14ac:dyDescent="0.25">
      <c r="A4064" s="82" t="s">
        <v>3917</v>
      </c>
      <c r="B4064" s="20">
        <v>0</v>
      </c>
      <c r="C4064" s="84" t="s">
        <v>4430</v>
      </c>
      <c r="D4064" s="81">
        <v>303736.2</v>
      </c>
      <c r="E4064" s="81">
        <v>0</v>
      </c>
      <c r="F4064" s="21">
        <v>0</v>
      </c>
      <c r="G4064" s="22">
        <f t="shared" si="63"/>
        <v>303736.2</v>
      </c>
      <c r="H4064" s="21">
        <v>0</v>
      </c>
      <c r="I4064" s="21">
        <v>0</v>
      </c>
    </row>
    <row r="4065" spans="1:9" ht="15" x14ac:dyDescent="0.25">
      <c r="A4065" s="82" t="s">
        <v>3594</v>
      </c>
      <c r="B4065" s="20">
        <v>0</v>
      </c>
      <c r="C4065" s="84" t="s">
        <v>4430</v>
      </c>
      <c r="D4065" s="81">
        <v>107780.6</v>
      </c>
      <c r="E4065" s="81">
        <v>141.5</v>
      </c>
      <c r="F4065" s="21">
        <v>0</v>
      </c>
      <c r="G4065" s="22">
        <f t="shared" si="63"/>
        <v>107639.1</v>
      </c>
      <c r="H4065" s="21">
        <v>0</v>
      </c>
      <c r="I4065" s="21">
        <v>0</v>
      </c>
    </row>
    <row r="4066" spans="1:9" ht="15" x14ac:dyDescent="0.25">
      <c r="A4066" s="82" t="s">
        <v>3595</v>
      </c>
      <c r="B4066" s="20">
        <v>0</v>
      </c>
      <c r="C4066" s="84" t="s">
        <v>4430</v>
      </c>
      <c r="D4066" s="81">
        <v>103221.4</v>
      </c>
      <c r="E4066" s="81">
        <v>7020</v>
      </c>
      <c r="F4066" s="21">
        <v>0</v>
      </c>
      <c r="G4066" s="22">
        <f t="shared" si="63"/>
        <v>96201.4</v>
      </c>
      <c r="H4066" s="21">
        <v>0</v>
      </c>
      <c r="I4066" s="21">
        <v>0</v>
      </c>
    </row>
    <row r="4067" spans="1:9" ht="15" x14ac:dyDescent="0.25">
      <c r="A4067" s="82" t="s">
        <v>3600</v>
      </c>
      <c r="B4067" s="20">
        <v>0</v>
      </c>
      <c r="C4067" s="84" t="s">
        <v>4430</v>
      </c>
      <c r="D4067" s="81">
        <v>89988.6</v>
      </c>
      <c r="E4067" s="81">
        <v>0</v>
      </c>
      <c r="F4067" s="21">
        <v>0</v>
      </c>
      <c r="G4067" s="22">
        <f t="shared" si="63"/>
        <v>89988.6</v>
      </c>
      <c r="H4067" s="21">
        <v>0</v>
      </c>
      <c r="I4067" s="21">
        <v>0</v>
      </c>
    </row>
    <row r="4068" spans="1:9" ht="15" x14ac:dyDescent="0.25">
      <c r="A4068" s="82" t="s">
        <v>3918</v>
      </c>
      <c r="B4068" s="20">
        <v>0</v>
      </c>
      <c r="C4068" s="84" t="s">
        <v>4430</v>
      </c>
      <c r="D4068" s="81">
        <v>99524</v>
      </c>
      <c r="E4068" s="81">
        <v>6000</v>
      </c>
      <c r="F4068" s="21">
        <v>0</v>
      </c>
      <c r="G4068" s="22">
        <f t="shared" si="63"/>
        <v>93524</v>
      </c>
      <c r="H4068" s="21">
        <v>0</v>
      </c>
      <c r="I4068" s="21">
        <v>0</v>
      </c>
    </row>
    <row r="4069" spans="1:9" ht="15" x14ac:dyDescent="0.25">
      <c r="A4069" s="82" t="s">
        <v>3919</v>
      </c>
      <c r="B4069" s="20">
        <v>0</v>
      </c>
      <c r="C4069" s="84" t="s">
        <v>4430</v>
      </c>
      <c r="D4069" s="81">
        <v>117449.50000000001</v>
      </c>
      <c r="E4069" s="81">
        <v>66097.900000000009</v>
      </c>
      <c r="F4069" s="21">
        <v>0</v>
      </c>
      <c r="G4069" s="22">
        <f t="shared" si="63"/>
        <v>51351.600000000006</v>
      </c>
      <c r="H4069" s="21">
        <v>0</v>
      </c>
      <c r="I4069" s="21">
        <v>0</v>
      </c>
    </row>
    <row r="4070" spans="1:9" ht="15" x14ac:dyDescent="0.25">
      <c r="A4070" s="82" t="s">
        <v>3920</v>
      </c>
      <c r="B4070" s="20">
        <v>0</v>
      </c>
      <c r="C4070" s="84" t="s">
        <v>4430</v>
      </c>
      <c r="D4070" s="81">
        <v>45314.000000000007</v>
      </c>
      <c r="E4070" s="81">
        <v>13037.2</v>
      </c>
      <c r="F4070" s="21">
        <v>0</v>
      </c>
      <c r="G4070" s="22">
        <f t="shared" si="63"/>
        <v>32276.800000000007</v>
      </c>
      <c r="H4070" s="21">
        <v>0</v>
      </c>
      <c r="I4070" s="21">
        <v>0</v>
      </c>
    </row>
    <row r="4071" spans="1:9" ht="15" x14ac:dyDescent="0.25">
      <c r="A4071" s="82" t="s">
        <v>3921</v>
      </c>
      <c r="B4071" s="20">
        <v>0</v>
      </c>
      <c r="C4071" s="84" t="s">
        <v>4430</v>
      </c>
      <c r="D4071" s="81">
        <v>126073.00000000001</v>
      </c>
      <c r="E4071" s="81">
        <v>62021.599999999999</v>
      </c>
      <c r="F4071" s="21">
        <v>0</v>
      </c>
      <c r="G4071" s="22">
        <f t="shared" si="63"/>
        <v>64051.400000000016</v>
      </c>
      <c r="H4071" s="21">
        <v>0</v>
      </c>
      <c r="I4071" s="21">
        <v>0</v>
      </c>
    </row>
    <row r="4072" spans="1:9" ht="15" x14ac:dyDescent="0.25">
      <c r="A4072" s="82" t="s">
        <v>3922</v>
      </c>
      <c r="B4072" s="20">
        <v>0</v>
      </c>
      <c r="C4072" s="84" t="s">
        <v>4430</v>
      </c>
      <c r="D4072" s="81">
        <v>121541.6</v>
      </c>
      <c r="E4072" s="81">
        <v>54305.8</v>
      </c>
      <c r="F4072" s="21">
        <v>0</v>
      </c>
      <c r="G4072" s="22">
        <f t="shared" si="63"/>
        <v>67235.8</v>
      </c>
      <c r="H4072" s="21">
        <v>0</v>
      </c>
      <c r="I4072" s="21">
        <v>0</v>
      </c>
    </row>
    <row r="4073" spans="1:9" ht="15" x14ac:dyDescent="0.25">
      <c r="A4073" s="82" t="s">
        <v>3923</v>
      </c>
      <c r="B4073" s="20">
        <v>0</v>
      </c>
      <c r="C4073" s="84" t="s">
        <v>4430</v>
      </c>
      <c r="D4073" s="81">
        <v>272801.39999999997</v>
      </c>
      <c r="E4073" s="81">
        <v>99035.200000000012</v>
      </c>
      <c r="F4073" s="21">
        <v>0</v>
      </c>
      <c r="G4073" s="22">
        <f t="shared" si="63"/>
        <v>173766.19999999995</v>
      </c>
      <c r="H4073" s="21">
        <v>0</v>
      </c>
      <c r="I4073" s="21">
        <v>0</v>
      </c>
    </row>
    <row r="4074" spans="1:9" ht="15" x14ac:dyDescent="0.25">
      <c r="A4074" s="82" t="s">
        <v>3362</v>
      </c>
      <c r="B4074" s="20">
        <v>0</v>
      </c>
      <c r="C4074" s="84" t="s">
        <v>4430</v>
      </c>
      <c r="D4074" s="81">
        <v>63467.399999999994</v>
      </c>
      <c r="E4074" s="81">
        <v>9112</v>
      </c>
      <c r="F4074" s="21">
        <v>0</v>
      </c>
      <c r="G4074" s="22">
        <f t="shared" si="63"/>
        <v>54355.399999999994</v>
      </c>
      <c r="H4074" s="21">
        <v>0</v>
      </c>
      <c r="I4074" s="21">
        <v>0</v>
      </c>
    </row>
    <row r="4075" spans="1:9" ht="15" x14ac:dyDescent="0.25">
      <c r="A4075" s="82" t="s">
        <v>3924</v>
      </c>
      <c r="B4075" s="20">
        <v>0</v>
      </c>
      <c r="C4075" s="84" t="s">
        <v>4430</v>
      </c>
      <c r="D4075" s="81">
        <v>96215.8</v>
      </c>
      <c r="E4075" s="81">
        <v>6436.8</v>
      </c>
      <c r="F4075" s="21">
        <v>0</v>
      </c>
      <c r="G4075" s="22">
        <f t="shared" si="63"/>
        <v>89779</v>
      </c>
      <c r="H4075" s="21">
        <v>0</v>
      </c>
      <c r="I4075" s="21">
        <v>0</v>
      </c>
    </row>
    <row r="4076" spans="1:9" ht="15" x14ac:dyDescent="0.25">
      <c r="A4076" s="82" t="s">
        <v>737</v>
      </c>
      <c r="B4076" s="20">
        <v>0</v>
      </c>
      <c r="C4076" s="84" t="s">
        <v>4430</v>
      </c>
      <c r="D4076" s="81">
        <v>202189.4</v>
      </c>
      <c r="E4076" s="81">
        <v>22342.5</v>
      </c>
      <c r="F4076" s="21">
        <v>0</v>
      </c>
      <c r="G4076" s="22">
        <f t="shared" si="63"/>
        <v>179846.9</v>
      </c>
      <c r="H4076" s="21">
        <v>0</v>
      </c>
      <c r="I4076" s="21">
        <v>0</v>
      </c>
    </row>
    <row r="4077" spans="1:9" ht="15" x14ac:dyDescent="0.25">
      <c r="A4077" s="82" t="s">
        <v>3925</v>
      </c>
      <c r="B4077" s="20">
        <v>0</v>
      </c>
      <c r="C4077" s="84" t="s">
        <v>4430</v>
      </c>
      <c r="D4077" s="81">
        <v>199075.80000000002</v>
      </c>
      <c r="E4077" s="81">
        <v>40241.300000000003</v>
      </c>
      <c r="F4077" s="21">
        <v>0</v>
      </c>
      <c r="G4077" s="22">
        <f t="shared" si="63"/>
        <v>158834.5</v>
      </c>
      <c r="H4077" s="21">
        <v>0</v>
      </c>
      <c r="I4077" s="21">
        <v>0</v>
      </c>
    </row>
    <row r="4078" spans="1:9" ht="15" x14ac:dyDescent="0.25">
      <c r="A4078" s="82" t="s">
        <v>3926</v>
      </c>
      <c r="B4078" s="20">
        <v>0</v>
      </c>
      <c r="C4078" s="84" t="s">
        <v>4430</v>
      </c>
      <c r="D4078" s="81">
        <v>201549</v>
      </c>
      <c r="E4078" s="81">
        <v>24335.4</v>
      </c>
      <c r="F4078" s="21">
        <v>0</v>
      </c>
      <c r="G4078" s="22">
        <f t="shared" si="63"/>
        <v>177213.6</v>
      </c>
      <c r="H4078" s="21">
        <v>0</v>
      </c>
      <c r="I4078" s="21">
        <v>0</v>
      </c>
    </row>
    <row r="4079" spans="1:9" ht="15" x14ac:dyDescent="0.25">
      <c r="A4079" s="82" t="s">
        <v>3927</v>
      </c>
      <c r="B4079" s="20">
        <v>0</v>
      </c>
      <c r="C4079" s="84" t="s">
        <v>4430</v>
      </c>
      <c r="D4079" s="81">
        <v>263880.90000000002</v>
      </c>
      <c r="E4079" s="81">
        <v>38397.300000000003</v>
      </c>
      <c r="F4079" s="21">
        <v>0</v>
      </c>
      <c r="G4079" s="22">
        <f t="shared" si="63"/>
        <v>225483.60000000003</v>
      </c>
      <c r="H4079" s="21">
        <v>0</v>
      </c>
      <c r="I4079" s="21">
        <v>0</v>
      </c>
    </row>
    <row r="4080" spans="1:9" ht="15" x14ac:dyDescent="0.25">
      <c r="A4080" s="82" t="s">
        <v>3928</v>
      </c>
      <c r="B4080" s="20">
        <v>0</v>
      </c>
      <c r="C4080" s="84" t="s">
        <v>4430</v>
      </c>
      <c r="D4080" s="81">
        <v>75337.999999999985</v>
      </c>
      <c r="E4080" s="81">
        <v>0</v>
      </c>
      <c r="F4080" s="21">
        <v>0</v>
      </c>
      <c r="G4080" s="22">
        <f t="shared" si="63"/>
        <v>75337.999999999985</v>
      </c>
      <c r="H4080" s="21">
        <v>0</v>
      </c>
      <c r="I4080" s="21">
        <v>0</v>
      </c>
    </row>
    <row r="4081" spans="1:9" ht="15" x14ac:dyDescent="0.25">
      <c r="A4081" s="82" t="s">
        <v>3929</v>
      </c>
      <c r="B4081" s="20">
        <v>0</v>
      </c>
      <c r="C4081" s="84" t="s">
        <v>4430</v>
      </c>
      <c r="D4081" s="81">
        <v>91795.6</v>
      </c>
      <c r="E4081" s="81">
        <v>0</v>
      </c>
      <c r="F4081" s="21">
        <v>0</v>
      </c>
      <c r="G4081" s="22">
        <f t="shared" si="63"/>
        <v>91795.6</v>
      </c>
      <c r="H4081" s="21">
        <v>0</v>
      </c>
      <c r="I4081" s="21">
        <v>0</v>
      </c>
    </row>
    <row r="4082" spans="1:9" ht="15" x14ac:dyDescent="0.25">
      <c r="A4082" s="82" t="s">
        <v>3930</v>
      </c>
      <c r="B4082" s="20">
        <v>0</v>
      </c>
      <c r="C4082" s="84" t="s">
        <v>4430</v>
      </c>
      <c r="D4082" s="81">
        <v>267602.8</v>
      </c>
      <c r="E4082" s="81">
        <v>91005.7</v>
      </c>
      <c r="F4082" s="21">
        <v>0</v>
      </c>
      <c r="G4082" s="22">
        <f t="shared" si="63"/>
        <v>176597.09999999998</v>
      </c>
      <c r="H4082" s="21">
        <v>0</v>
      </c>
      <c r="I4082" s="21">
        <v>0</v>
      </c>
    </row>
    <row r="4083" spans="1:9" ht="15" x14ac:dyDescent="0.25">
      <c r="A4083" s="82" t="s">
        <v>3931</v>
      </c>
      <c r="B4083" s="20">
        <v>0</v>
      </c>
      <c r="C4083" s="84" t="s">
        <v>4430</v>
      </c>
      <c r="D4083" s="81">
        <v>83970.8</v>
      </c>
      <c r="E4083" s="81">
        <v>10336</v>
      </c>
      <c r="F4083" s="21">
        <v>0</v>
      </c>
      <c r="G4083" s="22">
        <f t="shared" si="63"/>
        <v>73634.8</v>
      </c>
      <c r="H4083" s="21">
        <v>0</v>
      </c>
      <c r="I4083" s="21">
        <v>0</v>
      </c>
    </row>
    <row r="4084" spans="1:9" ht="15" x14ac:dyDescent="0.25">
      <c r="A4084" s="82" t="s">
        <v>3932</v>
      </c>
      <c r="B4084" s="20">
        <v>0</v>
      </c>
      <c r="C4084" s="84" t="s">
        <v>4430</v>
      </c>
      <c r="D4084" s="81">
        <v>242416</v>
      </c>
      <c r="E4084" s="81">
        <v>55083.4</v>
      </c>
      <c r="F4084" s="21">
        <v>0</v>
      </c>
      <c r="G4084" s="22">
        <f t="shared" si="63"/>
        <v>187332.6</v>
      </c>
      <c r="H4084" s="21">
        <v>0</v>
      </c>
      <c r="I4084" s="21">
        <v>0</v>
      </c>
    </row>
    <row r="4085" spans="1:9" ht="15" x14ac:dyDescent="0.25">
      <c r="A4085" s="82" t="s">
        <v>3933</v>
      </c>
      <c r="B4085" s="20">
        <v>0</v>
      </c>
      <c r="C4085" s="84" t="s">
        <v>4430</v>
      </c>
      <c r="D4085" s="81">
        <v>246891.80000000002</v>
      </c>
      <c r="E4085" s="81">
        <v>97304.1</v>
      </c>
      <c r="F4085" s="21">
        <v>0</v>
      </c>
      <c r="G4085" s="22">
        <f t="shared" si="63"/>
        <v>149587.70000000001</v>
      </c>
      <c r="H4085" s="21">
        <v>0</v>
      </c>
      <c r="I4085" s="21">
        <v>0</v>
      </c>
    </row>
    <row r="4086" spans="1:9" ht="15" x14ac:dyDescent="0.25">
      <c r="A4086" s="82" t="s">
        <v>3934</v>
      </c>
      <c r="B4086" s="20">
        <v>0</v>
      </c>
      <c r="C4086" s="84" t="s">
        <v>4430</v>
      </c>
      <c r="D4086" s="81">
        <v>249089.29999999996</v>
      </c>
      <c r="E4086" s="81">
        <v>73188.800000000003</v>
      </c>
      <c r="F4086" s="21">
        <v>0</v>
      </c>
      <c r="G4086" s="22">
        <f t="shared" si="63"/>
        <v>175900.49999999994</v>
      </c>
      <c r="H4086" s="21">
        <v>0</v>
      </c>
      <c r="I4086" s="21">
        <v>0</v>
      </c>
    </row>
    <row r="4087" spans="1:9" ht="15" x14ac:dyDescent="0.25">
      <c r="A4087" s="82" t="s">
        <v>3935</v>
      </c>
      <c r="B4087" s="20">
        <v>0</v>
      </c>
      <c r="C4087" s="84" t="s">
        <v>4430</v>
      </c>
      <c r="D4087" s="81">
        <v>72479</v>
      </c>
      <c r="E4087" s="81">
        <v>0</v>
      </c>
      <c r="F4087" s="21">
        <v>0</v>
      </c>
      <c r="G4087" s="22">
        <f t="shared" si="63"/>
        <v>72479</v>
      </c>
      <c r="H4087" s="21">
        <v>0</v>
      </c>
      <c r="I4087" s="21">
        <v>0</v>
      </c>
    </row>
    <row r="4088" spans="1:9" ht="15" x14ac:dyDescent="0.25">
      <c r="A4088" s="82" t="s">
        <v>3936</v>
      </c>
      <c r="B4088" s="20">
        <v>0</v>
      </c>
      <c r="C4088" s="84" t="s">
        <v>4430</v>
      </c>
      <c r="D4088" s="81">
        <v>84315.199999999997</v>
      </c>
      <c r="E4088" s="81">
        <v>23571.1</v>
      </c>
      <c r="F4088" s="21">
        <v>0</v>
      </c>
      <c r="G4088" s="22">
        <f t="shared" si="63"/>
        <v>60744.1</v>
      </c>
      <c r="H4088" s="21">
        <v>0</v>
      </c>
      <c r="I4088" s="21">
        <v>0</v>
      </c>
    </row>
    <row r="4089" spans="1:9" ht="15" x14ac:dyDescent="0.25">
      <c r="A4089" s="82" t="s">
        <v>3937</v>
      </c>
      <c r="B4089" s="20">
        <v>0</v>
      </c>
      <c r="C4089" s="84" t="s">
        <v>4430</v>
      </c>
      <c r="D4089" s="81">
        <v>82461.2</v>
      </c>
      <c r="E4089" s="81">
        <v>1000</v>
      </c>
      <c r="F4089" s="21">
        <v>0</v>
      </c>
      <c r="G4089" s="22">
        <f t="shared" si="63"/>
        <v>81461.2</v>
      </c>
      <c r="H4089" s="21">
        <v>0</v>
      </c>
      <c r="I4089" s="21">
        <v>0</v>
      </c>
    </row>
    <row r="4090" spans="1:9" ht="15" x14ac:dyDescent="0.25">
      <c r="A4090" s="82" t="s">
        <v>3938</v>
      </c>
      <c r="B4090" s="20">
        <v>0</v>
      </c>
      <c r="C4090" s="84" t="s">
        <v>4430</v>
      </c>
      <c r="D4090" s="81">
        <v>123921</v>
      </c>
      <c r="E4090" s="81">
        <v>32778.600000000006</v>
      </c>
      <c r="F4090" s="21">
        <v>0</v>
      </c>
      <c r="G4090" s="22">
        <f t="shared" si="63"/>
        <v>91142.399999999994</v>
      </c>
      <c r="H4090" s="21">
        <v>0</v>
      </c>
      <c r="I4090" s="21">
        <v>0</v>
      </c>
    </row>
    <row r="4091" spans="1:9" ht="15" x14ac:dyDescent="0.25">
      <c r="A4091" s="82" t="s">
        <v>3939</v>
      </c>
      <c r="B4091" s="20">
        <v>0</v>
      </c>
      <c r="C4091" s="84" t="s">
        <v>4430</v>
      </c>
      <c r="D4091" s="81">
        <v>173513</v>
      </c>
      <c r="E4091" s="81">
        <v>31649.8</v>
      </c>
      <c r="F4091" s="21">
        <v>0</v>
      </c>
      <c r="G4091" s="22">
        <f t="shared" si="63"/>
        <v>141863.20000000001</v>
      </c>
      <c r="H4091" s="21">
        <v>0</v>
      </c>
      <c r="I4091" s="21">
        <v>0</v>
      </c>
    </row>
    <row r="4092" spans="1:9" ht="15" x14ac:dyDescent="0.25">
      <c r="A4092" s="82" t="s">
        <v>3940</v>
      </c>
      <c r="B4092" s="20">
        <v>0</v>
      </c>
      <c r="C4092" s="84" t="s">
        <v>4430</v>
      </c>
      <c r="D4092" s="81">
        <v>174528.4</v>
      </c>
      <c r="E4092" s="81">
        <v>33658.620000000003</v>
      </c>
      <c r="F4092" s="21">
        <v>0</v>
      </c>
      <c r="G4092" s="22">
        <f t="shared" si="63"/>
        <v>140869.78</v>
      </c>
      <c r="H4092" s="21">
        <v>0</v>
      </c>
      <c r="I4092" s="21">
        <v>0</v>
      </c>
    </row>
    <row r="4093" spans="1:9" ht="15" x14ac:dyDescent="0.25">
      <c r="A4093" s="82" t="s">
        <v>3941</v>
      </c>
      <c r="B4093" s="20">
        <v>0</v>
      </c>
      <c r="C4093" s="84" t="s">
        <v>4430</v>
      </c>
      <c r="D4093" s="81">
        <v>106944.8</v>
      </c>
      <c r="E4093" s="81">
        <v>50871.8</v>
      </c>
      <c r="F4093" s="21">
        <v>0</v>
      </c>
      <c r="G4093" s="22">
        <f t="shared" si="63"/>
        <v>56073</v>
      </c>
      <c r="H4093" s="21">
        <v>0</v>
      </c>
      <c r="I4093" s="21">
        <v>0</v>
      </c>
    </row>
    <row r="4094" spans="1:9" ht="15" x14ac:dyDescent="0.25">
      <c r="A4094" s="85" t="s">
        <v>3942</v>
      </c>
      <c r="B4094" s="20">
        <v>0</v>
      </c>
      <c r="C4094" s="90"/>
      <c r="D4094" s="78">
        <v>868483.66999999993</v>
      </c>
      <c r="E4094" s="78">
        <v>691226.8</v>
      </c>
      <c r="F4094" s="21">
        <v>35147.125423728816</v>
      </c>
      <c r="G4094" s="22">
        <f t="shared" si="63"/>
        <v>177256.86999999988</v>
      </c>
      <c r="H4094" s="21">
        <v>0</v>
      </c>
      <c r="I4094" s="21">
        <v>0</v>
      </c>
    </row>
    <row r="4095" spans="1:9" ht="15" x14ac:dyDescent="0.25">
      <c r="A4095" s="85" t="s">
        <v>3943</v>
      </c>
      <c r="B4095" s="20">
        <v>0</v>
      </c>
      <c r="C4095" s="83"/>
      <c r="D4095" s="78">
        <v>2518269.3199999994</v>
      </c>
      <c r="E4095" s="78">
        <v>2010601.07</v>
      </c>
      <c r="F4095" s="21">
        <v>102233.95271186442</v>
      </c>
      <c r="G4095" s="22">
        <f t="shared" si="63"/>
        <v>507668.2499999993</v>
      </c>
      <c r="H4095" s="21">
        <v>0</v>
      </c>
      <c r="I4095" s="21">
        <v>0</v>
      </c>
    </row>
    <row r="4096" spans="1:9" ht="15" x14ac:dyDescent="0.25">
      <c r="A4096" s="85" t="s">
        <v>3944</v>
      </c>
      <c r="B4096" s="20">
        <v>0</v>
      </c>
      <c r="C4096" s="83"/>
      <c r="D4096" s="78">
        <v>2118981.2799999998</v>
      </c>
      <c r="E4096" s="78">
        <v>1414013.9199999995</v>
      </c>
      <c r="F4096" s="21">
        <v>71899.012881355913</v>
      </c>
      <c r="G4096" s="22">
        <f t="shared" si="63"/>
        <v>704967.36000000034</v>
      </c>
      <c r="H4096" s="21">
        <v>0</v>
      </c>
      <c r="I4096" s="21">
        <v>0</v>
      </c>
    </row>
    <row r="4097" spans="1:9" ht="15" x14ac:dyDescent="0.25">
      <c r="A4097" s="85" t="s">
        <v>3945</v>
      </c>
      <c r="B4097" s="20">
        <v>0</v>
      </c>
      <c r="C4097" s="83"/>
      <c r="D4097" s="78">
        <v>1118341.2299999995</v>
      </c>
      <c r="E4097" s="78">
        <v>931859.97000000032</v>
      </c>
      <c r="F4097" s="21">
        <v>47382.710338983066</v>
      </c>
      <c r="G4097" s="22">
        <f t="shared" si="63"/>
        <v>186481.25999999919</v>
      </c>
      <c r="H4097" s="21">
        <v>0</v>
      </c>
      <c r="I4097" s="21">
        <v>0</v>
      </c>
    </row>
    <row r="4098" spans="1:9" ht="15" x14ac:dyDescent="0.25">
      <c r="A4098" s="85" t="s">
        <v>3946</v>
      </c>
      <c r="B4098" s="20">
        <v>0</v>
      </c>
      <c r="C4098" s="83"/>
      <c r="D4098" s="78">
        <v>737133.74</v>
      </c>
      <c r="E4098" s="78">
        <v>609737.53999999992</v>
      </c>
      <c r="F4098" s="21">
        <v>31003.603728813556</v>
      </c>
      <c r="G4098" s="22">
        <f t="shared" si="63"/>
        <v>127396.20000000007</v>
      </c>
      <c r="H4098" s="21">
        <v>0</v>
      </c>
      <c r="I4098" s="21">
        <v>0</v>
      </c>
    </row>
    <row r="4099" spans="1:9" ht="15" x14ac:dyDescent="0.25">
      <c r="A4099" s="85" t="s">
        <v>3947</v>
      </c>
      <c r="B4099" s="20">
        <v>0</v>
      </c>
      <c r="C4099" s="83"/>
      <c r="D4099" s="78">
        <v>1185606.1999999997</v>
      </c>
      <c r="E4099" s="78">
        <v>915499.84999999974</v>
      </c>
      <c r="F4099" s="21">
        <v>46550.839830508463</v>
      </c>
      <c r="G4099" s="22">
        <f t="shared" si="63"/>
        <v>270106.34999999998</v>
      </c>
      <c r="H4099" s="21">
        <v>0</v>
      </c>
      <c r="I4099" s="21">
        <v>0</v>
      </c>
    </row>
    <row r="4100" spans="1:9" ht="15" x14ac:dyDescent="0.25">
      <c r="A4100" s="85" t="s">
        <v>3948</v>
      </c>
      <c r="B4100" s="20">
        <v>0</v>
      </c>
      <c r="C4100" s="83"/>
      <c r="D4100" s="78">
        <v>447534.89000000013</v>
      </c>
      <c r="E4100" s="78">
        <v>310591.49</v>
      </c>
      <c r="F4100" s="21">
        <v>15792.787627118643</v>
      </c>
      <c r="G4100" s="22">
        <f t="shared" si="63"/>
        <v>136943.40000000014</v>
      </c>
      <c r="H4100" s="21">
        <v>0</v>
      </c>
      <c r="I4100" s="21">
        <v>0</v>
      </c>
    </row>
    <row r="4101" spans="1:9" ht="15" x14ac:dyDescent="0.25">
      <c r="A4101" s="85" t="s">
        <v>3949</v>
      </c>
      <c r="B4101" s="20">
        <v>0</v>
      </c>
      <c r="C4101" s="83"/>
      <c r="D4101" s="78">
        <v>726057.94999999972</v>
      </c>
      <c r="E4101" s="78">
        <v>558359.4800000001</v>
      </c>
      <c r="F4101" s="21">
        <v>28391.160000000003</v>
      </c>
      <c r="G4101" s="22">
        <f t="shared" si="63"/>
        <v>167698.46999999962</v>
      </c>
      <c r="H4101" s="21">
        <v>0</v>
      </c>
      <c r="I4101" s="21">
        <v>0</v>
      </c>
    </row>
    <row r="4102" spans="1:9" ht="15" x14ac:dyDescent="0.25">
      <c r="A4102" s="85" t="s">
        <v>3950</v>
      </c>
      <c r="B4102" s="20">
        <v>0</v>
      </c>
      <c r="C4102" s="83"/>
      <c r="D4102" s="78">
        <v>1507589</v>
      </c>
      <c r="E4102" s="78">
        <v>1332898.74</v>
      </c>
      <c r="F4102" s="21">
        <v>67774.512203389837</v>
      </c>
      <c r="G4102" s="22">
        <f t="shared" ref="G4102:G4165" si="64">D4102-E4102</f>
        <v>174690.26</v>
      </c>
      <c r="H4102" s="21">
        <v>0</v>
      </c>
      <c r="I4102" s="21">
        <v>0</v>
      </c>
    </row>
    <row r="4103" spans="1:9" ht="15" x14ac:dyDescent="0.25">
      <c r="A4103" s="85" t="s">
        <v>3951</v>
      </c>
      <c r="B4103" s="20">
        <v>0</v>
      </c>
      <c r="C4103" s="83"/>
      <c r="D4103" s="78">
        <v>927758.20000000019</v>
      </c>
      <c r="E4103" s="78">
        <v>788712.09999999974</v>
      </c>
      <c r="F4103" s="21">
        <v>40104.005084745753</v>
      </c>
      <c r="G4103" s="22">
        <f t="shared" si="64"/>
        <v>139046.10000000044</v>
      </c>
      <c r="H4103" s="21">
        <v>0</v>
      </c>
      <c r="I4103" s="21">
        <v>0</v>
      </c>
    </row>
    <row r="4104" spans="1:9" ht="15" x14ac:dyDescent="0.25">
      <c r="A4104" s="85" t="s">
        <v>3952</v>
      </c>
      <c r="B4104" s="20">
        <v>0</v>
      </c>
      <c r="C4104" s="70"/>
      <c r="D4104" s="78">
        <v>121709.1</v>
      </c>
      <c r="E4104" s="78">
        <v>118059.72</v>
      </c>
      <c r="F4104" s="21">
        <v>6003.0366101694917</v>
      </c>
      <c r="G4104" s="22">
        <f t="shared" si="64"/>
        <v>3649.3800000000047</v>
      </c>
      <c r="H4104" s="21">
        <v>0</v>
      </c>
      <c r="I4104" s="21">
        <v>0</v>
      </c>
    </row>
    <row r="4105" spans="1:9" ht="15" x14ac:dyDescent="0.25">
      <c r="A4105" s="85" t="s">
        <v>3953</v>
      </c>
      <c r="B4105" s="20">
        <v>0</v>
      </c>
      <c r="C4105" s="70"/>
      <c r="D4105" s="78">
        <v>2622772.46</v>
      </c>
      <c r="E4105" s="78">
        <v>2133344.5500000003</v>
      </c>
      <c r="F4105" s="21">
        <v>108475.1466101695</v>
      </c>
      <c r="G4105" s="22">
        <f t="shared" si="64"/>
        <v>489427.90999999968</v>
      </c>
      <c r="H4105" s="21">
        <v>0</v>
      </c>
      <c r="I4105" s="21">
        <v>0</v>
      </c>
    </row>
    <row r="4106" spans="1:9" ht="15" x14ac:dyDescent="0.25">
      <c r="A4106" s="85" t="s">
        <v>3954</v>
      </c>
      <c r="B4106" s="20">
        <v>0</v>
      </c>
      <c r="C4106" s="70"/>
      <c r="D4106" s="78">
        <v>1458656.8800000001</v>
      </c>
      <c r="E4106" s="78">
        <v>1251938.9899999993</v>
      </c>
      <c r="F4106" s="21">
        <v>63657.914745762682</v>
      </c>
      <c r="G4106" s="22">
        <f t="shared" si="64"/>
        <v>206717.89000000083</v>
      </c>
      <c r="H4106" s="21">
        <v>0</v>
      </c>
      <c r="I4106" s="21">
        <v>0</v>
      </c>
    </row>
    <row r="4107" spans="1:9" ht="15" x14ac:dyDescent="0.25">
      <c r="A4107" s="85" t="s">
        <v>3955</v>
      </c>
      <c r="B4107" s="20">
        <v>0</v>
      </c>
      <c r="C4107" s="70"/>
      <c r="D4107" s="78">
        <v>2901600.6999999983</v>
      </c>
      <c r="E4107" s="78">
        <v>1882376.2199999997</v>
      </c>
      <c r="F4107" s="21">
        <v>95714.04508474574</v>
      </c>
      <c r="G4107" s="22">
        <f t="shared" si="64"/>
        <v>1019224.4799999986</v>
      </c>
      <c r="H4107" s="21">
        <v>0</v>
      </c>
      <c r="I4107" s="21">
        <v>0</v>
      </c>
    </row>
    <row r="4108" spans="1:9" ht="15" x14ac:dyDescent="0.25">
      <c r="A4108" s="85" t="s">
        <v>3956</v>
      </c>
      <c r="B4108" s="20">
        <v>0</v>
      </c>
      <c r="C4108" s="70"/>
      <c r="D4108" s="78">
        <v>1540642.6600000015</v>
      </c>
      <c r="E4108" s="78">
        <v>1018213.4499999998</v>
      </c>
      <c r="F4108" s="21">
        <v>51773.565254237277</v>
      </c>
      <c r="G4108" s="22">
        <f t="shared" si="64"/>
        <v>522429.21000000171</v>
      </c>
      <c r="H4108" s="21">
        <v>0</v>
      </c>
      <c r="I4108" s="21">
        <v>0</v>
      </c>
    </row>
    <row r="4109" spans="1:9" ht="15" x14ac:dyDescent="0.25">
      <c r="A4109" s="85" t="s">
        <v>3957</v>
      </c>
      <c r="B4109" s="20">
        <v>0</v>
      </c>
      <c r="C4109" s="70"/>
      <c r="D4109" s="78">
        <v>1222569.7800000003</v>
      </c>
      <c r="E4109" s="78">
        <v>864528.7699999999</v>
      </c>
      <c r="F4109" s="21">
        <v>43959.09</v>
      </c>
      <c r="G4109" s="22">
        <f t="shared" si="64"/>
        <v>358041.01000000036</v>
      </c>
      <c r="H4109" s="21">
        <v>0</v>
      </c>
      <c r="I4109" s="21">
        <v>0</v>
      </c>
    </row>
    <row r="4110" spans="1:9" ht="15" x14ac:dyDescent="0.25">
      <c r="A4110" s="85" t="s">
        <v>3958</v>
      </c>
      <c r="B4110" s="20">
        <v>0</v>
      </c>
      <c r="C4110" s="70"/>
      <c r="D4110" s="78">
        <v>513016.94999999995</v>
      </c>
      <c r="E4110" s="78">
        <v>405746.12</v>
      </c>
      <c r="F4110" s="21">
        <v>20631.158644067797</v>
      </c>
      <c r="G4110" s="22">
        <f t="shared" si="64"/>
        <v>107270.82999999996</v>
      </c>
      <c r="H4110" s="21">
        <v>0</v>
      </c>
      <c r="I4110" s="21">
        <v>0</v>
      </c>
    </row>
    <row r="4111" spans="1:9" ht="15" x14ac:dyDescent="0.25">
      <c r="A4111" s="85" t="s">
        <v>3959</v>
      </c>
      <c r="B4111" s="20">
        <v>0</v>
      </c>
      <c r="C4111" s="70"/>
      <c r="D4111" s="78">
        <v>1306577.6299999997</v>
      </c>
      <c r="E4111" s="78">
        <v>816785.28</v>
      </c>
      <c r="F4111" s="21">
        <v>41531.454915254239</v>
      </c>
      <c r="G4111" s="22">
        <f t="shared" si="64"/>
        <v>489792.34999999963</v>
      </c>
      <c r="H4111" s="21">
        <v>0</v>
      </c>
      <c r="I4111" s="21">
        <v>0</v>
      </c>
    </row>
    <row r="4112" spans="1:9" ht="15" x14ac:dyDescent="0.25">
      <c r="A4112" s="85" t="s">
        <v>3960</v>
      </c>
      <c r="B4112" s="20">
        <v>0</v>
      </c>
      <c r="C4112" s="70"/>
      <c r="D4112" s="78">
        <v>139464.48000000001</v>
      </c>
      <c r="E4112" s="78">
        <v>132833.58000000002</v>
      </c>
      <c r="F4112" s="21">
        <v>6754.2498305084755</v>
      </c>
      <c r="G4112" s="22">
        <f t="shared" si="64"/>
        <v>6630.8999999999942</v>
      </c>
      <c r="H4112" s="21">
        <v>0</v>
      </c>
      <c r="I4112" s="21">
        <v>0</v>
      </c>
    </row>
    <row r="4113" spans="1:9" ht="15" x14ac:dyDescent="0.25">
      <c r="A4113" s="85" t="s">
        <v>3961</v>
      </c>
      <c r="B4113" s="20">
        <v>0</v>
      </c>
      <c r="C4113" s="70"/>
      <c r="D4113" s="78">
        <v>935636.79999999993</v>
      </c>
      <c r="E4113" s="78">
        <v>774565.50000000012</v>
      </c>
      <c r="F4113" s="21">
        <v>39384.686440677971</v>
      </c>
      <c r="G4113" s="22">
        <f t="shared" si="64"/>
        <v>161071.29999999981</v>
      </c>
      <c r="H4113" s="21">
        <v>0</v>
      </c>
      <c r="I4113" s="21">
        <v>0</v>
      </c>
    </row>
    <row r="4114" spans="1:9" ht="15" x14ac:dyDescent="0.25">
      <c r="A4114" s="85" t="s">
        <v>3962</v>
      </c>
      <c r="B4114" s="20">
        <v>0</v>
      </c>
      <c r="C4114" s="70"/>
      <c r="D4114" s="78">
        <v>124227</v>
      </c>
      <c r="E4114" s="78">
        <v>6480</v>
      </c>
      <c r="F4114" s="21">
        <v>329.49152542372883</v>
      </c>
      <c r="G4114" s="22">
        <f t="shared" si="64"/>
        <v>117747</v>
      </c>
      <c r="H4114" s="21">
        <v>0</v>
      </c>
      <c r="I4114" s="21">
        <v>0</v>
      </c>
    </row>
    <row r="4115" spans="1:9" ht="15" x14ac:dyDescent="0.25">
      <c r="A4115" s="85" t="s">
        <v>3963</v>
      </c>
      <c r="B4115" s="20">
        <v>0</v>
      </c>
      <c r="C4115" s="70"/>
      <c r="D4115" s="78">
        <v>1514548.1</v>
      </c>
      <c r="E4115" s="78">
        <v>1201795.8300000003</v>
      </c>
      <c r="F4115" s="21">
        <v>61108.262542372904</v>
      </c>
      <c r="G4115" s="22">
        <f t="shared" si="64"/>
        <v>312752.26999999979</v>
      </c>
      <c r="H4115" s="21">
        <v>0</v>
      </c>
      <c r="I4115" s="21">
        <v>0</v>
      </c>
    </row>
    <row r="4116" spans="1:9" ht="15" x14ac:dyDescent="0.25">
      <c r="A4116" s="85" t="s">
        <v>3964</v>
      </c>
      <c r="B4116" s="20">
        <v>0</v>
      </c>
      <c r="C4116" s="70"/>
      <c r="D4116" s="78">
        <v>1119602.1499999997</v>
      </c>
      <c r="E4116" s="78">
        <v>369893.05</v>
      </c>
      <c r="F4116" s="21">
        <v>18808.121186440676</v>
      </c>
      <c r="G4116" s="22">
        <f t="shared" si="64"/>
        <v>749709.09999999963</v>
      </c>
      <c r="H4116" s="21">
        <v>0</v>
      </c>
      <c r="I4116" s="21">
        <v>0</v>
      </c>
    </row>
    <row r="4117" spans="1:9" ht="15" x14ac:dyDescent="0.25">
      <c r="A4117" s="85" t="s">
        <v>3965</v>
      </c>
      <c r="B4117" s="20">
        <v>0</v>
      </c>
      <c r="C4117" s="70"/>
      <c r="D4117" s="78">
        <v>848373.20000000019</v>
      </c>
      <c r="E4117" s="78">
        <v>670908.80000000005</v>
      </c>
      <c r="F4117" s="21">
        <v>34114.006779661016</v>
      </c>
      <c r="G4117" s="22">
        <f t="shared" si="64"/>
        <v>177464.40000000014</v>
      </c>
      <c r="H4117" s="21">
        <v>0</v>
      </c>
      <c r="I4117" s="21">
        <v>0</v>
      </c>
    </row>
    <row r="4118" spans="1:9" ht="15" x14ac:dyDescent="0.25">
      <c r="A4118" s="85" t="s">
        <v>3966</v>
      </c>
      <c r="B4118" s="20">
        <v>0</v>
      </c>
      <c r="C4118" s="70"/>
      <c r="D4118" s="78">
        <v>1286334.8300000005</v>
      </c>
      <c r="E4118" s="78">
        <v>557202.54000000015</v>
      </c>
      <c r="F4118" s="21">
        <v>28332.332542372889</v>
      </c>
      <c r="G4118" s="22">
        <f t="shared" si="64"/>
        <v>729132.29000000039</v>
      </c>
      <c r="H4118" s="21">
        <v>0</v>
      </c>
      <c r="I4118" s="21">
        <v>0</v>
      </c>
    </row>
    <row r="4119" spans="1:9" ht="15" x14ac:dyDescent="0.25">
      <c r="A4119" s="85" t="s">
        <v>3967</v>
      </c>
      <c r="B4119" s="20">
        <v>0</v>
      </c>
      <c r="C4119" s="70"/>
      <c r="D4119" s="78">
        <v>377702.60000000003</v>
      </c>
      <c r="E4119" s="78">
        <v>287912.06</v>
      </c>
      <c r="F4119" s="21">
        <v>14639.596271186441</v>
      </c>
      <c r="G4119" s="22">
        <f t="shared" si="64"/>
        <v>89790.540000000037</v>
      </c>
      <c r="H4119" s="21">
        <v>0</v>
      </c>
      <c r="I4119" s="21">
        <v>0</v>
      </c>
    </row>
    <row r="4120" spans="1:9" ht="15" x14ac:dyDescent="0.25">
      <c r="A4120" s="85" t="s">
        <v>3968</v>
      </c>
      <c r="B4120" s="20">
        <v>0</v>
      </c>
      <c r="C4120" s="70"/>
      <c r="D4120" s="78">
        <v>148930.50000000003</v>
      </c>
      <c r="E4120" s="78">
        <v>119574.79999999999</v>
      </c>
      <c r="F4120" s="21">
        <v>6080.0745762711858</v>
      </c>
      <c r="G4120" s="22">
        <f t="shared" si="64"/>
        <v>29355.700000000041</v>
      </c>
      <c r="H4120" s="21">
        <v>0</v>
      </c>
      <c r="I4120" s="21">
        <v>0</v>
      </c>
    </row>
    <row r="4121" spans="1:9" ht="15" x14ac:dyDescent="0.25">
      <c r="A4121" s="85" t="s">
        <v>3969</v>
      </c>
      <c r="B4121" s="20">
        <v>0</v>
      </c>
      <c r="C4121" s="70"/>
      <c r="D4121" s="78">
        <v>1287670.0599999998</v>
      </c>
      <c r="E4121" s="78">
        <v>872162.32000000018</v>
      </c>
      <c r="F4121" s="21">
        <v>44347.236610169501</v>
      </c>
      <c r="G4121" s="22">
        <f t="shared" si="64"/>
        <v>415507.73999999964</v>
      </c>
      <c r="H4121" s="21">
        <v>0</v>
      </c>
      <c r="I4121" s="21">
        <v>0</v>
      </c>
    </row>
    <row r="4122" spans="1:9" ht="15" x14ac:dyDescent="0.25">
      <c r="A4122" s="85" t="s">
        <v>3970</v>
      </c>
      <c r="B4122" s="20">
        <v>0</v>
      </c>
      <c r="C4122" s="70"/>
      <c r="D4122" s="78">
        <v>1410230.69</v>
      </c>
      <c r="E4122" s="78">
        <v>737116.15999999992</v>
      </c>
      <c r="F4122" s="21">
        <v>37480.482711864403</v>
      </c>
      <c r="G4122" s="22">
        <f t="shared" si="64"/>
        <v>673114.53</v>
      </c>
      <c r="H4122" s="21">
        <v>0</v>
      </c>
      <c r="I4122" s="21">
        <v>0</v>
      </c>
    </row>
    <row r="4123" spans="1:9" ht="15" x14ac:dyDescent="0.25">
      <c r="A4123" s="85" t="s">
        <v>3971</v>
      </c>
      <c r="B4123" s="20">
        <v>0</v>
      </c>
      <c r="C4123" s="70"/>
      <c r="D4123" s="78">
        <v>679526.55</v>
      </c>
      <c r="E4123" s="78">
        <v>527548.41</v>
      </c>
      <c r="F4123" s="21">
        <v>26824.495423728818</v>
      </c>
      <c r="G4123" s="22">
        <f t="shared" si="64"/>
        <v>151978.14000000001</v>
      </c>
      <c r="H4123" s="21">
        <v>0</v>
      </c>
      <c r="I4123" s="21">
        <v>0</v>
      </c>
    </row>
    <row r="4124" spans="1:9" ht="15" x14ac:dyDescent="0.25">
      <c r="A4124" s="85" t="s">
        <v>3972</v>
      </c>
      <c r="B4124" s="20">
        <v>0</v>
      </c>
      <c r="C4124" s="70"/>
      <c r="D4124" s="78">
        <v>1369411.1199999999</v>
      </c>
      <c r="E4124" s="78">
        <v>1003089.6499999999</v>
      </c>
      <c r="F4124" s="21">
        <v>51004.558474576261</v>
      </c>
      <c r="G4124" s="22">
        <f t="shared" si="64"/>
        <v>366321.47</v>
      </c>
      <c r="H4124" s="21">
        <v>0</v>
      </c>
      <c r="I4124" s="21">
        <v>0</v>
      </c>
    </row>
    <row r="4125" spans="1:9" ht="15" x14ac:dyDescent="0.25">
      <c r="A4125" s="85" t="s">
        <v>3973</v>
      </c>
      <c r="B4125" s="20">
        <v>0</v>
      </c>
      <c r="C4125" s="70"/>
      <c r="D4125" s="78">
        <v>685388.6</v>
      </c>
      <c r="E4125" s="78">
        <v>540766.88000000012</v>
      </c>
      <c r="F4125" s="21">
        <v>27496.621016949161</v>
      </c>
      <c r="G4125" s="22">
        <f t="shared" si="64"/>
        <v>144621.71999999986</v>
      </c>
      <c r="H4125" s="21">
        <v>0</v>
      </c>
      <c r="I4125" s="21">
        <v>0</v>
      </c>
    </row>
    <row r="4126" spans="1:9" ht="15" x14ac:dyDescent="0.25">
      <c r="A4126" s="85" t="s">
        <v>3974</v>
      </c>
      <c r="B4126" s="20">
        <v>0</v>
      </c>
      <c r="C4126" s="70"/>
      <c r="D4126" s="78">
        <v>902870.60000000009</v>
      </c>
      <c r="E4126" s="78">
        <v>696621.87999999989</v>
      </c>
      <c r="F4126" s="21">
        <v>35421.451525423727</v>
      </c>
      <c r="G4126" s="22">
        <f t="shared" si="64"/>
        <v>206248.7200000002</v>
      </c>
      <c r="H4126" s="21">
        <v>0</v>
      </c>
      <c r="I4126" s="21">
        <v>0</v>
      </c>
    </row>
    <row r="4127" spans="1:9" ht="15" x14ac:dyDescent="0.25">
      <c r="A4127" s="85" t="s">
        <v>3975</v>
      </c>
      <c r="B4127" s="20">
        <v>0</v>
      </c>
      <c r="C4127" s="70"/>
      <c r="D4127" s="78">
        <v>237153.6</v>
      </c>
      <c r="E4127" s="78">
        <v>104833.2</v>
      </c>
      <c r="F4127" s="21">
        <v>5330.5016949152541</v>
      </c>
      <c r="G4127" s="22">
        <f t="shared" si="64"/>
        <v>132320.40000000002</v>
      </c>
      <c r="H4127" s="21">
        <v>0</v>
      </c>
      <c r="I4127" s="21">
        <v>0</v>
      </c>
    </row>
    <row r="4128" spans="1:9" ht="15" x14ac:dyDescent="0.25">
      <c r="A4128" s="85" t="s">
        <v>3976</v>
      </c>
      <c r="B4128" s="20">
        <v>0</v>
      </c>
      <c r="C4128" s="70"/>
      <c r="D4128" s="77">
        <v>1686881.35</v>
      </c>
      <c r="E4128" s="96">
        <v>590636.99</v>
      </c>
      <c r="F4128" s="21">
        <v>30032.389322033901</v>
      </c>
      <c r="G4128" s="22">
        <f t="shared" si="64"/>
        <v>1096244.3600000001</v>
      </c>
      <c r="H4128" s="21">
        <v>0</v>
      </c>
      <c r="I4128" s="21">
        <v>0</v>
      </c>
    </row>
    <row r="4129" spans="1:9" ht="15" x14ac:dyDescent="0.25">
      <c r="A4129" s="85" t="s">
        <v>3977</v>
      </c>
      <c r="B4129" s="20">
        <v>0</v>
      </c>
      <c r="C4129" s="70"/>
      <c r="D4129" s="78">
        <v>1370095.1999999997</v>
      </c>
      <c r="E4129" s="78">
        <v>1029821.9299999999</v>
      </c>
      <c r="F4129" s="21">
        <v>52363.826949152543</v>
      </c>
      <c r="G4129" s="22">
        <f t="shared" si="64"/>
        <v>340273.26999999979</v>
      </c>
      <c r="H4129" s="21">
        <v>0</v>
      </c>
      <c r="I4129" s="21">
        <v>0</v>
      </c>
    </row>
    <row r="4130" spans="1:9" ht="15" x14ac:dyDescent="0.25">
      <c r="A4130" s="85" t="s">
        <v>3978</v>
      </c>
      <c r="B4130" s="20">
        <v>0</v>
      </c>
      <c r="C4130" s="70"/>
      <c r="D4130" s="78">
        <v>1183315.1000000001</v>
      </c>
      <c r="E4130" s="78">
        <v>640736.5</v>
      </c>
      <c r="F4130" s="21">
        <v>32579.822033898308</v>
      </c>
      <c r="G4130" s="22">
        <f t="shared" si="64"/>
        <v>542578.60000000009</v>
      </c>
      <c r="H4130" s="21">
        <v>0</v>
      </c>
      <c r="I4130" s="21">
        <v>0</v>
      </c>
    </row>
    <row r="4131" spans="1:9" ht="15" x14ac:dyDescent="0.25">
      <c r="A4131" s="85" t="s">
        <v>3979</v>
      </c>
      <c r="B4131" s="20">
        <v>0</v>
      </c>
      <c r="C4131" s="70"/>
      <c r="D4131" s="78">
        <v>949118.39999999991</v>
      </c>
      <c r="E4131" s="78">
        <v>626420.00000000023</v>
      </c>
      <c r="F4131" s="21">
        <v>31851.86440677967</v>
      </c>
      <c r="G4131" s="22">
        <f t="shared" si="64"/>
        <v>322698.39999999967</v>
      </c>
      <c r="H4131" s="21">
        <v>0</v>
      </c>
      <c r="I4131" s="21">
        <v>0</v>
      </c>
    </row>
    <row r="4132" spans="1:9" ht="15" x14ac:dyDescent="0.25">
      <c r="A4132" s="85" t="s">
        <v>3980</v>
      </c>
      <c r="B4132" s="20">
        <v>0</v>
      </c>
      <c r="C4132" s="70"/>
      <c r="D4132" s="78">
        <v>894711.89999999991</v>
      </c>
      <c r="E4132" s="78">
        <v>798839.01999999955</v>
      </c>
      <c r="F4132" s="21">
        <v>40618.933220338957</v>
      </c>
      <c r="G4132" s="22">
        <f t="shared" si="64"/>
        <v>95872.880000000354</v>
      </c>
      <c r="H4132" s="21">
        <v>0</v>
      </c>
      <c r="I4132" s="21">
        <v>0</v>
      </c>
    </row>
    <row r="4133" spans="1:9" ht="15" x14ac:dyDescent="0.25">
      <c r="A4133" s="85" t="s">
        <v>3981</v>
      </c>
      <c r="B4133" s="20">
        <v>0</v>
      </c>
      <c r="C4133" s="70"/>
      <c r="D4133" s="78">
        <v>1457115.1400000004</v>
      </c>
      <c r="E4133" s="78">
        <v>1160391.3900000004</v>
      </c>
      <c r="F4133" s="21">
        <v>59002.95203389832</v>
      </c>
      <c r="G4133" s="22">
        <f t="shared" si="64"/>
        <v>296723.75</v>
      </c>
      <c r="H4133" s="21">
        <v>0</v>
      </c>
      <c r="I4133" s="21">
        <v>0</v>
      </c>
    </row>
    <row r="4134" spans="1:9" ht="15" x14ac:dyDescent="0.25">
      <c r="A4134" s="85" t="s">
        <v>3982</v>
      </c>
      <c r="B4134" s="20">
        <v>0</v>
      </c>
      <c r="C4134" s="70"/>
      <c r="D4134" s="78">
        <v>1246796.2000000002</v>
      </c>
      <c r="E4134" s="78">
        <v>1104051.7100000004</v>
      </c>
      <c r="F4134" s="21">
        <v>56138.222542372896</v>
      </c>
      <c r="G4134" s="22">
        <f t="shared" si="64"/>
        <v>142744.48999999976</v>
      </c>
      <c r="H4134" s="21">
        <v>0</v>
      </c>
      <c r="I4134" s="21">
        <v>0</v>
      </c>
    </row>
    <row r="4135" spans="1:9" ht="15" x14ac:dyDescent="0.25">
      <c r="A4135" s="85" t="s">
        <v>3983</v>
      </c>
      <c r="B4135" s="20">
        <v>0</v>
      </c>
      <c r="C4135" s="70"/>
      <c r="D4135" s="77">
        <v>1927689.5</v>
      </c>
      <c r="E4135" s="95">
        <v>484836.16</v>
      </c>
      <c r="F4135" s="21">
        <v>24652.686101694911</v>
      </c>
      <c r="G4135" s="22">
        <f t="shared" si="64"/>
        <v>1442853.34</v>
      </c>
      <c r="H4135" s="21">
        <v>0</v>
      </c>
      <c r="I4135" s="21">
        <v>0</v>
      </c>
    </row>
    <row r="4136" spans="1:9" ht="15" x14ac:dyDescent="0.25">
      <c r="A4136" s="85" t="s">
        <v>3984</v>
      </c>
      <c r="B4136" s="20">
        <v>0</v>
      </c>
      <c r="C4136" s="70"/>
      <c r="D4136" s="78">
        <v>1382438.41</v>
      </c>
      <c r="E4136" s="78">
        <v>1164939.2299999997</v>
      </c>
      <c r="F4136" s="21">
        <v>59234.198135593208</v>
      </c>
      <c r="G4136" s="22">
        <f t="shared" si="64"/>
        <v>217499.18000000017</v>
      </c>
      <c r="H4136" s="21">
        <v>0</v>
      </c>
      <c r="I4136" s="21">
        <v>0</v>
      </c>
    </row>
    <row r="4137" spans="1:9" ht="15" x14ac:dyDescent="0.25">
      <c r="A4137" s="85" t="s">
        <v>3985</v>
      </c>
      <c r="B4137" s="20">
        <v>0</v>
      </c>
      <c r="C4137" s="70"/>
      <c r="D4137" s="78">
        <v>723995.39999999991</v>
      </c>
      <c r="E4137" s="78">
        <v>564486.5</v>
      </c>
      <c r="F4137" s="21">
        <v>28702.703389830509</v>
      </c>
      <c r="G4137" s="22">
        <f t="shared" si="64"/>
        <v>159508.89999999991</v>
      </c>
      <c r="H4137" s="21">
        <v>0</v>
      </c>
      <c r="I4137" s="21">
        <v>0</v>
      </c>
    </row>
    <row r="4138" spans="1:9" ht="15" x14ac:dyDescent="0.25">
      <c r="A4138" s="85" t="s">
        <v>3986</v>
      </c>
      <c r="B4138" s="20">
        <v>0</v>
      </c>
      <c r="C4138" s="70"/>
      <c r="D4138" s="80">
        <v>69767.62000000001</v>
      </c>
      <c r="E4138" s="80">
        <v>48781.94</v>
      </c>
      <c r="F4138" s="21">
        <v>2480.4376271186438</v>
      </c>
      <c r="G4138" s="22">
        <f t="shared" si="64"/>
        <v>20985.680000000008</v>
      </c>
      <c r="H4138" s="21">
        <v>0</v>
      </c>
      <c r="I4138" s="21">
        <v>0</v>
      </c>
    </row>
    <row r="4139" spans="1:9" ht="15" x14ac:dyDescent="0.25">
      <c r="A4139" s="85" t="s">
        <v>3987</v>
      </c>
      <c r="B4139" s="20">
        <v>0</v>
      </c>
      <c r="C4139" s="70"/>
      <c r="D4139" s="77">
        <v>72113.2</v>
      </c>
      <c r="E4139" s="95">
        <v>2952.24</v>
      </c>
      <c r="F4139" s="21">
        <v>150.11389830508475</v>
      </c>
      <c r="G4139" s="22">
        <f t="shared" si="64"/>
        <v>69160.959999999992</v>
      </c>
      <c r="H4139" s="21">
        <v>0</v>
      </c>
      <c r="I4139" s="21">
        <v>0</v>
      </c>
    </row>
    <row r="4140" spans="1:9" ht="15" x14ac:dyDescent="0.25">
      <c r="A4140" s="85" t="s">
        <v>3988</v>
      </c>
      <c r="B4140" s="20">
        <v>0</v>
      </c>
      <c r="C4140" s="70"/>
      <c r="D4140" s="77">
        <v>93090</v>
      </c>
      <c r="E4140" s="77">
        <v>8122</v>
      </c>
      <c r="F4140" s="21">
        <v>412.98305084745766</v>
      </c>
      <c r="G4140" s="22">
        <f t="shared" si="64"/>
        <v>84968</v>
      </c>
      <c r="H4140" s="21">
        <v>0</v>
      </c>
      <c r="I4140" s="21">
        <v>0</v>
      </c>
    </row>
    <row r="4141" spans="1:9" ht="15" x14ac:dyDescent="0.25">
      <c r="A4141" s="85" t="s">
        <v>3989</v>
      </c>
      <c r="B4141" s="20">
        <v>0</v>
      </c>
      <c r="C4141" s="70"/>
      <c r="D4141" s="78">
        <v>880153.25000000023</v>
      </c>
      <c r="E4141" s="78">
        <v>796414.58</v>
      </c>
      <c r="F4141" s="21">
        <v>40495.656610169492</v>
      </c>
      <c r="G4141" s="22">
        <f t="shared" si="64"/>
        <v>83738.670000000275</v>
      </c>
      <c r="H4141" s="21">
        <v>0</v>
      </c>
      <c r="I4141" s="21">
        <v>0</v>
      </c>
    </row>
    <row r="4142" spans="1:9" ht="15" x14ac:dyDescent="0.25">
      <c r="A4142" s="85" t="s">
        <v>3990</v>
      </c>
      <c r="B4142" s="20">
        <v>0</v>
      </c>
      <c r="C4142" s="70"/>
      <c r="D4142" s="78">
        <v>620968.59999999986</v>
      </c>
      <c r="E4142" s="78">
        <v>441152.73000000004</v>
      </c>
      <c r="F4142" s="21">
        <v>22431.494745762713</v>
      </c>
      <c r="G4142" s="22">
        <f t="shared" si="64"/>
        <v>179815.86999999982</v>
      </c>
      <c r="H4142" s="21">
        <v>0</v>
      </c>
      <c r="I4142" s="21">
        <v>0</v>
      </c>
    </row>
    <row r="4143" spans="1:9" ht="15" x14ac:dyDescent="0.25">
      <c r="A4143" s="85" t="s">
        <v>3991</v>
      </c>
      <c r="B4143" s="20">
        <v>0</v>
      </c>
      <c r="C4143" s="70"/>
      <c r="D4143" s="78">
        <v>643199.74999999988</v>
      </c>
      <c r="E4143" s="78">
        <v>479666.04999999981</v>
      </c>
      <c r="F4143" s="21">
        <v>24389.799152542364</v>
      </c>
      <c r="G4143" s="22">
        <f t="shared" si="64"/>
        <v>163533.70000000007</v>
      </c>
      <c r="H4143" s="21">
        <v>0</v>
      </c>
      <c r="I4143" s="21">
        <v>0</v>
      </c>
    </row>
    <row r="4144" spans="1:9" ht="15" x14ac:dyDescent="0.25">
      <c r="A4144" s="85" t="s">
        <v>3992</v>
      </c>
      <c r="B4144" s="20">
        <v>0</v>
      </c>
      <c r="C4144" s="70"/>
      <c r="D4144" s="78">
        <v>476825.60000000003</v>
      </c>
      <c r="E4144" s="78">
        <v>391198.1999999999</v>
      </c>
      <c r="F4144" s="21">
        <v>19891.433898305077</v>
      </c>
      <c r="G4144" s="22">
        <f t="shared" si="64"/>
        <v>85627.40000000014</v>
      </c>
      <c r="H4144" s="21">
        <v>0</v>
      </c>
      <c r="I4144" s="21">
        <v>0</v>
      </c>
    </row>
    <row r="4145" spans="1:9" ht="15" x14ac:dyDescent="0.25">
      <c r="A4145" s="85" t="s">
        <v>3993</v>
      </c>
      <c r="B4145" s="20">
        <v>0</v>
      </c>
      <c r="C4145" s="70"/>
      <c r="D4145" s="78">
        <v>75477</v>
      </c>
      <c r="E4145" s="78">
        <v>70146.8</v>
      </c>
      <c r="F4145" s="21">
        <v>3566.7864406779663</v>
      </c>
      <c r="G4145" s="22">
        <f t="shared" si="64"/>
        <v>5330.1999999999971</v>
      </c>
      <c r="H4145" s="21">
        <v>0</v>
      </c>
      <c r="I4145" s="21">
        <v>0</v>
      </c>
    </row>
    <row r="4146" spans="1:9" ht="15" x14ac:dyDescent="0.25">
      <c r="A4146" s="85" t="s">
        <v>3994</v>
      </c>
      <c r="B4146" s="20">
        <v>0</v>
      </c>
      <c r="C4146" s="70"/>
      <c r="D4146" s="78">
        <v>818459.8</v>
      </c>
      <c r="E4146" s="78">
        <v>574012.85999999987</v>
      </c>
      <c r="F4146" s="21">
        <v>29187.094576271178</v>
      </c>
      <c r="G4146" s="22">
        <f t="shared" si="64"/>
        <v>244446.94000000018</v>
      </c>
      <c r="H4146" s="21">
        <v>0</v>
      </c>
      <c r="I4146" s="21">
        <v>0</v>
      </c>
    </row>
    <row r="4147" spans="1:9" ht="15" x14ac:dyDescent="0.25">
      <c r="A4147" s="85" t="s">
        <v>3995</v>
      </c>
      <c r="B4147" s="20">
        <v>0</v>
      </c>
      <c r="C4147" s="70"/>
      <c r="D4147" s="78">
        <v>528771</v>
      </c>
      <c r="E4147" s="78">
        <v>419439.49999999994</v>
      </c>
      <c r="F4147" s="21">
        <v>21327.432203389828</v>
      </c>
      <c r="G4147" s="22">
        <f t="shared" si="64"/>
        <v>109331.50000000006</v>
      </c>
      <c r="H4147" s="21">
        <v>0</v>
      </c>
      <c r="I4147" s="21">
        <v>0</v>
      </c>
    </row>
    <row r="4148" spans="1:9" ht="15" x14ac:dyDescent="0.25">
      <c r="A4148" s="85" t="s">
        <v>3996</v>
      </c>
      <c r="B4148" s="20">
        <v>0</v>
      </c>
      <c r="C4148" s="70"/>
      <c r="D4148" s="78">
        <v>3071965.61</v>
      </c>
      <c r="E4148" s="78">
        <v>2251227.3900000006</v>
      </c>
      <c r="F4148" s="21">
        <v>114469.18932203393</v>
      </c>
      <c r="G4148" s="22">
        <f t="shared" si="64"/>
        <v>820738.21999999927</v>
      </c>
      <c r="H4148" s="21">
        <v>0</v>
      </c>
      <c r="I4148" s="21">
        <v>0</v>
      </c>
    </row>
    <row r="4149" spans="1:9" ht="15" x14ac:dyDescent="0.25">
      <c r="A4149" s="85" t="s">
        <v>3997</v>
      </c>
      <c r="B4149" s="20">
        <v>0</v>
      </c>
      <c r="C4149" s="70"/>
      <c r="D4149" s="78">
        <v>213893.2</v>
      </c>
      <c r="E4149" s="78">
        <v>198847.42</v>
      </c>
      <c r="F4149" s="21">
        <v>10110.885762711865</v>
      </c>
      <c r="G4149" s="22">
        <f t="shared" si="64"/>
        <v>15045.779999999999</v>
      </c>
      <c r="H4149" s="21">
        <v>0</v>
      </c>
      <c r="I4149" s="21">
        <v>0</v>
      </c>
    </row>
    <row r="4150" spans="1:9" ht="15" x14ac:dyDescent="0.25">
      <c r="A4150" s="85" t="s">
        <v>3998</v>
      </c>
      <c r="B4150" s="20">
        <v>0</v>
      </c>
      <c r="C4150" s="70"/>
      <c r="D4150" s="78">
        <v>556530.20000000007</v>
      </c>
      <c r="E4150" s="78">
        <v>395485.5</v>
      </c>
      <c r="F4150" s="21">
        <v>20109.432203389832</v>
      </c>
      <c r="G4150" s="22">
        <f t="shared" si="64"/>
        <v>161044.70000000007</v>
      </c>
      <c r="H4150" s="21">
        <v>0</v>
      </c>
      <c r="I4150" s="21">
        <v>0</v>
      </c>
    </row>
    <row r="4151" spans="1:9" ht="15" x14ac:dyDescent="0.25">
      <c r="A4151" s="85" t="s">
        <v>3999</v>
      </c>
      <c r="B4151" s="20">
        <v>0</v>
      </c>
      <c r="C4151" s="70"/>
      <c r="D4151" s="78">
        <v>876033.6</v>
      </c>
      <c r="E4151" s="78">
        <v>6899.5700000000006</v>
      </c>
      <c r="F4151" s="21">
        <v>350.82559322033899</v>
      </c>
      <c r="G4151" s="22">
        <f t="shared" si="64"/>
        <v>869134.03</v>
      </c>
      <c r="H4151" s="21">
        <v>0</v>
      </c>
      <c r="I4151" s="21">
        <v>0</v>
      </c>
    </row>
    <row r="4152" spans="1:9" ht="15" x14ac:dyDescent="0.25">
      <c r="A4152" s="85" t="s">
        <v>4000</v>
      </c>
      <c r="B4152" s="20"/>
      <c r="C4152" s="70"/>
      <c r="D4152" s="25">
        <v>134079.4</v>
      </c>
      <c r="E4152" s="95">
        <v>2072.7600000000002</v>
      </c>
      <c r="F4152" s="21">
        <v>105.39457627118645</v>
      </c>
      <c r="G4152" s="22">
        <f t="shared" si="64"/>
        <v>132006.63999999998</v>
      </c>
      <c r="H4152" s="21"/>
      <c r="I4152" s="21"/>
    </row>
    <row r="4153" spans="1:9" ht="15" x14ac:dyDescent="0.25">
      <c r="A4153" s="85" t="s">
        <v>4001</v>
      </c>
      <c r="B4153" s="20"/>
      <c r="C4153" s="70"/>
      <c r="D4153" s="78">
        <v>1440670.8199999994</v>
      </c>
      <c r="E4153" s="78">
        <v>1206359.2399999998</v>
      </c>
      <c r="F4153" s="21">
        <v>61340.300338983034</v>
      </c>
      <c r="G4153" s="22">
        <f t="shared" si="64"/>
        <v>234311.57999999961</v>
      </c>
      <c r="H4153" s="21"/>
      <c r="I4153" s="21"/>
    </row>
    <row r="4154" spans="1:9" ht="15" x14ac:dyDescent="0.25">
      <c r="A4154" s="85" t="s">
        <v>4002</v>
      </c>
      <c r="B4154" s="20"/>
      <c r="C4154" s="70"/>
      <c r="D4154" s="78">
        <v>277375.80000000005</v>
      </c>
      <c r="E4154" s="78">
        <v>51930.55</v>
      </c>
      <c r="F4154" s="21">
        <v>2640.5364406779663</v>
      </c>
      <c r="G4154" s="22">
        <f t="shared" si="64"/>
        <v>225445.25000000006</v>
      </c>
      <c r="H4154" s="21"/>
      <c r="I4154" s="21"/>
    </row>
    <row r="4155" spans="1:9" ht="15" x14ac:dyDescent="0.25">
      <c r="A4155" s="85" t="s">
        <v>4003</v>
      </c>
      <c r="B4155" s="20"/>
      <c r="C4155" s="70"/>
      <c r="D4155" s="78">
        <v>1287835</v>
      </c>
      <c r="E4155" s="78">
        <v>931997.60000000021</v>
      </c>
      <c r="F4155" s="21">
        <v>47389.708474576284</v>
      </c>
      <c r="G4155" s="22">
        <f t="shared" si="64"/>
        <v>355837.39999999979</v>
      </c>
      <c r="H4155" s="21"/>
      <c r="I4155" s="21"/>
    </row>
    <row r="4156" spans="1:9" ht="15" x14ac:dyDescent="0.25">
      <c r="A4156" s="85" t="s">
        <v>4004</v>
      </c>
      <c r="B4156" s="20"/>
      <c r="C4156" s="70"/>
      <c r="D4156" s="25">
        <v>132328</v>
      </c>
      <c r="E4156" s="95">
        <v>47003.76</v>
      </c>
      <c r="F4156" s="21">
        <v>2390.0216949152546</v>
      </c>
      <c r="G4156" s="22">
        <f t="shared" si="64"/>
        <v>85324.239999999991</v>
      </c>
      <c r="H4156" s="21"/>
      <c r="I4156" s="21"/>
    </row>
    <row r="4157" spans="1:9" ht="15" x14ac:dyDescent="0.25">
      <c r="A4157" s="85" t="s">
        <v>4005</v>
      </c>
      <c r="B4157" s="20"/>
      <c r="C4157" s="70"/>
      <c r="D4157" s="78">
        <v>1092086.1000000001</v>
      </c>
      <c r="E4157" s="78">
        <v>784230.7</v>
      </c>
      <c r="F4157" s="21">
        <v>39876.137288135593</v>
      </c>
      <c r="G4157" s="22">
        <f t="shared" si="64"/>
        <v>307855.40000000014</v>
      </c>
      <c r="H4157" s="21"/>
      <c r="I4157" s="21"/>
    </row>
    <row r="4158" spans="1:9" ht="15" x14ac:dyDescent="0.25">
      <c r="A4158" s="85" t="s">
        <v>4006</v>
      </c>
      <c r="B4158" s="20"/>
      <c r="C4158" s="70"/>
      <c r="D4158" s="78">
        <v>1012958.3399999997</v>
      </c>
      <c r="E4158" s="78">
        <v>807608.03999999969</v>
      </c>
      <c r="F4158" s="21">
        <v>41064.815593220323</v>
      </c>
      <c r="G4158" s="22">
        <f t="shared" si="64"/>
        <v>205350.30000000005</v>
      </c>
      <c r="H4158" s="21"/>
      <c r="I4158" s="21"/>
    </row>
    <row r="4159" spans="1:9" ht="15" x14ac:dyDescent="0.25">
      <c r="A4159" s="85" t="s">
        <v>4007</v>
      </c>
      <c r="B4159" s="20"/>
      <c r="C4159" s="70"/>
      <c r="D4159" s="78">
        <v>1826936.6</v>
      </c>
      <c r="E4159" s="78">
        <v>1234514.05</v>
      </c>
      <c r="F4159" s="21">
        <v>62771.900847457626</v>
      </c>
      <c r="G4159" s="22">
        <f t="shared" si="64"/>
        <v>592422.55000000005</v>
      </c>
      <c r="H4159" s="21"/>
      <c r="I4159" s="21"/>
    </row>
    <row r="4160" spans="1:9" ht="15" x14ac:dyDescent="0.25">
      <c r="A4160" s="85" t="s">
        <v>4008</v>
      </c>
      <c r="B4160" s="20"/>
      <c r="C4160" s="70"/>
      <c r="D4160" s="25">
        <v>230656.6</v>
      </c>
      <c r="E4160" s="95">
        <v>117117.04</v>
      </c>
      <c r="F4160" s="21">
        <v>5955.1037288135594</v>
      </c>
      <c r="G4160" s="22">
        <f t="shared" si="64"/>
        <v>113539.56000000001</v>
      </c>
      <c r="H4160" s="21"/>
      <c r="I4160" s="21"/>
    </row>
    <row r="4161" spans="1:9" ht="15" x14ac:dyDescent="0.25">
      <c r="A4161" s="85" t="s">
        <v>4009</v>
      </c>
      <c r="B4161" s="20"/>
      <c r="C4161" s="70"/>
      <c r="D4161" s="78">
        <v>1096815.8000000005</v>
      </c>
      <c r="E4161" s="78">
        <v>938936.81999999983</v>
      </c>
      <c r="F4161" s="21">
        <v>47742.550169491515</v>
      </c>
      <c r="G4161" s="22">
        <f t="shared" si="64"/>
        <v>157878.98000000068</v>
      </c>
      <c r="H4161" s="21"/>
      <c r="I4161" s="21"/>
    </row>
    <row r="4162" spans="1:9" ht="15" x14ac:dyDescent="0.25">
      <c r="A4162" s="85" t="s">
        <v>4010</v>
      </c>
      <c r="B4162" s="20"/>
      <c r="C4162" s="70"/>
      <c r="D4162" s="78">
        <v>1023231.6499999996</v>
      </c>
      <c r="E4162" s="78">
        <v>892685.64999999979</v>
      </c>
      <c r="F4162" s="21">
        <v>45390.795762711859</v>
      </c>
      <c r="G4162" s="22">
        <f t="shared" si="64"/>
        <v>130545.99999999977</v>
      </c>
      <c r="H4162" s="21"/>
      <c r="I4162" s="21"/>
    </row>
    <row r="4163" spans="1:9" ht="15" x14ac:dyDescent="0.25">
      <c r="A4163" s="85" t="s">
        <v>4011</v>
      </c>
      <c r="B4163" s="20"/>
      <c r="C4163" s="70"/>
      <c r="D4163" s="78">
        <v>28435.279999999999</v>
      </c>
      <c r="E4163" s="78">
        <v>2598.75</v>
      </c>
      <c r="F4163" s="21">
        <v>132.13983050847457</v>
      </c>
      <c r="G4163" s="22">
        <f t="shared" si="64"/>
        <v>25836.53</v>
      </c>
      <c r="H4163" s="21"/>
      <c r="I4163" s="21"/>
    </row>
    <row r="4164" spans="1:9" ht="15" x14ac:dyDescent="0.25">
      <c r="A4164" s="85" t="s">
        <v>4012</v>
      </c>
      <c r="B4164" s="20"/>
      <c r="C4164" s="70"/>
      <c r="D4164" s="78">
        <v>1073828.3399999996</v>
      </c>
      <c r="E4164" s="78">
        <v>753535.49000000011</v>
      </c>
      <c r="F4164" s="21">
        <v>38315.363898305091</v>
      </c>
      <c r="G4164" s="22">
        <f t="shared" si="64"/>
        <v>320292.84999999951</v>
      </c>
      <c r="H4164" s="21"/>
      <c r="I4164" s="21"/>
    </row>
    <row r="4165" spans="1:9" ht="15" x14ac:dyDescent="0.25">
      <c r="A4165" s="85" t="s">
        <v>4013</v>
      </c>
      <c r="B4165" s="20"/>
      <c r="C4165" s="70"/>
      <c r="D4165" s="78">
        <v>148285.19999999998</v>
      </c>
      <c r="E4165" s="78">
        <v>97793.700000000012</v>
      </c>
      <c r="F4165" s="21">
        <v>4972.5610169491529</v>
      </c>
      <c r="G4165" s="22">
        <f t="shared" si="64"/>
        <v>50491.499999999971</v>
      </c>
      <c r="H4165" s="21"/>
      <c r="I4165" s="21"/>
    </row>
    <row r="4166" spans="1:9" ht="15" x14ac:dyDescent="0.25">
      <c r="A4166" s="85" t="s">
        <v>4014</v>
      </c>
      <c r="B4166" s="20"/>
      <c r="C4166" s="70"/>
      <c r="D4166" s="80">
        <v>772774.7</v>
      </c>
      <c r="E4166" s="80">
        <v>544015.51000000013</v>
      </c>
      <c r="F4166" s="21">
        <v>27661.80559322035</v>
      </c>
      <c r="G4166" s="22">
        <f t="shared" ref="G4166:G4229" si="65">D4166-E4166</f>
        <v>228759.18999999983</v>
      </c>
      <c r="H4166" s="21"/>
      <c r="I4166" s="21"/>
    </row>
    <row r="4167" spans="1:9" ht="15" x14ac:dyDescent="0.25">
      <c r="A4167" s="85" t="s">
        <v>4015</v>
      </c>
      <c r="B4167" s="20"/>
      <c r="C4167" s="70"/>
      <c r="D4167" s="77">
        <v>761998</v>
      </c>
      <c r="E4167" s="95">
        <v>254561.37</v>
      </c>
      <c r="F4167" s="21">
        <v>12943.79847457627</v>
      </c>
      <c r="G4167" s="22">
        <f t="shared" si="65"/>
        <v>507436.63</v>
      </c>
      <c r="H4167" s="21"/>
      <c r="I4167" s="21"/>
    </row>
    <row r="4168" spans="1:9" ht="15" x14ac:dyDescent="0.25">
      <c r="A4168" s="85" t="s">
        <v>4016</v>
      </c>
      <c r="B4168" s="20"/>
      <c r="C4168" s="70"/>
      <c r="D4168" s="78">
        <v>581317.69999999995</v>
      </c>
      <c r="E4168" s="78">
        <v>302193.08</v>
      </c>
      <c r="F4168" s="21">
        <v>15365.749830508475</v>
      </c>
      <c r="G4168" s="22">
        <f t="shared" si="65"/>
        <v>279124.61999999994</v>
      </c>
      <c r="H4168" s="21"/>
      <c r="I4168" s="21"/>
    </row>
    <row r="4169" spans="1:9" ht="15" x14ac:dyDescent="0.25">
      <c r="A4169" s="85" t="s">
        <v>4017</v>
      </c>
      <c r="B4169" s="20"/>
      <c r="C4169" s="70"/>
      <c r="D4169" s="78">
        <v>3482644.0300000021</v>
      </c>
      <c r="E4169" s="78">
        <v>2761102.7500000019</v>
      </c>
      <c r="F4169" s="21">
        <v>140395.05508474587</v>
      </c>
      <c r="G4169" s="22">
        <f t="shared" si="65"/>
        <v>721541.28000000026</v>
      </c>
      <c r="H4169" s="21"/>
      <c r="I4169" s="21"/>
    </row>
    <row r="4170" spans="1:9" ht="15" x14ac:dyDescent="0.25">
      <c r="A4170" s="85" t="s">
        <v>4018</v>
      </c>
      <c r="B4170" s="20"/>
      <c r="C4170" s="70"/>
      <c r="D4170" s="78">
        <v>2016727.3999999994</v>
      </c>
      <c r="E4170" s="78">
        <v>1655806.2099999997</v>
      </c>
      <c r="F4170" s="21">
        <v>84193.536101694903</v>
      </c>
      <c r="G4170" s="22">
        <f t="shared" si="65"/>
        <v>360921.18999999971</v>
      </c>
      <c r="H4170" s="21"/>
      <c r="I4170" s="21"/>
    </row>
    <row r="4171" spans="1:9" ht="15" x14ac:dyDescent="0.25">
      <c r="A4171" s="85" t="s">
        <v>4019</v>
      </c>
      <c r="B4171" s="20"/>
      <c r="C4171" s="70"/>
      <c r="D4171" s="78">
        <v>1007493.7899999999</v>
      </c>
      <c r="E4171" s="78">
        <v>752075.46000000008</v>
      </c>
      <c r="F4171" s="21">
        <v>38241.125084745763</v>
      </c>
      <c r="G4171" s="22">
        <f t="shared" si="65"/>
        <v>255418.32999999984</v>
      </c>
      <c r="H4171" s="21"/>
      <c r="I4171" s="21"/>
    </row>
    <row r="4172" spans="1:9" ht="15" x14ac:dyDescent="0.25">
      <c r="A4172" s="85" t="s">
        <v>4020</v>
      </c>
      <c r="B4172" s="20"/>
      <c r="C4172" s="70"/>
      <c r="D4172" s="78">
        <v>984197.8400000002</v>
      </c>
      <c r="E4172" s="78">
        <v>766642.29000000015</v>
      </c>
      <c r="F4172" s="21">
        <v>38981.811355932216</v>
      </c>
      <c r="G4172" s="22">
        <f t="shared" si="65"/>
        <v>217555.55000000005</v>
      </c>
      <c r="H4172" s="21"/>
      <c r="I4172" s="21"/>
    </row>
    <row r="4173" spans="1:9" ht="15" x14ac:dyDescent="0.25">
      <c r="A4173" s="85" t="s">
        <v>4537</v>
      </c>
      <c r="B4173" s="20"/>
      <c r="C4173" s="70"/>
      <c r="D4173" s="78">
        <v>534221.4</v>
      </c>
      <c r="E4173" s="78">
        <v>472187.74000000011</v>
      </c>
      <c r="F4173" s="21">
        <v>24009.546101694919</v>
      </c>
      <c r="G4173" s="22">
        <f t="shared" si="65"/>
        <v>62033.659999999916</v>
      </c>
      <c r="H4173" s="21"/>
      <c r="I4173" s="21"/>
    </row>
    <row r="4174" spans="1:9" ht="15" x14ac:dyDescent="0.25">
      <c r="A4174" s="85" t="s">
        <v>4021</v>
      </c>
      <c r="B4174" s="20"/>
      <c r="C4174" s="70"/>
      <c r="D4174" s="78">
        <v>813936.91999999981</v>
      </c>
      <c r="E4174" s="78">
        <v>722031.52000000014</v>
      </c>
      <c r="F4174" s="21">
        <v>36713.467118644076</v>
      </c>
      <c r="G4174" s="22">
        <f t="shared" si="65"/>
        <v>91905.399999999674</v>
      </c>
      <c r="H4174" s="21"/>
      <c r="I4174" s="21"/>
    </row>
    <row r="4175" spans="1:9" ht="15" x14ac:dyDescent="0.25">
      <c r="A4175" s="85" t="s">
        <v>4022</v>
      </c>
      <c r="B4175" s="20"/>
      <c r="C4175" s="70"/>
      <c r="D4175" s="78">
        <v>602158.82000000018</v>
      </c>
      <c r="E4175" s="78">
        <v>569470.32000000007</v>
      </c>
      <c r="F4175" s="21">
        <v>28956.117966101698</v>
      </c>
      <c r="G4175" s="22">
        <f t="shared" si="65"/>
        <v>32688.500000000116</v>
      </c>
      <c r="H4175" s="21"/>
      <c r="I4175" s="21"/>
    </row>
    <row r="4176" spans="1:9" ht="15" x14ac:dyDescent="0.25">
      <c r="A4176" s="85" t="s">
        <v>4023</v>
      </c>
      <c r="B4176" s="20"/>
      <c r="C4176" s="70"/>
      <c r="D4176" s="78">
        <v>561879.20000000007</v>
      </c>
      <c r="E4176" s="78">
        <v>462546.00000000006</v>
      </c>
      <c r="F4176" s="21">
        <v>23519.288135593222</v>
      </c>
      <c r="G4176" s="22">
        <f t="shared" si="65"/>
        <v>99333.200000000012</v>
      </c>
      <c r="H4176" s="21"/>
      <c r="I4176" s="21"/>
    </row>
    <row r="4177" spans="1:9" ht="15" x14ac:dyDescent="0.25">
      <c r="A4177" s="85" t="s">
        <v>4024</v>
      </c>
      <c r="B4177" s="20"/>
      <c r="C4177" s="70"/>
      <c r="D4177" s="78">
        <v>103332.6</v>
      </c>
      <c r="E4177" s="78">
        <v>54447.5</v>
      </c>
      <c r="F4177" s="21">
        <v>2768.5169491525421</v>
      </c>
      <c r="G4177" s="22">
        <f t="shared" si="65"/>
        <v>48885.100000000006</v>
      </c>
      <c r="H4177" s="21"/>
      <c r="I4177" s="21"/>
    </row>
    <row r="4178" spans="1:9" ht="15" x14ac:dyDescent="0.25">
      <c r="A4178" s="85" t="s">
        <v>4025</v>
      </c>
      <c r="B4178" s="20"/>
      <c r="C4178" s="70"/>
      <c r="D4178" s="78">
        <v>136156.48000000001</v>
      </c>
      <c r="E4178" s="78">
        <v>109186.72</v>
      </c>
      <c r="F4178" s="21">
        <v>5551.8671186440679</v>
      </c>
      <c r="G4178" s="22">
        <f t="shared" si="65"/>
        <v>26969.760000000009</v>
      </c>
      <c r="H4178" s="21"/>
      <c r="I4178" s="21"/>
    </row>
    <row r="4179" spans="1:9" ht="15" x14ac:dyDescent="0.25">
      <c r="A4179" s="85" t="s">
        <v>4026</v>
      </c>
      <c r="B4179" s="20"/>
      <c r="C4179" s="70"/>
      <c r="D4179" s="78">
        <v>984481.40000000014</v>
      </c>
      <c r="E4179" s="78">
        <v>779222.56999999983</v>
      </c>
      <c r="F4179" s="21">
        <v>39621.486610169479</v>
      </c>
      <c r="G4179" s="22">
        <f t="shared" si="65"/>
        <v>205258.83000000031</v>
      </c>
      <c r="H4179" s="21"/>
      <c r="I4179" s="21"/>
    </row>
    <row r="4180" spans="1:9" ht="15" x14ac:dyDescent="0.25">
      <c r="A4180" s="85" t="s">
        <v>4027</v>
      </c>
      <c r="B4180" s="20"/>
      <c r="C4180" s="70"/>
      <c r="D4180" s="78">
        <v>1049860.7699999998</v>
      </c>
      <c r="E4180" s="78">
        <v>821910.23</v>
      </c>
      <c r="F4180" s="21">
        <v>41792.045593220333</v>
      </c>
      <c r="G4180" s="22">
        <f t="shared" si="65"/>
        <v>227950.5399999998</v>
      </c>
      <c r="H4180" s="21"/>
      <c r="I4180" s="21"/>
    </row>
    <row r="4181" spans="1:9" ht="15" x14ac:dyDescent="0.25">
      <c r="A4181" s="85" t="s">
        <v>4028</v>
      </c>
      <c r="B4181" s="20"/>
      <c r="C4181" s="70"/>
      <c r="D4181" s="80">
        <v>671147.6</v>
      </c>
      <c r="E4181" s="80">
        <v>517315.88999999996</v>
      </c>
      <c r="F4181" s="21">
        <v>26304.197796610169</v>
      </c>
      <c r="G4181" s="22">
        <f t="shared" si="65"/>
        <v>153831.71000000002</v>
      </c>
      <c r="H4181" s="21"/>
      <c r="I4181" s="21"/>
    </row>
    <row r="4182" spans="1:9" ht="15" x14ac:dyDescent="0.25">
      <c r="A4182" s="85" t="s">
        <v>4029</v>
      </c>
      <c r="B4182" s="20"/>
      <c r="C4182" s="70"/>
      <c r="D4182" s="77">
        <v>1105368</v>
      </c>
      <c r="E4182" s="95">
        <v>1038393.92</v>
      </c>
      <c r="F4182" s="21">
        <v>52799.690847457627</v>
      </c>
      <c r="G4182" s="22">
        <f t="shared" si="65"/>
        <v>66974.079999999958</v>
      </c>
      <c r="H4182" s="21"/>
      <c r="I4182" s="21"/>
    </row>
    <row r="4183" spans="1:9" ht="15" x14ac:dyDescent="0.25">
      <c r="A4183" s="85" t="s">
        <v>4030</v>
      </c>
      <c r="B4183" s="20"/>
      <c r="C4183" s="70"/>
      <c r="D4183" s="78">
        <v>1578742.1700000004</v>
      </c>
      <c r="E4183" s="78">
        <v>1182926.5900000003</v>
      </c>
      <c r="F4183" s="21">
        <v>60148.80966101696</v>
      </c>
      <c r="G4183" s="22">
        <f t="shared" si="65"/>
        <v>395815.58000000007</v>
      </c>
      <c r="H4183" s="21"/>
      <c r="I4183" s="21"/>
    </row>
    <row r="4184" spans="1:9" ht="15" x14ac:dyDescent="0.25">
      <c r="A4184" s="85" t="s">
        <v>4031</v>
      </c>
      <c r="B4184" s="20"/>
      <c r="C4184" s="70"/>
      <c r="D4184" s="78">
        <v>948997.93</v>
      </c>
      <c r="E4184" s="78">
        <v>708883.37999999989</v>
      </c>
      <c r="F4184" s="21">
        <v>36044.917627118637</v>
      </c>
      <c r="G4184" s="22">
        <f t="shared" si="65"/>
        <v>240114.55000000016</v>
      </c>
      <c r="H4184" s="21"/>
      <c r="I4184" s="21"/>
    </row>
    <row r="4185" spans="1:9" ht="15" x14ac:dyDescent="0.25">
      <c r="A4185" s="85" t="s">
        <v>4032</v>
      </c>
      <c r="B4185" s="20"/>
      <c r="C4185" s="70"/>
      <c r="D4185" s="78">
        <v>2324862.8499999982</v>
      </c>
      <c r="E4185" s="78">
        <v>1715054.6199999999</v>
      </c>
      <c r="F4185" s="21">
        <v>87206.167118644065</v>
      </c>
      <c r="G4185" s="22">
        <f t="shared" si="65"/>
        <v>609808.22999999835</v>
      </c>
      <c r="H4185" s="21"/>
      <c r="I4185" s="21"/>
    </row>
    <row r="4186" spans="1:9" ht="15" x14ac:dyDescent="0.25">
      <c r="A4186" s="85" t="s">
        <v>4033</v>
      </c>
      <c r="B4186" s="20"/>
      <c r="C4186" s="70"/>
      <c r="D4186" s="78">
        <v>1548849.1999999988</v>
      </c>
      <c r="E4186" s="78">
        <v>1320102.78</v>
      </c>
      <c r="F4186" s="21">
        <v>67123.870169491522</v>
      </c>
      <c r="G4186" s="22">
        <f t="shared" si="65"/>
        <v>228746.41999999876</v>
      </c>
      <c r="H4186" s="21"/>
      <c r="I4186" s="21"/>
    </row>
    <row r="4187" spans="1:9" ht="15" x14ac:dyDescent="0.25">
      <c r="A4187" s="85" t="s">
        <v>4034</v>
      </c>
      <c r="B4187" s="20"/>
      <c r="C4187" s="70"/>
      <c r="D4187" s="78">
        <v>1767239.0999999999</v>
      </c>
      <c r="E4187" s="78">
        <v>1396149.5599999998</v>
      </c>
      <c r="F4187" s="21">
        <v>70990.655593220334</v>
      </c>
      <c r="G4187" s="22">
        <f t="shared" si="65"/>
        <v>371089.54000000004</v>
      </c>
      <c r="H4187" s="21"/>
      <c r="I4187" s="21"/>
    </row>
    <row r="4188" spans="1:9" ht="15" x14ac:dyDescent="0.25">
      <c r="A4188" s="85" t="s">
        <v>4035</v>
      </c>
      <c r="B4188" s="20"/>
      <c r="C4188" s="70"/>
      <c r="D4188" s="91">
        <v>728907.4</v>
      </c>
      <c r="E4188" s="91">
        <v>581662.62</v>
      </c>
      <c r="F4188" s="21">
        <v>29576.065423728811</v>
      </c>
      <c r="G4188" s="22">
        <f t="shared" si="65"/>
        <v>147244.78000000003</v>
      </c>
      <c r="H4188" s="21"/>
      <c r="I4188" s="21"/>
    </row>
    <row r="4189" spans="1:9" ht="15" x14ac:dyDescent="0.25">
      <c r="A4189" s="85" t="s">
        <v>4036</v>
      </c>
      <c r="B4189" s="20"/>
      <c r="C4189" s="70"/>
      <c r="D4189" s="91">
        <v>1411148.1000000008</v>
      </c>
      <c r="E4189" s="91">
        <v>1186599.3899999997</v>
      </c>
      <c r="F4189" s="21">
        <v>60335.562203389811</v>
      </c>
      <c r="G4189" s="22">
        <f t="shared" si="65"/>
        <v>224548.71000000113</v>
      </c>
      <c r="H4189" s="21"/>
      <c r="I4189" s="21"/>
    </row>
    <row r="4190" spans="1:9" ht="15" x14ac:dyDescent="0.25">
      <c r="A4190" s="85" t="s">
        <v>4037</v>
      </c>
      <c r="B4190" s="20"/>
      <c r="C4190" s="70"/>
      <c r="D4190" s="25">
        <v>262543.2</v>
      </c>
      <c r="E4190" s="92">
        <v>143188.79</v>
      </c>
      <c r="F4190" s="21">
        <v>7280.7859322033892</v>
      </c>
      <c r="G4190" s="22">
        <f t="shared" si="65"/>
        <v>119354.41</v>
      </c>
      <c r="H4190" s="21"/>
      <c r="I4190" s="21"/>
    </row>
    <row r="4191" spans="1:9" ht="15" x14ac:dyDescent="0.25">
      <c r="A4191" s="85" t="s">
        <v>4038</v>
      </c>
      <c r="B4191" s="20"/>
      <c r="C4191" s="70"/>
      <c r="D4191" s="91">
        <v>665317</v>
      </c>
      <c r="E4191" s="91">
        <v>481598.89999999997</v>
      </c>
      <c r="F4191" s="21">
        <v>24488.079661016949</v>
      </c>
      <c r="G4191" s="22">
        <f t="shared" si="65"/>
        <v>183718.10000000003</v>
      </c>
      <c r="H4191" s="21"/>
      <c r="I4191" s="21"/>
    </row>
    <row r="4192" spans="1:9" ht="15" x14ac:dyDescent="0.25">
      <c r="A4192" s="85" t="s">
        <v>4039</v>
      </c>
      <c r="B4192" s="20"/>
      <c r="C4192" s="70"/>
      <c r="D4192" s="91">
        <v>324500.99999999994</v>
      </c>
      <c r="E4192" s="91">
        <v>254273.2</v>
      </c>
      <c r="F4192" s="21">
        <v>12929.145762711865</v>
      </c>
      <c r="G4192" s="22">
        <f t="shared" si="65"/>
        <v>70227.79999999993</v>
      </c>
      <c r="H4192" s="21"/>
      <c r="I4192" s="21"/>
    </row>
    <row r="4193" spans="1:9" ht="15" x14ac:dyDescent="0.25">
      <c r="A4193" s="85" t="s">
        <v>4040</v>
      </c>
      <c r="B4193" s="20"/>
      <c r="C4193" s="70"/>
      <c r="D4193" s="91">
        <v>1260788.4000000001</v>
      </c>
      <c r="E4193" s="91">
        <v>958956.89999999967</v>
      </c>
      <c r="F4193" s="21">
        <v>48760.520338983035</v>
      </c>
      <c r="G4193" s="22">
        <f t="shared" si="65"/>
        <v>301831.50000000047</v>
      </c>
      <c r="H4193" s="21"/>
      <c r="I4193" s="21"/>
    </row>
    <row r="4194" spans="1:9" ht="15" x14ac:dyDescent="0.25">
      <c r="A4194" s="85" t="s">
        <v>4041</v>
      </c>
      <c r="B4194" s="20"/>
      <c r="C4194" s="70"/>
      <c r="D4194" s="91">
        <v>788509.90000000026</v>
      </c>
      <c r="E4194" s="91">
        <v>688218.0900000002</v>
      </c>
      <c r="F4194" s="21">
        <v>34994.140169491533</v>
      </c>
      <c r="G4194" s="22">
        <f t="shared" si="65"/>
        <v>100291.81000000006</v>
      </c>
      <c r="H4194" s="21"/>
      <c r="I4194" s="21"/>
    </row>
    <row r="4195" spans="1:9" ht="15" x14ac:dyDescent="0.25">
      <c r="A4195" s="85" t="s">
        <v>4042</v>
      </c>
      <c r="B4195" s="20"/>
      <c r="C4195" s="70"/>
      <c r="D4195" s="91">
        <v>132418.07999999999</v>
      </c>
      <c r="E4195" s="91">
        <v>117225.48</v>
      </c>
      <c r="F4195" s="21">
        <v>5960.6176271186441</v>
      </c>
      <c r="G4195" s="22">
        <f t="shared" si="65"/>
        <v>15192.599999999991</v>
      </c>
      <c r="H4195" s="21"/>
      <c r="I4195" s="21"/>
    </row>
    <row r="4196" spans="1:9" ht="15" x14ac:dyDescent="0.25">
      <c r="A4196" s="85" t="s">
        <v>4043</v>
      </c>
      <c r="B4196" s="20"/>
      <c r="C4196" s="70"/>
      <c r="D4196" s="91">
        <v>2205387.9200000004</v>
      </c>
      <c r="E4196" s="91">
        <v>1732122.1300000001</v>
      </c>
      <c r="F4196" s="21">
        <v>88074.006610169497</v>
      </c>
      <c r="G4196" s="22">
        <f t="shared" si="65"/>
        <v>473265.79000000027</v>
      </c>
      <c r="H4196" s="21"/>
      <c r="I4196" s="21"/>
    </row>
    <row r="4197" spans="1:9" ht="15" x14ac:dyDescent="0.25">
      <c r="A4197" s="85" t="s">
        <v>4044</v>
      </c>
      <c r="B4197" s="20"/>
      <c r="C4197" s="70"/>
      <c r="D4197" s="91">
        <v>2078478.9500000016</v>
      </c>
      <c r="E4197" s="91">
        <v>1736457.4000000006</v>
      </c>
      <c r="F4197" s="21">
        <v>88294.444067796634</v>
      </c>
      <c r="G4197" s="22">
        <f t="shared" si="65"/>
        <v>342021.55000000098</v>
      </c>
      <c r="H4197" s="21"/>
      <c r="I4197" s="21"/>
    </row>
    <row r="4198" spans="1:9" ht="15" x14ac:dyDescent="0.25">
      <c r="A4198" s="85" t="s">
        <v>4045</v>
      </c>
      <c r="B4198" s="20"/>
      <c r="C4198" s="70"/>
      <c r="D4198" s="91">
        <v>896136.14999999991</v>
      </c>
      <c r="E4198" s="91">
        <v>715804.24999999988</v>
      </c>
      <c r="F4198" s="21">
        <v>36396.826271186437</v>
      </c>
      <c r="G4198" s="22">
        <f t="shared" si="65"/>
        <v>180331.90000000002</v>
      </c>
      <c r="H4198" s="21"/>
      <c r="I4198" s="21"/>
    </row>
    <row r="4199" spans="1:9" ht="15" x14ac:dyDescent="0.25">
      <c r="A4199" s="85" t="s">
        <v>4046</v>
      </c>
      <c r="B4199" s="20"/>
      <c r="C4199" s="70"/>
      <c r="D4199" s="91">
        <v>1242465.4000000001</v>
      </c>
      <c r="E4199" s="91">
        <v>1031011.0599999998</v>
      </c>
      <c r="F4199" s="21">
        <v>52424.291186440663</v>
      </c>
      <c r="G4199" s="22">
        <f t="shared" si="65"/>
        <v>211454.34000000032</v>
      </c>
      <c r="H4199" s="21"/>
      <c r="I4199" s="21"/>
    </row>
    <row r="4200" spans="1:9" ht="15" x14ac:dyDescent="0.25">
      <c r="A4200" s="85" t="s">
        <v>4047</v>
      </c>
      <c r="B4200" s="20"/>
      <c r="C4200" s="70"/>
      <c r="D4200" s="25">
        <v>592730.27</v>
      </c>
      <c r="E4200" s="95">
        <v>677569.72</v>
      </c>
      <c r="F4200" s="21">
        <v>34452.697627118643</v>
      </c>
      <c r="G4200" s="22">
        <f t="shared" si="65"/>
        <v>-84839.449999999953</v>
      </c>
      <c r="H4200" s="21"/>
      <c r="I4200" s="21"/>
    </row>
    <row r="4201" spans="1:9" ht="15" x14ac:dyDescent="0.25">
      <c r="A4201" s="85" t="s">
        <v>4048</v>
      </c>
      <c r="B4201" s="20"/>
      <c r="C4201" s="70"/>
      <c r="D4201" s="91">
        <v>886711.19999999972</v>
      </c>
      <c r="E4201" s="91">
        <v>782626.09999999986</v>
      </c>
      <c r="F4201" s="21">
        <v>39794.547457627108</v>
      </c>
      <c r="G4201" s="22">
        <f t="shared" si="65"/>
        <v>104085.09999999986</v>
      </c>
      <c r="H4201" s="21"/>
      <c r="I4201" s="21"/>
    </row>
    <row r="4202" spans="1:9" ht="15" x14ac:dyDescent="0.25">
      <c r="A4202" s="85" t="s">
        <v>4049</v>
      </c>
      <c r="B4202" s="20"/>
      <c r="C4202" s="70"/>
      <c r="D4202" s="91">
        <v>1186954.6000000001</v>
      </c>
      <c r="E4202" s="91">
        <v>852815.72999999975</v>
      </c>
      <c r="F4202" s="21">
        <v>43363.511694915243</v>
      </c>
      <c r="G4202" s="22">
        <f t="shared" si="65"/>
        <v>334138.87000000034</v>
      </c>
      <c r="H4202" s="21"/>
      <c r="I4202" s="21"/>
    </row>
    <row r="4203" spans="1:9" ht="15" x14ac:dyDescent="0.25">
      <c r="A4203" s="85" t="s">
        <v>4050</v>
      </c>
      <c r="B4203" s="20"/>
      <c r="C4203" s="70"/>
      <c r="D4203" s="91">
        <v>1405524.42</v>
      </c>
      <c r="E4203" s="91">
        <v>1081965.7700000005</v>
      </c>
      <c r="F4203" s="21">
        <v>55015.208644067825</v>
      </c>
      <c r="G4203" s="22">
        <f t="shared" si="65"/>
        <v>323558.64999999944</v>
      </c>
      <c r="H4203" s="21"/>
      <c r="I4203" s="21"/>
    </row>
    <row r="4204" spans="1:9" ht="15" x14ac:dyDescent="0.25">
      <c r="A4204" s="85" t="s">
        <v>4051</v>
      </c>
      <c r="B4204" s="20"/>
      <c r="C4204" s="70"/>
      <c r="D4204" s="91">
        <v>1811363.3499999996</v>
      </c>
      <c r="E4204" s="91">
        <v>1571766.8799999992</v>
      </c>
      <c r="F4204" s="21">
        <v>79920.349830508436</v>
      </c>
      <c r="G4204" s="22">
        <f t="shared" si="65"/>
        <v>239596.47000000044</v>
      </c>
      <c r="H4204" s="21"/>
      <c r="I4204" s="21"/>
    </row>
    <row r="4205" spans="1:9" ht="15" x14ac:dyDescent="0.25">
      <c r="A4205" s="85" t="s">
        <v>4052</v>
      </c>
      <c r="B4205" s="20"/>
      <c r="C4205" s="70"/>
      <c r="D4205" s="91">
        <v>177280.6</v>
      </c>
      <c r="E4205" s="91">
        <v>143018.6</v>
      </c>
      <c r="F4205" s="21">
        <v>7272.1322033898305</v>
      </c>
      <c r="G4205" s="22">
        <f t="shared" si="65"/>
        <v>34262</v>
      </c>
      <c r="H4205" s="21"/>
      <c r="I4205" s="21"/>
    </row>
    <row r="4206" spans="1:9" ht="15" x14ac:dyDescent="0.25">
      <c r="A4206" s="85" t="s">
        <v>4053</v>
      </c>
      <c r="B4206" s="20"/>
      <c r="C4206" s="70"/>
      <c r="D4206" s="91">
        <v>611150.4</v>
      </c>
      <c r="E4206" s="91">
        <v>511975.13</v>
      </c>
      <c r="F4206" s="21">
        <v>26032.633728813558</v>
      </c>
      <c r="G4206" s="22">
        <f t="shared" si="65"/>
        <v>99175.270000000019</v>
      </c>
      <c r="H4206" s="21"/>
      <c r="I4206" s="21"/>
    </row>
    <row r="4207" spans="1:9" ht="15" x14ac:dyDescent="0.25">
      <c r="A4207" s="85" t="s">
        <v>4054</v>
      </c>
      <c r="B4207" s="20"/>
      <c r="C4207" s="70"/>
      <c r="D4207" s="91">
        <v>1278158.3599999999</v>
      </c>
      <c r="E4207" s="91">
        <v>1031703.8899999999</v>
      </c>
      <c r="F4207" s="21">
        <v>52459.51983050847</v>
      </c>
      <c r="G4207" s="22">
        <f t="shared" si="65"/>
        <v>246454.46999999997</v>
      </c>
      <c r="H4207" s="21"/>
      <c r="I4207" s="21"/>
    </row>
    <row r="4208" spans="1:9" ht="15" x14ac:dyDescent="0.25">
      <c r="A4208" s="85" t="s">
        <v>4055</v>
      </c>
      <c r="B4208" s="20"/>
      <c r="C4208" s="70"/>
      <c r="D4208" s="91">
        <v>945785.76999999955</v>
      </c>
      <c r="E4208" s="91">
        <v>749498.55</v>
      </c>
      <c r="F4208" s="21">
        <v>38110.09576271187</v>
      </c>
      <c r="G4208" s="22">
        <f t="shared" si="65"/>
        <v>196287.21999999951</v>
      </c>
      <c r="H4208" s="21"/>
      <c r="I4208" s="21"/>
    </row>
    <row r="4209" spans="1:9" ht="15" x14ac:dyDescent="0.25">
      <c r="A4209" s="85" t="s">
        <v>4056</v>
      </c>
      <c r="B4209" s="20"/>
      <c r="C4209" s="70"/>
      <c r="D4209" s="91">
        <v>962345.27999999991</v>
      </c>
      <c r="E4209" s="91">
        <v>443114.24999999994</v>
      </c>
      <c r="F4209" s="21">
        <v>22531.233050847455</v>
      </c>
      <c r="G4209" s="22">
        <f t="shared" si="65"/>
        <v>519231.02999999997</v>
      </c>
      <c r="H4209" s="21"/>
      <c r="I4209" s="21"/>
    </row>
    <row r="4210" spans="1:9" ht="15" x14ac:dyDescent="0.25">
      <c r="A4210" s="85" t="s">
        <v>4057</v>
      </c>
      <c r="B4210" s="20"/>
      <c r="C4210" s="70"/>
      <c r="D4210" s="91">
        <v>725409.50000000012</v>
      </c>
      <c r="E4210" s="91">
        <v>566718.61</v>
      </c>
      <c r="F4210" s="21">
        <v>28816.200508474576</v>
      </c>
      <c r="G4210" s="22">
        <f t="shared" si="65"/>
        <v>158690.89000000013</v>
      </c>
      <c r="H4210" s="21"/>
      <c r="I4210" s="21"/>
    </row>
    <row r="4211" spans="1:9" ht="15" x14ac:dyDescent="0.25">
      <c r="A4211" s="85" t="s">
        <v>4058</v>
      </c>
      <c r="B4211" s="20"/>
      <c r="C4211" s="70"/>
      <c r="D4211" s="91">
        <v>323148.3</v>
      </c>
      <c r="E4211" s="91">
        <v>104854.6</v>
      </c>
      <c r="F4211" s="21">
        <v>5331.5898305084747</v>
      </c>
      <c r="G4211" s="22">
        <f t="shared" si="65"/>
        <v>218293.69999999998</v>
      </c>
      <c r="H4211" s="21"/>
      <c r="I4211" s="21"/>
    </row>
    <row r="4212" spans="1:9" ht="15" x14ac:dyDescent="0.25">
      <c r="A4212" s="85" t="s">
        <v>4059</v>
      </c>
      <c r="B4212" s="20"/>
      <c r="C4212" s="70"/>
      <c r="D4212" s="91">
        <v>2361869.3300000005</v>
      </c>
      <c r="E4212" s="91">
        <v>1927791.5099999995</v>
      </c>
      <c r="F4212" s="21">
        <v>98023.297118644041</v>
      </c>
      <c r="G4212" s="22">
        <f t="shared" si="65"/>
        <v>434077.820000001</v>
      </c>
      <c r="H4212" s="21"/>
      <c r="I4212" s="21"/>
    </row>
    <row r="4213" spans="1:9" ht="15" x14ac:dyDescent="0.25">
      <c r="A4213" s="85" t="s">
        <v>4060</v>
      </c>
      <c r="B4213" s="20"/>
      <c r="C4213" s="70"/>
      <c r="D4213" s="91">
        <v>434246.12</v>
      </c>
      <c r="E4213" s="91">
        <v>372218.33</v>
      </c>
      <c r="F4213" s="21">
        <v>18926.355762711864</v>
      </c>
      <c r="G4213" s="22">
        <f t="shared" si="65"/>
        <v>62027.789999999979</v>
      </c>
      <c r="H4213" s="21"/>
      <c r="I4213" s="21"/>
    </row>
    <row r="4214" spans="1:9" ht="15" x14ac:dyDescent="0.25">
      <c r="A4214" s="85" t="s">
        <v>4061</v>
      </c>
      <c r="B4214" s="20"/>
      <c r="C4214" s="70"/>
      <c r="D4214" s="91">
        <v>996398.97000000009</v>
      </c>
      <c r="E4214" s="91">
        <v>791733.77</v>
      </c>
      <c r="F4214" s="21">
        <v>40257.649322033903</v>
      </c>
      <c r="G4214" s="22">
        <f t="shared" si="65"/>
        <v>204665.20000000007</v>
      </c>
      <c r="H4214" s="21"/>
      <c r="I4214" s="21"/>
    </row>
    <row r="4215" spans="1:9" ht="15" x14ac:dyDescent="0.25">
      <c r="A4215" s="85" t="s">
        <v>4062</v>
      </c>
      <c r="B4215" s="20"/>
      <c r="C4215" s="70"/>
      <c r="D4215" s="91">
        <v>1893774.9000000004</v>
      </c>
      <c r="E4215" s="91">
        <v>1476491.8000000003</v>
      </c>
      <c r="F4215" s="21">
        <v>75075.854237288149</v>
      </c>
      <c r="G4215" s="22">
        <f t="shared" si="65"/>
        <v>417283.10000000009</v>
      </c>
      <c r="H4215" s="21"/>
      <c r="I4215" s="21"/>
    </row>
    <row r="4216" spans="1:9" ht="15" x14ac:dyDescent="0.25">
      <c r="A4216" s="85" t="s">
        <v>4063</v>
      </c>
      <c r="B4216" s="20"/>
      <c r="C4216" s="70"/>
      <c r="D4216" s="25">
        <v>184314</v>
      </c>
      <c r="E4216" s="95">
        <v>71815.44</v>
      </c>
      <c r="F4216" s="21">
        <v>3651.6325423728813</v>
      </c>
      <c r="G4216" s="22">
        <f t="shared" si="65"/>
        <v>112498.56</v>
      </c>
      <c r="H4216" s="21"/>
      <c r="I4216" s="21"/>
    </row>
    <row r="4217" spans="1:9" ht="15" x14ac:dyDescent="0.25">
      <c r="A4217" s="85" t="s">
        <v>4064</v>
      </c>
      <c r="B4217" s="20"/>
      <c r="C4217" s="70"/>
      <c r="D4217" s="91">
        <v>1051536.4999999998</v>
      </c>
      <c r="E4217" s="91">
        <v>910628.7100000002</v>
      </c>
      <c r="F4217" s="21">
        <v>46303.154745762724</v>
      </c>
      <c r="G4217" s="22">
        <f t="shared" si="65"/>
        <v>140907.78999999957</v>
      </c>
      <c r="H4217" s="21"/>
      <c r="I4217" s="21"/>
    </row>
    <row r="4218" spans="1:9" ht="15" x14ac:dyDescent="0.25">
      <c r="A4218" s="85" t="s">
        <v>4065</v>
      </c>
      <c r="B4218" s="20"/>
      <c r="C4218" s="70"/>
      <c r="D4218" s="91">
        <v>612995.34999999986</v>
      </c>
      <c r="E4218" s="91">
        <v>223211.15</v>
      </c>
      <c r="F4218" s="21">
        <v>11349.719491525422</v>
      </c>
      <c r="G4218" s="22">
        <f t="shared" si="65"/>
        <v>389784.19999999984</v>
      </c>
      <c r="H4218" s="21"/>
      <c r="I4218" s="21"/>
    </row>
    <row r="4219" spans="1:9" ht="15" x14ac:dyDescent="0.25">
      <c r="A4219" s="85" t="s">
        <v>4066</v>
      </c>
      <c r="B4219" s="20"/>
      <c r="C4219" s="70"/>
      <c r="D4219" s="91">
        <v>3051669.5100000016</v>
      </c>
      <c r="E4219" s="91">
        <v>2509213.9200000009</v>
      </c>
      <c r="F4219" s="21">
        <v>127587.14847457632</v>
      </c>
      <c r="G4219" s="22">
        <f t="shared" si="65"/>
        <v>542455.59000000078</v>
      </c>
      <c r="H4219" s="21"/>
      <c r="I4219" s="21"/>
    </row>
    <row r="4220" spans="1:9" ht="15" x14ac:dyDescent="0.25">
      <c r="A4220" s="85" t="s">
        <v>4067</v>
      </c>
      <c r="B4220" s="20"/>
      <c r="C4220" s="70"/>
      <c r="D4220" s="91">
        <v>134440.79999999999</v>
      </c>
      <c r="E4220" s="91">
        <v>48381.700000000004</v>
      </c>
      <c r="F4220" s="21">
        <v>2460.0864406779665</v>
      </c>
      <c r="G4220" s="22">
        <f t="shared" si="65"/>
        <v>86059.099999999977</v>
      </c>
      <c r="H4220" s="21"/>
      <c r="I4220" s="21"/>
    </row>
    <row r="4221" spans="1:9" ht="15" x14ac:dyDescent="0.25">
      <c r="A4221" s="85" t="s">
        <v>4068</v>
      </c>
      <c r="B4221" s="20"/>
      <c r="C4221" s="70"/>
      <c r="D4221" s="91">
        <v>924265.19999999984</v>
      </c>
      <c r="E4221" s="91">
        <v>654056.04999999993</v>
      </c>
      <c r="F4221" s="21">
        <v>33257.08728813559</v>
      </c>
      <c r="G4221" s="22">
        <f t="shared" si="65"/>
        <v>270209.14999999991</v>
      </c>
      <c r="H4221" s="21"/>
      <c r="I4221" s="21"/>
    </row>
    <row r="4222" spans="1:9" ht="15" x14ac:dyDescent="0.25">
      <c r="A4222" s="85" t="s">
        <v>4069</v>
      </c>
      <c r="B4222" s="20"/>
      <c r="C4222" s="70"/>
      <c r="D4222" s="91">
        <v>2801642.2500000014</v>
      </c>
      <c r="E4222" s="91">
        <v>2351481.6400000011</v>
      </c>
      <c r="F4222" s="21">
        <v>119566.8630508475</v>
      </c>
      <c r="G4222" s="22">
        <f t="shared" si="65"/>
        <v>450160.61000000034</v>
      </c>
      <c r="H4222" s="21"/>
      <c r="I4222" s="21"/>
    </row>
    <row r="4223" spans="1:9" ht="15" x14ac:dyDescent="0.25">
      <c r="A4223" s="85" t="s">
        <v>4070</v>
      </c>
      <c r="B4223" s="20"/>
      <c r="C4223" s="70"/>
      <c r="D4223" s="91">
        <v>1136797.6000000001</v>
      </c>
      <c r="E4223" s="91">
        <v>923067.40999999968</v>
      </c>
      <c r="F4223" s="21">
        <v>46935.631016949141</v>
      </c>
      <c r="G4223" s="22">
        <f t="shared" si="65"/>
        <v>213730.19000000041</v>
      </c>
      <c r="H4223" s="21"/>
      <c r="I4223" s="21"/>
    </row>
    <row r="4224" spans="1:9" ht="15" x14ac:dyDescent="0.25">
      <c r="A4224" s="85" t="s">
        <v>4071</v>
      </c>
      <c r="B4224" s="20"/>
      <c r="C4224" s="70"/>
      <c r="D4224" s="91">
        <v>789203.63000000012</v>
      </c>
      <c r="E4224" s="91">
        <v>486822.47999999986</v>
      </c>
      <c r="F4224" s="21">
        <v>24753.685423728806</v>
      </c>
      <c r="G4224" s="22">
        <f t="shared" si="65"/>
        <v>302381.15000000026</v>
      </c>
      <c r="H4224" s="21"/>
      <c r="I4224" s="21"/>
    </row>
    <row r="4225" spans="1:9" ht="15" x14ac:dyDescent="0.25">
      <c r="A4225" s="85" t="s">
        <v>4072</v>
      </c>
      <c r="B4225" s="20"/>
      <c r="C4225" s="70"/>
      <c r="D4225" s="91">
        <v>840720.59999999986</v>
      </c>
      <c r="E4225" s="91">
        <v>594658.29999999993</v>
      </c>
      <c r="F4225" s="21">
        <v>30236.862711864407</v>
      </c>
      <c r="G4225" s="22">
        <f t="shared" si="65"/>
        <v>246062.29999999993</v>
      </c>
      <c r="H4225" s="21"/>
      <c r="I4225" s="21"/>
    </row>
    <row r="4226" spans="1:9" ht="15" x14ac:dyDescent="0.25">
      <c r="A4226" s="85" t="s">
        <v>4073</v>
      </c>
      <c r="B4226" s="20"/>
      <c r="C4226" s="70"/>
      <c r="D4226" s="91">
        <v>157403.6</v>
      </c>
      <c r="E4226" s="91">
        <v>120954</v>
      </c>
      <c r="F4226" s="21">
        <v>6150.2033898305081</v>
      </c>
      <c r="G4226" s="22">
        <f t="shared" si="65"/>
        <v>36449.600000000006</v>
      </c>
      <c r="H4226" s="21"/>
      <c r="I4226" s="21"/>
    </row>
    <row r="4227" spans="1:9" ht="15" x14ac:dyDescent="0.25">
      <c r="A4227" s="85" t="s">
        <v>4074</v>
      </c>
      <c r="B4227" s="20"/>
      <c r="C4227" s="70"/>
      <c r="D4227" s="91">
        <v>1138724.1399999997</v>
      </c>
      <c r="E4227" s="91">
        <v>821863.21000000043</v>
      </c>
      <c r="F4227" s="21">
        <v>41789.654745762731</v>
      </c>
      <c r="G4227" s="22">
        <f t="shared" si="65"/>
        <v>316860.92999999924</v>
      </c>
      <c r="H4227" s="21"/>
      <c r="I4227" s="21"/>
    </row>
    <row r="4228" spans="1:9" ht="15" x14ac:dyDescent="0.25">
      <c r="A4228" s="85" t="s">
        <v>4075</v>
      </c>
      <c r="B4228" s="20"/>
      <c r="C4228" s="70"/>
      <c r="D4228" s="91">
        <v>1083669.33</v>
      </c>
      <c r="E4228" s="91">
        <v>869515.81999999983</v>
      </c>
      <c r="F4228" s="21">
        <v>44212.668813559314</v>
      </c>
      <c r="G4228" s="22">
        <f t="shared" si="65"/>
        <v>214153.51000000024</v>
      </c>
      <c r="H4228" s="21"/>
      <c r="I4228" s="21"/>
    </row>
    <row r="4229" spans="1:9" ht="15" x14ac:dyDescent="0.25">
      <c r="A4229" s="85" t="s">
        <v>4076</v>
      </c>
      <c r="B4229" s="20"/>
      <c r="C4229" s="70"/>
      <c r="D4229" s="91">
        <v>110977.60000000001</v>
      </c>
      <c r="E4229" s="91">
        <v>77997.399999999994</v>
      </c>
      <c r="F4229" s="21">
        <v>3965.9694915254231</v>
      </c>
      <c r="G4229" s="22">
        <f t="shared" si="65"/>
        <v>32980.200000000012</v>
      </c>
      <c r="H4229" s="21"/>
      <c r="I4229" s="21"/>
    </row>
    <row r="4230" spans="1:9" ht="15" x14ac:dyDescent="0.25">
      <c r="A4230" s="85" t="s">
        <v>4077</v>
      </c>
      <c r="B4230" s="20"/>
      <c r="C4230" s="70"/>
      <c r="D4230" s="91">
        <v>1574991.7999999991</v>
      </c>
      <c r="E4230" s="91">
        <v>1318587.5099999998</v>
      </c>
      <c r="F4230" s="21">
        <v>67046.822542372873</v>
      </c>
      <c r="G4230" s="22">
        <f t="shared" ref="G4230:G4293" si="66">D4230-E4230</f>
        <v>256404.28999999934</v>
      </c>
      <c r="H4230" s="21"/>
      <c r="I4230" s="21"/>
    </row>
    <row r="4231" spans="1:9" ht="15" x14ac:dyDescent="0.25">
      <c r="A4231" s="85" t="s">
        <v>4078</v>
      </c>
      <c r="B4231" s="20"/>
      <c r="C4231" s="70"/>
      <c r="D4231" s="91">
        <v>374066.38000000006</v>
      </c>
      <c r="E4231" s="91">
        <v>310871.49</v>
      </c>
      <c r="F4231" s="21">
        <v>15807.024915254235</v>
      </c>
      <c r="G4231" s="22">
        <f t="shared" si="66"/>
        <v>63194.890000000072</v>
      </c>
      <c r="H4231" s="21"/>
      <c r="I4231" s="21"/>
    </row>
    <row r="4232" spans="1:9" ht="15" x14ac:dyDescent="0.25">
      <c r="A4232" s="85" t="s">
        <v>4079</v>
      </c>
      <c r="B4232" s="20"/>
      <c r="C4232" s="70"/>
      <c r="D4232" s="91">
        <v>845076.2999999997</v>
      </c>
      <c r="E4232" s="91">
        <v>745029.79999999993</v>
      </c>
      <c r="F4232" s="21">
        <v>37882.871186440672</v>
      </c>
      <c r="G4232" s="22">
        <f t="shared" si="66"/>
        <v>100046.49999999977</v>
      </c>
      <c r="H4232" s="21"/>
      <c r="I4232" s="21"/>
    </row>
    <row r="4233" spans="1:9" ht="15" x14ac:dyDescent="0.25">
      <c r="A4233" s="85" t="s">
        <v>4080</v>
      </c>
      <c r="B4233" s="20"/>
      <c r="C4233" s="70"/>
      <c r="D4233" s="91">
        <v>499871.8</v>
      </c>
      <c r="E4233" s="91">
        <v>221809.10000000003</v>
      </c>
      <c r="F4233" s="21">
        <v>11278.428813559323</v>
      </c>
      <c r="G4233" s="22">
        <f t="shared" si="66"/>
        <v>278062.69999999995</v>
      </c>
      <c r="H4233" s="21"/>
      <c r="I4233" s="21"/>
    </row>
    <row r="4234" spans="1:9" ht="15" x14ac:dyDescent="0.25">
      <c r="A4234" s="85" t="s">
        <v>4081</v>
      </c>
      <c r="B4234" s="20"/>
      <c r="C4234" s="70"/>
      <c r="D4234" s="91">
        <v>1247441.5999999996</v>
      </c>
      <c r="E4234" s="91">
        <v>1043000.4600000001</v>
      </c>
      <c r="F4234" s="21">
        <v>53033.921694915254</v>
      </c>
      <c r="G4234" s="22">
        <f t="shared" si="66"/>
        <v>204441.13999999955</v>
      </c>
      <c r="H4234" s="21"/>
      <c r="I4234" s="21"/>
    </row>
    <row r="4235" spans="1:9" ht="15" x14ac:dyDescent="0.25">
      <c r="A4235" s="85" t="s">
        <v>4082</v>
      </c>
      <c r="B4235" s="20"/>
      <c r="C4235" s="70"/>
      <c r="D4235" s="91">
        <v>2640548.0999999996</v>
      </c>
      <c r="E4235" s="91">
        <v>2367569.600000001</v>
      </c>
      <c r="F4235" s="21">
        <v>120384.89491525429</v>
      </c>
      <c r="G4235" s="22">
        <f t="shared" si="66"/>
        <v>272978.4999999986</v>
      </c>
      <c r="H4235" s="21"/>
      <c r="I4235" s="21"/>
    </row>
    <row r="4236" spans="1:9" ht="15" x14ac:dyDescent="0.25">
      <c r="A4236" s="85" t="s">
        <v>4083</v>
      </c>
      <c r="B4236" s="20"/>
      <c r="C4236" s="70"/>
      <c r="D4236" s="91">
        <v>1291339.98</v>
      </c>
      <c r="E4236" s="91">
        <v>836469.84000000008</v>
      </c>
      <c r="F4236" s="21">
        <v>42532.364745762716</v>
      </c>
      <c r="G4236" s="22">
        <f t="shared" si="66"/>
        <v>454870.1399999999</v>
      </c>
      <c r="H4236" s="21"/>
      <c r="I4236" s="21"/>
    </row>
    <row r="4237" spans="1:9" ht="15" x14ac:dyDescent="0.25">
      <c r="A4237" s="85" t="s">
        <v>4084</v>
      </c>
      <c r="B4237" s="20"/>
      <c r="C4237" s="70"/>
      <c r="D4237" s="91">
        <v>372163.99</v>
      </c>
      <c r="E4237" s="91">
        <v>295054.49</v>
      </c>
      <c r="F4237" s="21">
        <v>15002.770677966102</v>
      </c>
      <c r="G4237" s="22">
        <f t="shared" si="66"/>
        <v>77109.5</v>
      </c>
      <c r="H4237" s="21"/>
      <c r="I4237" s="21"/>
    </row>
    <row r="4238" spans="1:9" ht="15" x14ac:dyDescent="0.25">
      <c r="A4238" s="85" t="s">
        <v>4085</v>
      </c>
      <c r="B4238" s="20"/>
      <c r="C4238" s="70"/>
      <c r="D4238" s="91">
        <v>430109.14999999997</v>
      </c>
      <c r="E4238" s="91">
        <v>385382.45</v>
      </c>
      <c r="F4238" s="21">
        <v>19595.71779661017</v>
      </c>
      <c r="G4238" s="22">
        <f t="shared" si="66"/>
        <v>44726.699999999953</v>
      </c>
      <c r="H4238" s="21"/>
      <c r="I4238" s="21"/>
    </row>
    <row r="4239" spans="1:9" ht="15" x14ac:dyDescent="0.25">
      <c r="A4239" s="85" t="s">
        <v>4086</v>
      </c>
      <c r="B4239" s="20"/>
      <c r="C4239" s="70"/>
      <c r="D4239" s="91">
        <v>111784.57</v>
      </c>
      <c r="E4239" s="91">
        <v>67199.91</v>
      </c>
      <c r="F4239" s="21">
        <v>3416.9445762711866</v>
      </c>
      <c r="G4239" s="22">
        <f t="shared" si="66"/>
        <v>44584.66</v>
      </c>
      <c r="H4239" s="21"/>
      <c r="I4239" s="21"/>
    </row>
    <row r="4240" spans="1:9" ht="15" x14ac:dyDescent="0.25">
      <c r="A4240" s="85" t="s">
        <v>4087</v>
      </c>
      <c r="B4240" s="20"/>
      <c r="C4240" s="70"/>
      <c r="D4240" s="91">
        <v>671236.45</v>
      </c>
      <c r="E4240" s="91">
        <v>513071.15</v>
      </c>
      <c r="F4240" s="21">
        <v>26088.363559322032</v>
      </c>
      <c r="G4240" s="22">
        <f t="shared" si="66"/>
        <v>158165.29999999993</v>
      </c>
      <c r="H4240" s="21"/>
      <c r="I4240" s="21"/>
    </row>
    <row r="4241" spans="1:9" ht="15" x14ac:dyDescent="0.25">
      <c r="A4241" s="85" t="s">
        <v>4088</v>
      </c>
      <c r="B4241" s="20"/>
      <c r="C4241" s="70"/>
      <c r="D4241" s="91">
        <v>128785.5</v>
      </c>
      <c r="E4241" s="91">
        <v>60013.9</v>
      </c>
      <c r="F4241" s="21">
        <v>3051.5542372881359</v>
      </c>
      <c r="G4241" s="22">
        <f t="shared" si="66"/>
        <v>68771.600000000006</v>
      </c>
      <c r="H4241" s="21"/>
      <c r="I4241" s="21"/>
    </row>
    <row r="4242" spans="1:9" ht="15" x14ac:dyDescent="0.25">
      <c r="A4242" s="85" t="s">
        <v>4089</v>
      </c>
      <c r="B4242" s="20"/>
      <c r="C4242" s="70"/>
      <c r="D4242" s="91">
        <v>1300677.9399999997</v>
      </c>
      <c r="E4242" s="91">
        <v>930415.36999999988</v>
      </c>
      <c r="F4242" s="21">
        <v>47309.256101694911</v>
      </c>
      <c r="G4242" s="22">
        <f t="shared" si="66"/>
        <v>370262.56999999983</v>
      </c>
      <c r="H4242" s="21"/>
      <c r="I4242" s="21"/>
    </row>
    <row r="4243" spans="1:9" ht="15" x14ac:dyDescent="0.25">
      <c r="A4243" s="85" t="s">
        <v>4523</v>
      </c>
      <c r="B4243" s="20"/>
      <c r="C4243" s="70"/>
      <c r="D4243" s="91">
        <v>1147891.9199999995</v>
      </c>
      <c r="E4243" s="91">
        <v>964965.15999999945</v>
      </c>
      <c r="F4243" s="21">
        <v>49066.025084745736</v>
      </c>
      <c r="G4243" s="22">
        <f t="shared" si="66"/>
        <v>182926.76</v>
      </c>
      <c r="H4243" s="21"/>
      <c r="I4243" s="21"/>
    </row>
    <row r="4244" spans="1:9" ht="15" x14ac:dyDescent="0.25">
      <c r="A4244" s="85" t="s">
        <v>4090</v>
      </c>
      <c r="B4244" s="20"/>
      <c r="C4244" s="70"/>
      <c r="D4244" s="91">
        <v>109281.79999999999</v>
      </c>
      <c r="E4244" s="91">
        <v>72401.7</v>
      </c>
      <c r="F4244" s="21">
        <v>3681.4423728813563</v>
      </c>
      <c r="G4244" s="22">
        <f t="shared" si="66"/>
        <v>36880.099999999991</v>
      </c>
      <c r="H4244" s="21"/>
      <c r="I4244" s="21"/>
    </row>
    <row r="4245" spans="1:9" ht="15" x14ac:dyDescent="0.25">
      <c r="A4245" s="85" t="s">
        <v>4091</v>
      </c>
      <c r="B4245" s="20"/>
      <c r="C4245" s="70"/>
      <c r="D4245" s="91">
        <v>7430.4</v>
      </c>
      <c r="E4245" s="91">
        <v>2848.8</v>
      </c>
      <c r="F4245" s="21">
        <v>144.85423728813561</v>
      </c>
      <c r="G4245" s="22">
        <f t="shared" si="66"/>
        <v>4581.5999999999995</v>
      </c>
      <c r="H4245" s="21"/>
      <c r="I4245" s="21"/>
    </row>
    <row r="4246" spans="1:9" ht="15" x14ac:dyDescent="0.25">
      <c r="A4246" s="85" t="s">
        <v>4092</v>
      </c>
      <c r="B4246" s="20"/>
      <c r="C4246" s="70"/>
      <c r="D4246" s="91">
        <v>1008912.6999999998</v>
      </c>
      <c r="E4246" s="91">
        <v>778238.42000000016</v>
      </c>
      <c r="F4246" s="21">
        <v>39571.44508474577</v>
      </c>
      <c r="G4246" s="22">
        <f t="shared" si="66"/>
        <v>230674.27999999968</v>
      </c>
      <c r="H4246" s="21"/>
      <c r="I4246" s="21"/>
    </row>
    <row r="4247" spans="1:9" ht="15" x14ac:dyDescent="0.25">
      <c r="A4247" s="85" t="s">
        <v>4093</v>
      </c>
      <c r="B4247" s="20"/>
      <c r="C4247" s="70"/>
      <c r="D4247" s="91">
        <v>1806698.1999999997</v>
      </c>
      <c r="E4247" s="91">
        <v>1406372.1299999997</v>
      </c>
      <c r="F4247" s="21">
        <v>71510.447288135576</v>
      </c>
      <c r="G4247" s="22">
        <f t="shared" si="66"/>
        <v>400326.07000000007</v>
      </c>
      <c r="H4247" s="21"/>
      <c r="I4247" s="21"/>
    </row>
    <row r="4248" spans="1:9" ht="15" x14ac:dyDescent="0.25">
      <c r="A4248" s="85" t="s">
        <v>4094</v>
      </c>
      <c r="B4248" s="20"/>
      <c r="C4248" s="70"/>
      <c r="D4248" s="91">
        <v>1227768.0999999999</v>
      </c>
      <c r="E4248" s="91">
        <v>900110.48</v>
      </c>
      <c r="F4248" s="21">
        <v>45768.329491525423</v>
      </c>
      <c r="G4248" s="22">
        <f t="shared" si="66"/>
        <v>327657.61999999988</v>
      </c>
      <c r="H4248" s="21"/>
      <c r="I4248" s="21"/>
    </row>
    <row r="4249" spans="1:9" ht="15" x14ac:dyDescent="0.25">
      <c r="A4249" s="85" t="s">
        <v>4095</v>
      </c>
      <c r="B4249" s="20"/>
      <c r="C4249" s="70"/>
      <c r="D4249" s="91">
        <v>1428756.7000000004</v>
      </c>
      <c r="E4249" s="91">
        <v>794143.03000000014</v>
      </c>
      <c r="F4249" s="21">
        <v>40380.154067796619</v>
      </c>
      <c r="G4249" s="22">
        <f t="shared" si="66"/>
        <v>634613.67000000027</v>
      </c>
      <c r="H4249" s="21"/>
      <c r="I4249" s="21"/>
    </row>
    <row r="4250" spans="1:9" ht="15" x14ac:dyDescent="0.25">
      <c r="A4250" s="85" t="s">
        <v>4096</v>
      </c>
      <c r="B4250" s="20"/>
      <c r="C4250" s="70"/>
      <c r="D4250" s="91">
        <v>934842.99999999977</v>
      </c>
      <c r="E4250" s="91">
        <v>779236.1</v>
      </c>
      <c r="F4250" s="21">
        <v>39622.174576271187</v>
      </c>
      <c r="G4250" s="22">
        <f t="shared" si="66"/>
        <v>155606.89999999979</v>
      </c>
      <c r="H4250" s="21"/>
      <c r="I4250" s="21"/>
    </row>
    <row r="4251" spans="1:9" ht="15" x14ac:dyDescent="0.25">
      <c r="A4251" s="85" t="s">
        <v>4097</v>
      </c>
      <c r="B4251" s="20"/>
      <c r="C4251" s="70"/>
      <c r="D4251" s="91">
        <v>996488.81</v>
      </c>
      <c r="E4251" s="91">
        <v>761861.6100000001</v>
      </c>
      <c r="F4251" s="21">
        <v>38738.725932203393</v>
      </c>
      <c r="G4251" s="22">
        <f t="shared" si="66"/>
        <v>234627.19999999995</v>
      </c>
      <c r="H4251" s="21"/>
      <c r="I4251" s="21"/>
    </row>
    <row r="4252" spans="1:9" ht="15" x14ac:dyDescent="0.25">
      <c r="A4252" s="85" t="s">
        <v>4098</v>
      </c>
      <c r="B4252" s="20"/>
      <c r="C4252" s="70"/>
      <c r="D4252" s="91">
        <v>814715.64000000013</v>
      </c>
      <c r="E4252" s="91">
        <v>515407.10000000009</v>
      </c>
      <c r="F4252" s="21">
        <v>26207.140677966105</v>
      </c>
      <c r="G4252" s="22">
        <f t="shared" si="66"/>
        <v>299308.54000000004</v>
      </c>
      <c r="H4252" s="21"/>
      <c r="I4252" s="21"/>
    </row>
    <row r="4253" spans="1:9" ht="15" x14ac:dyDescent="0.25">
      <c r="A4253" s="85" t="s">
        <v>4099</v>
      </c>
      <c r="B4253" s="20"/>
      <c r="C4253" s="70"/>
      <c r="D4253" s="91">
        <v>1207605.3999999997</v>
      </c>
      <c r="E4253" s="91">
        <v>853667.43999999983</v>
      </c>
      <c r="F4253" s="21">
        <v>43406.818983050835</v>
      </c>
      <c r="G4253" s="22">
        <f t="shared" si="66"/>
        <v>353937.95999999985</v>
      </c>
      <c r="H4253" s="21"/>
      <c r="I4253" s="21"/>
    </row>
    <row r="4254" spans="1:9" ht="15" x14ac:dyDescent="0.25">
      <c r="A4254" s="85" t="s">
        <v>4100</v>
      </c>
      <c r="B4254" s="20"/>
      <c r="C4254" s="70"/>
      <c r="D4254" s="91">
        <v>803374.4</v>
      </c>
      <c r="E4254" s="91">
        <v>719583.2</v>
      </c>
      <c r="F4254" s="21">
        <v>36588.976271186439</v>
      </c>
      <c r="G4254" s="22">
        <f t="shared" si="66"/>
        <v>83791.20000000007</v>
      </c>
      <c r="H4254" s="21"/>
      <c r="I4254" s="21"/>
    </row>
    <row r="4255" spans="1:9" ht="15" x14ac:dyDescent="0.25">
      <c r="A4255" s="85" t="s">
        <v>4538</v>
      </c>
      <c r="B4255" s="20"/>
      <c r="C4255" s="70"/>
      <c r="D4255" s="91">
        <v>718222.55</v>
      </c>
      <c r="E4255" s="91">
        <v>551744.5199999999</v>
      </c>
      <c r="F4255" s="21">
        <v>28054.80610169491</v>
      </c>
      <c r="G4255" s="22">
        <f t="shared" si="66"/>
        <v>166478.03000000014</v>
      </c>
      <c r="H4255" s="21"/>
      <c r="I4255" s="21"/>
    </row>
    <row r="4256" spans="1:9" ht="15" x14ac:dyDescent="0.25">
      <c r="A4256" s="85" t="s">
        <v>4101</v>
      </c>
      <c r="B4256" s="20"/>
      <c r="C4256" s="70"/>
      <c r="D4256" s="91">
        <v>827224.41</v>
      </c>
      <c r="E4256" s="91">
        <v>669637.75</v>
      </c>
      <c r="F4256" s="21">
        <v>34049.377118644072</v>
      </c>
      <c r="G4256" s="22">
        <f t="shared" si="66"/>
        <v>157586.66000000003</v>
      </c>
      <c r="H4256" s="21"/>
      <c r="I4256" s="21"/>
    </row>
    <row r="4257" spans="1:9" ht="15" x14ac:dyDescent="0.25">
      <c r="A4257" s="85" t="s">
        <v>4102</v>
      </c>
      <c r="B4257" s="20"/>
      <c r="C4257" s="70"/>
      <c r="D4257" s="91">
        <v>215760.36</v>
      </c>
      <c r="E4257" s="91">
        <v>164686.18000000002</v>
      </c>
      <c r="F4257" s="21">
        <v>8373.8735593220354</v>
      </c>
      <c r="G4257" s="22">
        <f t="shared" si="66"/>
        <v>51074.179999999964</v>
      </c>
      <c r="H4257" s="21"/>
      <c r="I4257" s="21"/>
    </row>
    <row r="4258" spans="1:9" ht="15" x14ac:dyDescent="0.25">
      <c r="A4258" s="85" t="s">
        <v>4103</v>
      </c>
      <c r="B4258" s="20"/>
      <c r="C4258" s="70"/>
      <c r="D4258" s="91">
        <v>971661.00000000012</v>
      </c>
      <c r="E4258" s="91">
        <v>528521.93000000005</v>
      </c>
      <c r="F4258" s="21">
        <v>26873.996440677969</v>
      </c>
      <c r="G4258" s="22">
        <f t="shared" si="66"/>
        <v>443139.07000000007</v>
      </c>
      <c r="H4258" s="21"/>
      <c r="I4258" s="21"/>
    </row>
    <row r="4259" spans="1:9" ht="15" x14ac:dyDescent="0.25">
      <c r="A4259" s="85" t="s">
        <v>4104</v>
      </c>
      <c r="B4259" s="20"/>
      <c r="C4259" s="70"/>
      <c r="D4259" s="91">
        <v>1694641.3700000006</v>
      </c>
      <c r="E4259" s="91">
        <v>1439839.7499999995</v>
      </c>
      <c r="F4259" s="21">
        <v>73212.190677966079</v>
      </c>
      <c r="G4259" s="22">
        <f t="shared" si="66"/>
        <v>254801.62000000104</v>
      </c>
      <c r="H4259" s="21"/>
      <c r="I4259" s="21"/>
    </row>
    <row r="4260" spans="1:9" ht="15" x14ac:dyDescent="0.25">
      <c r="A4260" s="85" t="s">
        <v>4105</v>
      </c>
      <c r="B4260" s="20"/>
      <c r="C4260" s="70"/>
      <c r="D4260" s="91">
        <v>732094.09999999986</v>
      </c>
      <c r="E4260" s="91">
        <v>582426.8400000002</v>
      </c>
      <c r="F4260" s="21">
        <v>29614.924067796619</v>
      </c>
      <c r="G4260" s="22">
        <f t="shared" si="66"/>
        <v>149667.25999999966</v>
      </c>
      <c r="H4260" s="21"/>
      <c r="I4260" s="21"/>
    </row>
    <row r="4261" spans="1:9" ht="15" x14ac:dyDescent="0.25">
      <c r="A4261" s="85" t="s">
        <v>4106</v>
      </c>
      <c r="B4261" s="20"/>
      <c r="C4261" s="70"/>
      <c r="D4261" s="91">
        <v>1058480.02</v>
      </c>
      <c r="E4261" s="91">
        <v>807288.23</v>
      </c>
      <c r="F4261" s="21">
        <v>41048.554067796613</v>
      </c>
      <c r="G4261" s="22">
        <f t="shared" si="66"/>
        <v>251191.79000000004</v>
      </c>
      <c r="H4261" s="21"/>
      <c r="I4261" s="21"/>
    </row>
    <row r="4262" spans="1:9" ht="15" x14ac:dyDescent="0.25">
      <c r="A4262" s="85" t="s">
        <v>4107</v>
      </c>
      <c r="B4262" s="20"/>
      <c r="C4262" s="70"/>
      <c r="D4262" s="91">
        <v>1805667.6</v>
      </c>
      <c r="E4262" s="91">
        <v>1414293.3000000005</v>
      </c>
      <c r="F4262" s="21">
        <v>71913.21864406782</v>
      </c>
      <c r="G4262" s="22">
        <f t="shared" si="66"/>
        <v>391374.29999999958</v>
      </c>
      <c r="H4262" s="21"/>
      <c r="I4262" s="21"/>
    </row>
    <row r="4263" spans="1:9" ht="15" x14ac:dyDescent="0.25">
      <c r="A4263" s="85" t="s">
        <v>4108</v>
      </c>
      <c r="B4263" s="20"/>
      <c r="C4263" s="70"/>
      <c r="D4263" s="91">
        <v>1251165.7999999991</v>
      </c>
      <c r="E4263" s="91">
        <v>1031932.14</v>
      </c>
      <c r="F4263" s="21">
        <v>52471.125762711868</v>
      </c>
      <c r="G4263" s="22">
        <f t="shared" si="66"/>
        <v>219233.6599999991</v>
      </c>
      <c r="H4263" s="21"/>
      <c r="I4263" s="21"/>
    </row>
    <row r="4264" spans="1:9" ht="15" x14ac:dyDescent="0.25">
      <c r="A4264" s="85" t="s">
        <v>4109</v>
      </c>
      <c r="B4264" s="20"/>
      <c r="C4264" s="70"/>
      <c r="D4264" s="91">
        <v>2268359.9599999995</v>
      </c>
      <c r="E4264" s="91">
        <v>1946709.99</v>
      </c>
      <c r="F4264" s="21">
        <v>98985.25372881355</v>
      </c>
      <c r="G4264" s="22">
        <f t="shared" si="66"/>
        <v>321649.96999999951</v>
      </c>
      <c r="H4264" s="21"/>
      <c r="I4264" s="21"/>
    </row>
    <row r="4265" spans="1:9" ht="15" x14ac:dyDescent="0.25">
      <c r="A4265" s="85" t="s">
        <v>4110</v>
      </c>
      <c r="B4265" s="20"/>
      <c r="C4265" s="70"/>
      <c r="D4265" s="91">
        <v>1366979.7599999998</v>
      </c>
      <c r="E4265" s="91">
        <v>1158338.7299999997</v>
      </c>
      <c r="F4265" s="21">
        <v>58898.579491525408</v>
      </c>
      <c r="G4265" s="22">
        <f t="shared" si="66"/>
        <v>208641.03000000003</v>
      </c>
      <c r="H4265" s="21"/>
      <c r="I4265" s="21"/>
    </row>
    <row r="4266" spans="1:9" ht="15" x14ac:dyDescent="0.25">
      <c r="A4266" s="85" t="s">
        <v>4111</v>
      </c>
      <c r="B4266" s="20"/>
      <c r="C4266" s="70"/>
      <c r="D4266" s="91">
        <v>909192.30999999971</v>
      </c>
      <c r="E4266" s="91">
        <v>690427.9800000001</v>
      </c>
      <c r="F4266" s="21">
        <v>35106.507457627122</v>
      </c>
      <c r="G4266" s="22">
        <f t="shared" si="66"/>
        <v>218764.32999999961</v>
      </c>
      <c r="H4266" s="21"/>
      <c r="I4266" s="21"/>
    </row>
    <row r="4267" spans="1:9" ht="15" x14ac:dyDescent="0.25">
      <c r="A4267" s="85" t="s">
        <v>4112</v>
      </c>
      <c r="B4267" s="20"/>
      <c r="C4267" s="70"/>
      <c r="D4267" s="25">
        <v>1076567.8</v>
      </c>
      <c r="E4267" s="95">
        <v>356806.57</v>
      </c>
      <c r="F4267" s="21">
        <v>18142.70694915254</v>
      </c>
      <c r="G4267" s="22">
        <f t="shared" si="66"/>
        <v>719761.23</v>
      </c>
      <c r="H4267" s="21"/>
      <c r="I4267" s="21"/>
    </row>
    <row r="4268" spans="1:9" ht="15" x14ac:dyDescent="0.25">
      <c r="A4268" s="85" t="s">
        <v>4113</v>
      </c>
      <c r="B4268" s="20"/>
      <c r="C4268" s="70"/>
      <c r="D4268" s="91">
        <v>1102704.8000000003</v>
      </c>
      <c r="E4268" s="91">
        <v>911860.67999999982</v>
      </c>
      <c r="F4268" s="21">
        <v>46365.797288135582</v>
      </c>
      <c r="G4268" s="22">
        <f t="shared" si="66"/>
        <v>190844.12000000046</v>
      </c>
      <c r="H4268" s="21"/>
      <c r="I4268" s="21"/>
    </row>
    <row r="4269" spans="1:9" ht="15" x14ac:dyDescent="0.25">
      <c r="A4269" s="85" t="s">
        <v>4114</v>
      </c>
      <c r="B4269" s="20"/>
      <c r="C4269" s="70"/>
      <c r="D4269" s="91">
        <v>898649.29999999993</v>
      </c>
      <c r="E4269" s="91">
        <v>709777.44999999984</v>
      </c>
      <c r="F4269" s="21">
        <v>36090.378813559313</v>
      </c>
      <c r="G4269" s="22">
        <f t="shared" si="66"/>
        <v>188871.85000000009</v>
      </c>
      <c r="H4269" s="21"/>
      <c r="I4269" s="21"/>
    </row>
    <row r="4270" spans="1:9" ht="15" x14ac:dyDescent="0.25">
      <c r="A4270" s="85" t="s">
        <v>4115</v>
      </c>
      <c r="B4270" s="20"/>
      <c r="C4270" s="70"/>
      <c r="D4270" s="91">
        <v>893650.37</v>
      </c>
      <c r="E4270" s="91">
        <v>721604.5900000002</v>
      </c>
      <c r="F4270" s="21">
        <v>36691.758813559332</v>
      </c>
      <c r="G4270" s="22">
        <f t="shared" si="66"/>
        <v>172045.7799999998</v>
      </c>
      <c r="H4270" s="21"/>
      <c r="I4270" s="21"/>
    </row>
    <row r="4271" spans="1:9" ht="15" x14ac:dyDescent="0.25">
      <c r="A4271" s="85" t="s">
        <v>4116</v>
      </c>
      <c r="B4271" s="20"/>
      <c r="C4271" s="70"/>
      <c r="D4271" s="91">
        <v>1835068.3000000003</v>
      </c>
      <c r="E4271" s="91">
        <v>1015714.2300000001</v>
      </c>
      <c r="F4271" s="21">
        <v>51646.486271186441</v>
      </c>
      <c r="G4271" s="22">
        <f t="shared" si="66"/>
        <v>819354.07000000018</v>
      </c>
      <c r="H4271" s="21"/>
      <c r="I4271" s="21"/>
    </row>
    <row r="4272" spans="1:9" ht="15" x14ac:dyDescent="0.25">
      <c r="A4272" s="85" t="s">
        <v>4117</v>
      </c>
      <c r="B4272" s="20"/>
      <c r="C4272" s="70"/>
      <c r="D4272" s="78">
        <v>2227167.66</v>
      </c>
      <c r="E4272" s="78">
        <v>1830517.6100000003</v>
      </c>
      <c r="F4272" s="21">
        <v>93077.166610169515</v>
      </c>
      <c r="G4272" s="22">
        <f t="shared" si="66"/>
        <v>396650.04999999981</v>
      </c>
      <c r="H4272" s="21"/>
      <c r="I4272" s="21"/>
    </row>
    <row r="4273" spans="1:9" ht="15" x14ac:dyDescent="0.25">
      <c r="A4273" s="85" t="s">
        <v>4118</v>
      </c>
      <c r="B4273" s="20"/>
      <c r="C4273" s="70"/>
      <c r="D4273" s="78">
        <v>332732.19999999995</v>
      </c>
      <c r="E4273" s="78">
        <v>273969.07</v>
      </c>
      <c r="F4273" s="21">
        <v>13930.630677966101</v>
      </c>
      <c r="G4273" s="22">
        <f t="shared" si="66"/>
        <v>58763.129999999946</v>
      </c>
      <c r="H4273" s="21"/>
      <c r="I4273" s="21"/>
    </row>
    <row r="4274" spans="1:9" ht="15" x14ac:dyDescent="0.25">
      <c r="A4274" s="85" t="s">
        <v>4119</v>
      </c>
      <c r="B4274" s="20"/>
      <c r="C4274" s="70"/>
      <c r="D4274" s="78">
        <v>1528686.5000000002</v>
      </c>
      <c r="E4274" s="78">
        <v>1194498.18</v>
      </c>
      <c r="F4274" s="21">
        <v>60737.195593220335</v>
      </c>
      <c r="G4274" s="22">
        <f t="shared" si="66"/>
        <v>334188.3200000003</v>
      </c>
      <c r="H4274" s="21"/>
      <c r="I4274" s="21"/>
    </row>
    <row r="4275" spans="1:9" ht="15" x14ac:dyDescent="0.25">
      <c r="A4275" s="85" t="s">
        <v>4120</v>
      </c>
      <c r="B4275" s="20"/>
      <c r="C4275" s="70"/>
      <c r="D4275" s="78">
        <v>113319.40000000001</v>
      </c>
      <c r="E4275" s="78">
        <v>93508.15</v>
      </c>
      <c r="F4275" s="21">
        <v>4754.6516949152538</v>
      </c>
      <c r="G4275" s="22">
        <f t="shared" si="66"/>
        <v>19811.250000000015</v>
      </c>
      <c r="H4275" s="21"/>
      <c r="I4275" s="21"/>
    </row>
    <row r="4276" spans="1:9" ht="15" x14ac:dyDescent="0.25">
      <c r="A4276" s="85" t="s">
        <v>4121</v>
      </c>
      <c r="B4276" s="20"/>
      <c r="C4276" s="70"/>
      <c r="D4276" s="78">
        <v>1152692.7</v>
      </c>
      <c r="E4276" s="78">
        <v>787885.5399999998</v>
      </c>
      <c r="F4276" s="21">
        <v>40061.976610169484</v>
      </c>
      <c r="G4276" s="22">
        <f t="shared" si="66"/>
        <v>364807.16000000015</v>
      </c>
      <c r="H4276" s="21"/>
      <c r="I4276" s="21"/>
    </row>
    <row r="4277" spans="1:9" ht="15" x14ac:dyDescent="0.25">
      <c r="A4277" s="85" t="s">
        <v>4122</v>
      </c>
      <c r="B4277" s="20"/>
      <c r="C4277" s="70"/>
      <c r="D4277" s="78">
        <v>1030186.04</v>
      </c>
      <c r="E4277" s="78">
        <v>765028.7</v>
      </c>
      <c r="F4277" s="21">
        <v>38899.764406779657</v>
      </c>
      <c r="G4277" s="22">
        <f t="shared" si="66"/>
        <v>265157.34000000008</v>
      </c>
      <c r="H4277" s="21"/>
      <c r="I4277" s="21"/>
    </row>
    <row r="4278" spans="1:9" ht="15" x14ac:dyDescent="0.25">
      <c r="A4278" s="85" t="s">
        <v>4123</v>
      </c>
      <c r="B4278" s="20"/>
      <c r="C4278" s="70"/>
      <c r="D4278" s="78">
        <v>640067.6</v>
      </c>
      <c r="E4278" s="78">
        <v>489849.00999999995</v>
      </c>
      <c r="F4278" s="21">
        <v>24907.576779661016</v>
      </c>
      <c r="G4278" s="22">
        <f t="shared" si="66"/>
        <v>150218.59000000003</v>
      </c>
      <c r="H4278" s="21"/>
      <c r="I4278" s="21"/>
    </row>
    <row r="4279" spans="1:9" ht="15" x14ac:dyDescent="0.25">
      <c r="A4279" s="85" t="s">
        <v>4124</v>
      </c>
      <c r="B4279" s="20"/>
      <c r="C4279" s="70"/>
      <c r="D4279" s="78">
        <v>1799499.7699999998</v>
      </c>
      <c r="E4279" s="78">
        <v>1434641.9299999997</v>
      </c>
      <c r="F4279" s="21">
        <v>72947.894745762693</v>
      </c>
      <c r="G4279" s="22">
        <f t="shared" si="66"/>
        <v>364857.84000000008</v>
      </c>
      <c r="H4279" s="21"/>
      <c r="I4279" s="21"/>
    </row>
    <row r="4280" spans="1:9" ht="15" x14ac:dyDescent="0.25">
      <c r="A4280" s="85" t="s">
        <v>4125</v>
      </c>
      <c r="B4280" s="20"/>
      <c r="C4280" s="70"/>
      <c r="D4280" s="78">
        <v>754295.15000000014</v>
      </c>
      <c r="E4280" s="78">
        <v>455892.7300000001</v>
      </c>
      <c r="F4280" s="21">
        <v>23180.986271186444</v>
      </c>
      <c r="G4280" s="22">
        <f t="shared" si="66"/>
        <v>298402.42000000004</v>
      </c>
      <c r="H4280" s="21"/>
      <c r="I4280" s="21"/>
    </row>
    <row r="4281" spans="1:9" ht="15" x14ac:dyDescent="0.25">
      <c r="A4281" s="85" t="s">
        <v>4126</v>
      </c>
      <c r="B4281" s="20"/>
      <c r="C4281" s="70"/>
      <c r="D4281" s="78">
        <v>1033526.3999999999</v>
      </c>
      <c r="E4281" s="78">
        <v>864012.57999999984</v>
      </c>
      <c r="F4281" s="21">
        <v>43932.843050847448</v>
      </c>
      <c r="G4281" s="22">
        <f t="shared" si="66"/>
        <v>169513.82000000007</v>
      </c>
      <c r="H4281" s="21"/>
      <c r="I4281" s="21"/>
    </row>
    <row r="4282" spans="1:9" ht="15" x14ac:dyDescent="0.25">
      <c r="A4282" s="85" t="s">
        <v>4127</v>
      </c>
      <c r="B4282" s="20"/>
      <c r="C4282" s="70"/>
      <c r="D4282" s="78">
        <v>1046240.4799999997</v>
      </c>
      <c r="E4282" s="78">
        <v>945297.19000000006</v>
      </c>
      <c r="F4282" s="21">
        <v>48065.958813559329</v>
      </c>
      <c r="G4282" s="22">
        <f t="shared" si="66"/>
        <v>100943.28999999969</v>
      </c>
      <c r="H4282" s="21"/>
      <c r="I4282" s="21"/>
    </row>
    <row r="4283" spans="1:9" ht="15" x14ac:dyDescent="0.25">
      <c r="A4283" s="85" t="s">
        <v>4128</v>
      </c>
      <c r="B4283" s="20"/>
      <c r="C4283" s="70"/>
      <c r="D4283" s="78">
        <v>1563685.9000000006</v>
      </c>
      <c r="E4283" s="78">
        <v>1288196.7000000004</v>
      </c>
      <c r="F4283" s="21">
        <v>65501.52711864408</v>
      </c>
      <c r="G4283" s="22">
        <f t="shared" si="66"/>
        <v>275489.20000000019</v>
      </c>
      <c r="H4283" s="21"/>
      <c r="I4283" s="21"/>
    </row>
    <row r="4284" spans="1:9" ht="15" x14ac:dyDescent="0.25">
      <c r="A4284" s="85" t="s">
        <v>4129</v>
      </c>
      <c r="B4284" s="20"/>
      <c r="C4284" s="70"/>
      <c r="D4284" s="78">
        <v>836937.03</v>
      </c>
      <c r="E4284" s="78">
        <v>211035.66000000003</v>
      </c>
      <c r="F4284" s="21">
        <v>10730.626779661019</v>
      </c>
      <c r="G4284" s="22">
        <f t="shared" si="66"/>
        <v>625901.37</v>
      </c>
      <c r="H4284" s="21"/>
      <c r="I4284" s="21"/>
    </row>
    <row r="4285" spans="1:9" ht="15" x14ac:dyDescent="0.25">
      <c r="A4285" s="85" t="s">
        <v>4130</v>
      </c>
      <c r="B4285" s="20"/>
      <c r="C4285" s="70"/>
      <c r="D4285" s="78">
        <v>381749.60000000009</v>
      </c>
      <c r="E4285" s="78">
        <v>342003.9</v>
      </c>
      <c r="F4285" s="21">
        <v>17390.028813559322</v>
      </c>
      <c r="G4285" s="22">
        <f t="shared" si="66"/>
        <v>39745.70000000007</v>
      </c>
      <c r="H4285" s="21"/>
      <c r="I4285" s="21"/>
    </row>
    <row r="4286" spans="1:9" ht="15" x14ac:dyDescent="0.25">
      <c r="A4286" s="85" t="s">
        <v>4131</v>
      </c>
      <c r="B4286" s="20"/>
      <c r="C4286" s="70"/>
      <c r="D4286" s="78">
        <v>1392516.6500000001</v>
      </c>
      <c r="E4286" s="78">
        <v>596887.38</v>
      </c>
      <c r="F4286" s="21">
        <v>30350.205762711863</v>
      </c>
      <c r="G4286" s="22">
        <f t="shared" si="66"/>
        <v>795629.27000000014</v>
      </c>
      <c r="H4286" s="21"/>
      <c r="I4286" s="21"/>
    </row>
    <row r="4287" spans="1:9" ht="15" x14ac:dyDescent="0.25">
      <c r="A4287" s="85" t="s">
        <v>4132</v>
      </c>
      <c r="B4287" s="20"/>
      <c r="C4287" s="70"/>
      <c r="D4287" s="78">
        <v>1391082.94</v>
      </c>
      <c r="E4287" s="78">
        <v>1096179.3499999999</v>
      </c>
      <c r="F4287" s="21">
        <v>55737.933050847452</v>
      </c>
      <c r="G4287" s="22">
        <f t="shared" si="66"/>
        <v>294903.59000000008</v>
      </c>
      <c r="H4287" s="21"/>
      <c r="I4287" s="21"/>
    </row>
    <row r="4288" spans="1:9" ht="15" x14ac:dyDescent="0.25">
      <c r="A4288" s="85" t="s">
        <v>4133</v>
      </c>
      <c r="B4288" s="20"/>
      <c r="C4288" s="70"/>
      <c r="D4288" s="77">
        <v>1788655.15</v>
      </c>
      <c r="E4288" s="95">
        <v>275343.82</v>
      </c>
      <c r="F4288" s="21">
        <v>14000.533220338983</v>
      </c>
      <c r="G4288" s="22">
        <f t="shared" si="66"/>
        <v>1513311.3299999998</v>
      </c>
      <c r="H4288" s="21"/>
      <c r="I4288" s="21"/>
    </row>
    <row r="4289" spans="1:9" ht="15" x14ac:dyDescent="0.25">
      <c r="A4289" s="85" t="s">
        <v>4134</v>
      </c>
      <c r="B4289" s="20"/>
      <c r="C4289" s="70"/>
      <c r="D4289" s="77">
        <v>315196.40000000002</v>
      </c>
      <c r="E4289" s="95">
        <v>46317.08</v>
      </c>
      <c r="F4289" s="21">
        <v>2355.1057627118644</v>
      </c>
      <c r="G4289" s="22">
        <f t="shared" si="66"/>
        <v>268879.32</v>
      </c>
      <c r="H4289" s="21"/>
      <c r="I4289" s="21"/>
    </row>
    <row r="4290" spans="1:9" ht="15" x14ac:dyDescent="0.25">
      <c r="A4290" s="85" t="s">
        <v>4135</v>
      </c>
      <c r="B4290" s="20"/>
      <c r="C4290" s="70"/>
      <c r="D4290" s="78">
        <v>718329.30000000016</v>
      </c>
      <c r="E4290" s="78">
        <v>327488.93</v>
      </c>
      <c r="F4290" s="21">
        <v>16651.979491525424</v>
      </c>
      <c r="G4290" s="22">
        <f t="shared" si="66"/>
        <v>390840.37000000017</v>
      </c>
      <c r="H4290" s="21"/>
      <c r="I4290" s="21"/>
    </row>
    <row r="4291" spans="1:9" ht="15" x14ac:dyDescent="0.25">
      <c r="A4291" s="85" t="s">
        <v>4136</v>
      </c>
      <c r="B4291" s="20"/>
      <c r="C4291" s="70"/>
      <c r="D4291" s="78">
        <v>153956.4</v>
      </c>
      <c r="E4291" s="78">
        <v>145913.01999999999</v>
      </c>
      <c r="F4291" s="21">
        <v>7419.3061016949141</v>
      </c>
      <c r="G4291" s="22">
        <f t="shared" si="66"/>
        <v>8043.3800000000047</v>
      </c>
      <c r="H4291" s="21"/>
      <c r="I4291" s="21"/>
    </row>
    <row r="4292" spans="1:9" ht="15" x14ac:dyDescent="0.25">
      <c r="A4292" s="85" t="s">
        <v>4137</v>
      </c>
      <c r="B4292" s="20"/>
      <c r="C4292" s="70"/>
      <c r="D4292" s="78">
        <v>1097104.4000000001</v>
      </c>
      <c r="E4292" s="78">
        <v>945481.50000000012</v>
      </c>
      <c r="F4292" s="21">
        <v>48075.330508474581</v>
      </c>
      <c r="G4292" s="22">
        <f t="shared" si="66"/>
        <v>151622.90000000002</v>
      </c>
      <c r="H4292" s="21"/>
      <c r="I4292" s="21"/>
    </row>
    <row r="4293" spans="1:9" ht="15" x14ac:dyDescent="0.25">
      <c r="A4293" s="85" t="s">
        <v>4138</v>
      </c>
      <c r="B4293" s="20"/>
      <c r="C4293" s="70"/>
      <c r="D4293" s="78">
        <v>2397129.1099999989</v>
      </c>
      <c r="E4293" s="78">
        <v>1996814.8399999992</v>
      </c>
      <c r="F4293" s="21">
        <v>101532.95796610166</v>
      </c>
      <c r="G4293" s="22">
        <f t="shared" si="66"/>
        <v>400314.26999999979</v>
      </c>
      <c r="H4293" s="21"/>
      <c r="I4293" s="21"/>
    </row>
    <row r="4294" spans="1:9" ht="15" x14ac:dyDescent="0.25">
      <c r="A4294" s="85" t="s">
        <v>4139</v>
      </c>
      <c r="B4294" s="20"/>
      <c r="C4294" s="70"/>
      <c r="D4294" s="78">
        <v>822383.8</v>
      </c>
      <c r="E4294" s="78">
        <v>555053.16999999993</v>
      </c>
      <c r="F4294" s="21">
        <v>28223.042542372881</v>
      </c>
      <c r="G4294" s="22">
        <f t="shared" ref="G4294:G4357" si="67">D4294-E4294</f>
        <v>267330.63000000012</v>
      </c>
      <c r="H4294" s="21"/>
      <c r="I4294" s="21"/>
    </row>
    <row r="4295" spans="1:9" ht="15" x14ac:dyDescent="0.25">
      <c r="A4295" s="85" t="s">
        <v>4140</v>
      </c>
      <c r="B4295" s="20"/>
      <c r="C4295" s="70"/>
      <c r="D4295" s="78">
        <v>2068517.85</v>
      </c>
      <c r="E4295" s="78">
        <v>1761537.32</v>
      </c>
      <c r="F4295" s="21">
        <v>89569.694237288146</v>
      </c>
      <c r="G4295" s="22">
        <f t="shared" si="67"/>
        <v>306980.53000000003</v>
      </c>
      <c r="H4295" s="21"/>
      <c r="I4295" s="21"/>
    </row>
    <row r="4296" spans="1:9" ht="15" x14ac:dyDescent="0.25">
      <c r="A4296" s="85" t="s">
        <v>4141</v>
      </c>
      <c r="B4296" s="20"/>
      <c r="C4296" s="70"/>
      <c r="D4296" s="78">
        <v>1370695.32</v>
      </c>
      <c r="E4296" s="78">
        <v>1058876.1100000001</v>
      </c>
      <c r="F4296" s="21">
        <v>53841.158135593229</v>
      </c>
      <c r="G4296" s="22">
        <f t="shared" si="67"/>
        <v>311819.20999999996</v>
      </c>
      <c r="H4296" s="21"/>
      <c r="I4296" s="21"/>
    </row>
    <row r="4297" spans="1:9" ht="15" x14ac:dyDescent="0.25">
      <c r="A4297" s="85" t="s">
        <v>4142</v>
      </c>
      <c r="B4297" s="20"/>
      <c r="C4297" s="70"/>
      <c r="D4297" s="78">
        <v>1582086.8999999994</v>
      </c>
      <c r="E4297" s="78">
        <v>1331622.6999999997</v>
      </c>
      <c r="F4297" s="21">
        <v>67709.628813559306</v>
      </c>
      <c r="G4297" s="22">
        <f t="shared" si="67"/>
        <v>250464.19999999972</v>
      </c>
      <c r="H4297" s="21"/>
      <c r="I4297" s="21"/>
    </row>
    <row r="4298" spans="1:9" ht="15" x14ac:dyDescent="0.25">
      <c r="A4298" s="85" t="s">
        <v>4143</v>
      </c>
      <c r="B4298" s="20"/>
      <c r="C4298" s="70"/>
      <c r="D4298" s="78">
        <v>362961.60000000003</v>
      </c>
      <c r="E4298" s="78">
        <v>253269.5</v>
      </c>
      <c r="F4298" s="21">
        <v>12878.110169491523</v>
      </c>
      <c r="G4298" s="22">
        <f t="shared" si="67"/>
        <v>109692.10000000003</v>
      </c>
      <c r="H4298" s="21"/>
      <c r="I4298" s="21"/>
    </row>
    <row r="4299" spans="1:9" ht="15" x14ac:dyDescent="0.25">
      <c r="A4299" s="85" t="s">
        <v>4144</v>
      </c>
      <c r="B4299" s="20"/>
      <c r="C4299" s="70"/>
      <c r="D4299" s="78">
        <v>2888708.100000001</v>
      </c>
      <c r="E4299" s="78">
        <v>2304331.790000001</v>
      </c>
      <c r="F4299" s="21">
        <v>117169.41305084751</v>
      </c>
      <c r="G4299" s="22">
        <f t="shared" si="67"/>
        <v>584376.31000000006</v>
      </c>
      <c r="H4299" s="21"/>
      <c r="I4299" s="21"/>
    </row>
    <row r="4300" spans="1:9" ht="15" x14ac:dyDescent="0.25">
      <c r="A4300" s="85" t="s">
        <v>4145</v>
      </c>
      <c r="B4300" s="20"/>
      <c r="C4300" s="70"/>
      <c r="D4300" s="78">
        <v>672841.34</v>
      </c>
      <c r="E4300" s="78">
        <v>472529.83999999997</v>
      </c>
      <c r="F4300" s="21">
        <v>24026.941016949153</v>
      </c>
      <c r="G4300" s="22">
        <f t="shared" si="67"/>
        <v>200311.5</v>
      </c>
      <c r="H4300" s="21"/>
      <c r="I4300" s="21"/>
    </row>
    <row r="4301" spans="1:9" ht="15" x14ac:dyDescent="0.25">
      <c r="A4301" s="85" t="s">
        <v>4146</v>
      </c>
      <c r="B4301" s="20"/>
      <c r="C4301" s="70"/>
      <c r="D4301" s="78">
        <v>1211023.6000000001</v>
      </c>
      <c r="E4301" s="78">
        <v>1051054.9700000002</v>
      </c>
      <c r="F4301" s="21">
        <v>53443.473050847468</v>
      </c>
      <c r="G4301" s="22">
        <f t="shared" si="67"/>
        <v>159968.62999999989</v>
      </c>
      <c r="H4301" s="21"/>
      <c r="I4301" s="21"/>
    </row>
    <row r="4302" spans="1:9" ht="15" x14ac:dyDescent="0.25">
      <c r="A4302" s="85" t="s">
        <v>4147</v>
      </c>
      <c r="B4302" s="20"/>
      <c r="C4302" s="70"/>
      <c r="D4302" s="78">
        <v>2054189.5999999996</v>
      </c>
      <c r="E4302" s="78">
        <v>1761605.9699999997</v>
      </c>
      <c r="F4302" s="21">
        <v>89573.184915254213</v>
      </c>
      <c r="G4302" s="22">
        <f t="shared" si="67"/>
        <v>292583.62999999989</v>
      </c>
      <c r="H4302" s="21"/>
      <c r="I4302" s="21"/>
    </row>
    <row r="4303" spans="1:9" ht="15" x14ac:dyDescent="0.25">
      <c r="A4303" s="85" t="s">
        <v>4148</v>
      </c>
      <c r="B4303" s="20"/>
      <c r="C4303" s="70"/>
      <c r="D4303" s="78">
        <v>599604.10000000009</v>
      </c>
      <c r="E4303" s="78">
        <v>394614.83999999973</v>
      </c>
      <c r="F4303" s="21">
        <v>20065.161355932189</v>
      </c>
      <c r="G4303" s="22">
        <f t="shared" si="67"/>
        <v>204989.26000000036</v>
      </c>
      <c r="H4303" s="21"/>
      <c r="I4303" s="21"/>
    </row>
    <row r="4304" spans="1:9" ht="15" x14ac:dyDescent="0.25">
      <c r="A4304" s="85" t="s">
        <v>4149</v>
      </c>
      <c r="B4304" s="20"/>
      <c r="C4304" s="70"/>
      <c r="D4304" s="78">
        <v>351642.2</v>
      </c>
      <c r="E4304" s="78">
        <v>238449.80999999997</v>
      </c>
      <c r="F4304" s="21">
        <v>12124.56661016949</v>
      </c>
      <c r="G4304" s="22">
        <f t="shared" si="67"/>
        <v>113192.39000000004</v>
      </c>
      <c r="H4304" s="21"/>
      <c r="I4304" s="21"/>
    </row>
    <row r="4305" spans="1:9" ht="15" x14ac:dyDescent="0.25">
      <c r="A4305" s="85" t="s">
        <v>4150</v>
      </c>
      <c r="B4305" s="20"/>
      <c r="C4305" s="70"/>
      <c r="D4305" s="78">
        <v>1400623.3999999997</v>
      </c>
      <c r="E4305" s="78">
        <v>1204137.7699999998</v>
      </c>
      <c r="F4305" s="21">
        <v>61227.344237288125</v>
      </c>
      <c r="G4305" s="22">
        <f t="shared" si="67"/>
        <v>196485.62999999989</v>
      </c>
      <c r="H4305" s="21"/>
      <c r="I4305" s="21"/>
    </row>
    <row r="4306" spans="1:9" ht="15" x14ac:dyDescent="0.25">
      <c r="A4306" s="85" t="s">
        <v>4151</v>
      </c>
      <c r="B4306" s="20"/>
      <c r="C4306" s="70"/>
      <c r="D4306" s="78">
        <v>937178.8</v>
      </c>
      <c r="E4306" s="78">
        <v>773718.44</v>
      </c>
      <c r="F4306" s="21">
        <v>39341.61559322034</v>
      </c>
      <c r="G4306" s="22">
        <f t="shared" si="67"/>
        <v>163460.3600000001</v>
      </c>
      <c r="H4306" s="21"/>
      <c r="I4306" s="21"/>
    </row>
    <row r="4307" spans="1:9" ht="15" x14ac:dyDescent="0.25">
      <c r="A4307" s="85" t="s">
        <v>4152</v>
      </c>
      <c r="B4307" s="20"/>
      <c r="C4307" s="70"/>
      <c r="D4307" s="78">
        <v>1518331.2499999993</v>
      </c>
      <c r="E4307" s="78">
        <v>969276.15000000026</v>
      </c>
      <c r="F4307" s="21">
        <v>49285.227966101709</v>
      </c>
      <c r="G4307" s="22">
        <f t="shared" si="67"/>
        <v>549055.09999999905</v>
      </c>
      <c r="H4307" s="21"/>
      <c r="I4307" s="21"/>
    </row>
    <row r="4308" spans="1:9" ht="15" x14ac:dyDescent="0.25">
      <c r="A4308" s="85" t="s">
        <v>4153</v>
      </c>
      <c r="B4308" s="20"/>
      <c r="C4308" s="70"/>
      <c r="D4308" s="78">
        <v>971273.50000000012</v>
      </c>
      <c r="E4308" s="78">
        <v>656272.50999999989</v>
      </c>
      <c r="F4308" s="21">
        <v>33369.78864406779</v>
      </c>
      <c r="G4308" s="22">
        <f t="shared" si="67"/>
        <v>315000.99000000022</v>
      </c>
      <c r="H4308" s="21"/>
      <c r="I4308" s="21"/>
    </row>
    <row r="4309" spans="1:9" ht="15" x14ac:dyDescent="0.25">
      <c r="A4309" s="85" t="s">
        <v>4154</v>
      </c>
      <c r="B4309" s="20"/>
      <c r="C4309" s="70"/>
      <c r="D4309" s="77">
        <v>63995.6</v>
      </c>
      <c r="E4309" s="95">
        <v>3658.09</v>
      </c>
      <c r="F4309" s="21">
        <v>186.00457627118644</v>
      </c>
      <c r="G4309" s="22">
        <f t="shared" si="67"/>
        <v>60337.509999999995</v>
      </c>
      <c r="H4309" s="21"/>
      <c r="I4309" s="21"/>
    </row>
    <row r="4310" spans="1:9" ht="15" x14ac:dyDescent="0.25">
      <c r="A4310" s="85" t="s">
        <v>4155</v>
      </c>
      <c r="B4310" s="20"/>
      <c r="C4310" s="70"/>
      <c r="D4310" s="78">
        <v>1897954.1099999994</v>
      </c>
      <c r="E4310" s="78">
        <v>1050251.8800000001</v>
      </c>
      <c r="F4310" s="21">
        <v>53402.637966101698</v>
      </c>
      <c r="G4310" s="22">
        <f t="shared" si="67"/>
        <v>847702.22999999928</v>
      </c>
      <c r="H4310" s="21"/>
      <c r="I4310" s="21"/>
    </row>
    <row r="4311" spans="1:9" ht="15" x14ac:dyDescent="0.25">
      <c r="A4311" s="85" t="s">
        <v>4156</v>
      </c>
      <c r="B4311" s="20"/>
      <c r="C4311" s="70"/>
      <c r="D4311" s="78">
        <v>1618704.8000000003</v>
      </c>
      <c r="E4311" s="78">
        <v>1165016.67</v>
      </c>
      <c r="F4311" s="21">
        <v>59238.135762711863</v>
      </c>
      <c r="G4311" s="22">
        <f t="shared" si="67"/>
        <v>453688.13000000035</v>
      </c>
      <c r="H4311" s="21"/>
      <c r="I4311" s="21"/>
    </row>
    <row r="4312" spans="1:9" ht="15" x14ac:dyDescent="0.25">
      <c r="A4312" s="85" t="s">
        <v>4157</v>
      </c>
      <c r="B4312" s="20"/>
      <c r="C4312" s="70"/>
      <c r="D4312" s="78">
        <v>1996429.2000000002</v>
      </c>
      <c r="E4312" s="78">
        <v>1596775.7999999998</v>
      </c>
      <c r="F4312" s="21">
        <v>81191.989830508464</v>
      </c>
      <c r="G4312" s="22">
        <f t="shared" si="67"/>
        <v>399653.40000000037</v>
      </c>
      <c r="H4312" s="21"/>
      <c r="I4312" s="21"/>
    </row>
    <row r="4313" spans="1:9" ht="15" x14ac:dyDescent="0.25">
      <c r="A4313" s="85" t="s">
        <v>4158</v>
      </c>
      <c r="B4313" s="20"/>
      <c r="C4313" s="70"/>
      <c r="D4313" s="77">
        <v>51124.2</v>
      </c>
      <c r="E4313" s="95">
        <v>20217.32</v>
      </c>
      <c r="F4313" s="21">
        <v>1027.9993220338984</v>
      </c>
      <c r="G4313" s="22">
        <f t="shared" si="67"/>
        <v>30906.879999999997</v>
      </c>
      <c r="H4313" s="21"/>
      <c r="I4313" s="21"/>
    </row>
    <row r="4314" spans="1:9" ht="15" x14ac:dyDescent="0.25">
      <c r="A4314" s="85" t="s">
        <v>4159</v>
      </c>
      <c r="B4314" s="20"/>
      <c r="C4314" s="70"/>
      <c r="D4314" s="78">
        <v>104277.8</v>
      </c>
      <c r="E4314" s="78">
        <v>74463.199999999997</v>
      </c>
      <c r="F4314" s="21">
        <v>3786.2644067796609</v>
      </c>
      <c r="G4314" s="22">
        <f t="shared" si="67"/>
        <v>29814.600000000006</v>
      </c>
      <c r="H4314" s="21"/>
      <c r="I4314" s="21"/>
    </row>
    <row r="4315" spans="1:9" ht="15" x14ac:dyDescent="0.25">
      <c r="A4315" s="85" t="s">
        <v>4160</v>
      </c>
      <c r="B4315" s="20"/>
      <c r="C4315" s="70"/>
      <c r="D4315" s="78">
        <v>1133460.8500000003</v>
      </c>
      <c r="E4315" s="78">
        <v>692170.45000000007</v>
      </c>
      <c r="F4315" s="21">
        <v>35195.107627118647</v>
      </c>
      <c r="G4315" s="22">
        <f t="shared" si="67"/>
        <v>441290.40000000026</v>
      </c>
      <c r="H4315" s="21"/>
      <c r="I4315" s="21"/>
    </row>
    <row r="4316" spans="1:9" ht="15" x14ac:dyDescent="0.25">
      <c r="A4316" s="85" t="s">
        <v>4161</v>
      </c>
      <c r="B4316" s="20"/>
      <c r="C4316" s="70"/>
      <c r="D4316" s="78">
        <v>588119.6</v>
      </c>
      <c r="E4316" s="78">
        <v>514451.6</v>
      </c>
      <c r="F4316" s="21">
        <v>26158.555932203388</v>
      </c>
      <c r="G4316" s="22">
        <f t="shared" si="67"/>
        <v>73668</v>
      </c>
      <c r="H4316" s="21"/>
      <c r="I4316" s="21"/>
    </row>
    <row r="4317" spans="1:9" ht="15" x14ac:dyDescent="0.25">
      <c r="A4317" s="85" t="s">
        <v>4162</v>
      </c>
      <c r="B4317" s="20"/>
      <c r="C4317" s="70"/>
      <c r="D4317" s="78">
        <v>144286.12</v>
      </c>
      <c r="E4317" s="78">
        <v>117626.1</v>
      </c>
      <c r="F4317" s="21">
        <v>5980.9881355932212</v>
      </c>
      <c r="G4317" s="22">
        <f t="shared" si="67"/>
        <v>26660.01999999999</v>
      </c>
      <c r="H4317" s="21"/>
      <c r="I4317" s="21"/>
    </row>
    <row r="4318" spans="1:9" ht="15" x14ac:dyDescent="0.25">
      <c r="A4318" s="85" t="s">
        <v>4163</v>
      </c>
      <c r="B4318" s="20"/>
      <c r="C4318" s="70"/>
      <c r="D4318" s="78">
        <v>746485.59999999986</v>
      </c>
      <c r="E4318" s="78">
        <v>566689.69999999995</v>
      </c>
      <c r="F4318" s="21">
        <v>28814.730508474575</v>
      </c>
      <c r="G4318" s="22">
        <f t="shared" si="67"/>
        <v>179795.89999999991</v>
      </c>
      <c r="H4318" s="21"/>
      <c r="I4318" s="21"/>
    </row>
    <row r="4319" spans="1:9" ht="15" x14ac:dyDescent="0.25">
      <c r="A4319" s="85" t="s">
        <v>4164</v>
      </c>
      <c r="B4319" s="20"/>
      <c r="C4319" s="70"/>
      <c r="D4319" s="78">
        <v>1044946.4000000003</v>
      </c>
      <c r="E4319" s="78">
        <v>862976.4</v>
      </c>
      <c r="F4319" s="21">
        <v>43880.155932203394</v>
      </c>
      <c r="G4319" s="22">
        <f t="shared" si="67"/>
        <v>181970.00000000023</v>
      </c>
      <c r="H4319" s="21"/>
      <c r="I4319" s="21"/>
    </row>
    <row r="4320" spans="1:9" ht="15" x14ac:dyDescent="0.25">
      <c r="A4320" s="85" t="s">
        <v>4165</v>
      </c>
      <c r="B4320" s="20"/>
      <c r="C4320" s="70"/>
      <c r="D4320" s="77">
        <v>262988</v>
      </c>
      <c r="E4320" s="95">
        <v>65602.61</v>
      </c>
      <c r="F4320" s="21">
        <v>3335.7259322033897</v>
      </c>
      <c r="G4320" s="22">
        <f t="shared" si="67"/>
        <v>197385.39</v>
      </c>
      <c r="H4320" s="21"/>
      <c r="I4320" s="21"/>
    </row>
    <row r="4321" spans="1:9" ht="15" x14ac:dyDescent="0.25">
      <c r="A4321" s="85" t="s">
        <v>4166</v>
      </c>
      <c r="B4321" s="20"/>
      <c r="C4321" s="70"/>
      <c r="D4321" s="78">
        <v>1120405.5</v>
      </c>
      <c r="E4321" s="78">
        <v>557147.56000000017</v>
      </c>
      <c r="F4321" s="21">
        <v>28329.536949152549</v>
      </c>
      <c r="G4321" s="22">
        <f t="shared" si="67"/>
        <v>563257.93999999983</v>
      </c>
      <c r="H4321" s="21"/>
      <c r="I4321" s="21"/>
    </row>
    <row r="4322" spans="1:9" ht="15" x14ac:dyDescent="0.25">
      <c r="A4322" s="85" t="s">
        <v>4167</v>
      </c>
      <c r="B4322" s="20"/>
      <c r="C4322" s="70"/>
      <c r="D4322" s="77">
        <v>161631.98000000001</v>
      </c>
      <c r="E4322" s="95">
        <v>34297.199999999997</v>
      </c>
      <c r="F4322" s="21">
        <v>1743.9254237288133</v>
      </c>
      <c r="G4322" s="22">
        <f t="shared" si="67"/>
        <v>127334.78000000001</v>
      </c>
      <c r="H4322" s="21"/>
      <c r="I4322" s="21"/>
    </row>
    <row r="4323" spans="1:9" ht="15" x14ac:dyDescent="0.25">
      <c r="A4323" s="85" t="s">
        <v>4168</v>
      </c>
      <c r="B4323" s="20"/>
      <c r="C4323" s="70"/>
      <c r="D4323" s="78">
        <v>1076366.9000000001</v>
      </c>
      <c r="E4323" s="78">
        <v>986928.62000000011</v>
      </c>
      <c r="F4323" s="21">
        <v>50182.811186440682</v>
      </c>
      <c r="G4323" s="22">
        <f t="shared" si="67"/>
        <v>89438.280000000028</v>
      </c>
      <c r="H4323" s="21"/>
      <c r="I4323" s="21"/>
    </row>
    <row r="4324" spans="1:9" ht="15" x14ac:dyDescent="0.25">
      <c r="A4324" s="85" t="s">
        <v>4169</v>
      </c>
      <c r="B4324" s="20"/>
      <c r="C4324" s="70"/>
      <c r="D4324" s="78">
        <v>132431.40000000002</v>
      </c>
      <c r="E4324" s="78">
        <v>26064.400000000001</v>
      </c>
      <c r="F4324" s="21">
        <v>1325.3084745762712</v>
      </c>
      <c r="G4324" s="22">
        <f t="shared" si="67"/>
        <v>106367.00000000003</v>
      </c>
      <c r="H4324" s="21"/>
      <c r="I4324" s="21"/>
    </row>
    <row r="4325" spans="1:9" ht="15" x14ac:dyDescent="0.25">
      <c r="A4325" s="85" t="s">
        <v>4170</v>
      </c>
      <c r="B4325" s="20"/>
      <c r="C4325" s="70"/>
      <c r="D4325" s="78">
        <v>2404240.5699999994</v>
      </c>
      <c r="E4325" s="78">
        <v>1508066.9000000001</v>
      </c>
      <c r="F4325" s="21">
        <v>76681.367796610182</v>
      </c>
      <c r="G4325" s="22">
        <f t="shared" si="67"/>
        <v>896173.66999999923</v>
      </c>
      <c r="H4325" s="21"/>
      <c r="I4325" s="21"/>
    </row>
    <row r="4326" spans="1:9" ht="15" x14ac:dyDescent="0.25">
      <c r="A4326" s="85" t="s">
        <v>4171</v>
      </c>
      <c r="B4326" s="20"/>
      <c r="C4326" s="70"/>
      <c r="D4326" s="78">
        <v>936785.96000000008</v>
      </c>
      <c r="E4326" s="78">
        <v>707883.59999999986</v>
      </c>
      <c r="F4326" s="21">
        <v>35994.081355932198</v>
      </c>
      <c r="G4326" s="22">
        <f t="shared" si="67"/>
        <v>228902.36000000022</v>
      </c>
      <c r="H4326" s="21"/>
      <c r="I4326" s="21"/>
    </row>
    <row r="4327" spans="1:9" ht="15" x14ac:dyDescent="0.25">
      <c r="A4327" s="85" t="s">
        <v>4172</v>
      </c>
      <c r="B4327" s="20"/>
      <c r="C4327" s="70"/>
      <c r="D4327" s="78">
        <v>595713.06000000006</v>
      </c>
      <c r="E4327" s="78">
        <v>485751.86</v>
      </c>
      <c r="F4327" s="21">
        <v>24699.247118644067</v>
      </c>
      <c r="G4327" s="22">
        <f t="shared" si="67"/>
        <v>109961.20000000007</v>
      </c>
      <c r="H4327" s="21"/>
      <c r="I4327" s="21"/>
    </row>
    <row r="4328" spans="1:9" ht="15" x14ac:dyDescent="0.25">
      <c r="A4328" s="85" t="s">
        <v>4173</v>
      </c>
      <c r="B4328" s="20"/>
      <c r="C4328" s="70"/>
      <c r="D4328" s="78">
        <v>1941748.7499999998</v>
      </c>
      <c r="E4328" s="78">
        <v>1254247.45</v>
      </c>
      <c r="F4328" s="21">
        <v>63775.294067796611</v>
      </c>
      <c r="G4328" s="22">
        <f t="shared" si="67"/>
        <v>687501.29999999981</v>
      </c>
      <c r="H4328" s="21"/>
      <c r="I4328" s="21"/>
    </row>
    <row r="4329" spans="1:9" ht="15" x14ac:dyDescent="0.25">
      <c r="A4329" s="85" t="s">
        <v>4174</v>
      </c>
      <c r="B4329" s="20"/>
      <c r="C4329" s="70"/>
      <c r="D4329" s="78">
        <v>666353.30000000005</v>
      </c>
      <c r="E4329" s="78">
        <v>487353.77999999991</v>
      </c>
      <c r="F4329" s="21">
        <v>24780.700677966095</v>
      </c>
      <c r="G4329" s="22">
        <f t="shared" si="67"/>
        <v>178999.52000000014</v>
      </c>
      <c r="H4329" s="21"/>
      <c r="I4329" s="21"/>
    </row>
    <row r="4330" spans="1:9" ht="15" x14ac:dyDescent="0.25">
      <c r="A4330" s="85" t="s">
        <v>4175</v>
      </c>
      <c r="B4330" s="20"/>
      <c r="C4330" s="70"/>
      <c r="D4330" s="78">
        <v>1414986.0099999998</v>
      </c>
      <c r="E4330" s="78">
        <v>810592.01999999979</v>
      </c>
      <c r="F4330" s="21">
        <v>41216.543389830498</v>
      </c>
      <c r="G4330" s="22">
        <f t="shared" si="67"/>
        <v>604393.99</v>
      </c>
      <c r="H4330" s="21"/>
      <c r="I4330" s="21"/>
    </row>
    <row r="4331" spans="1:9" ht="15" x14ac:dyDescent="0.25">
      <c r="A4331" s="85" t="s">
        <v>4176</v>
      </c>
      <c r="B4331" s="20"/>
      <c r="C4331" s="70"/>
      <c r="D4331" s="78">
        <v>1110090.5600000003</v>
      </c>
      <c r="E4331" s="78">
        <v>892050.74000000022</v>
      </c>
      <c r="F4331" s="21">
        <v>45358.512203389837</v>
      </c>
      <c r="G4331" s="22">
        <f t="shared" si="67"/>
        <v>218039.82000000007</v>
      </c>
      <c r="H4331" s="21"/>
      <c r="I4331" s="21"/>
    </row>
    <row r="4332" spans="1:9" ht="15" x14ac:dyDescent="0.25">
      <c r="A4332" s="85" t="s">
        <v>4177</v>
      </c>
      <c r="B4332" s="20"/>
      <c r="C4332" s="70"/>
      <c r="D4332" s="78">
        <v>1191302.2000000002</v>
      </c>
      <c r="E4332" s="78">
        <v>989563.46</v>
      </c>
      <c r="F4332" s="21">
        <v>50316.78610169491</v>
      </c>
      <c r="G4332" s="22">
        <f t="shared" si="67"/>
        <v>201738.74000000022</v>
      </c>
      <c r="H4332" s="21"/>
      <c r="I4332" s="21"/>
    </row>
    <row r="4333" spans="1:9" ht="15" x14ac:dyDescent="0.25">
      <c r="A4333" s="85" t="s">
        <v>4178</v>
      </c>
      <c r="B4333" s="20"/>
      <c r="C4333" s="70"/>
      <c r="D4333" s="78">
        <v>873089.6</v>
      </c>
      <c r="E4333" s="78">
        <v>715295.97000000009</v>
      </c>
      <c r="F4333" s="21">
        <v>36370.981525423733</v>
      </c>
      <c r="G4333" s="22">
        <f t="shared" si="67"/>
        <v>157793.62999999989</v>
      </c>
      <c r="H4333" s="21"/>
      <c r="I4333" s="21"/>
    </row>
    <row r="4334" spans="1:9" ht="15" x14ac:dyDescent="0.25">
      <c r="A4334" s="85" t="s">
        <v>4179</v>
      </c>
      <c r="B4334" s="20"/>
      <c r="C4334" s="70"/>
      <c r="D4334" s="78">
        <v>869083.59999999974</v>
      </c>
      <c r="E4334" s="78">
        <v>746694.20000000007</v>
      </c>
      <c r="F4334" s="21">
        <v>37967.501694915256</v>
      </c>
      <c r="G4334" s="22">
        <f t="shared" si="67"/>
        <v>122389.39999999967</v>
      </c>
      <c r="H4334" s="21"/>
      <c r="I4334" s="21"/>
    </row>
    <row r="4335" spans="1:9" ht="15" x14ac:dyDescent="0.25">
      <c r="A4335" s="85" t="s">
        <v>4180</v>
      </c>
      <c r="B4335" s="20"/>
      <c r="C4335" s="70"/>
      <c r="D4335" s="78">
        <v>1290834.8500000003</v>
      </c>
      <c r="E4335" s="78">
        <v>1088291.1500000001</v>
      </c>
      <c r="F4335" s="21">
        <v>55336.838135593236</v>
      </c>
      <c r="G4335" s="22">
        <f t="shared" si="67"/>
        <v>202543.70000000019</v>
      </c>
      <c r="H4335" s="21"/>
      <c r="I4335" s="21"/>
    </row>
    <row r="4336" spans="1:9" ht="15" x14ac:dyDescent="0.25">
      <c r="A4336" s="85" t="s">
        <v>4181</v>
      </c>
      <c r="B4336" s="20"/>
      <c r="C4336" s="70"/>
      <c r="D4336" s="78">
        <v>1389872</v>
      </c>
      <c r="E4336" s="78">
        <v>1204009.07</v>
      </c>
      <c r="F4336" s="21">
        <v>61220.800169491529</v>
      </c>
      <c r="G4336" s="22">
        <f t="shared" si="67"/>
        <v>185862.92999999993</v>
      </c>
      <c r="H4336" s="21"/>
      <c r="I4336" s="21"/>
    </row>
    <row r="4337" spans="1:9" ht="15" x14ac:dyDescent="0.25">
      <c r="A4337" s="85" t="s">
        <v>4182</v>
      </c>
      <c r="B4337" s="20"/>
      <c r="C4337" s="70"/>
      <c r="D4337" s="78">
        <v>1531451.530000001</v>
      </c>
      <c r="E4337" s="78">
        <v>1057522.3900000001</v>
      </c>
      <c r="F4337" s="21">
        <v>53772.324915254241</v>
      </c>
      <c r="G4337" s="22">
        <f t="shared" si="67"/>
        <v>473929.14000000083</v>
      </c>
      <c r="H4337" s="21"/>
      <c r="I4337" s="21"/>
    </row>
    <row r="4338" spans="1:9" ht="15" x14ac:dyDescent="0.25">
      <c r="A4338" s="85" t="s">
        <v>4183</v>
      </c>
      <c r="B4338" s="20"/>
      <c r="C4338" s="70"/>
      <c r="D4338" s="78">
        <v>865983.60000000009</v>
      </c>
      <c r="E4338" s="78">
        <v>679646.84</v>
      </c>
      <c r="F4338" s="21">
        <v>34558.313898305081</v>
      </c>
      <c r="G4338" s="22">
        <f t="shared" si="67"/>
        <v>186336.76000000013</v>
      </c>
      <c r="H4338" s="21"/>
      <c r="I4338" s="21"/>
    </row>
    <row r="4339" spans="1:9" ht="15" x14ac:dyDescent="0.25">
      <c r="A4339" s="85" t="s">
        <v>4184</v>
      </c>
      <c r="B4339" s="20"/>
      <c r="C4339" s="70"/>
      <c r="D4339" s="78">
        <v>2604427.6999999993</v>
      </c>
      <c r="E4339" s="78">
        <v>2252309.4099999992</v>
      </c>
      <c r="F4339" s="21">
        <v>114524.20728813557</v>
      </c>
      <c r="G4339" s="22">
        <f t="shared" si="67"/>
        <v>352118.29000000004</v>
      </c>
      <c r="H4339" s="21"/>
      <c r="I4339" s="21"/>
    </row>
    <row r="4340" spans="1:9" ht="15" x14ac:dyDescent="0.25">
      <c r="A4340" s="85" t="s">
        <v>4185</v>
      </c>
      <c r="B4340" s="20"/>
      <c r="C4340" s="70"/>
      <c r="D4340" s="78">
        <v>517095.67000000004</v>
      </c>
      <c r="E4340" s="78">
        <v>419271.7</v>
      </c>
      <c r="F4340" s="21">
        <v>21318.9</v>
      </c>
      <c r="G4340" s="22">
        <f t="shared" si="67"/>
        <v>97823.97000000003</v>
      </c>
      <c r="H4340" s="21"/>
      <c r="I4340" s="21"/>
    </row>
    <row r="4341" spans="1:9" ht="15" x14ac:dyDescent="0.25">
      <c r="A4341" s="85" t="s">
        <v>4186</v>
      </c>
      <c r="B4341" s="20"/>
      <c r="C4341" s="70"/>
      <c r="D4341" s="78">
        <v>1795956.4000000006</v>
      </c>
      <c r="E4341" s="78">
        <v>1387338.1600000001</v>
      </c>
      <c r="F4341" s="21">
        <v>70542.618305084761</v>
      </c>
      <c r="G4341" s="22">
        <f t="shared" si="67"/>
        <v>408618.24000000046</v>
      </c>
      <c r="H4341" s="21"/>
      <c r="I4341" s="21"/>
    </row>
    <row r="4342" spans="1:9" ht="15" x14ac:dyDescent="0.25">
      <c r="A4342" s="85" t="s">
        <v>4187</v>
      </c>
      <c r="B4342" s="20"/>
      <c r="C4342" s="70"/>
      <c r="D4342" s="78">
        <v>2807368.8499999992</v>
      </c>
      <c r="E4342" s="78">
        <v>2382957.5099999998</v>
      </c>
      <c r="F4342" s="21">
        <v>121167.33101694915</v>
      </c>
      <c r="G4342" s="22">
        <f t="shared" si="67"/>
        <v>424411.33999999939</v>
      </c>
      <c r="H4342" s="21"/>
      <c r="I4342" s="21"/>
    </row>
    <row r="4343" spans="1:9" ht="15" x14ac:dyDescent="0.25">
      <c r="A4343" s="85" t="s">
        <v>4188</v>
      </c>
      <c r="B4343" s="20"/>
      <c r="C4343" s="70"/>
      <c r="D4343" s="78">
        <v>1548849.2</v>
      </c>
      <c r="E4343" s="78">
        <v>1281123.7</v>
      </c>
      <c r="F4343" s="21">
        <v>65141.883050847464</v>
      </c>
      <c r="G4343" s="22">
        <f t="shared" si="67"/>
        <v>267725.5</v>
      </c>
      <c r="H4343" s="21"/>
      <c r="I4343" s="21"/>
    </row>
    <row r="4344" spans="1:9" ht="15" x14ac:dyDescent="0.25">
      <c r="A4344" s="85" t="s">
        <v>4189</v>
      </c>
      <c r="B4344" s="20"/>
      <c r="C4344" s="70"/>
      <c r="D4344" s="78">
        <v>525684.44999999995</v>
      </c>
      <c r="E4344" s="78">
        <v>461953.04000000004</v>
      </c>
      <c r="F4344" s="21">
        <v>23489.137627118645</v>
      </c>
      <c r="G4344" s="22">
        <f t="shared" si="67"/>
        <v>63731.409999999916</v>
      </c>
      <c r="H4344" s="21"/>
      <c r="I4344" s="21"/>
    </row>
    <row r="4345" spans="1:9" ht="15" x14ac:dyDescent="0.25">
      <c r="A4345" s="85" t="s">
        <v>4190</v>
      </c>
      <c r="B4345" s="20"/>
      <c r="C4345" s="70"/>
      <c r="D4345" s="78">
        <v>1063815.8400000001</v>
      </c>
      <c r="E4345" s="78">
        <v>983505.60000000009</v>
      </c>
      <c r="F4345" s="21">
        <v>50008.759322033904</v>
      </c>
      <c r="G4345" s="22">
        <f t="shared" si="67"/>
        <v>80310.239999999991</v>
      </c>
      <c r="H4345" s="21"/>
      <c r="I4345" s="21"/>
    </row>
    <row r="4346" spans="1:9" ht="15" x14ac:dyDescent="0.25">
      <c r="A4346" s="85" t="s">
        <v>4191</v>
      </c>
      <c r="B4346" s="20"/>
      <c r="C4346" s="70"/>
      <c r="D4346" s="78">
        <v>1343977.89</v>
      </c>
      <c r="E4346" s="78">
        <v>1080136.6000000001</v>
      </c>
      <c r="F4346" s="21">
        <v>54922.200000000004</v>
      </c>
      <c r="G4346" s="22">
        <f t="shared" si="67"/>
        <v>263841.2899999998</v>
      </c>
      <c r="H4346" s="21"/>
      <c r="I4346" s="21"/>
    </row>
    <row r="4347" spans="1:9" ht="15" x14ac:dyDescent="0.25">
      <c r="A4347" s="85" t="s">
        <v>4192</v>
      </c>
      <c r="B4347" s="20"/>
      <c r="C4347" s="70"/>
      <c r="D4347" s="78">
        <v>321906.59999999998</v>
      </c>
      <c r="E4347" s="78">
        <v>249576.88</v>
      </c>
      <c r="F4347" s="21">
        <v>12690.349830508476</v>
      </c>
      <c r="G4347" s="22">
        <f t="shared" si="67"/>
        <v>72329.719999999972</v>
      </c>
      <c r="H4347" s="21"/>
      <c r="I4347" s="21"/>
    </row>
    <row r="4348" spans="1:9" ht="15" x14ac:dyDescent="0.25">
      <c r="A4348" s="85" t="s">
        <v>4193</v>
      </c>
      <c r="B4348" s="20"/>
      <c r="C4348" s="70"/>
      <c r="D4348" s="78">
        <v>1772663.17</v>
      </c>
      <c r="E4348" s="78">
        <v>1218425.6100000001</v>
      </c>
      <c r="F4348" s="21">
        <v>61953.844576271193</v>
      </c>
      <c r="G4348" s="22">
        <f t="shared" si="67"/>
        <v>554237.55999999982</v>
      </c>
      <c r="H4348" s="21"/>
      <c r="I4348" s="21"/>
    </row>
    <row r="4349" spans="1:9" ht="15" x14ac:dyDescent="0.25">
      <c r="A4349" s="85" t="s">
        <v>4194</v>
      </c>
      <c r="B4349" s="20"/>
      <c r="C4349" s="70"/>
      <c r="D4349" s="78">
        <v>603176.59999999986</v>
      </c>
      <c r="E4349" s="78">
        <v>430032.7</v>
      </c>
      <c r="F4349" s="21">
        <v>21866.069491525424</v>
      </c>
      <c r="G4349" s="22">
        <f t="shared" si="67"/>
        <v>173143.89999999985</v>
      </c>
      <c r="H4349" s="21"/>
      <c r="I4349" s="21"/>
    </row>
    <row r="4350" spans="1:9" ht="15" x14ac:dyDescent="0.25">
      <c r="A4350" s="85" t="s">
        <v>4195</v>
      </c>
      <c r="B4350" s="20"/>
      <c r="C4350" s="70"/>
      <c r="D4350" s="78">
        <v>700687.2</v>
      </c>
      <c r="E4350" s="78">
        <v>520449.52</v>
      </c>
      <c r="F4350" s="21">
        <v>26463.53491525424</v>
      </c>
      <c r="G4350" s="22">
        <f t="shared" si="67"/>
        <v>180237.67999999993</v>
      </c>
      <c r="H4350" s="21"/>
      <c r="I4350" s="21"/>
    </row>
    <row r="4351" spans="1:9" ht="15" x14ac:dyDescent="0.25">
      <c r="A4351" s="85" t="s">
        <v>4196</v>
      </c>
      <c r="B4351" s="20"/>
      <c r="C4351" s="70"/>
      <c r="D4351" s="78">
        <v>1333736.9500000002</v>
      </c>
      <c r="E4351" s="78">
        <v>1028383.7499999995</v>
      </c>
      <c r="F4351" s="21">
        <v>52290.699152542351</v>
      </c>
      <c r="G4351" s="22">
        <f t="shared" si="67"/>
        <v>305353.20000000065</v>
      </c>
      <c r="H4351" s="21"/>
      <c r="I4351" s="21"/>
    </row>
    <row r="4352" spans="1:9" ht="15" x14ac:dyDescent="0.25">
      <c r="A4352" s="85" t="s">
        <v>4197</v>
      </c>
      <c r="B4352" s="20"/>
      <c r="C4352" s="70"/>
      <c r="D4352" s="78">
        <v>2880681.4800000037</v>
      </c>
      <c r="E4352" s="78">
        <v>2477976.9900000007</v>
      </c>
      <c r="F4352" s="21">
        <v>125998.83000000005</v>
      </c>
      <c r="G4352" s="22">
        <f t="shared" si="67"/>
        <v>402704.49000000302</v>
      </c>
      <c r="H4352" s="21"/>
      <c r="I4352" s="21"/>
    </row>
    <row r="4353" spans="1:9" ht="15" x14ac:dyDescent="0.25">
      <c r="A4353" s="85" t="s">
        <v>4198</v>
      </c>
      <c r="B4353" s="20"/>
      <c r="C4353" s="70"/>
      <c r="D4353" s="78">
        <v>605506.76</v>
      </c>
      <c r="E4353" s="78">
        <v>543668.7300000001</v>
      </c>
      <c r="F4353" s="21">
        <v>27644.172711864412</v>
      </c>
      <c r="G4353" s="22">
        <f t="shared" si="67"/>
        <v>61838.029999999912</v>
      </c>
      <c r="H4353" s="21"/>
      <c r="I4353" s="21"/>
    </row>
    <row r="4354" spans="1:9" ht="15" x14ac:dyDescent="0.25">
      <c r="A4354" s="85" t="s">
        <v>4199</v>
      </c>
      <c r="B4354" s="20"/>
      <c r="C4354" s="70"/>
      <c r="D4354" s="78">
        <v>267575.40000000002</v>
      </c>
      <c r="E4354" s="78">
        <v>217817.39999999997</v>
      </c>
      <c r="F4354" s="21">
        <v>11075.46101694915</v>
      </c>
      <c r="G4354" s="22">
        <f t="shared" si="67"/>
        <v>49758.000000000058</v>
      </c>
      <c r="H4354" s="21"/>
      <c r="I4354" s="21"/>
    </row>
    <row r="4355" spans="1:9" ht="15" x14ac:dyDescent="0.25">
      <c r="A4355" s="85" t="s">
        <v>4200</v>
      </c>
      <c r="B4355" s="20"/>
      <c r="C4355" s="70"/>
      <c r="D4355" s="78">
        <v>2118378.5000000005</v>
      </c>
      <c r="E4355" s="78">
        <v>1606244.79</v>
      </c>
      <c r="F4355" s="21">
        <v>81673.463898305083</v>
      </c>
      <c r="G4355" s="22">
        <f t="shared" si="67"/>
        <v>512133.71000000043</v>
      </c>
      <c r="H4355" s="21"/>
      <c r="I4355" s="21"/>
    </row>
    <row r="4356" spans="1:9" ht="15" x14ac:dyDescent="0.25">
      <c r="A4356" s="85" t="s">
        <v>4201</v>
      </c>
      <c r="B4356" s="20"/>
      <c r="C4356" s="70"/>
      <c r="D4356" s="77">
        <v>171970.8</v>
      </c>
      <c r="E4356" s="95">
        <v>30071.91</v>
      </c>
      <c r="F4356" s="21">
        <v>1529.0801694915253</v>
      </c>
      <c r="G4356" s="22">
        <f t="shared" si="67"/>
        <v>141898.88999999998</v>
      </c>
      <c r="H4356" s="21"/>
      <c r="I4356" s="21"/>
    </row>
    <row r="4357" spans="1:9" ht="15" x14ac:dyDescent="0.25">
      <c r="A4357" s="85" t="s">
        <v>4202</v>
      </c>
      <c r="B4357" s="20"/>
      <c r="C4357" s="70"/>
      <c r="D4357" s="78">
        <v>1213711.7500000005</v>
      </c>
      <c r="E4357" s="78">
        <v>977359.71999999962</v>
      </c>
      <c r="F4357" s="21">
        <v>49696.256949152521</v>
      </c>
      <c r="G4357" s="22">
        <f t="shared" si="67"/>
        <v>236352.03000000084</v>
      </c>
      <c r="H4357" s="21"/>
      <c r="I4357" s="21"/>
    </row>
    <row r="4358" spans="1:9" ht="15" x14ac:dyDescent="0.25">
      <c r="A4358" s="85" t="s">
        <v>4203</v>
      </c>
      <c r="B4358" s="20"/>
      <c r="C4358" s="70"/>
      <c r="D4358" s="78">
        <v>563270.74000000011</v>
      </c>
      <c r="E4358" s="78">
        <v>488359.99999999994</v>
      </c>
      <c r="F4358" s="21">
        <v>24831.864406779656</v>
      </c>
      <c r="G4358" s="22">
        <f t="shared" ref="G4358:G4421" si="68">D4358-E4358</f>
        <v>74910.740000000165</v>
      </c>
      <c r="H4358" s="21"/>
      <c r="I4358" s="21"/>
    </row>
    <row r="4359" spans="1:9" ht="15" x14ac:dyDescent="0.25">
      <c r="A4359" s="85" t="s">
        <v>4204</v>
      </c>
      <c r="B4359" s="20"/>
      <c r="C4359" s="70"/>
      <c r="D4359" s="77">
        <v>1237100</v>
      </c>
      <c r="E4359" s="95">
        <v>248713.26</v>
      </c>
      <c r="F4359" s="21">
        <v>12646.436949152543</v>
      </c>
      <c r="G4359" s="22">
        <f t="shared" si="68"/>
        <v>988386.74</v>
      </c>
      <c r="H4359" s="21"/>
      <c r="I4359" s="21"/>
    </row>
    <row r="4360" spans="1:9" ht="15" x14ac:dyDescent="0.25">
      <c r="A4360" s="85" t="s">
        <v>4205</v>
      </c>
      <c r="B4360" s="20"/>
      <c r="C4360" s="70"/>
      <c r="D4360" s="78">
        <v>1529528.2000000004</v>
      </c>
      <c r="E4360" s="78">
        <v>1282322.03</v>
      </c>
      <c r="F4360" s="21">
        <v>65202.815084745773</v>
      </c>
      <c r="G4360" s="22">
        <f t="shared" si="68"/>
        <v>247206.17000000039</v>
      </c>
      <c r="H4360" s="21"/>
      <c r="I4360" s="21"/>
    </row>
    <row r="4361" spans="1:9" ht="15" x14ac:dyDescent="0.25">
      <c r="A4361" s="85" t="s">
        <v>4206</v>
      </c>
      <c r="B4361" s="20"/>
      <c r="C4361" s="70"/>
      <c r="D4361" s="78">
        <v>1510795.9999999988</v>
      </c>
      <c r="E4361" s="78">
        <v>1243833.67</v>
      </c>
      <c r="F4361" s="21">
        <v>63245.779830508473</v>
      </c>
      <c r="G4361" s="22">
        <f t="shared" si="68"/>
        <v>266962.32999999891</v>
      </c>
      <c r="H4361" s="21"/>
      <c r="I4361" s="21"/>
    </row>
    <row r="4362" spans="1:9" ht="15" x14ac:dyDescent="0.25">
      <c r="A4362" s="85" t="s">
        <v>4207</v>
      </c>
      <c r="B4362" s="20"/>
      <c r="C4362" s="70"/>
      <c r="D4362" s="78">
        <v>1257659.5700000003</v>
      </c>
      <c r="E4362" s="78">
        <v>1032523.2</v>
      </c>
      <c r="F4362" s="21">
        <v>52501.17966101694</v>
      </c>
      <c r="G4362" s="22">
        <f t="shared" si="68"/>
        <v>225136.37000000034</v>
      </c>
      <c r="H4362" s="21"/>
      <c r="I4362" s="21"/>
    </row>
    <row r="4363" spans="1:9" ht="15" x14ac:dyDescent="0.25">
      <c r="A4363" s="85" t="s">
        <v>4208</v>
      </c>
      <c r="B4363" s="20"/>
      <c r="C4363" s="70"/>
      <c r="D4363" s="78">
        <v>1325566.7499999993</v>
      </c>
      <c r="E4363" s="78">
        <v>1054603.8599999996</v>
      </c>
      <c r="F4363" s="21">
        <v>53623.925084745744</v>
      </c>
      <c r="G4363" s="22">
        <f t="shared" si="68"/>
        <v>270962.88999999966</v>
      </c>
      <c r="H4363" s="21"/>
      <c r="I4363" s="21"/>
    </row>
    <row r="4364" spans="1:9" ht="15" x14ac:dyDescent="0.25">
      <c r="A4364" s="85" t="s">
        <v>4209</v>
      </c>
      <c r="B4364" s="20"/>
      <c r="C4364" s="70"/>
      <c r="D4364" s="78">
        <v>686155.16</v>
      </c>
      <c r="E4364" s="78">
        <v>532658.96000000008</v>
      </c>
      <c r="F4364" s="21">
        <v>27084.353898305089</v>
      </c>
      <c r="G4364" s="22">
        <f t="shared" si="68"/>
        <v>153496.19999999995</v>
      </c>
      <c r="H4364" s="21"/>
      <c r="I4364" s="21"/>
    </row>
    <row r="4365" spans="1:9" ht="15" x14ac:dyDescent="0.25">
      <c r="A4365" s="85" t="s">
        <v>4210</v>
      </c>
      <c r="B4365" s="20"/>
      <c r="C4365" s="70"/>
      <c r="D4365" s="78">
        <v>1459977.7100000004</v>
      </c>
      <c r="E4365" s="78">
        <v>1130365.8799999999</v>
      </c>
      <c r="F4365" s="21">
        <v>57476.23118644068</v>
      </c>
      <c r="G4365" s="22">
        <f t="shared" si="68"/>
        <v>329611.83000000054</v>
      </c>
      <c r="H4365" s="21"/>
      <c r="I4365" s="21"/>
    </row>
    <row r="4366" spans="1:9" ht="15" x14ac:dyDescent="0.25">
      <c r="A4366" s="85" t="s">
        <v>4211</v>
      </c>
      <c r="B4366" s="20"/>
      <c r="C4366" s="70"/>
      <c r="D4366" s="78">
        <v>1319307.0800000005</v>
      </c>
      <c r="E4366" s="78">
        <v>1029387.26</v>
      </c>
      <c r="F4366" s="21">
        <v>52341.725084745762</v>
      </c>
      <c r="G4366" s="22">
        <f t="shared" si="68"/>
        <v>289919.82000000053</v>
      </c>
      <c r="H4366" s="21"/>
      <c r="I4366" s="21"/>
    </row>
    <row r="4367" spans="1:9" ht="15" x14ac:dyDescent="0.25">
      <c r="A4367" s="85" t="s">
        <v>4212</v>
      </c>
      <c r="B4367" s="20"/>
      <c r="C4367" s="70"/>
      <c r="D4367" s="78">
        <v>3724615.3499999978</v>
      </c>
      <c r="E4367" s="78">
        <v>2670173.6599999997</v>
      </c>
      <c r="F4367" s="21">
        <v>135771.54203389829</v>
      </c>
      <c r="G4367" s="22">
        <f t="shared" si="68"/>
        <v>1054441.6899999981</v>
      </c>
      <c r="H4367" s="21"/>
      <c r="I4367" s="21"/>
    </row>
    <row r="4368" spans="1:9" ht="15" x14ac:dyDescent="0.25">
      <c r="A4368" s="85" t="s">
        <v>4213</v>
      </c>
      <c r="B4368" s="20"/>
      <c r="C4368" s="70"/>
      <c r="D4368" s="78">
        <v>461591.1999999999</v>
      </c>
      <c r="E4368" s="78">
        <v>415264.15</v>
      </c>
      <c r="F4368" s="21">
        <v>21115.12627118644</v>
      </c>
      <c r="G4368" s="22">
        <f t="shared" si="68"/>
        <v>46327.049999999872</v>
      </c>
      <c r="H4368" s="21"/>
      <c r="I4368" s="21"/>
    </row>
    <row r="4369" spans="1:9" ht="15" x14ac:dyDescent="0.25">
      <c r="A4369" s="85" t="s">
        <v>4214</v>
      </c>
      <c r="B4369" s="20"/>
      <c r="C4369" s="70"/>
      <c r="D4369" s="78">
        <v>1277912.4999999998</v>
      </c>
      <c r="E4369" s="78">
        <v>1029754.8300000001</v>
      </c>
      <c r="F4369" s="21">
        <v>52360.415084745771</v>
      </c>
      <c r="G4369" s="22">
        <f t="shared" si="68"/>
        <v>248157.66999999969</v>
      </c>
      <c r="H4369" s="21"/>
      <c r="I4369" s="21"/>
    </row>
    <row r="4370" spans="1:9" ht="15" x14ac:dyDescent="0.25">
      <c r="A4370" s="85" t="s">
        <v>4215</v>
      </c>
      <c r="B4370" s="20"/>
      <c r="C4370" s="70"/>
      <c r="D4370" s="78">
        <v>1041606.9900000002</v>
      </c>
      <c r="E4370" s="78">
        <v>807389.01000000024</v>
      </c>
      <c r="F4370" s="21">
        <v>41053.678474576285</v>
      </c>
      <c r="G4370" s="22">
        <f t="shared" si="68"/>
        <v>234217.97999999998</v>
      </c>
      <c r="H4370" s="21"/>
      <c r="I4370" s="21"/>
    </row>
    <row r="4371" spans="1:9" ht="15" x14ac:dyDescent="0.25">
      <c r="A4371" s="85" t="s">
        <v>4216</v>
      </c>
      <c r="B4371" s="20"/>
      <c r="C4371" s="70"/>
      <c r="D4371" s="78">
        <v>949397.8</v>
      </c>
      <c r="E4371" s="78">
        <v>816260.10000000009</v>
      </c>
      <c r="F4371" s="21">
        <v>41504.750847457632</v>
      </c>
      <c r="G4371" s="22">
        <f t="shared" si="68"/>
        <v>133137.69999999995</v>
      </c>
      <c r="H4371" s="21"/>
      <c r="I4371" s="21"/>
    </row>
    <row r="4372" spans="1:9" ht="15" x14ac:dyDescent="0.25">
      <c r="A4372" s="85" t="s">
        <v>4217</v>
      </c>
      <c r="B4372" s="20"/>
      <c r="C4372" s="70"/>
      <c r="D4372" s="78">
        <v>961268.4</v>
      </c>
      <c r="E4372" s="78">
        <v>735179.22000000009</v>
      </c>
      <c r="F4372" s="21">
        <v>37381.994237288141</v>
      </c>
      <c r="G4372" s="22">
        <f t="shared" si="68"/>
        <v>226089.17999999993</v>
      </c>
      <c r="H4372" s="21"/>
      <c r="I4372" s="21"/>
    </row>
    <row r="4373" spans="1:9" ht="15" x14ac:dyDescent="0.25">
      <c r="A4373" s="85" t="s">
        <v>4218</v>
      </c>
      <c r="B4373" s="20"/>
      <c r="C4373" s="70"/>
      <c r="D4373" s="78">
        <v>1223658.4000000001</v>
      </c>
      <c r="E4373" s="78">
        <v>1000436.5000000001</v>
      </c>
      <c r="F4373" s="21">
        <v>50869.652542372889</v>
      </c>
      <c r="G4373" s="22">
        <f t="shared" si="68"/>
        <v>223221.90000000002</v>
      </c>
      <c r="H4373" s="21"/>
      <c r="I4373" s="21"/>
    </row>
    <row r="4374" spans="1:9" ht="15" x14ac:dyDescent="0.25">
      <c r="A4374" s="85" t="s">
        <v>4219</v>
      </c>
      <c r="B4374" s="20"/>
      <c r="C4374" s="70"/>
      <c r="D4374" s="78">
        <v>866192.40000000026</v>
      </c>
      <c r="E4374" s="78">
        <v>712283.60000000009</v>
      </c>
      <c r="F4374" s="21">
        <v>36217.810169491531</v>
      </c>
      <c r="G4374" s="22">
        <f t="shared" si="68"/>
        <v>153908.80000000016</v>
      </c>
      <c r="H4374" s="21"/>
      <c r="I4374" s="21"/>
    </row>
    <row r="4375" spans="1:9" ht="15" x14ac:dyDescent="0.25">
      <c r="A4375" s="85" t="s">
        <v>4220</v>
      </c>
      <c r="B4375" s="20"/>
      <c r="C4375" s="70"/>
      <c r="D4375" s="78">
        <v>5418397.4299999988</v>
      </c>
      <c r="E4375" s="78">
        <v>3444021.3200000003</v>
      </c>
      <c r="F4375" s="21">
        <v>175119.72813559324</v>
      </c>
      <c r="G4375" s="22">
        <f t="shared" si="68"/>
        <v>1974376.1099999985</v>
      </c>
      <c r="H4375" s="21"/>
      <c r="I4375" s="21"/>
    </row>
    <row r="4376" spans="1:9" ht="15" x14ac:dyDescent="0.25">
      <c r="A4376" s="85" t="s">
        <v>4221</v>
      </c>
      <c r="B4376" s="20"/>
      <c r="C4376" s="70"/>
      <c r="D4376" s="78">
        <v>1700095.25</v>
      </c>
      <c r="E4376" s="78">
        <v>1208825.3699999999</v>
      </c>
      <c r="F4376" s="21">
        <v>61465.696779661012</v>
      </c>
      <c r="G4376" s="22">
        <f t="shared" si="68"/>
        <v>491269.88000000012</v>
      </c>
      <c r="H4376" s="21"/>
      <c r="I4376" s="21"/>
    </row>
    <row r="4377" spans="1:9" ht="15" x14ac:dyDescent="0.25">
      <c r="A4377" s="85" t="s">
        <v>4222</v>
      </c>
      <c r="B4377" s="20"/>
      <c r="C4377" s="70"/>
      <c r="D4377" s="78">
        <v>1772501.9399999995</v>
      </c>
      <c r="E4377" s="78">
        <v>1438645.7100000007</v>
      </c>
      <c r="F4377" s="21">
        <v>73151.476779661054</v>
      </c>
      <c r="G4377" s="22">
        <f t="shared" si="68"/>
        <v>333856.22999999882</v>
      </c>
      <c r="H4377" s="21"/>
      <c r="I4377" s="21"/>
    </row>
    <row r="4378" spans="1:9" ht="15" x14ac:dyDescent="0.25">
      <c r="A4378" s="85" t="s">
        <v>4223</v>
      </c>
      <c r="B4378" s="20"/>
      <c r="C4378" s="70"/>
      <c r="D4378" s="78">
        <v>891606.83999999973</v>
      </c>
      <c r="E4378" s="78">
        <v>648811.44000000029</v>
      </c>
      <c r="F4378" s="21">
        <v>32990.412203389846</v>
      </c>
      <c r="G4378" s="22">
        <f t="shared" si="68"/>
        <v>242795.39999999944</v>
      </c>
      <c r="H4378" s="21"/>
      <c r="I4378" s="21"/>
    </row>
    <row r="4379" spans="1:9" ht="15" x14ac:dyDescent="0.25">
      <c r="A4379" s="85" t="s">
        <v>4224</v>
      </c>
      <c r="B4379" s="20"/>
      <c r="C4379" s="70"/>
      <c r="D4379" s="78">
        <v>4193888.7099999995</v>
      </c>
      <c r="E4379" s="78">
        <v>3577654.3399999989</v>
      </c>
      <c r="F4379" s="21">
        <v>181914.62745762707</v>
      </c>
      <c r="G4379" s="22">
        <f t="shared" si="68"/>
        <v>616234.37000000058</v>
      </c>
      <c r="H4379" s="21"/>
      <c r="I4379" s="21"/>
    </row>
    <row r="4380" spans="1:9" ht="15" x14ac:dyDescent="0.25">
      <c r="A4380" s="85" t="s">
        <v>4225</v>
      </c>
      <c r="B4380" s="20"/>
      <c r="C4380" s="70"/>
      <c r="D4380" s="78">
        <v>95722.2</v>
      </c>
      <c r="E4380" s="78">
        <v>65151.999999999993</v>
      </c>
      <c r="F4380" s="21">
        <v>3312.8135593220336</v>
      </c>
      <c r="G4380" s="22">
        <f t="shared" si="68"/>
        <v>30570.200000000004</v>
      </c>
      <c r="H4380" s="21"/>
      <c r="I4380" s="21"/>
    </row>
    <row r="4381" spans="1:9" ht="15" x14ac:dyDescent="0.25">
      <c r="A4381" s="85" t="s">
        <v>4226</v>
      </c>
      <c r="B4381" s="20"/>
      <c r="C4381" s="70"/>
      <c r="D4381" s="77">
        <v>87097.4</v>
      </c>
      <c r="E4381" s="95">
        <v>3352.42</v>
      </c>
      <c r="F4381" s="21">
        <v>170.46203389830509</v>
      </c>
      <c r="G4381" s="22">
        <f t="shared" si="68"/>
        <v>83744.98</v>
      </c>
      <c r="H4381" s="21"/>
      <c r="I4381" s="21"/>
    </row>
    <row r="4382" spans="1:9" ht="15" x14ac:dyDescent="0.25">
      <c r="A4382" s="85" t="s">
        <v>4227</v>
      </c>
      <c r="B4382" s="20"/>
      <c r="C4382" s="70"/>
      <c r="D4382" s="78">
        <v>238718.03</v>
      </c>
      <c r="E4382" s="78">
        <v>126724.51000000001</v>
      </c>
      <c r="F4382" s="21">
        <v>6443.6191525423728</v>
      </c>
      <c r="G4382" s="22">
        <f t="shared" si="68"/>
        <v>111993.51999999999</v>
      </c>
      <c r="H4382" s="21"/>
      <c r="I4382" s="21"/>
    </row>
    <row r="4383" spans="1:9" ht="15" x14ac:dyDescent="0.25">
      <c r="A4383" s="85" t="s">
        <v>4228</v>
      </c>
      <c r="B4383" s="20"/>
      <c r="C4383" s="70"/>
      <c r="D4383" s="78">
        <v>1667733.459999999</v>
      </c>
      <c r="E4383" s="78">
        <v>1323898.8500000003</v>
      </c>
      <c r="F4383" s="21">
        <v>67316.890677966119</v>
      </c>
      <c r="G4383" s="22">
        <f t="shared" si="68"/>
        <v>343834.60999999871</v>
      </c>
      <c r="H4383" s="21"/>
      <c r="I4383" s="21"/>
    </row>
    <row r="4384" spans="1:9" ht="15" x14ac:dyDescent="0.25">
      <c r="A4384" s="85" t="s">
        <v>4229</v>
      </c>
      <c r="B4384" s="20"/>
      <c r="C4384" s="70"/>
      <c r="D4384" s="78">
        <v>1407034.0000000007</v>
      </c>
      <c r="E4384" s="78">
        <v>1227150.92</v>
      </c>
      <c r="F4384" s="21">
        <v>62397.504406779655</v>
      </c>
      <c r="G4384" s="22">
        <f t="shared" si="68"/>
        <v>179883.08000000077</v>
      </c>
      <c r="H4384" s="21"/>
      <c r="I4384" s="21"/>
    </row>
    <row r="4385" spans="1:9" ht="15" x14ac:dyDescent="0.25">
      <c r="A4385" s="85" t="s">
        <v>4230</v>
      </c>
      <c r="B4385" s="20"/>
      <c r="C4385" s="70"/>
      <c r="D4385" s="78">
        <v>974437.1399999999</v>
      </c>
      <c r="E4385" s="78">
        <v>687292.76000000047</v>
      </c>
      <c r="F4385" s="21">
        <v>34947.089491525447</v>
      </c>
      <c r="G4385" s="22">
        <f t="shared" si="68"/>
        <v>287144.37999999942</v>
      </c>
      <c r="H4385" s="21"/>
      <c r="I4385" s="21"/>
    </row>
    <row r="4386" spans="1:9" ht="15" x14ac:dyDescent="0.25">
      <c r="A4386" s="85" t="s">
        <v>4231</v>
      </c>
      <c r="B4386" s="20"/>
      <c r="C4386" s="70"/>
      <c r="D4386" s="78">
        <v>1645904.78</v>
      </c>
      <c r="E4386" s="78">
        <v>985496.11</v>
      </c>
      <c r="F4386" s="21">
        <v>50109.97169491525</v>
      </c>
      <c r="G4386" s="22">
        <f t="shared" si="68"/>
        <v>660408.67000000004</v>
      </c>
      <c r="H4386" s="21"/>
      <c r="I4386" s="21"/>
    </row>
    <row r="4387" spans="1:9" ht="15" x14ac:dyDescent="0.25">
      <c r="A4387" s="85" t="s">
        <v>4232</v>
      </c>
      <c r="B4387" s="20"/>
      <c r="C4387" s="70"/>
      <c r="D4387" s="78">
        <v>63675.4</v>
      </c>
      <c r="E4387" s="78">
        <v>16510.7</v>
      </c>
      <c r="F4387" s="21">
        <v>839.52711864406797</v>
      </c>
      <c r="G4387" s="22">
        <f t="shared" si="68"/>
        <v>47164.7</v>
      </c>
      <c r="H4387" s="21"/>
      <c r="I4387" s="21"/>
    </row>
    <row r="4388" spans="1:9" ht="15" x14ac:dyDescent="0.25">
      <c r="A4388" s="85" t="s">
        <v>4233</v>
      </c>
      <c r="B4388" s="20"/>
      <c r="C4388" s="70"/>
      <c r="D4388" s="78">
        <v>2057242.2000000002</v>
      </c>
      <c r="E4388" s="78">
        <v>1539636.5500000005</v>
      </c>
      <c r="F4388" s="21">
        <v>78286.604237288164</v>
      </c>
      <c r="G4388" s="22">
        <f t="shared" si="68"/>
        <v>517605.64999999967</v>
      </c>
      <c r="H4388" s="21"/>
      <c r="I4388" s="21"/>
    </row>
    <row r="4389" spans="1:9" ht="15" x14ac:dyDescent="0.25">
      <c r="A4389" s="85" t="s">
        <v>4234</v>
      </c>
      <c r="B4389" s="20"/>
      <c r="C4389" s="70"/>
      <c r="D4389" s="78">
        <v>298294</v>
      </c>
      <c r="E4389" s="78">
        <v>236276.15</v>
      </c>
      <c r="F4389" s="21">
        <v>12014.041525423729</v>
      </c>
      <c r="G4389" s="22">
        <f t="shared" si="68"/>
        <v>62017.850000000006</v>
      </c>
      <c r="H4389" s="21"/>
      <c r="I4389" s="21"/>
    </row>
    <row r="4390" spans="1:9" ht="15" x14ac:dyDescent="0.25">
      <c r="A4390" s="85" t="s">
        <v>4235</v>
      </c>
      <c r="B4390" s="20"/>
      <c r="C4390" s="70"/>
      <c r="D4390" s="78">
        <v>1265424.8499999999</v>
      </c>
      <c r="E4390" s="78">
        <v>1054742.0900000001</v>
      </c>
      <c r="F4390" s="21">
        <v>53630.953728813562</v>
      </c>
      <c r="G4390" s="22">
        <f t="shared" si="68"/>
        <v>210682.75999999978</v>
      </c>
      <c r="H4390" s="21"/>
      <c r="I4390" s="21"/>
    </row>
    <row r="4391" spans="1:9" ht="15" x14ac:dyDescent="0.25">
      <c r="A4391" s="85" t="s">
        <v>4236</v>
      </c>
      <c r="B4391" s="20"/>
      <c r="C4391" s="70"/>
      <c r="D4391" s="78">
        <v>1309921.3199999996</v>
      </c>
      <c r="E4391" s="78">
        <v>905351.22</v>
      </c>
      <c r="F4391" s="21">
        <v>46034.80779661017</v>
      </c>
      <c r="G4391" s="22">
        <f t="shared" si="68"/>
        <v>404570.09999999963</v>
      </c>
      <c r="H4391" s="21"/>
      <c r="I4391" s="21"/>
    </row>
    <row r="4392" spans="1:9" ht="15" x14ac:dyDescent="0.25">
      <c r="A4392" s="85" t="s">
        <v>4237</v>
      </c>
      <c r="B4392" s="20"/>
      <c r="C4392" s="70"/>
      <c r="D4392" s="78">
        <v>909328.8</v>
      </c>
      <c r="E4392" s="78">
        <v>750055.00000000012</v>
      </c>
      <c r="F4392" s="21">
        <v>38138.38983050848</v>
      </c>
      <c r="G4392" s="22">
        <f t="shared" si="68"/>
        <v>159273.79999999993</v>
      </c>
      <c r="H4392" s="21"/>
      <c r="I4392" s="21"/>
    </row>
    <row r="4393" spans="1:9" ht="15" x14ac:dyDescent="0.25">
      <c r="A4393" s="85" t="s">
        <v>4238</v>
      </c>
      <c r="B4393" s="20"/>
      <c r="C4393" s="70"/>
      <c r="D4393" s="78">
        <v>250116.59999999998</v>
      </c>
      <c r="E4393" s="78">
        <v>117980.80000000002</v>
      </c>
      <c r="F4393" s="21">
        <v>5999.0237288135595</v>
      </c>
      <c r="G4393" s="22">
        <f t="shared" si="68"/>
        <v>132135.79999999996</v>
      </c>
      <c r="H4393" s="21"/>
      <c r="I4393" s="21"/>
    </row>
    <row r="4394" spans="1:9" ht="15" x14ac:dyDescent="0.25">
      <c r="A4394" s="86" t="s">
        <v>4239</v>
      </c>
      <c r="B4394" s="20"/>
      <c r="C4394" s="70"/>
      <c r="D4394" s="78">
        <v>96730.799999999988</v>
      </c>
      <c r="E4394" s="78">
        <v>16631</v>
      </c>
      <c r="F4394" s="21">
        <v>845.64406779661022</v>
      </c>
      <c r="G4394" s="22">
        <f t="shared" si="68"/>
        <v>80099.799999999988</v>
      </c>
      <c r="H4394" s="21"/>
      <c r="I4394" s="21"/>
    </row>
    <row r="4395" spans="1:9" ht="15" x14ac:dyDescent="0.25">
      <c r="A4395" s="85" t="s">
        <v>4240</v>
      </c>
      <c r="B4395" s="20"/>
      <c r="C4395" s="70"/>
      <c r="D4395" s="78">
        <v>947895.75000000012</v>
      </c>
      <c r="E4395" s="78">
        <v>758797.24999999988</v>
      </c>
      <c r="F4395" s="21">
        <v>38582.911016949147</v>
      </c>
      <c r="G4395" s="22">
        <f t="shared" si="68"/>
        <v>189098.50000000023</v>
      </c>
      <c r="H4395" s="21"/>
      <c r="I4395" s="21"/>
    </row>
    <row r="4396" spans="1:9" ht="15" x14ac:dyDescent="0.25">
      <c r="A4396" s="85" t="s">
        <v>4241</v>
      </c>
      <c r="B4396" s="20"/>
      <c r="C4396" s="70"/>
      <c r="D4396" s="78">
        <v>83538.999999999985</v>
      </c>
      <c r="E4396" s="78">
        <v>80520</v>
      </c>
      <c r="F4396" s="21">
        <v>4094.2372881355932</v>
      </c>
      <c r="G4396" s="22">
        <f t="shared" si="68"/>
        <v>3018.9999999999854</v>
      </c>
      <c r="H4396" s="21"/>
      <c r="I4396" s="21"/>
    </row>
    <row r="4397" spans="1:9" ht="15" x14ac:dyDescent="0.25">
      <c r="A4397" s="85" t="s">
        <v>4242</v>
      </c>
      <c r="B4397" s="20"/>
      <c r="C4397" s="70"/>
      <c r="D4397" s="78">
        <v>460423.50000000012</v>
      </c>
      <c r="E4397" s="78">
        <v>280040.57999999996</v>
      </c>
      <c r="F4397" s="21">
        <v>14239.351525423725</v>
      </c>
      <c r="G4397" s="22">
        <f t="shared" si="68"/>
        <v>180382.92000000016</v>
      </c>
      <c r="H4397" s="21"/>
      <c r="I4397" s="21"/>
    </row>
    <row r="4398" spans="1:9" ht="15" x14ac:dyDescent="0.25">
      <c r="A4398" s="85" t="s">
        <v>4243</v>
      </c>
      <c r="B4398" s="20"/>
      <c r="C4398" s="70"/>
      <c r="D4398" s="78">
        <v>681064.15999999992</v>
      </c>
      <c r="E4398" s="78">
        <v>324466.75999999995</v>
      </c>
      <c r="F4398" s="21">
        <v>16498.309830508471</v>
      </c>
      <c r="G4398" s="22">
        <f t="shared" si="68"/>
        <v>356597.39999999997</v>
      </c>
      <c r="H4398" s="21"/>
      <c r="I4398" s="21"/>
    </row>
    <row r="4399" spans="1:9" ht="15" x14ac:dyDescent="0.25">
      <c r="A4399" s="85" t="s">
        <v>4244</v>
      </c>
      <c r="B4399" s="20"/>
      <c r="C4399" s="70"/>
      <c r="D4399" s="78">
        <v>858647.09999999951</v>
      </c>
      <c r="E4399" s="78">
        <v>749755.99999999977</v>
      </c>
      <c r="F4399" s="21">
        <v>38123.186440677957</v>
      </c>
      <c r="G4399" s="22">
        <f t="shared" si="68"/>
        <v>108891.09999999974</v>
      </c>
      <c r="H4399" s="21"/>
      <c r="I4399" s="21"/>
    </row>
    <row r="4400" spans="1:9" ht="15" x14ac:dyDescent="0.25">
      <c r="A4400" s="86" t="s">
        <v>4245</v>
      </c>
      <c r="B4400" s="20"/>
      <c r="C4400" s="70"/>
      <c r="D4400" s="78">
        <v>114268.20000000001</v>
      </c>
      <c r="E4400" s="78">
        <v>69121</v>
      </c>
      <c r="F4400" s="21">
        <v>3514.6271186440681</v>
      </c>
      <c r="G4400" s="22">
        <f t="shared" si="68"/>
        <v>45147.200000000012</v>
      </c>
      <c r="H4400" s="21"/>
      <c r="I4400" s="21"/>
    </row>
    <row r="4401" spans="1:9" ht="15" x14ac:dyDescent="0.25">
      <c r="A4401" s="85" t="s">
        <v>4246</v>
      </c>
      <c r="B4401" s="20"/>
      <c r="C4401" s="70"/>
      <c r="D4401" s="78">
        <v>509546.19999999995</v>
      </c>
      <c r="E4401" s="78">
        <v>434675.8000000001</v>
      </c>
      <c r="F4401" s="21">
        <v>22102.159322033902</v>
      </c>
      <c r="G4401" s="22">
        <f t="shared" si="68"/>
        <v>74870.399999999849</v>
      </c>
      <c r="H4401" s="21"/>
      <c r="I4401" s="21"/>
    </row>
    <row r="4402" spans="1:9" ht="15" x14ac:dyDescent="0.25">
      <c r="A4402" s="85" t="s">
        <v>4247</v>
      </c>
      <c r="B4402" s="20"/>
      <c r="C4402" s="70"/>
      <c r="D4402" s="77">
        <v>356336.4</v>
      </c>
      <c r="E4402" s="95">
        <v>287141.57</v>
      </c>
      <c r="F4402" s="21">
        <v>14600.418813559321</v>
      </c>
      <c r="G4402" s="22">
        <f t="shared" si="68"/>
        <v>69194.830000000016</v>
      </c>
      <c r="H4402" s="21"/>
      <c r="I4402" s="21"/>
    </row>
    <row r="4403" spans="1:9" ht="15" x14ac:dyDescent="0.25">
      <c r="A4403" s="85" t="s">
        <v>4248</v>
      </c>
      <c r="B4403" s="20"/>
      <c r="C4403" s="70"/>
      <c r="D4403" s="78">
        <v>2030390.2899999996</v>
      </c>
      <c r="E4403" s="78">
        <v>1692512.8999999994</v>
      </c>
      <c r="F4403" s="21">
        <v>86059.977966101666</v>
      </c>
      <c r="G4403" s="22">
        <f t="shared" si="68"/>
        <v>337877.39000000013</v>
      </c>
      <c r="H4403" s="21"/>
      <c r="I4403" s="21"/>
    </row>
    <row r="4404" spans="1:9" ht="15" x14ac:dyDescent="0.25">
      <c r="A4404" s="85" t="s">
        <v>4249</v>
      </c>
      <c r="B4404" s="20"/>
      <c r="C4404" s="70"/>
      <c r="D4404" s="78">
        <v>1192251.8999999997</v>
      </c>
      <c r="E4404" s="78">
        <v>887566.9</v>
      </c>
      <c r="F4404" s="21">
        <v>45130.520338983049</v>
      </c>
      <c r="G4404" s="22">
        <f t="shared" si="68"/>
        <v>304684.99999999965</v>
      </c>
      <c r="H4404" s="21"/>
      <c r="I4404" s="21"/>
    </row>
    <row r="4405" spans="1:9" ht="15" x14ac:dyDescent="0.25">
      <c r="A4405" s="85" t="s">
        <v>4250</v>
      </c>
      <c r="B4405" s="20"/>
      <c r="C4405" s="70"/>
      <c r="D4405" s="78">
        <v>1134244.3999999997</v>
      </c>
      <c r="E4405" s="78">
        <v>820693.09999999974</v>
      </c>
      <c r="F4405" s="21">
        <v>41730.157627118635</v>
      </c>
      <c r="G4405" s="22">
        <f t="shared" si="68"/>
        <v>313551.29999999993</v>
      </c>
      <c r="H4405" s="21"/>
      <c r="I4405" s="21"/>
    </row>
    <row r="4406" spans="1:9" ht="15" x14ac:dyDescent="0.25">
      <c r="A4406" s="85" t="s">
        <v>4251</v>
      </c>
      <c r="B4406" s="20"/>
      <c r="C4406" s="70"/>
      <c r="D4406" s="78">
        <v>1064002.5900000001</v>
      </c>
      <c r="E4406" s="78">
        <v>789254.36</v>
      </c>
      <c r="F4406" s="21">
        <v>40131.577627118641</v>
      </c>
      <c r="G4406" s="22">
        <f t="shared" si="68"/>
        <v>274748.2300000001</v>
      </c>
      <c r="H4406" s="21"/>
      <c r="I4406" s="21"/>
    </row>
    <row r="4407" spans="1:9" ht="15" x14ac:dyDescent="0.25">
      <c r="A4407" s="85" t="s">
        <v>4252</v>
      </c>
      <c r="B4407" s="20"/>
      <c r="C4407" s="70"/>
      <c r="D4407" s="78">
        <v>609730.55000000016</v>
      </c>
      <c r="E4407" s="78">
        <v>448665.64000000013</v>
      </c>
      <c r="F4407" s="21">
        <v>22813.507118644076</v>
      </c>
      <c r="G4407" s="22">
        <f t="shared" si="68"/>
        <v>161064.91000000003</v>
      </c>
      <c r="H4407" s="21"/>
      <c r="I4407" s="21"/>
    </row>
    <row r="4408" spans="1:9" ht="15" x14ac:dyDescent="0.25">
      <c r="A4408" s="85" t="s">
        <v>4253</v>
      </c>
      <c r="B4408" s="20"/>
      <c r="C4408" s="70"/>
      <c r="D4408" s="78">
        <v>835926.58000000007</v>
      </c>
      <c r="E4408" s="78">
        <v>681757.05999999982</v>
      </c>
      <c r="F4408" s="21">
        <v>34665.613220338972</v>
      </c>
      <c r="G4408" s="22">
        <f t="shared" si="68"/>
        <v>154169.52000000025</v>
      </c>
      <c r="H4408" s="21"/>
      <c r="I4408" s="21"/>
    </row>
    <row r="4409" spans="1:9" ht="15" x14ac:dyDescent="0.25">
      <c r="A4409" s="85" t="s">
        <v>4254</v>
      </c>
      <c r="B4409" s="20"/>
      <c r="C4409" s="70"/>
      <c r="D4409" s="78">
        <v>1057503.6499999999</v>
      </c>
      <c r="E4409" s="78">
        <v>876071.40000000014</v>
      </c>
      <c r="F4409" s="21">
        <v>44546.003389830519</v>
      </c>
      <c r="G4409" s="22">
        <f t="shared" si="68"/>
        <v>181432.24999999977</v>
      </c>
      <c r="H4409" s="21"/>
      <c r="I4409" s="21"/>
    </row>
    <row r="4410" spans="1:9" ht="15" x14ac:dyDescent="0.25">
      <c r="A4410" s="85" t="s">
        <v>4255</v>
      </c>
      <c r="B4410" s="20"/>
      <c r="C4410" s="70"/>
      <c r="D4410" s="78">
        <v>1356203.7500000002</v>
      </c>
      <c r="E4410" s="78">
        <v>1055156.4999999998</v>
      </c>
      <c r="F4410" s="21">
        <v>53652.025423728803</v>
      </c>
      <c r="G4410" s="22">
        <f t="shared" si="68"/>
        <v>301047.25000000047</v>
      </c>
      <c r="H4410" s="21"/>
      <c r="I4410" s="21"/>
    </row>
    <row r="4411" spans="1:9" ht="15" x14ac:dyDescent="0.25">
      <c r="A4411" s="85" t="s">
        <v>4256</v>
      </c>
      <c r="B4411" s="20"/>
      <c r="C4411" s="70"/>
      <c r="D4411" s="78">
        <v>1580454.6999999997</v>
      </c>
      <c r="E4411" s="78">
        <v>1239305.8699999996</v>
      </c>
      <c r="F4411" s="21">
        <v>63015.552711864388</v>
      </c>
      <c r="G4411" s="22">
        <f t="shared" si="68"/>
        <v>341148.83000000007</v>
      </c>
      <c r="H4411" s="21"/>
      <c r="I4411" s="21"/>
    </row>
    <row r="4412" spans="1:9" ht="15" x14ac:dyDescent="0.25">
      <c r="A4412" s="85" t="s">
        <v>4257</v>
      </c>
      <c r="B4412" s="20"/>
      <c r="C4412" s="70"/>
      <c r="D4412" s="78">
        <v>2568974.9700000002</v>
      </c>
      <c r="E4412" s="78">
        <v>1701838.7</v>
      </c>
      <c r="F4412" s="21">
        <v>86534.171186440683</v>
      </c>
      <c r="G4412" s="22">
        <f t="shared" si="68"/>
        <v>867136.27000000025</v>
      </c>
      <c r="H4412" s="21"/>
      <c r="I4412" s="21"/>
    </row>
    <row r="4413" spans="1:9" ht="15" x14ac:dyDescent="0.25">
      <c r="A4413" s="85" t="s">
        <v>4258</v>
      </c>
      <c r="B4413" s="20"/>
      <c r="C4413" s="70"/>
      <c r="D4413" s="78">
        <v>913063.20000000019</v>
      </c>
      <c r="E4413" s="78">
        <v>769047.19999999984</v>
      </c>
      <c r="F4413" s="21">
        <v>39104.094915254231</v>
      </c>
      <c r="G4413" s="22">
        <f t="shared" si="68"/>
        <v>144016.00000000035</v>
      </c>
      <c r="H4413" s="21"/>
      <c r="I4413" s="21"/>
    </row>
    <row r="4414" spans="1:9" ht="15" x14ac:dyDescent="0.25">
      <c r="A4414" s="85" t="s">
        <v>4259</v>
      </c>
      <c r="B4414" s="20"/>
      <c r="C4414" s="70"/>
      <c r="D4414" s="78">
        <v>3478735.6199999987</v>
      </c>
      <c r="E4414" s="78">
        <v>2876417.4599999995</v>
      </c>
      <c r="F4414" s="21">
        <v>146258.51491525423</v>
      </c>
      <c r="G4414" s="22">
        <f t="shared" si="68"/>
        <v>602318.15999999922</v>
      </c>
      <c r="H4414" s="21"/>
      <c r="I4414" s="21"/>
    </row>
    <row r="4415" spans="1:9" ht="15" x14ac:dyDescent="0.25">
      <c r="A4415" s="85" t="s">
        <v>4260</v>
      </c>
      <c r="B4415" s="20"/>
      <c r="C4415" s="70"/>
      <c r="D4415" s="78">
        <v>715601.2</v>
      </c>
      <c r="E4415" s="78">
        <v>553471.39000000013</v>
      </c>
      <c r="F4415" s="21">
        <v>28142.613050847467</v>
      </c>
      <c r="G4415" s="22">
        <f t="shared" si="68"/>
        <v>162129.80999999982</v>
      </c>
      <c r="H4415" s="21"/>
      <c r="I4415" s="21"/>
    </row>
    <row r="4416" spans="1:9" ht="15" x14ac:dyDescent="0.25">
      <c r="A4416" s="85" t="s">
        <v>4261</v>
      </c>
      <c r="B4416" s="20"/>
      <c r="C4416" s="70"/>
      <c r="D4416" s="78">
        <v>253035.60000000003</v>
      </c>
      <c r="E4416" s="78">
        <v>179784.23</v>
      </c>
      <c r="F4416" s="21">
        <v>9141.5710169491522</v>
      </c>
      <c r="G4416" s="22">
        <f t="shared" si="68"/>
        <v>73251.370000000024</v>
      </c>
      <c r="H4416" s="21"/>
      <c r="I4416" s="21"/>
    </row>
    <row r="4417" spans="1:9" ht="15" x14ac:dyDescent="0.25">
      <c r="A4417" s="85" t="s">
        <v>4262</v>
      </c>
      <c r="B4417" s="20"/>
      <c r="C4417" s="70"/>
      <c r="D4417" s="78">
        <v>91600.999999999985</v>
      </c>
      <c r="E4417" s="78">
        <v>61127.17</v>
      </c>
      <c r="F4417" s="21">
        <v>3108.1611864406777</v>
      </c>
      <c r="G4417" s="22">
        <f t="shared" si="68"/>
        <v>30473.829999999987</v>
      </c>
      <c r="H4417" s="21"/>
      <c r="I4417" s="21"/>
    </row>
    <row r="4418" spans="1:9" ht="15" x14ac:dyDescent="0.25">
      <c r="A4418" s="85" t="s">
        <v>4263</v>
      </c>
      <c r="B4418" s="20"/>
      <c r="C4418" s="70"/>
      <c r="D4418" s="78">
        <v>235784.87999999998</v>
      </c>
      <c r="E4418" s="78">
        <v>77748.299999999974</v>
      </c>
      <c r="F4418" s="21">
        <v>3953.3033898305066</v>
      </c>
      <c r="G4418" s="22">
        <f t="shared" si="68"/>
        <v>158036.58000000002</v>
      </c>
      <c r="H4418" s="21"/>
      <c r="I4418" s="21"/>
    </row>
    <row r="4419" spans="1:9" ht="15" x14ac:dyDescent="0.25">
      <c r="A4419" s="85" t="s">
        <v>4264</v>
      </c>
      <c r="B4419" s="20"/>
      <c r="C4419" s="70"/>
      <c r="D4419" s="78">
        <v>1040318.81</v>
      </c>
      <c r="E4419" s="78">
        <v>490419.6</v>
      </c>
      <c r="F4419" s="21">
        <v>24936.58983050847</v>
      </c>
      <c r="G4419" s="22">
        <f t="shared" si="68"/>
        <v>549899.21000000008</v>
      </c>
      <c r="H4419" s="21"/>
      <c r="I4419" s="21"/>
    </row>
    <row r="4420" spans="1:9" ht="15" x14ac:dyDescent="0.25">
      <c r="A4420" s="85" t="s">
        <v>4539</v>
      </c>
      <c r="B4420" s="20"/>
      <c r="C4420" s="70"/>
      <c r="D4420" s="78">
        <v>479796.32</v>
      </c>
      <c r="E4420" s="78">
        <v>431144.46999999991</v>
      </c>
      <c r="F4420" s="21">
        <v>21922.600169491521</v>
      </c>
      <c r="G4420" s="22">
        <f t="shared" si="68"/>
        <v>48651.850000000093</v>
      </c>
      <c r="H4420" s="21"/>
      <c r="I4420" s="21"/>
    </row>
    <row r="4421" spans="1:9" ht="15" x14ac:dyDescent="0.25">
      <c r="A4421" s="85" t="s">
        <v>4265</v>
      </c>
      <c r="B4421" s="20"/>
      <c r="C4421" s="70"/>
      <c r="D4421" s="78">
        <v>670369.20000000007</v>
      </c>
      <c r="E4421" s="78">
        <v>516535.41000000009</v>
      </c>
      <c r="F4421" s="21">
        <v>26264.51237288136</v>
      </c>
      <c r="G4421" s="22">
        <f t="shared" si="68"/>
        <v>153833.78999999998</v>
      </c>
      <c r="H4421" s="21"/>
      <c r="I4421" s="21"/>
    </row>
    <row r="4422" spans="1:9" ht="15" x14ac:dyDescent="0.25">
      <c r="A4422" s="85" t="s">
        <v>4266</v>
      </c>
      <c r="B4422" s="20"/>
      <c r="C4422" s="70"/>
      <c r="D4422" s="78">
        <v>1089398.5999999999</v>
      </c>
      <c r="E4422" s="78">
        <v>879946.74999999988</v>
      </c>
      <c r="F4422" s="21">
        <v>44743.055084745756</v>
      </c>
      <c r="G4422" s="22">
        <f t="shared" ref="G4422:G4485" si="69">D4422-E4422</f>
        <v>209451.84999999998</v>
      </c>
      <c r="H4422" s="21"/>
      <c r="I4422" s="21"/>
    </row>
    <row r="4423" spans="1:9" ht="15" x14ac:dyDescent="0.25">
      <c r="A4423" s="85" t="s">
        <v>4267</v>
      </c>
      <c r="B4423" s="20"/>
      <c r="C4423" s="70"/>
      <c r="D4423" s="78">
        <v>885374.39999999979</v>
      </c>
      <c r="E4423" s="78">
        <v>703860.54</v>
      </c>
      <c r="F4423" s="21">
        <v>35789.518983050846</v>
      </c>
      <c r="G4423" s="22">
        <f t="shared" si="69"/>
        <v>181513.85999999975</v>
      </c>
      <c r="H4423" s="21"/>
      <c r="I4423" s="21"/>
    </row>
    <row r="4424" spans="1:9" ht="15" x14ac:dyDescent="0.25">
      <c r="A4424" s="85" t="s">
        <v>4268</v>
      </c>
      <c r="B4424" s="20"/>
      <c r="C4424" s="70"/>
      <c r="D4424" s="77">
        <v>262988</v>
      </c>
      <c r="E4424" s="95">
        <v>89112.74</v>
      </c>
      <c r="F4424" s="21">
        <v>4531.1562711864408</v>
      </c>
      <c r="G4424" s="22">
        <f t="shared" si="69"/>
        <v>173875.26</v>
      </c>
      <c r="H4424" s="21"/>
      <c r="I4424" s="21"/>
    </row>
    <row r="4425" spans="1:9" ht="15" x14ac:dyDescent="0.25">
      <c r="A4425" s="85" t="s">
        <v>4269</v>
      </c>
      <c r="B4425" s="20"/>
      <c r="C4425" s="70"/>
      <c r="D4425" s="78">
        <v>618638.44999999984</v>
      </c>
      <c r="E4425" s="78">
        <v>502664.14999999997</v>
      </c>
      <c r="F4425" s="21">
        <v>25559.194067796609</v>
      </c>
      <c r="G4425" s="22">
        <f t="shared" si="69"/>
        <v>115974.29999999987</v>
      </c>
      <c r="H4425" s="21"/>
      <c r="I4425" s="21"/>
    </row>
    <row r="4426" spans="1:9" ht="15" x14ac:dyDescent="0.25">
      <c r="A4426" s="85" t="s">
        <v>4270</v>
      </c>
      <c r="B4426" s="20"/>
      <c r="C4426" s="70"/>
      <c r="D4426" s="78">
        <v>1472044.1999999997</v>
      </c>
      <c r="E4426" s="78">
        <v>1087587.0300000005</v>
      </c>
      <c r="F4426" s="21">
        <v>55301.035423728834</v>
      </c>
      <c r="G4426" s="22">
        <f t="shared" si="69"/>
        <v>384457.16999999923</v>
      </c>
      <c r="H4426" s="21"/>
      <c r="I4426" s="21"/>
    </row>
    <row r="4427" spans="1:9" ht="15" x14ac:dyDescent="0.25">
      <c r="A4427" s="85" t="s">
        <v>4271</v>
      </c>
      <c r="B4427" s="20"/>
      <c r="C4427" s="70"/>
      <c r="D4427" s="77">
        <v>132328</v>
      </c>
      <c r="E4427" s="95">
        <v>5225.72</v>
      </c>
      <c r="F4427" s="21">
        <v>265.71457627118644</v>
      </c>
      <c r="G4427" s="22">
        <f t="shared" si="69"/>
        <v>127102.28</v>
      </c>
      <c r="H4427" s="21"/>
      <c r="I4427" s="21"/>
    </row>
    <row r="4428" spans="1:9" ht="15" x14ac:dyDescent="0.25">
      <c r="A4428" s="85" t="s">
        <v>4272</v>
      </c>
      <c r="B4428" s="20"/>
      <c r="C4428" s="70"/>
      <c r="D4428" s="78">
        <v>936400.35999999964</v>
      </c>
      <c r="E4428" s="78">
        <v>644189.30000000005</v>
      </c>
      <c r="F4428" s="21">
        <v>32755.388135593224</v>
      </c>
      <c r="G4428" s="22">
        <f t="shared" si="69"/>
        <v>292211.05999999959</v>
      </c>
      <c r="H4428" s="21"/>
      <c r="I4428" s="21"/>
    </row>
    <row r="4429" spans="1:9" ht="15" x14ac:dyDescent="0.25">
      <c r="A4429" s="85" t="s">
        <v>4273</v>
      </c>
      <c r="B4429" s="20"/>
      <c r="C4429" s="70"/>
      <c r="D4429" s="78">
        <v>115834.96999999999</v>
      </c>
      <c r="E4429" s="78">
        <v>80707.77</v>
      </c>
      <c r="F4429" s="21">
        <v>4103.7849152542376</v>
      </c>
      <c r="G4429" s="22">
        <f t="shared" si="69"/>
        <v>35127.199999999983</v>
      </c>
      <c r="H4429" s="21"/>
      <c r="I4429" s="21"/>
    </row>
    <row r="4430" spans="1:9" ht="15" x14ac:dyDescent="0.25">
      <c r="A4430" s="85" t="s">
        <v>4274</v>
      </c>
      <c r="B4430" s="20"/>
      <c r="C4430" s="70"/>
      <c r="D4430" s="78">
        <v>1726810.7700000009</v>
      </c>
      <c r="E4430" s="78">
        <v>1478478.0799999998</v>
      </c>
      <c r="F4430" s="21">
        <v>75176.851525423714</v>
      </c>
      <c r="G4430" s="22">
        <f t="shared" si="69"/>
        <v>248332.69000000111</v>
      </c>
      <c r="H4430" s="21"/>
      <c r="I4430" s="21"/>
    </row>
    <row r="4431" spans="1:9" ht="15" x14ac:dyDescent="0.25">
      <c r="A4431" s="85" t="s">
        <v>4275</v>
      </c>
      <c r="B4431" s="20"/>
      <c r="C4431" s="70"/>
      <c r="D4431" s="78">
        <v>544250.4</v>
      </c>
      <c r="E4431" s="78">
        <v>394621.1</v>
      </c>
      <c r="F4431" s="21">
        <v>20065.479661016947</v>
      </c>
      <c r="G4431" s="22">
        <f t="shared" si="69"/>
        <v>149629.30000000005</v>
      </c>
      <c r="H4431" s="21"/>
      <c r="I4431" s="21"/>
    </row>
    <row r="4432" spans="1:9" ht="15" x14ac:dyDescent="0.25">
      <c r="A4432" s="85" t="s">
        <v>4276</v>
      </c>
      <c r="B4432" s="20"/>
      <c r="C4432" s="70"/>
      <c r="D4432" s="80">
        <v>927849.90000000026</v>
      </c>
      <c r="E4432" s="80">
        <v>584796.35999999975</v>
      </c>
      <c r="F4432" s="21">
        <v>29735.408135593207</v>
      </c>
      <c r="G4432" s="22">
        <f t="shared" si="69"/>
        <v>343053.5400000005</v>
      </c>
      <c r="H4432" s="21"/>
      <c r="I4432" s="21"/>
    </row>
    <row r="4433" spans="1:9" ht="15" x14ac:dyDescent="0.25">
      <c r="A4433" s="85" t="s">
        <v>4277</v>
      </c>
      <c r="B4433" s="20"/>
      <c r="C4433" s="70"/>
      <c r="D4433" s="77">
        <v>4638989.3</v>
      </c>
      <c r="E4433" s="95">
        <v>2165365.2599999998</v>
      </c>
      <c r="F4433" s="21">
        <v>110103.31830508473</v>
      </c>
      <c r="G4433" s="22">
        <f t="shared" si="69"/>
        <v>2473624.04</v>
      </c>
      <c r="H4433" s="21"/>
      <c r="I4433" s="21"/>
    </row>
    <row r="4434" spans="1:9" ht="15" x14ac:dyDescent="0.25">
      <c r="A4434" s="85" t="s">
        <v>4278</v>
      </c>
      <c r="B4434" s="20"/>
      <c r="C4434" s="70"/>
      <c r="D4434" s="78">
        <v>1517195</v>
      </c>
      <c r="E4434" s="78">
        <v>1085608.01</v>
      </c>
      <c r="F4434" s="21">
        <v>55200.40728813559</v>
      </c>
      <c r="G4434" s="22">
        <f t="shared" si="69"/>
        <v>431586.99</v>
      </c>
      <c r="H4434" s="21"/>
      <c r="I4434" s="21"/>
    </row>
    <row r="4435" spans="1:9" ht="15" x14ac:dyDescent="0.25">
      <c r="A4435" s="85" t="s">
        <v>4279</v>
      </c>
      <c r="B4435" s="20"/>
      <c r="C4435" s="70"/>
      <c r="D4435" s="78">
        <v>322887</v>
      </c>
      <c r="E4435" s="78">
        <v>223898.90000000002</v>
      </c>
      <c r="F4435" s="21">
        <v>11384.689830508476</v>
      </c>
      <c r="G4435" s="22">
        <f t="shared" si="69"/>
        <v>98988.099999999977</v>
      </c>
      <c r="H4435" s="21"/>
      <c r="I4435" s="21"/>
    </row>
    <row r="4436" spans="1:9" ht="15" x14ac:dyDescent="0.25">
      <c r="A4436" s="86" t="s">
        <v>4280</v>
      </c>
      <c r="B4436" s="20"/>
      <c r="C4436" s="70"/>
      <c r="D4436" s="78">
        <v>94317.8</v>
      </c>
      <c r="E4436" s="78">
        <v>40373.1</v>
      </c>
      <c r="F4436" s="21">
        <v>2052.8694915254237</v>
      </c>
      <c r="G4436" s="22">
        <f t="shared" si="69"/>
        <v>53944.700000000004</v>
      </c>
      <c r="H4436" s="21"/>
      <c r="I4436" s="21"/>
    </row>
    <row r="4437" spans="1:9" ht="15" x14ac:dyDescent="0.25">
      <c r="A4437" s="86" t="s">
        <v>4281</v>
      </c>
      <c r="B4437" s="20"/>
      <c r="C4437" s="70"/>
      <c r="D4437" s="78">
        <v>1195741.7199999997</v>
      </c>
      <c r="E4437" s="78">
        <v>1015528.0799999997</v>
      </c>
      <c r="F4437" s="21">
        <v>51637.021016949133</v>
      </c>
      <c r="G4437" s="22">
        <f t="shared" si="69"/>
        <v>180213.64</v>
      </c>
      <c r="H4437" s="21"/>
      <c r="I4437" s="21"/>
    </row>
    <row r="4438" spans="1:9" ht="15" x14ac:dyDescent="0.25">
      <c r="A4438" s="86" t="s">
        <v>4282</v>
      </c>
      <c r="B4438" s="20"/>
      <c r="C4438" s="70"/>
      <c r="D4438" s="78">
        <v>1831171.65</v>
      </c>
      <c r="E4438" s="78">
        <v>1198527.7500000002</v>
      </c>
      <c r="F4438" s="21">
        <v>60942.08898305086</v>
      </c>
      <c r="G4438" s="22">
        <f t="shared" si="69"/>
        <v>632643.89999999967</v>
      </c>
      <c r="H4438" s="21"/>
      <c r="I4438" s="21"/>
    </row>
    <row r="4439" spans="1:9" ht="15" x14ac:dyDescent="0.25">
      <c r="A4439" s="86" t="s">
        <v>4283</v>
      </c>
      <c r="B4439" s="20"/>
      <c r="C4439" s="70"/>
      <c r="D4439" s="78">
        <v>967169.90000000014</v>
      </c>
      <c r="E4439" s="78">
        <v>847777.2300000001</v>
      </c>
      <c r="F4439" s="21">
        <v>43107.316779661021</v>
      </c>
      <c r="G4439" s="22">
        <f t="shared" si="69"/>
        <v>119392.67000000004</v>
      </c>
      <c r="H4439" s="21"/>
      <c r="I4439" s="21"/>
    </row>
    <row r="4440" spans="1:9" ht="15" x14ac:dyDescent="0.25">
      <c r="A4440" s="86" t="s">
        <v>4284</v>
      </c>
      <c r="B4440" s="20"/>
      <c r="C4440" s="70"/>
      <c r="D4440" s="78">
        <v>803412.2</v>
      </c>
      <c r="E4440" s="78">
        <v>566858.34000000008</v>
      </c>
      <c r="F4440" s="21">
        <v>28823.305423728816</v>
      </c>
      <c r="G4440" s="22">
        <f t="shared" si="69"/>
        <v>236553.85999999987</v>
      </c>
      <c r="H4440" s="21"/>
      <c r="I4440" s="21"/>
    </row>
    <row r="4441" spans="1:9" ht="15" x14ac:dyDescent="0.25">
      <c r="A4441" s="86" t="s">
        <v>4285</v>
      </c>
      <c r="B4441" s="20"/>
      <c r="C4441" s="70"/>
      <c r="D4441" s="78">
        <v>1066044.6499999999</v>
      </c>
      <c r="E4441" s="78">
        <v>857835.65000000037</v>
      </c>
      <c r="F4441" s="21">
        <v>43618.761864406799</v>
      </c>
      <c r="G4441" s="22">
        <f t="shared" si="69"/>
        <v>208208.99999999953</v>
      </c>
      <c r="H4441" s="21"/>
      <c r="I4441" s="21"/>
    </row>
    <row r="4442" spans="1:9" ht="15" x14ac:dyDescent="0.25">
      <c r="A4442" s="86" t="s">
        <v>4286</v>
      </c>
      <c r="B4442" s="20"/>
      <c r="C4442" s="70"/>
      <c r="D4442" s="78">
        <v>663141.20000000007</v>
      </c>
      <c r="E4442" s="78">
        <v>513632.33</v>
      </c>
      <c r="F4442" s="21">
        <v>26116.898135593223</v>
      </c>
      <c r="G4442" s="22">
        <f t="shared" si="69"/>
        <v>149508.87000000005</v>
      </c>
      <c r="H4442" s="21"/>
      <c r="I4442" s="21"/>
    </row>
    <row r="4443" spans="1:9" ht="15" x14ac:dyDescent="0.25">
      <c r="A4443" s="86" t="s">
        <v>4287</v>
      </c>
      <c r="B4443" s="20"/>
      <c r="C4443" s="70"/>
      <c r="D4443" s="78">
        <v>1303202.1599999999</v>
      </c>
      <c r="E4443" s="78">
        <v>676018.27</v>
      </c>
      <c r="F4443" s="21">
        <v>34373.81033898305</v>
      </c>
      <c r="G4443" s="22">
        <f t="shared" si="69"/>
        <v>627183.8899999999</v>
      </c>
      <c r="H4443" s="21"/>
      <c r="I4443" s="21"/>
    </row>
    <row r="4444" spans="1:9" ht="15" x14ac:dyDescent="0.25">
      <c r="A4444" s="86" t="s">
        <v>4288</v>
      </c>
      <c r="B4444" s="20"/>
      <c r="C4444" s="70"/>
      <c r="D4444" s="78">
        <v>641634.56000000017</v>
      </c>
      <c r="E4444" s="78">
        <v>423343.98000000004</v>
      </c>
      <c r="F4444" s="21">
        <v>21525.965084745763</v>
      </c>
      <c r="G4444" s="22">
        <f t="shared" si="69"/>
        <v>218290.58000000013</v>
      </c>
      <c r="H4444" s="21"/>
      <c r="I4444" s="21"/>
    </row>
    <row r="4445" spans="1:9" ht="15" x14ac:dyDescent="0.25">
      <c r="A4445" s="86" t="s">
        <v>4289</v>
      </c>
      <c r="B4445" s="20"/>
      <c r="C4445" s="70"/>
      <c r="D4445" s="78">
        <v>457447.60000000009</v>
      </c>
      <c r="E4445" s="78">
        <v>383955.75</v>
      </c>
      <c r="F4445" s="21">
        <v>19523.173728813559</v>
      </c>
      <c r="G4445" s="22">
        <f t="shared" si="69"/>
        <v>73491.850000000093</v>
      </c>
      <c r="H4445" s="21"/>
      <c r="I4445" s="21"/>
    </row>
    <row r="4446" spans="1:9" ht="15" x14ac:dyDescent="0.25">
      <c r="A4446" s="86" t="s">
        <v>4290</v>
      </c>
      <c r="B4446" s="20"/>
      <c r="C4446" s="70"/>
      <c r="D4446" s="78">
        <v>281623.39999999997</v>
      </c>
      <c r="E4446" s="78">
        <v>228643.89999999997</v>
      </c>
      <c r="F4446" s="21">
        <v>11625.96101694915</v>
      </c>
      <c r="G4446" s="22">
        <f t="shared" si="69"/>
        <v>52979.5</v>
      </c>
      <c r="H4446" s="21"/>
      <c r="I4446" s="21"/>
    </row>
    <row r="4447" spans="1:9" ht="15" x14ac:dyDescent="0.25">
      <c r="A4447" s="86" t="s">
        <v>4291</v>
      </c>
      <c r="B4447" s="20"/>
      <c r="C4447" s="21"/>
      <c r="D4447" s="78">
        <v>485565.81000000006</v>
      </c>
      <c r="E4447" s="78">
        <v>426901.40000000008</v>
      </c>
      <c r="F4447" s="21">
        <v>21706.85084745763</v>
      </c>
      <c r="G4447" s="22">
        <f t="shared" si="69"/>
        <v>58664.409999999974</v>
      </c>
      <c r="H4447" s="21"/>
      <c r="I4447" s="21"/>
    </row>
    <row r="4448" spans="1:9" ht="15" x14ac:dyDescent="0.25">
      <c r="A4448" s="86" t="s">
        <v>4292</v>
      </c>
      <c r="B4448" s="20"/>
      <c r="C4448" s="21"/>
      <c r="D4448" s="78">
        <v>1795536.6999999993</v>
      </c>
      <c r="E4448" s="78">
        <v>1486988.4500000009</v>
      </c>
      <c r="F4448" s="21">
        <v>75609.582203389873</v>
      </c>
      <c r="G4448" s="22">
        <f t="shared" si="69"/>
        <v>308548.24999999837</v>
      </c>
      <c r="H4448" s="21"/>
      <c r="I4448" s="21"/>
    </row>
    <row r="4449" spans="1:9" ht="15" x14ac:dyDescent="0.25">
      <c r="A4449" s="86" t="s">
        <v>4293</v>
      </c>
      <c r="B4449" s="20"/>
      <c r="C4449" s="21"/>
      <c r="D4449" s="77">
        <v>1554686.1</v>
      </c>
      <c r="E4449" s="95">
        <v>784552.92</v>
      </c>
      <c r="F4449" s="21">
        <v>39892.521355932207</v>
      </c>
      <c r="G4449" s="22">
        <f t="shared" si="69"/>
        <v>770133.18</v>
      </c>
      <c r="H4449" s="21"/>
      <c r="I4449" s="21"/>
    </row>
    <row r="4450" spans="1:9" ht="15" x14ac:dyDescent="0.25">
      <c r="A4450" s="86" t="s">
        <v>4294</v>
      </c>
      <c r="B4450" s="20"/>
      <c r="C4450" s="21"/>
      <c r="D4450" s="77">
        <v>1974271.2</v>
      </c>
      <c r="E4450" s="95">
        <v>844438.21</v>
      </c>
      <c r="F4450" s="21">
        <v>42937.536101694917</v>
      </c>
      <c r="G4450" s="22">
        <f t="shared" si="69"/>
        <v>1129832.99</v>
      </c>
      <c r="H4450" s="21"/>
      <c r="I4450" s="21"/>
    </row>
    <row r="4451" spans="1:9" ht="15" x14ac:dyDescent="0.25">
      <c r="A4451" s="86" t="s">
        <v>4295</v>
      </c>
      <c r="B4451" s="20"/>
      <c r="C4451" s="21"/>
      <c r="D4451" s="78">
        <v>178281.1</v>
      </c>
      <c r="E4451" s="78">
        <v>138230</v>
      </c>
      <c r="F4451" s="21">
        <v>7028.6440677966102</v>
      </c>
      <c r="G4451" s="22">
        <f t="shared" si="69"/>
        <v>40051.100000000006</v>
      </c>
      <c r="H4451" s="21"/>
      <c r="I4451" s="21"/>
    </row>
    <row r="4452" spans="1:9" ht="15" x14ac:dyDescent="0.25">
      <c r="A4452" s="86" t="s">
        <v>4296</v>
      </c>
      <c r="B4452" s="20"/>
      <c r="C4452" s="21"/>
      <c r="D4452" s="78">
        <v>2406887.4700000002</v>
      </c>
      <c r="E4452" s="78">
        <v>1335132.6200000001</v>
      </c>
      <c r="F4452" s="21">
        <v>67888.099322033901</v>
      </c>
      <c r="G4452" s="22">
        <f t="shared" si="69"/>
        <v>1071754.8500000001</v>
      </c>
      <c r="H4452" s="21"/>
      <c r="I4452" s="21"/>
    </row>
    <row r="4453" spans="1:9" ht="15" x14ac:dyDescent="0.25">
      <c r="A4453" s="86" t="s">
        <v>4297</v>
      </c>
      <c r="B4453" s="20"/>
      <c r="C4453" s="21"/>
      <c r="D4453" s="78">
        <v>891578.49</v>
      </c>
      <c r="E4453" s="78">
        <v>711859.59</v>
      </c>
      <c r="F4453" s="21">
        <v>36196.250338983053</v>
      </c>
      <c r="G4453" s="22">
        <f t="shared" si="69"/>
        <v>179718.90000000002</v>
      </c>
      <c r="H4453" s="21"/>
      <c r="I4453" s="21"/>
    </row>
    <row r="4454" spans="1:9" ht="15" x14ac:dyDescent="0.25">
      <c r="A4454" s="86" t="s">
        <v>4298</v>
      </c>
      <c r="B4454" s="20"/>
      <c r="C4454" s="21"/>
      <c r="D4454" s="78">
        <v>1879115.0499999998</v>
      </c>
      <c r="E4454" s="78">
        <v>1238172.21</v>
      </c>
      <c r="F4454" s="21">
        <v>62957.908983050846</v>
      </c>
      <c r="G4454" s="22">
        <f t="shared" si="69"/>
        <v>640942.83999999985</v>
      </c>
      <c r="H4454" s="21"/>
      <c r="I4454" s="21"/>
    </row>
    <row r="4455" spans="1:9" ht="15" x14ac:dyDescent="0.25">
      <c r="A4455" s="86" t="s">
        <v>4299</v>
      </c>
      <c r="B4455" s="20"/>
      <c r="C4455" s="21"/>
      <c r="D4455" s="78">
        <v>2263423.4300000016</v>
      </c>
      <c r="E4455" s="78">
        <v>1955315.9500000007</v>
      </c>
      <c r="F4455" s="21">
        <v>99422.844915254274</v>
      </c>
      <c r="G4455" s="22">
        <f t="shared" si="69"/>
        <v>308107.48000000091</v>
      </c>
      <c r="H4455" s="21"/>
      <c r="I4455" s="21"/>
    </row>
    <row r="4456" spans="1:9" ht="15" x14ac:dyDescent="0.25">
      <c r="A4456" s="86" t="s">
        <v>4300</v>
      </c>
      <c r="B4456" s="20"/>
      <c r="C4456" s="21"/>
      <c r="D4456" s="78">
        <v>251421</v>
      </c>
      <c r="E4456" s="78">
        <v>80773.7</v>
      </c>
      <c r="F4456" s="21">
        <v>4107.1372881355928</v>
      </c>
      <c r="G4456" s="22">
        <f t="shared" si="69"/>
        <v>170647.3</v>
      </c>
      <c r="H4456" s="21"/>
      <c r="I4456" s="21"/>
    </row>
    <row r="4457" spans="1:9" ht="15" x14ac:dyDescent="0.25">
      <c r="A4457" s="86" t="s">
        <v>4301</v>
      </c>
      <c r="B4457" s="20"/>
      <c r="C4457" s="21"/>
      <c r="D4457" s="78">
        <v>501623.1999999999</v>
      </c>
      <c r="E4457" s="78">
        <v>371196.40000000014</v>
      </c>
      <c r="F4457" s="21">
        <v>18874.393220338992</v>
      </c>
      <c r="G4457" s="22">
        <f t="shared" si="69"/>
        <v>130426.79999999976</v>
      </c>
      <c r="H4457" s="21"/>
      <c r="I4457" s="21"/>
    </row>
    <row r="4458" spans="1:9" ht="15" x14ac:dyDescent="0.25">
      <c r="A4458" s="86" t="s">
        <v>4302</v>
      </c>
      <c r="B4458" s="20"/>
      <c r="C4458" s="21"/>
      <c r="D4458" s="78">
        <v>680256.85999999987</v>
      </c>
      <c r="E4458" s="78">
        <v>612210.76999999967</v>
      </c>
      <c r="F4458" s="21">
        <v>31129.361186440663</v>
      </c>
      <c r="G4458" s="22">
        <f t="shared" si="69"/>
        <v>68046.0900000002</v>
      </c>
      <c r="H4458" s="21"/>
      <c r="I4458" s="21"/>
    </row>
    <row r="4459" spans="1:9" ht="15" x14ac:dyDescent="0.25">
      <c r="A4459" s="86" t="s">
        <v>4303</v>
      </c>
      <c r="B4459" s="20"/>
      <c r="C4459" s="21"/>
      <c r="D4459" s="78">
        <v>3316872.2400000007</v>
      </c>
      <c r="E4459" s="78">
        <v>2557977.1900000018</v>
      </c>
      <c r="F4459" s="21">
        <v>130066.63677966112</v>
      </c>
      <c r="G4459" s="22">
        <f t="shared" si="69"/>
        <v>758895.04999999888</v>
      </c>
      <c r="H4459" s="21"/>
      <c r="I4459" s="21"/>
    </row>
    <row r="4460" spans="1:9" ht="15" x14ac:dyDescent="0.25">
      <c r="A4460" s="86" t="s">
        <v>4304</v>
      </c>
      <c r="B4460" s="20"/>
      <c r="C4460" s="21"/>
      <c r="D4460" s="78">
        <v>977368.69999999984</v>
      </c>
      <c r="E4460" s="78">
        <v>385990.57999999978</v>
      </c>
      <c r="F4460" s="21">
        <v>19626.639661016939</v>
      </c>
      <c r="G4460" s="22">
        <f t="shared" si="69"/>
        <v>591378.12000000011</v>
      </c>
      <c r="H4460" s="21"/>
      <c r="I4460" s="21"/>
    </row>
    <row r="4461" spans="1:9" ht="15" x14ac:dyDescent="0.25">
      <c r="A4461" s="86" t="s">
        <v>4305</v>
      </c>
      <c r="B4461" s="20"/>
      <c r="C4461" s="21"/>
      <c r="D4461" s="78">
        <v>773545.64999999991</v>
      </c>
      <c r="E4461" s="78">
        <v>264755.21999999997</v>
      </c>
      <c r="F4461" s="21">
        <v>13462.129830508473</v>
      </c>
      <c r="G4461" s="22">
        <f t="shared" si="69"/>
        <v>508790.42999999993</v>
      </c>
      <c r="H4461" s="21"/>
      <c r="I4461" s="21"/>
    </row>
    <row r="4462" spans="1:9" ht="15" x14ac:dyDescent="0.25">
      <c r="A4462" s="86" t="s">
        <v>4306</v>
      </c>
      <c r="B4462" s="20"/>
      <c r="C4462" s="21"/>
      <c r="D4462" s="78">
        <v>1781764.25</v>
      </c>
      <c r="E4462" s="78">
        <v>1641153.5699999998</v>
      </c>
      <c r="F4462" s="21">
        <v>83448.486610169479</v>
      </c>
      <c r="G4462" s="22">
        <f t="shared" si="69"/>
        <v>140610.68000000017</v>
      </c>
      <c r="H4462" s="21"/>
      <c r="I4462" s="21"/>
    </row>
    <row r="4463" spans="1:9" ht="15" x14ac:dyDescent="0.25">
      <c r="A4463" s="86" t="s">
        <v>4307</v>
      </c>
      <c r="B4463" s="20"/>
      <c r="C4463" s="21"/>
      <c r="D4463" s="78">
        <v>404542.04999999993</v>
      </c>
      <c r="E4463" s="78">
        <v>258678.15</v>
      </c>
      <c r="F4463" s="21">
        <v>13153.12627118644</v>
      </c>
      <c r="G4463" s="22">
        <f t="shared" si="69"/>
        <v>145863.89999999994</v>
      </c>
      <c r="H4463" s="21"/>
      <c r="I4463" s="21"/>
    </row>
    <row r="4464" spans="1:9" ht="15" x14ac:dyDescent="0.25">
      <c r="A4464" s="86" t="s">
        <v>4308</v>
      </c>
      <c r="B4464" s="20"/>
      <c r="C4464" s="21"/>
      <c r="D4464" s="78">
        <v>2466619.1</v>
      </c>
      <c r="E4464" s="78">
        <v>1559741.9200000006</v>
      </c>
      <c r="F4464" s="21">
        <v>79308.911186440717</v>
      </c>
      <c r="G4464" s="22">
        <f t="shared" si="69"/>
        <v>906877.17999999947</v>
      </c>
      <c r="H4464" s="21"/>
      <c r="I4464" s="21"/>
    </row>
    <row r="4465" spans="1:9" ht="15" x14ac:dyDescent="0.25">
      <c r="A4465" s="86" t="s">
        <v>4309</v>
      </c>
      <c r="B4465" s="20"/>
      <c r="C4465" s="21"/>
      <c r="D4465" s="78">
        <v>2106864.5700000003</v>
      </c>
      <c r="E4465" s="78">
        <v>1473877.3400000003</v>
      </c>
      <c r="F4465" s="21">
        <v>74942.915593220358</v>
      </c>
      <c r="G4465" s="22">
        <f t="shared" si="69"/>
        <v>632987.23</v>
      </c>
      <c r="H4465" s="21"/>
      <c r="I4465" s="21"/>
    </row>
    <row r="4466" spans="1:9" ht="15" x14ac:dyDescent="0.25">
      <c r="A4466" s="86" t="s">
        <v>4524</v>
      </c>
      <c r="B4466" s="20"/>
      <c r="C4466" s="21"/>
      <c r="D4466" s="78">
        <v>913046.46999999986</v>
      </c>
      <c r="E4466" s="78">
        <v>760839.36999999988</v>
      </c>
      <c r="F4466" s="21">
        <v>38686.747627118639</v>
      </c>
      <c r="G4466" s="22">
        <f t="shared" si="69"/>
        <v>152207.09999999998</v>
      </c>
      <c r="H4466" s="21"/>
      <c r="I4466" s="21"/>
    </row>
    <row r="4467" spans="1:9" ht="15" x14ac:dyDescent="0.25">
      <c r="A4467" s="86" t="s">
        <v>4310</v>
      </c>
      <c r="B4467" s="20"/>
      <c r="C4467" s="21"/>
      <c r="D4467" s="78">
        <v>493022.31999999995</v>
      </c>
      <c r="E4467" s="78">
        <v>382693.22000000003</v>
      </c>
      <c r="F4467" s="21">
        <v>19458.977288135593</v>
      </c>
      <c r="G4467" s="22">
        <f t="shared" si="69"/>
        <v>110329.09999999992</v>
      </c>
      <c r="H4467" s="21"/>
      <c r="I4467" s="21"/>
    </row>
    <row r="4468" spans="1:9" ht="15" x14ac:dyDescent="0.25">
      <c r="A4468" s="86" t="s">
        <v>4311</v>
      </c>
      <c r="B4468" s="20"/>
      <c r="C4468" s="21"/>
      <c r="D4468" s="78">
        <v>219164.50000000003</v>
      </c>
      <c r="E4468" s="78">
        <v>145108.59999999998</v>
      </c>
      <c r="F4468" s="21">
        <v>7378.403389830507</v>
      </c>
      <c r="G4468" s="22">
        <f t="shared" si="69"/>
        <v>74055.900000000052</v>
      </c>
      <c r="H4468" s="21"/>
      <c r="I4468" s="21"/>
    </row>
    <row r="4469" spans="1:9" ht="15" x14ac:dyDescent="0.25">
      <c r="A4469" s="86" t="s">
        <v>4312</v>
      </c>
      <c r="B4469" s="20"/>
      <c r="C4469" s="21"/>
      <c r="D4469" s="78">
        <v>1317272.1000000003</v>
      </c>
      <c r="E4469" s="78">
        <v>1078534.0599999996</v>
      </c>
      <c r="F4469" s="21">
        <v>54840.714915254212</v>
      </c>
      <c r="G4469" s="22">
        <f t="shared" si="69"/>
        <v>238738.04000000074</v>
      </c>
      <c r="H4469" s="21"/>
      <c r="I4469" s="21"/>
    </row>
    <row r="4470" spans="1:9" ht="15" x14ac:dyDescent="0.25">
      <c r="A4470" s="86" t="s">
        <v>4313</v>
      </c>
      <c r="B4470" s="20"/>
      <c r="C4470" s="21"/>
      <c r="D4470" s="78">
        <v>700906.32000000007</v>
      </c>
      <c r="E4470" s="78">
        <v>565365.00999999989</v>
      </c>
      <c r="F4470" s="21">
        <v>28747.373389830504</v>
      </c>
      <c r="G4470" s="22">
        <f t="shared" si="69"/>
        <v>135541.31000000017</v>
      </c>
      <c r="H4470" s="21"/>
      <c r="I4470" s="21"/>
    </row>
    <row r="4471" spans="1:9" ht="15" x14ac:dyDescent="0.25">
      <c r="A4471" s="86" t="s">
        <v>4314</v>
      </c>
      <c r="B4471" s="20"/>
      <c r="C4471" s="21"/>
      <c r="D4471" s="78">
        <v>720511.90000000014</v>
      </c>
      <c r="E4471" s="78">
        <v>633847.09999999986</v>
      </c>
      <c r="F4471" s="21">
        <v>32229.513559322026</v>
      </c>
      <c r="G4471" s="22">
        <f t="shared" si="69"/>
        <v>86664.800000000279</v>
      </c>
      <c r="H4471" s="21"/>
      <c r="I4471" s="21"/>
    </row>
    <row r="4472" spans="1:9" ht="15" x14ac:dyDescent="0.25">
      <c r="A4472" s="86" t="s">
        <v>4315</v>
      </c>
      <c r="B4472" s="20"/>
      <c r="C4472" s="21"/>
      <c r="D4472" s="78">
        <v>240196.69999999995</v>
      </c>
      <c r="E4472" s="78">
        <v>140816.59999999998</v>
      </c>
      <c r="F4472" s="21">
        <v>7160.1661016949147</v>
      </c>
      <c r="G4472" s="22">
        <f t="shared" si="69"/>
        <v>99380.099999999977</v>
      </c>
      <c r="H4472" s="21"/>
      <c r="I4472" s="21"/>
    </row>
    <row r="4473" spans="1:9" ht="15" x14ac:dyDescent="0.25">
      <c r="A4473" s="86" t="s">
        <v>4316</v>
      </c>
      <c r="B4473" s="20"/>
      <c r="C4473" s="21"/>
      <c r="D4473" s="78">
        <v>1107515.2199999997</v>
      </c>
      <c r="E4473" s="78">
        <v>826066.10000000033</v>
      </c>
      <c r="F4473" s="21">
        <v>42003.361016949173</v>
      </c>
      <c r="G4473" s="22">
        <f t="shared" si="69"/>
        <v>281449.11999999941</v>
      </c>
      <c r="H4473" s="21"/>
      <c r="I4473" s="21"/>
    </row>
    <row r="4474" spans="1:9" ht="15" x14ac:dyDescent="0.25">
      <c r="A4474" s="86" t="s">
        <v>4317</v>
      </c>
      <c r="B4474" s="20"/>
      <c r="C4474" s="21"/>
      <c r="D4474" s="78">
        <v>1207605.3999999997</v>
      </c>
      <c r="E4474" s="78">
        <v>853667.43999999983</v>
      </c>
      <c r="F4474" s="21">
        <v>43406.818983050835</v>
      </c>
      <c r="G4474" s="22">
        <f t="shared" si="69"/>
        <v>353937.95999999985</v>
      </c>
      <c r="H4474" s="21"/>
      <c r="I4474" s="21"/>
    </row>
    <row r="4475" spans="1:9" ht="15" x14ac:dyDescent="0.25">
      <c r="A4475" s="86" t="s">
        <v>4318</v>
      </c>
      <c r="B4475" s="20"/>
      <c r="C4475" s="21"/>
      <c r="D4475" s="78">
        <v>1119449.8400000003</v>
      </c>
      <c r="E4475" s="78">
        <v>861904.76000000013</v>
      </c>
      <c r="F4475" s="21">
        <v>43825.665762711869</v>
      </c>
      <c r="G4475" s="22">
        <f t="shared" si="69"/>
        <v>257545.08000000019</v>
      </c>
      <c r="H4475" s="21"/>
      <c r="I4475" s="21"/>
    </row>
    <row r="4476" spans="1:9" ht="15" x14ac:dyDescent="0.25">
      <c r="A4476" s="86" t="s">
        <v>4319</v>
      </c>
      <c r="B4476" s="20"/>
      <c r="C4476" s="21"/>
      <c r="D4476" s="78">
        <v>1397148.1300000004</v>
      </c>
      <c r="E4476" s="78">
        <v>1164973.7899999998</v>
      </c>
      <c r="F4476" s="21">
        <v>59235.955423728796</v>
      </c>
      <c r="G4476" s="22">
        <f t="shared" si="69"/>
        <v>232174.34000000055</v>
      </c>
      <c r="H4476" s="21"/>
      <c r="I4476" s="21"/>
    </row>
    <row r="4477" spans="1:9" ht="15" x14ac:dyDescent="0.25">
      <c r="A4477" s="85" t="s">
        <v>4320</v>
      </c>
      <c r="B4477" s="20"/>
      <c r="C4477" s="21"/>
      <c r="D4477" s="78">
        <v>1118395.3999999999</v>
      </c>
      <c r="E4477" s="78">
        <v>483713.63</v>
      </c>
      <c r="F4477" s="21">
        <v>24595.608305084745</v>
      </c>
      <c r="G4477" s="22">
        <f t="shared" si="69"/>
        <v>634681.7699999999</v>
      </c>
      <c r="H4477" s="21"/>
      <c r="I4477" s="21"/>
    </row>
    <row r="4478" spans="1:9" ht="15" x14ac:dyDescent="0.25">
      <c r="A4478" s="85" t="s">
        <v>4321</v>
      </c>
      <c r="B4478" s="20"/>
      <c r="C4478" s="21"/>
      <c r="D4478" s="78">
        <v>692404.4</v>
      </c>
      <c r="E4478" s="78">
        <v>617980.80000000005</v>
      </c>
      <c r="F4478" s="21">
        <v>31422.752542372884</v>
      </c>
      <c r="G4478" s="22">
        <f t="shared" si="69"/>
        <v>74423.599999999977</v>
      </c>
      <c r="H4478" s="21"/>
      <c r="I4478" s="21"/>
    </row>
    <row r="4479" spans="1:9" ht="15" x14ac:dyDescent="0.25">
      <c r="A4479" s="85" t="s">
        <v>4322</v>
      </c>
      <c r="B4479" s="20"/>
      <c r="C4479" s="21"/>
      <c r="D4479" s="78">
        <v>1473762.4</v>
      </c>
      <c r="E4479" s="78">
        <v>1209895.5000000005</v>
      </c>
      <c r="F4479" s="21">
        <v>61520.110169491549</v>
      </c>
      <c r="G4479" s="22">
        <f t="shared" si="69"/>
        <v>263866.89999999944</v>
      </c>
      <c r="H4479" s="21"/>
      <c r="I4479" s="21"/>
    </row>
    <row r="4480" spans="1:9" ht="15" x14ac:dyDescent="0.25">
      <c r="A4480" s="86" t="s">
        <v>4323</v>
      </c>
      <c r="B4480" s="20"/>
      <c r="C4480" s="21"/>
      <c r="D4480" s="78">
        <v>1134426.6300000001</v>
      </c>
      <c r="E4480" s="78">
        <v>898228.56000000052</v>
      </c>
      <c r="F4480" s="21">
        <v>45672.638644067825</v>
      </c>
      <c r="G4480" s="22">
        <f t="shared" si="69"/>
        <v>236198.0699999996</v>
      </c>
      <c r="H4480" s="21"/>
      <c r="I4480" s="21"/>
    </row>
    <row r="4481" spans="1:9" ht="15" x14ac:dyDescent="0.25">
      <c r="A4481" s="85" t="s">
        <v>4324</v>
      </c>
      <c r="B4481" s="20"/>
      <c r="C4481" s="21"/>
      <c r="D4481" s="78">
        <v>1489092.37</v>
      </c>
      <c r="E4481" s="78">
        <v>1170819.4699999995</v>
      </c>
      <c r="F4481" s="21">
        <v>59533.193389830485</v>
      </c>
      <c r="G4481" s="22">
        <f t="shared" si="69"/>
        <v>318272.90000000061</v>
      </c>
      <c r="H4481" s="21"/>
      <c r="I4481" s="21"/>
    </row>
    <row r="4482" spans="1:9" ht="15" x14ac:dyDescent="0.25">
      <c r="A4482" s="87" t="s">
        <v>4325</v>
      </c>
      <c r="B4482" s="20"/>
      <c r="C4482" s="21"/>
      <c r="D4482" s="78">
        <v>963064.59999999974</v>
      </c>
      <c r="E4482" s="78">
        <v>772666.46000000008</v>
      </c>
      <c r="F4482" s="21">
        <v>39288.125084745763</v>
      </c>
      <c r="G4482" s="22">
        <f t="shared" si="69"/>
        <v>190398.13999999966</v>
      </c>
      <c r="H4482" s="21"/>
      <c r="I4482" s="21"/>
    </row>
    <row r="4483" spans="1:9" ht="15" x14ac:dyDescent="0.25">
      <c r="A4483" s="85" t="s">
        <v>4326</v>
      </c>
      <c r="B4483" s="20"/>
      <c r="C4483" s="21"/>
      <c r="D4483" s="78">
        <v>3093374.9600000004</v>
      </c>
      <c r="E4483" s="78">
        <v>2545545.2600000002</v>
      </c>
      <c r="F4483" s="21">
        <v>129434.50474576274</v>
      </c>
      <c r="G4483" s="22">
        <f t="shared" si="69"/>
        <v>547829.70000000019</v>
      </c>
      <c r="H4483" s="21"/>
      <c r="I4483" s="21"/>
    </row>
    <row r="4484" spans="1:9" ht="15" x14ac:dyDescent="0.25">
      <c r="A4484" s="85" t="s">
        <v>4327</v>
      </c>
      <c r="B4484" s="20"/>
      <c r="C4484" s="21"/>
      <c r="D4484" s="78">
        <v>691730.87999999989</v>
      </c>
      <c r="E4484" s="78">
        <v>572662.08000000007</v>
      </c>
      <c r="F4484" s="21">
        <v>29118.410847457631</v>
      </c>
      <c r="G4484" s="22">
        <f t="shared" si="69"/>
        <v>119068.79999999981</v>
      </c>
      <c r="H4484" s="21"/>
      <c r="I4484" s="21"/>
    </row>
    <row r="4485" spans="1:9" ht="15" x14ac:dyDescent="0.25">
      <c r="A4485" s="85" t="s">
        <v>4328</v>
      </c>
      <c r="B4485" s="20"/>
      <c r="C4485" s="21"/>
      <c r="D4485" s="78">
        <v>955325.44999999984</v>
      </c>
      <c r="E4485" s="78">
        <v>717620.62</v>
      </c>
      <c r="F4485" s="21">
        <v>36489.18406779661</v>
      </c>
      <c r="G4485" s="22">
        <f t="shared" si="69"/>
        <v>237704.82999999984</v>
      </c>
      <c r="H4485" s="21"/>
      <c r="I4485" s="21"/>
    </row>
    <row r="4486" spans="1:9" ht="15" x14ac:dyDescent="0.25">
      <c r="A4486" s="85" t="s">
        <v>4329</v>
      </c>
      <c r="B4486" s="20"/>
      <c r="C4486" s="21"/>
      <c r="D4486" s="78">
        <v>832416.85999999987</v>
      </c>
      <c r="E4486" s="78">
        <v>712586.67999999982</v>
      </c>
      <c r="F4486" s="21">
        <v>36233.221016949145</v>
      </c>
      <c r="G4486" s="22">
        <f t="shared" ref="G4486:G4512" si="70">D4486-E4486</f>
        <v>119830.18000000005</v>
      </c>
      <c r="H4486" s="21"/>
      <c r="I4486" s="21"/>
    </row>
    <row r="4487" spans="1:9" ht="15" x14ac:dyDescent="0.25">
      <c r="A4487" s="86" t="s">
        <v>4330</v>
      </c>
      <c r="B4487" s="20"/>
      <c r="C4487" s="21"/>
      <c r="D4487" s="78">
        <v>428890.39999999997</v>
      </c>
      <c r="E4487" s="78">
        <v>410794.30000000005</v>
      </c>
      <c r="F4487" s="21">
        <v>20887.84576271187</v>
      </c>
      <c r="G4487" s="22">
        <f t="shared" si="70"/>
        <v>18096.099999999919</v>
      </c>
      <c r="H4487" s="21"/>
      <c r="I4487" s="21"/>
    </row>
    <row r="4488" spans="1:9" ht="15" x14ac:dyDescent="0.25">
      <c r="A4488" s="85" t="s">
        <v>4331</v>
      </c>
      <c r="B4488" s="20"/>
      <c r="C4488" s="21"/>
      <c r="D4488" s="78">
        <v>1783000.4300000006</v>
      </c>
      <c r="E4488" s="78">
        <v>1502200.4099999995</v>
      </c>
      <c r="F4488" s="21">
        <v>76383.071694915227</v>
      </c>
      <c r="G4488" s="22">
        <f t="shared" si="70"/>
        <v>280800.02000000118</v>
      </c>
      <c r="H4488" s="21"/>
      <c r="I4488" s="21"/>
    </row>
    <row r="4489" spans="1:9" ht="15" x14ac:dyDescent="0.25">
      <c r="A4489" s="85" t="s">
        <v>4332</v>
      </c>
      <c r="B4489" s="20"/>
      <c r="C4489" s="21"/>
      <c r="D4489" s="78">
        <v>1494685.7200000002</v>
      </c>
      <c r="E4489" s="78">
        <v>1245689.04</v>
      </c>
      <c r="F4489" s="21">
        <v>63340.120677966101</v>
      </c>
      <c r="G4489" s="22">
        <f t="shared" si="70"/>
        <v>248996.68000000017</v>
      </c>
      <c r="H4489" s="21"/>
      <c r="I4489" s="21"/>
    </row>
    <row r="4490" spans="1:9" ht="15" x14ac:dyDescent="0.25">
      <c r="A4490" s="86" t="s">
        <v>4333</v>
      </c>
      <c r="C4490" s="75"/>
      <c r="D4490" s="78">
        <v>1246953.6599999999</v>
      </c>
      <c r="E4490" s="78">
        <v>919400.06</v>
      </c>
      <c r="F4490" s="21">
        <v>46749.155593220341</v>
      </c>
      <c r="G4490" s="22">
        <f t="shared" si="70"/>
        <v>327553.59999999986</v>
      </c>
      <c r="H4490" s="76"/>
      <c r="I4490" s="76"/>
    </row>
    <row r="4491" spans="1:9" ht="15" x14ac:dyDescent="0.25">
      <c r="A4491" s="85" t="s">
        <v>4334</v>
      </c>
      <c r="C4491" s="75"/>
      <c r="D4491" s="78">
        <v>128795.5</v>
      </c>
      <c r="E4491" s="78">
        <v>95891.299999999988</v>
      </c>
      <c r="F4491" s="21">
        <v>4875.8288135593211</v>
      </c>
      <c r="G4491" s="22">
        <f t="shared" si="70"/>
        <v>32904.200000000012</v>
      </c>
      <c r="H4491" s="76"/>
      <c r="I4491" s="76"/>
    </row>
    <row r="4492" spans="1:9" ht="15" x14ac:dyDescent="0.25">
      <c r="A4492" s="85" t="s">
        <v>4335</v>
      </c>
      <c r="C4492" s="75"/>
      <c r="D4492" s="78">
        <v>649630.60000000009</v>
      </c>
      <c r="E4492" s="78">
        <v>511836.15999999997</v>
      </c>
      <c r="F4492" s="21">
        <v>26025.567457627119</v>
      </c>
      <c r="G4492" s="22">
        <f t="shared" si="70"/>
        <v>137794.44000000012</v>
      </c>
      <c r="H4492" s="76"/>
      <c r="I4492" s="76"/>
    </row>
    <row r="4493" spans="1:9" ht="15" x14ac:dyDescent="0.25">
      <c r="A4493" s="85" t="s">
        <v>4336</v>
      </c>
      <c r="C4493" s="75"/>
      <c r="D4493" s="78">
        <v>680401.49999999977</v>
      </c>
      <c r="E4493" s="78">
        <v>437149.12999999989</v>
      </c>
      <c r="F4493" s="21">
        <v>22227.921864406773</v>
      </c>
      <c r="G4493" s="22">
        <f t="shared" si="70"/>
        <v>243252.36999999988</v>
      </c>
      <c r="H4493" s="76"/>
      <c r="I4493" s="76"/>
    </row>
    <row r="4494" spans="1:9" ht="15" x14ac:dyDescent="0.25">
      <c r="A4494" s="85" t="s">
        <v>4337</v>
      </c>
      <c r="C4494" s="75"/>
      <c r="D4494" s="78">
        <v>99665.4</v>
      </c>
      <c r="E4494" s="78">
        <v>61154.100000000006</v>
      </c>
      <c r="F4494" s="21">
        <v>3109.5305084745769</v>
      </c>
      <c r="G4494" s="22">
        <f t="shared" si="70"/>
        <v>38511.299999999988</v>
      </c>
      <c r="H4494" s="76"/>
      <c r="I4494" s="76"/>
    </row>
    <row r="4495" spans="1:9" ht="15" x14ac:dyDescent="0.25">
      <c r="A4495" s="85" t="s">
        <v>4338</v>
      </c>
      <c r="C4495" s="75"/>
      <c r="D4495" s="78">
        <v>1686989.3500000003</v>
      </c>
      <c r="E4495" s="78">
        <v>1128065.9200000002</v>
      </c>
      <c r="F4495" s="21">
        <v>57359.284067796616</v>
      </c>
      <c r="G4495" s="22">
        <f t="shared" si="70"/>
        <v>558923.43000000017</v>
      </c>
      <c r="H4495" s="76"/>
      <c r="I4495" s="76"/>
    </row>
    <row r="4496" spans="1:9" ht="15" x14ac:dyDescent="0.25">
      <c r="A4496" s="88" t="s">
        <v>4339</v>
      </c>
      <c r="C4496" s="75"/>
      <c r="D4496" s="78">
        <v>1833167.2199999997</v>
      </c>
      <c r="E4496" s="78">
        <v>1152252.3800000004</v>
      </c>
      <c r="F4496" s="21">
        <v>58589.104067796623</v>
      </c>
      <c r="G4496" s="22">
        <f t="shared" si="70"/>
        <v>680914.83999999939</v>
      </c>
      <c r="H4496" s="76"/>
      <c r="I4496" s="76"/>
    </row>
    <row r="4497" spans="1:9" ht="15" x14ac:dyDescent="0.25">
      <c r="A4497" s="85" t="s">
        <v>4340</v>
      </c>
      <c r="C4497" s="75"/>
      <c r="D4497" s="78">
        <v>1532098.8999999997</v>
      </c>
      <c r="E4497" s="78">
        <v>889427.6799999997</v>
      </c>
      <c r="F4497" s="21">
        <v>45225.136271186428</v>
      </c>
      <c r="G4497" s="22">
        <f t="shared" si="70"/>
        <v>642671.22</v>
      </c>
      <c r="H4497" s="76"/>
      <c r="I4497" s="76"/>
    </row>
    <row r="4498" spans="1:9" ht="15" x14ac:dyDescent="0.25">
      <c r="A4498" s="85" t="s">
        <v>4341</v>
      </c>
      <c r="C4498" s="75"/>
      <c r="D4498" s="78">
        <v>1166927.3199999998</v>
      </c>
      <c r="E4498" s="78">
        <v>855762.05999999994</v>
      </c>
      <c r="F4498" s="21">
        <v>43513.32508474576</v>
      </c>
      <c r="G4498" s="22">
        <f t="shared" si="70"/>
        <v>311165.25999999989</v>
      </c>
      <c r="H4498" s="76"/>
      <c r="I4498" s="76"/>
    </row>
    <row r="4499" spans="1:9" ht="15" x14ac:dyDescent="0.25">
      <c r="A4499" s="86" t="s">
        <v>4342</v>
      </c>
      <c r="C4499" s="75"/>
      <c r="D4499" s="78">
        <v>650206.55000000016</v>
      </c>
      <c r="E4499" s="78">
        <v>524652.00999999989</v>
      </c>
      <c r="F4499" s="21">
        <v>26677.220847457622</v>
      </c>
      <c r="G4499" s="22">
        <f t="shared" si="70"/>
        <v>125554.54000000027</v>
      </c>
      <c r="H4499" s="76"/>
      <c r="I4499" s="76"/>
    </row>
    <row r="4500" spans="1:9" ht="15" x14ac:dyDescent="0.25">
      <c r="A4500" s="85" t="s">
        <v>4343</v>
      </c>
      <c r="C4500" s="75"/>
      <c r="D4500" s="78">
        <v>892179.52999999991</v>
      </c>
      <c r="E4500" s="78">
        <v>619095.42999999982</v>
      </c>
      <c r="F4500" s="21">
        <v>31479.428644067786</v>
      </c>
      <c r="G4500" s="22">
        <f t="shared" si="70"/>
        <v>273084.10000000009</v>
      </c>
      <c r="H4500" s="76"/>
      <c r="I4500" s="76"/>
    </row>
    <row r="4501" spans="1:9" ht="15" x14ac:dyDescent="0.25">
      <c r="A4501" s="89" t="s">
        <v>4344</v>
      </c>
      <c r="C4501" s="75"/>
      <c r="D4501" s="78">
        <v>574025.1399999999</v>
      </c>
      <c r="E4501" s="78">
        <v>406261.23999999993</v>
      </c>
      <c r="F4501" s="21">
        <v>20657.351186440676</v>
      </c>
      <c r="G4501" s="22">
        <f t="shared" si="70"/>
        <v>167763.89999999997</v>
      </c>
      <c r="H4501" s="76"/>
      <c r="I4501" s="76"/>
    </row>
    <row r="4502" spans="1:9" ht="15" x14ac:dyDescent="0.25">
      <c r="A4502" s="86" t="s">
        <v>4345</v>
      </c>
      <c r="C4502" s="75"/>
      <c r="D4502" s="78">
        <v>879350.79999999993</v>
      </c>
      <c r="E4502" s="78">
        <v>753742.57</v>
      </c>
      <c r="F4502" s="21">
        <v>38325.893389830504</v>
      </c>
      <c r="G4502" s="22">
        <f t="shared" si="70"/>
        <v>125608.22999999998</v>
      </c>
      <c r="H4502" s="76"/>
      <c r="I4502" s="76"/>
    </row>
    <row r="4503" spans="1:9" ht="15" x14ac:dyDescent="0.25">
      <c r="A4503" s="86" t="s">
        <v>4346</v>
      </c>
      <c r="C4503" s="75"/>
      <c r="D4503" s="78">
        <v>655122.20000000019</v>
      </c>
      <c r="E4503" s="78">
        <v>532605.55000000028</v>
      </c>
      <c r="F4503" s="21">
        <v>27081.638135593232</v>
      </c>
      <c r="G4503" s="22">
        <f t="shared" si="70"/>
        <v>122516.64999999991</v>
      </c>
      <c r="H4503" s="76"/>
      <c r="I4503" s="76"/>
    </row>
    <row r="4504" spans="1:9" ht="15" x14ac:dyDescent="0.25">
      <c r="A4504" s="86" t="s">
        <v>4347</v>
      </c>
      <c r="C4504" s="75"/>
      <c r="D4504" s="78">
        <v>1442696.17</v>
      </c>
      <c r="E4504" s="78">
        <v>1180273.0400000003</v>
      </c>
      <c r="F4504" s="21">
        <v>60013.883389830517</v>
      </c>
      <c r="G4504" s="22">
        <f t="shared" si="70"/>
        <v>262423.12999999966</v>
      </c>
      <c r="H4504" s="76"/>
      <c r="I4504" s="76"/>
    </row>
    <row r="4505" spans="1:9" ht="15" x14ac:dyDescent="0.25">
      <c r="A4505" s="86" t="s">
        <v>4348</v>
      </c>
      <c r="C4505" s="75"/>
      <c r="D4505" s="78">
        <v>1348323.2000000002</v>
      </c>
      <c r="E4505" s="78">
        <v>1186564.1000000001</v>
      </c>
      <c r="F4505" s="21">
        <v>60333.767796610176</v>
      </c>
      <c r="G4505" s="22">
        <f t="shared" si="70"/>
        <v>161759.10000000009</v>
      </c>
      <c r="H4505" s="76"/>
      <c r="I4505" s="76"/>
    </row>
    <row r="4506" spans="1:9" ht="15" x14ac:dyDescent="0.25">
      <c r="A4506" s="86" t="s">
        <v>4349</v>
      </c>
      <c r="C4506" s="93"/>
      <c r="D4506" s="78">
        <v>1273764.9299999997</v>
      </c>
      <c r="E4506" s="78">
        <v>1092136.2999999998</v>
      </c>
      <c r="F4506" s="21">
        <v>55532.354237288135</v>
      </c>
      <c r="G4506" s="22">
        <f t="shared" si="70"/>
        <v>181628.62999999989</v>
      </c>
      <c r="H4506" s="76"/>
      <c r="I4506" s="76"/>
    </row>
    <row r="4507" spans="1:9" ht="15" x14ac:dyDescent="0.25">
      <c r="A4507" s="86" t="s">
        <v>4350</v>
      </c>
      <c r="C4507" s="93"/>
      <c r="D4507" s="78">
        <v>85260.999999999985</v>
      </c>
      <c r="E4507" s="78">
        <v>57671.930000000008</v>
      </c>
      <c r="F4507" s="21">
        <v>2932.4710169491527</v>
      </c>
      <c r="G4507" s="22">
        <f t="shared" si="70"/>
        <v>27589.069999999978</v>
      </c>
      <c r="H4507" s="76"/>
      <c r="I4507" s="76"/>
    </row>
    <row r="4508" spans="1:9" ht="15" x14ac:dyDescent="0.25">
      <c r="A4508" s="86" t="s">
        <v>4351</v>
      </c>
      <c r="C4508" s="93"/>
      <c r="D4508" s="78">
        <v>853927.18</v>
      </c>
      <c r="E4508" s="78">
        <v>800151.38000000024</v>
      </c>
      <c r="F4508" s="21">
        <v>40685.663389830523</v>
      </c>
      <c r="G4508" s="22">
        <f t="shared" si="70"/>
        <v>53775.799999999814</v>
      </c>
      <c r="H4508" s="76"/>
      <c r="I4508" s="76"/>
    </row>
    <row r="4509" spans="1:9" ht="15" x14ac:dyDescent="0.25">
      <c r="A4509" s="86" t="s">
        <v>4352</v>
      </c>
      <c r="C4509" s="93"/>
      <c r="D4509" s="78">
        <v>891172.71000000031</v>
      </c>
      <c r="E4509" s="78">
        <v>726458.20999999973</v>
      </c>
      <c r="F4509" s="21">
        <v>36938.55305084744</v>
      </c>
      <c r="G4509" s="22">
        <f t="shared" si="70"/>
        <v>164714.50000000058</v>
      </c>
      <c r="H4509" s="76"/>
      <c r="I4509" s="76"/>
    </row>
    <row r="4510" spans="1:9" ht="15" x14ac:dyDescent="0.25">
      <c r="A4510" s="86" t="s">
        <v>4353</v>
      </c>
      <c r="C4510" s="93"/>
      <c r="D4510" s="78">
        <v>1218302.9500000002</v>
      </c>
      <c r="E4510" s="78">
        <v>818555.05999999994</v>
      </c>
      <c r="F4510" s="21">
        <v>41621.443728813552</v>
      </c>
      <c r="G4510" s="22">
        <f t="shared" si="70"/>
        <v>399747.89000000025</v>
      </c>
      <c r="H4510" s="76"/>
      <c r="I4510" s="76"/>
    </row>
    <row r="4511" spans="1:9" ht="15" x14ac:dyDescent="0.25">
      <c r="A4511" s="86" t="s">
        <v>4354</v>
      </c>
      <c r="C4511" s="93"/>
      <c r="D4511" s="78">
        <v>1698262.6000000003</v>
      </c>
      <c r="E4511" s="78">
        <v>1418181.85</v>
      </c>
      <c r="F4511" s="21">
        <v>72110.941525423739</v>
      </c>
      <c r="G4511" s="22">
        <f t="shared" si="70"/>
        <v>280080.75000000023</v>
      </c>
      <c r="H4511" s="76"/>
      <c r="I4511" s="76"/>
    </row>
    <row r="4512" spans="1:9" ht="15" x14ac:dyDescent="0.25">
      <c r="A4512" s="86" t="s">
        <v>4355</v>
      </c>
      <c r="C4512" s="93"/>
      <c r="D4512" s="78">
        <v>1246071.5999999999</v>
      </c>
      <c r="E4512" s="78">
        <v>1007869.8000000004</v>
      </c>
      <c r="F4512" s="21">
        <v>51247.616949152565</v>
      </c>
      <c r="G4512" s="22">
        <f t="shared" si="70"/>
        <v>238201.79999999946</v>
      </c>
      <c r="H4512" s="76"/>
      <c r="I4512" s="76"/>
    </row>
    <row r="4513" spans="1:9" ht="15" x14ac:dyDescent="0.25">
      <c r="A4513" s="86" t="s">
        <v>4525</v>
      </c>
      <c r="D4513" s="91">
        <v>2909207.3500000006</v>
      </c>
      <c r="E4513" s="91">
        <v>2160991.35</v>
      </c>
      <c r="F4513" s="21">
        <v>109880.91610169492</v>
      </c>
      <c r="G4513" s="22">
        <f t="shared" ref="G4513:G4524" si="71">D4513-E4513</f>
        <v>748216.00000000047</v>
      </c>
      <c r="H4513" s="94"/>
      <c r="I4513" s="94"/>
    </row>
    <row r="4514" spans="1:9" ht="15" x14ac:dyDescent="0.25">
      <c r="A4514" s="86" t="s">
        <v>4526</v>
      </c>
      <c r="D4514" s="91">
        <v>1548738.2000000004</v>
      </c>
      <c r="E4514" s="95">
        <v>398357.69</v>
      </c>
      <c r="F4514" s="21">
        <v>20255.475762711867</v>
      </c>
      <c r="G4514" s="22">
        <f t="shared" si="71"/>
        <v>1150380.5100000005</v>
      </c>
      <c r="H4514" s="94"/>
      <c r="I4514" s="94"/>
    </row>
    <row r="4515" spans="1:9" ht="15" x14ac:dyDescent="0.25">
      <c r="A4515" s="86" t="s">
        <v>4527</v>
      </c>
      <c r="D4515" s="91">
        <v>1013794.2</v>
      </c>
      <c r="E4515" s="91">
        <v>759322.44000000018</v>
      </c>
      <c r="F4515" s="21">
        <v>38609.615593220347</v>
      </c>
      <c r="G4515" s="22">
        <f t="shared" si="71"/>
        <v>254471.75999999978</v>
      </c>
      <c r="H4515" s="94"/>
      <c r="I4515" s="94"/>
    </row>
    <row r="4516" spans="1:9" ht="15" x14ac:dyDescent="0.25">
      <c r="A4516" s="86" t="s">
        <v>4528</v>
      </c>
      <c r="D4516" s="91">
        <v>1213281.5000000005</v>
      </c>
      <c r="E4516" s="91">
        <v>1042419.87</v>
      </c>
      <c r="F4516" s="21">
        <v>53004.400169491528</v>
      </c>
      <c r="G4516" s="22">
        <f t="shared" si="71"/>
        <v>170861.63000000047</v>
      </c>
      <c r="H4516" s="94"/>
      <c r="I4516" s="94"/>
    </row>
    <row r="4517" spans="1:9" ht="15" x14ac:dyDescent="0.25">
      <c r="A4517" s="86" t="s">
        <v>4529</v>
      </c>
      <c r="D4517" s="91">
        <v>812171.74000000022</v>
      </c>
      <c r="E4517" s="91">
        <v>645818.21</v>
      </c>
      <c r="F4517" s="21">
        <v>32838.214067796609</v>
      </c>
      <c r="G4517" s="22">
        <f t="shared" si="71"/>
        <v>166353.53000000026</v>
      </c>
      <c r="H4517" s="94"/>
      <c r="I4517" s="94"/>
    </row>
    <row r="4518" spans="1:9" ht="15" x14ac:dyDescent="0.25">
      <c r="A4518" s="86" t="s">
        <v>4530</v>
      </c>
      <c r="D4518" s="91">
        <v>1514236.2499999998</v>
      </c>
      <c r="E4518" s="91">
        <v>1233347.5999999999</v>
      </c>
      <c r="F4518" s="21">
        <v>62712.58983050847</v>
      </c>
      <c r="G4518" s="22">
        <f t="shared" si="71"/>
        <v>280888.64999999991</v>
      </c>
      <c r="H4518" s="94"/>
      <c r="I4518" s="94"/>
    </row>
    <row r="4519" spans="1:9" ht="15" x14ac:dyDescent="0.25">
      <c r="A4519" s="86" t="s">
        <v>4531</v>
      </c>
      <c r="D4519" s="91">
        <v>2035280.8600000006</v>
      </c>
      <c r="E4519" s="91">
        <v>1516869.7700000005</v>
      </c>
      <c r="F4519" s="21">
        <v>77128.971355932226</v>
      </c>
      <c r="G4519" s="22">
        <f t="shared" si="71"/>
        <v>518411.09000000008</v>
      </c>
      <c r="H4519" s="94"/>
      <c r="I4519" s="94"/>
    </row>
    <row r="4520" spans="1:9" ht="15" x14ac:dyDescent="0.25">
      <c r="A4520" s="86" t="s">
        <v>4532</v>
      </c>
      <c r="D4520" s="91">
        <v>138299.1</v>
      </c>
      <c r="E4520" s="91">
        <v>79839.7</v>
      </c>
      <c r="F4520" s="21">
        <v>4059.6457627118643</v>
      </c>
      <c r="G4520" s="22">
        <f t="shared" si="71"/>
        <v>58459.400000000009</v>
      </c>
      <c r="H4520" s="94"/>
      <c r="I4520" s="94"/>
    </row>
    <row r="4521" spans="1:9" ht="15" x14ac:dyDescent="0.25">
      <c r="A4521" s="86" t="s">
        <v>4533</v>
      </c>
      <c r="D4521" s="91">
        <v>948412.1</v>
      </c>
      <c r="E4521" s="91">
        <v>736403.55000000016</v>
      </c>
      <c r="F4521" s="21">
        <v>37444.248305084751</v>
      </c>
      <c r="G4521" s="22">
        <f t="shared" si="71"/>
        <v>212008.54999999981</v>
      </c>
      <c r="H4521" s="94"/>
      <c r="I4521" s="94"/>
    </row>
    <row r="4522" spans="1:9" ht="15" x14ac:dyDescent="0.25">
      <c r="A4522" s="86" t="s">
        <v>4534</v>
      </c>
      <c r="D4522" s="91">
        <v>1308764.0500000005</v>
      </c>
      <c r="E4522" s="91">
        <v>1115089.9100000001</v>
      </c>
      <c r="F4522" s="21">
        <v>56699.486949152553</v>
      </c>
      <c r="G4522" s="22">
        <f t="shared" si="71"/>
        <v>193674.14000000036</v>
      </c>
      <c r="H4522" s="94"/>
      <c r="I4522" s="94"/>
    </row>
    <row r="4523" spans="1:9" ht="15" x14ac:dyDescent="0.25">
      <c r="A4523" s="86" t="s">
        <v>4535</v>
      </c>
      <c r="D4523" s="91">
        <v>557075.86</v>
      </c>
      <c r="E4523" s="91">
        <v>387431.36000000004</v>
      </c>
      <c r="F4523" s="21">
        <v>19699.899661016952</v>
      </c>
      <c r="G4523" s="22">
        <f t="shared" si="71"/>
        <v>169644.49999999994</v>
      </c>
      <c r="H4523" s="94"/>
      <c r="I4523" s="94"/>
    </row>
    <row r="4524" spans="1:9" ht="15" x14ac:dyDescent="0.25">
      <c r="A4524" s="86" t="s">
        <v>4536</v>
      </c>
      <c r="D4524" s="91">
        <v>3885228.8599999989</v>
      </c>
      <c r="E4524" s="91">
        <v>2701262.4499999979</v>
      </c>
      <c r="F4524" s="21">
        <v>137352.32796610158</v>
      </c>
      <c r="G4524" s="22">
        <f t="shared" si="71"/>
        <v>1183966.4100000011</v>
      </c>
      <c r="H4524" s="94"/>
      <c r="I4524" s="94"/>
    </row>
    <row r="4809" spans="14:17" ht="15" x14ac:dyDescent="0.25">
      <c r="N4809" s="24"/>
      <c r="O4809" s="20"/>
      <c r="P4809" s="21"/>
      <c r="Q4809" s="25"/>
    </row>
    <row r="4810" spans="14:17" ht="15" x14ac:dyDescent="0.25">
      <c r="N4810" s="24"/>
      <c r="O4810" s="20"/>
      <c r="P4810" s="21"/>
      <c r="Q4810" s="25"/>
    </row>
    <row r="4811" spans="14:17" ht="15" x14ac:dyDescent="0.25">
      <c r="N4811" s="24"/>
      <c r="O4811" s="20"/>
      <c r="P4811" s="21"/>
      <c r="Q4811" s="25"/>
    </row>
    <row r="4812" spans="14:17" ht="15" x14ac:dyDescent="0.25">
      <c r="N4812" s="24"/>
      <c r="O4812" s="20"/>
      <c r="P4812" s="21"/>
      <c r="Q4812" s="25"/>
    </row>
    <row r="4813" spans="14:17" ht="15" x14ac:dyDescent="0.25">
      <c r="N4813" s="24"/>
      <c r="O4813" s="20"/>
      <c r="P4813" s="21"/>
      <c r="Q4813" s="25"/>
    </row>
    <row r="4814" spans="14:17" ht="15" x14ac:dyDescent="0.25">
      <c r="N4814" s="24"/>
      <c r="O4814" s="20"/>
      <c r="P4814" s="21"/>
      <c r="Q4814" s="25"/>
    </row>
    <row r="4815" spans="14:17" ht="15" x14ac:dyDescent="0.25">
      <c r="N4815" s="24"/>
      <c r="O4815" s="20"/>
      <c r="P4815" s="21"/>
      <c r="Q4815" s="25"/>
    </row>
    <row r="4816" spans="14:17" ht="15" x14ac:dyDescent="0.25">
      <c r="N4816" s="24"/>
      <c r="O4816" s="20"/>
      <c r="P4816" s="21"/>
      <c r="Q4816" s="25"/>
    </row>
    <row r="4817" spans="14:17" ht="15" x14ac:dyDescent="0.25">
      <c r="N4817" s="24"/>
      <c r="O4817" s="20"/>
      <c r="P4817" s="21"/>
      <c r="Q4817" s="25"/>
    </row>
    <row r="4818" spans="14:17" ht="15" x14ac:dyDescent="0.25">
      <c r="N4818" s="24"/>
      <c r="O4818" s="20"/>
      <c r="P4818" s="21"/>
      <c r="Q4818" s="25"/>
    </row>
    <row r="4819" spans="14:17" ht="15" x14ac:dyDescent="0.25">
      <c r="N4819" s="24"/>
      <c r="O4819" s="20"/>
      <c r="P4819" s="21"/>
      <c r="Q4819" s="25"/>
    </row>
    <row r="4820" spans="14:17" ht="15" x14ac:dyDescent="0.25">
      <c r="N4820" s="24"/>
      <c r="O4820" s="20"/>
      <c r="P4820" s="21"/>
      <c r="Q4820" s="25"/>
    </row>
    <row r="4821" spans="14:17" ht="15" x14ac:dyDescent="0.25">
      <c r="N4821" s="24"/>
      <c r="O4821" s="20"/>
      <c r="P4821" s="21"/>
      <c r="Q4821" s="25"/>
    </row>
    <row r="4822" spans="14:17" ht="15" x14ac:dyDescent="0.25">
      <c r="N4822" s="24"/>
      <c r="O4822" s="20"/>
      <c r="P4822" s="21"/>
      <c r="Q4822" s="25"/>
    </row>
    <row r="4823" spans="14:17" ht="15" x14ac:dyDescent="0.25">
      <c r="N4823" s="24"/>
      <c r="O4823" s="20"/>
      <c r="P4823" s="21"/>
      <c r="Q4823" s="25"/>
    </row>
    <row r="4824" spans="14:17" ht="15" x14ac:dyDescent="0.25">
      <c r="N4824" s="24"/>
      <c r="O4824" s="20"/>
      <c r="P4824" s="21"/>
      <c r="Q4824" s="25"/>
    </row>
    <row r="4825" spans="14:17" ht="15" x14ac:dyDescent="0.25">
      <c r="N4825" s="24"/>
      <c r="O4825" s="20"/>
      <c r="P4825" s="21"/>
      <c r="Q4825" s="25"/>
    </row>
    <row r="4826" spans="14:17" ht="15" x14ac:dyDescent="0.25">
      <c r="N4826" s="24"/>
      <c r="O4826" s="20"/>
      <c r="P4826" s="21"/>
      <c r="Q4826" s="25"/>
    </row>
    <row r="4827" spans="14:17" ht="15" x14ac:dyDescent="0.25">
      <c r="N4827" s="24"/>
      <c r="O4827" s="20"/>
      <c r="P4827" s="21"/>
      <c r="Q4827" s="25"/>
    </row>
    <row r="4828" spans="14:17" ht="15" x14ac:dyDescent="0.25">
      <c r="N4828" s="24"/>
      <c r="O4828" s="20"/>
      <c r="P4828" s="21"/>
      <c r="Q4828" s="25"/>
    </row>
    <row r="4829" spans="14:17" ht="15" x14ac:dyDescent="0.25">
      <c r="N4829" s="24"/>
      <c r="O4829" s="20"/>
      <c r="P4829" s="21"/>
      <c r="Q4829" s="25"/>
    </row>
    <row r="4830" spans="14:17" ht="15" x14ac:dyDescent="0.25">
      <c r="N4830" s="24"/>
      <c r="O4830" s="20"/>
      <c r="P4830" s="21"/>
      <c r="Q4830" s="25"/>
    </row>
    <row r="4831" spans="14:17" ht="15" x14ac:dyDescent="0.25">
      <c r="N4831" s="24"/>
      <c r="O4831" s="20"/>
      <c r="P4831" s="21"/>
      <c r="Q4831" s="25"/>
    </row>
  </sheetData>
  <autoFilter ref="F1:F4831"/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Лист3</vt:lpstr>
      <vt:lpstr>Лист2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2019-10-21T06:54:24Z</cp:lastPrinted>
  <dcterms:created xsi:type="dcterms:W3CDTF">2016-05-31T09:44:10Z</dcterms:created>
  <dcterms:modified xsi:type="dcterms:W3CDTF">2022-03-02T12:25:16Z</dcterms:modified>
</cp:coreProperties>
</file>